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6"/>
  <workbookPr/>
  <mc:AlternateContent xmlns:mc="http://schemas.openxmlformats.org/markup-compatibility/2006">
    <mc:Choice Requires="x15">
      <x15ac:absPath xmlns:x15ac="http://schemas.microsoft.com/office/spreadsheetml/2010/11/ac" url="/Users/michaelsalamancar/Desktop/Presentaciones 2024/IDACO/Proceso 2024/Estudio mercado dotaciones/Dotaciones /Lote 1/"/>
    </mc:Choice>
  </mc:AlternateContent>
  <xr:revisionPtr revIDLastSave="0" documentId="13_ncr:1_{B6321DC1-FF03-A64F-9EC0-61559F2B6D8E}" xr6:coauthVersionLast="47" xr6:coauthVersionMax="47" xr10:uidLastSave="{00000000-0000-0000-0000-000000000000}"/>
  <bookViews>
    <workbookView xWindow="0" yWindow="600" windowWidth="25600" windowHeight="15960" activeTab="11" xr2:uid="{404D86BB-8D31-48A2-8D2D-016A27C47748}"/>
  </bookViews>
  <sheets>
    <sheet name="ANALISIS COMPARATIVO V U" sheetId="66" state="hidden" r:id="rId1"/>
    <sheet name="Presupuesto Dotaciones" sheetId="65" state="hidden" r:id="rId2"/>
    <sheet name="RFI" sheetId="67" state="hidden" r:id="rId3"/>
    <sheet name="Lote 1" sheetId="59" r:id="rId4"/>
    <sheet name="Lote 3" sheetId="63" state="hidden" r:id="rId5"/>
    <sheet name="Lote 4" sheetId="64" state="hidden" r:id="rId6"/>
    <sheet name="Total Dotaciones" sheetId="60" state="hidden" r:id="rId7"/>
    <sheet name="KIT" sheetId="1" state="hidden" r:id="rId8"/>
    <sheet name="ESTUDIO DE MERCADO " sheetId="3" state="hidden" r:id="rId9"/>
    <sheet name="VALORES ITEMS" sheetId="57" state="hidden" r:id="rId10"/>
    <sheet name="PRESUPUESTO" sheetId="56" state="hidden" r:id="rId11"/>
    <sheet name="Lote 1 (2)" sheetId="79" r:id="rId12"/>
    <sheet name="Ficha Técnica. 1 Sillas" sheetId="8" r:id="rId13"/>
    <sheet name="Ficha Técnica. 2 Mesas" sheetId="24" r:id="rId14"/>
    <sheet name="Ficha Técnica. 3 Video Beam " sheetId="25" state="hidden" r:id="rId15"/>
    <sheet name="Ficha Técnica 4. Portatil " sheetId="26" state="hidden" r:id="rId16"/>
    <sheet name="Ficha Técnica 5. Impresora" sheetId="29" state="hidden" r:id="rId17"/>
    <sheet name="Ficha Técnica 3. Carpa" sheetId="30" r:id="rId18"/>
    <sheet name="Ficha Técnica 4. Carpa 2" sheetId="78" r:id="rId19"/>
    <sheet name="Ficha Técnica 8. Sillas" sheetId="32" state="hidden" r:id="rId20"/>
    <sheet name="Ficha Técnica 9. Planta" sheetId="33" state="hidden" r:id="rId21"/>
    <sheet name="Ficha Técnica 10. Extensión" sheetId="34" state="hidden" r:id="rId22"/>
    <sheet name="Ficha Técnica 5. Cabina" sheetId="35" r:id="rId23"/>
    <sheet name="Ficha 6. Bandeja" sheetId="68" r:id="rId24"/>
    <sheet name="Ficha Tecnica 7.  Greca" sheetId="69" r:id="rId25"/>
    <sheet name="Ficha Tecnica8. Olla Grande" sheetId="70" r:id="rId26"/>
    <sheet name="Ficha Tecnica 9. Olla Medina" sheetId="71" r:id="rId27"/>
    <sheet name="Ficha Tecnica 10. Olla Pequeña" sheetId="72" r:id="rId28"/>
    <sheet name="Ficha Tecnica 11. Chocolatera" sheetId="73" r:id="rId29"/>
    <sheet name="Ficha Tecnica 12. Sarten Wok" sheetId="74" r:id="rId30"/>
    <sheet name="Ficha Tecnica 13. Cucharon" sheetId="75" r:id="rId31"/>
    <sheet name="Ficha Tecnica 14. Asador" sheetId="76" r:id="rId32"/>
    <sheet name="Ficha Técnica15. Camilla" sheetId="77" r:id="rId33"/>
    <sheet name="Ficha Técnica 12. Reflector" sheetId="36" state="hidden" r:id="rId34"/>
    <sheet name="Ficha Técnica. Guadaña" sheetId="27" state="hidden" r:id="rId35"/>
    <sheet name="Ficha Técnica. Machetes" sheetId="44" state="hidden" r:id="rId36"/>
    <sheet name="Ficha Técnica. Carretilla" sheetId="37" state="hidden" r:id="rId37"/>
    <sheet name="Ficha Técnica. Azadon" sheetId="38" state="hidden" r:id="rId38"/>
    <sheet name="Ficha Técnica. Picas" sheetId="42" state="hidden" r:id="rId39"/>
    <sheet name="Ficha Tecnica. Palas" sheetId="43" state="hidden" r:id="rId40"/>
    <sheet name="Ficha Técnica. Trompo" sheetId="48" state="hidden" r:id="rId41"/>
    <sheet name="Ficha Técnica. Rana" sheetId="49" state="hidden" r:id="rId42"/>
    <sheet name="Ficha Tecnica. Motosierra" sheetId="40" state="hidden" r:id="rId43"/>
    <sheet name="Ficha Técnica. Rastrillos" sheetId="39" state="hidden" r:id="rId44"/>
    <sheet name="Ficha Técnica. Manila" sheetId="46" state="hidden" r:id="rId45"/>
    <sheet name="Ficha Técnica. Botiquin " sheetId="52" state="hidden" r:id="rId46"/>
    <sheet name="Ficha Técnica. Extintor" sheetId="54" state="hidden" r:id="rId47"/>
    <sheet name="Ficha Técnica. Camilla" sheetId="53" state="hidden" r:id="rId48"/>
  </sheets>
  <externalReferences>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s>
  <definedNames>
    <definedName name="_____________________________________________AFC1">[1]INV!$A$25:$D$28</definedName>
    <definedName name="_____________________________________________AFC3">[1]INV!$F$25:$I$28</definedName>
    <definedName name="_____________________________________________AFC5">[1]INV!$K$25:$N$28</definedName>
    <definedName name="_____________________________________________BGC1">[1]INV!$A$5:$D$8</definedName>
    <definedName name="_____________________________________________BGC3">[1]INV!$F$5:$I$8</definedName>
    <definedName name="_____________________________________________BGC5">[1]INV!$K$5:$N$8</definedName>
    <definedName name="_____________________________________________CAC1">[1]INV!$A$19:$D$22</definedName>
    <definedName name="_____________________________________________CAC3">[1]INV!$F$19:$I$22</definedName>
    <definedName name="_____________________________________________CAC5">[1]INV!$K$19:$N$22</definedName>
    <definedName name="_____________________________________________SBC1">[1]INV!$A$12:$D$15</definedName>
    <definedName name="_____________________________________________SBC3">[1]INV!$F$12:$I$15</definedName>
    <definedName name="_____________________________________________SBC5">[1]INV!$K$12:$N$15</definedName>
    <definedName name="____________________________________________AFC1">[1]INV!$A$25:$D$28</definedName>
    <definedName name="____________________________________________AFC3">[1]INV!$F$25:$I$28</definedName>
    <definedName name="____________________________________________AFC5">[1]INV!$K$25:$N$28</definedName>
    <definedName name="____________________________________________BGC1">[1]INV!$A$5:$D$8</definedName>
    <definedName name="____________________________________________BGC3">[1]INV!$F$5:$I$8</definedName>
    <definedName name="____________________________________________BGC5">[1]INV!$K$5:$N$8</definedName>
    <definedName name="____________________________________________CAC1">[1]INV!$A$19:$D$22</definedName>
    <definedName name="____________________________________________CAC3">[1]INV!$F$19:$I$22</definedName>
    <definedName name="____________________________________________CAC5">[1]INV!$K$19:$N$22</definedName>
    <definedName name="____________________________________________SBC1">[1]INV!$A$12:$D$15</definedName>
    <definedName name="____________________________________________SBC3">[1]INV!$F$12:$I$15</definedName>
    <definedName name="____________________________________________SBC5">[1]INV!$K$12:$N$15</definedName>
    <definedName name="___________________________________________AFC1">[1]INV!$A$25:$D$28</definedName>
    <definedName name="___________________________________________AFC3">[1]INV!$F$25:$I$28</definedName>
    <definedName name="___________________________________________AFC5">[1]INV!$K$25:$N$28</definedName>
    <definedName name="___________________________________________BGC1">[1]INV!$A$5:$D$8</definedName>
    <definedName name="___________________________________________BGC3">[1]INV!$F$5:$I$8</definedName>
    <definedName name="___________________________________________BGC5">[1]INV!$K$5:$N$8</definedName>
    <definedName name="___________________________________________CAC1">[1]INV!$A$19:$D$22</definedName>
    <definedName name="___________________________________________CAC3">[1]INV!$F$19:$I$22</definedName>
    <definedName name="___________________________________________CAC5">[1]INV!$K$19:$N$22</definedName>
    <definedName name="___________________________________________SBC1">[1]INV!$A$12:$D$15</definedName>
    <definedName name="___________________________________________SBC3">[1]INV!$F$12:$I$15</definedName>
    <definedName name="___________________________________________SBC5">[1]INV!$K$12:$N$15</definedName>
    <definedName name="__________________________________________AFC1">[1]INV!$A$25:$D$28</definedName>
    <definedName name="__________________________________________AFC3">[1]INV!$F$25:$I$28</definedName>
    <definedName name="__________________________________________AFC5">[1]INV!$K$25:$N$28</definedName>
    <definedName name="__________________________________________BGC1">[1]INV!$A$5:$D$8</definedName>
    <definedName name="__________________________________________BGC3">[1]INV!$F$5:$I$8</definedName>
    <definedName name="__________________________________________BGC5">[1]INV!$K$5:$N$8</definedName>
    <definedName name="__________________________________________CAC1">[1]INV!$A$19:$D$22</definedName>
    <definedName name="__________________________________________CAC3">[1]INV!$F$19:$I$22</definedName>
    <definedName name="__________________________________________CAC5">[1]INV!$K$19:$N$22</definedName>
    <definedName name="__________________________________________SBC1">[1]INV!$A$12:$D$15</definedName>
    <definedName name="__________________________________________SBC3">[1]INV!$F$12:$I$15</definedName>
    <definedName name="__________________________________________SBC5">[1]INV!$K$12:$N$15</definedName>
    <definedName name="_________________________________________AFC1">[1]INV!$A$25:$D$28</definedName>
    <definedName name="_________________________________________AFC3">[1]INV!$F$25:$I$28</definedName>
    <definedName name="_________________________________________AFC5">[1]INV!$K$25:$N$28</definedName>
    <definedName name="_________________________________________BGC1">[1]INV!$A$5:$D$8</definedName>
    <definedName name="_________________________________________BGC3">[1]INV!$F$5:$I$8</definedName>
    <definedName name="_________________________________________BGC5">[1]INV!$K$5:$N$8</definedName>
    <definedName name="_________________________________________CAC1">[1]INV!$A$19:$D$22</definedName>
    <definedName name="_________________________________________CAC3">[1]INV!$F$19:$I$22</definedName>
    <definedName name="_________________________________________CAC5">[1]INV!$K$19:$N$22</definedName>
    <definedName name="_________________________________________SBC1">[1]INV!$A$12:$D$15</definedName>
    <definedName name="_________________________________________SBC3">[1]INV!$F$12:$I$15</definedName>
    <definedName name="_________________________________________SBC5">[1]INV!$K$12:$N$15</definedName>
    <definedName name="________________________________________AFC1">[1]INV!$A$25:$D$28</definedName>
    <definedName name="________________________________________AFC3">[1]INV!$F$25:$I$28</definedName>
    <definedName name="________________________________________AFC5">[1]INV!$K$25:$N$28</definedName>
    <definedName name="________________________________________BGC1">[1]INV!$A$5:$D$8</definedName>
    <definedName name="________________________________________BGC3">[1]INV!$F$5:$I$8</definedName>
    <definedName name="________________________________________BGC5">[1]INV!$K$5:$N$8</definedName>
    <definedName name="________________________________________CAC1">[1]INV!$A$19:$D$22</definedName>
    <definedName name="________________________________________CAC3">[1]INV!$F$19:$I$22</definedName>
    <definedName name="________________________________________CAC5">[1]INV!$K$19:$N$22</definedName>
    <definedName name="________________________________________SBC1">[1]INV!$A$12:$D$15</definedName>
    <definedName name="________________________________________SBC3">[1]INV!$F$12:$I$15</definedName>
    <definedName name="________________________________________SBC5">[1]INV!$K$12:$N$15</definedName>
    <definedName name="_______________________________________AFC1">[1]INV!$A$25:$D$28</definedName>
    <definedName name="_______________________________________AFC3">[1]INV!$F$25:$I$28</definedName>
    <definedName name="_______________________________________AFC5">[1]INV!$K$25:$N$28</definedName>
    <definedName name="_______________________________________BGC1">[1]INV!$A$5:$D$8</definedName>
    <definedName name="_______________________________________BGC3">[1]INV!$F$5:$I$8</definedName>
    <definedName name="_______________________________________BGC5">[1]INV!$K$5:$N$8</definedName>
    <definedName name="_______________________________________CAC1">[1]INV!$A$19:$D$22</definedName>
    <definedName name="_______________________________________CAC3">[1]INV!$F$19:$I$22</definedName>
    <definedName name="_______________________________________CAC5">[1]INV!$K$19:$N$22</definedName>
    <definedName name="_______________________________________SBC1">[1]INV!$A$12:$D$15</definedName>
    <definedName name="_______________________________________SBC3">[1]INV!$F$12:$I$15</definedName>
    <definedName name="_______________________________________SBC5">[1]INV!$K$12:$N$15</definedName>
    <definedName name="______________________________________AFC1">[1]INV!$A$25:$D$28</definedName>
    <definedName name="______________________________________AFC3">[1]INV!$F$25:$I$28</definedName>
    <definedName name="______________________________________AFC5">[1]INV!$K$25:$N$28</definedName>
    <definedName name="______________________________________BGC1">[1]INV!$A$5:$D$8</definedName>
    <definedName name="______________________________________BGC3">[1]INV!$F$5:$I$8</definedName>
    <definedName name="______________________________________BGC5">[1]INV!$K$5:$N$8</definedName>
    <definedName name="______________________________________CAC1">[1]INV!$A$19:$D$22</definedName>
    <definedName name="______________________________________CAC3">[1]INV!$F$19:$I$22</definedName>
    <definedName name="______________________________________CAC5">[1]INV!$K$19:$N$22</definedName>
    <definedName name="______________________________________SBC1">[1]INV!$A$12:$D$15</definedName>
    <definedName name="______________________________________SBC3">[1]INV!$F$12:$I$15</definedName>
    <definedName name="______________________________________SBC5">[1]INV!$K$12:$N$15</definedName>
    <definedName name="_____________________________________AFC1">[1]INV!$A$25:$D$28</definedName>
    <definedName name="_____________________________________AFC3">[1]INV!$F$25:$I$28</definedName>
    <definedName name="_____________________________________AFC5">[1]INV!$K$25:$N$28</definedName>
    <definedName name="_____________________________________BGC1">[1]INV!$A$5:$D$8</definedName>
    <definedName name="_____________________________________BGC3">[1]INV!$F$5:$I$8</definedName>
    <definedName name="_____________________________________BGC5">[1]INV!$K$5:$N$8</definedName>
    <definedName name="_____________________________________CAC1">[1]INV!$A$19:$D$22</definedName>
    <definedName name="_____________________________________CAC3">[1]INV!$F$19:$I$22</definedName>
    <definedName name="_____________________________________CAC5">[1]INV!$K$19:$N$22</definedName>
    <definedName name="_____________________________________SBC1">[1]INV!$A$12:$D$15</definedName>
    <definedName name="_____________________________________SBC3">[1]INV!$F$12:$I$15</definedName>
    <definedName name="_____________________________________SBC5">[1]INV!$K$12:$N$15</definedName>
    <definedName name="____________________________________AFC1">[1]INV!$A$25:$D$28</definedName>
    <definedName name="____________________________________AFC3">[1]INV!$F$25:$I$28</definedName>
    <definedName name="____________________________________AFC5">[1]INV!$K$25:$N$28</definedName>
    <definedName name="____________________________________BGC1">[1]INV!$A$5:$D$8</definedName>
    <definedName name="____________________________________BGC3">[1]INV!$F$5:$I$8</definedName>
    <definedName name="____________________________________BGC5">[1]INV!$K$5:$N$8</definedName>
    <definedName name="____________________________________CAC1">[1]INV!$A$19:$D$22</definedName>
    <definedName name="____________________________________CAC3">[1]INV!$F$19:$I$22</definedName>
    <definedName name="____________________________________CAC5">[1]INV!$K$19:$N$22</definedName>
    <definedName name="____________________________________SBC1">[1]INV!$A$12:$D$15</definedName>
    <definedName name="____________________________________SBC3">[1]INV!$F$12:$I$15</definedName>
    <definedName name="____________________________________SBC5">[1]INV!$K$12:$N$15</definedName>
    <definedName name="___________________________________AFC1">[1]INV!$A$25:$D$28</definedName>
    <definedName name="___________________________________AFC3">[1]INV!$F$25:$I$28</definedName>
    <definedName name="___________________________________AFC5">[1]INV!$K$25:$N$28</definedName>
    <definedName name="___________________________________BGC1">[1]INV!$A$5:$D$8</definedName>
    <definedName name="___________________________________BGC3">[1]INV!$F$5:$I$8</definedName>
    <definedName name="___________________________________BGC5">[1]INV!$K$5:$N$8</definedName>
    <definedName name="___________________________________CAC1">[1]INV!$A$19:$D$22</definedName>
    <definedName name="___________________________________CAC3">[1]INV!$F$19:$I$22</definedName>
    <definedName name="___________________________________CAC5">[1]INV!$K$19:$N$22</definedName>
    <definedName name="___________________________________SBC1">[1]INV!$A$12:$D$15</definedName>
    <definedName name="___________________________________SBC3">[1]INV!$F$12:$I$15</definedName>
    <definedName name="___________________________________SBC5">[1]INV!$K$12:$N$15</definedName>
    <definedName name="__________________________________AFC1">[1]INV!$A$25:$D$28</definedName>
    <definedName name="__________________________________AFC3">[1]INV!$F$25:$I$28</definedName>
    <definedName name="__________________________________AFC5">[1]INV!$K$25:$N$28</definedName>
    <definedName name="__________________________________BGC1">[1]INV!$A$5:$D$8</definedName>
    <definedName name="__________________________________BGC3">[1]INV!$F$5:$I$8</definedName>
    <definedName name="__________________________________BGC5">[1]INV!$K$5:$N$8</definedName>
    <definedName name="__________________________________CAC1">[1]INV!$A$19:$D$22</definedName>
    <definedName name="__________________________________CAC3">[1]INV!$F$19:$I$22</definedName>
    <definedName name="__________________________________CAC5">[1]INV!$K$19:$N$22</definedName>
    <definedName name="__________________________________SBC1">[1]INV!$A$12:$D$15</definedName>
    <definedName name="__________________________________SBC3">[1]INV!$F$12:$I$15</definedName>
    <definedName name="__________________________________SBC5">[1]INV!$K$12:$N$15</definedName>
    <definedName name="_________________________________AFC1">[1]INV!$A$25:$D$28</definedName>
    <definedName name="_________________________________AFC3">[1]INV!$F$25:$I$28</definedName>
    <definedName name="_________________________________AFC5">[1]INV!$K$25:$N$28</definedName>
    <definedName name="_________________________________BGC1">[1]INV!$A$5:$D$8</definedName>
    <definedName name="_________________________________BGC3">[1]INV!$F$5:$I$8</definedName>
    <definedName name="_________________________________BGC5">[1]INV!$K$5:$N$8</definedName>
    <definedName name="_________________________________CAC1">[1]INV!$A$19:$D$22</definedName>
    <definedName name="_________________________________CAC3">[1]INV!$F$19:$I$22</definedName>
    <definedName name="_________________________________CAC5">[1]INV!$K$19:$N$22</definedName>
    <definedName name="_________________________________SBC1">[1]INV!$A$12:$D$15</definedName>
    <definedName name="_________________________________SBC3">[1]INV!$F$12:$I$15</definedName>
    <definedName name="_________________________________SBC5">[1]INV!$K$12:$N$15</definedName>
    <definedName name="________________________________AFC1">[1]INV!$A$25:$D$28</definedName>
    <definedName name="________________________________AFC3">[1]INV!$F$25:$I$28</definedName>
    <definedName name="________________________________AFC5">[1]INV!$K$25:$N$28</definedName>
    <definedName name="________________________________BGC1">[1]INV!$A$5:$D$8</definedName>
    <definedName name="________________________________BGC3">[1]INV!$F$5:$I$8</definedName>
    <definedName name="________________________________BGC5">[1]INV!$K$5:$N$8</definedName>
    <definedName name="________________________________CAC1">[1]INV!$A$19:$D$22</definedName>
    <definedName name="________________________________CAC3">[1]INV!$F$19:$I$22</definedName>
    <definedName name="________________________________CAC5">[1]INV!$K$19:$N$22</definedName>
    <definedName name="________________________________SBC1">[1]INV!$A$12:$D$15</definedName>
    <definedName name="________________________________SBC3">[1]INV!$F$12:$I$15</definedName>
    <definedName name="________________________________SBC5">[1]INV!$K$12:$N$15</definedName>
    <definedName name="_______________________________AFC1">[1]INV!$A$25:$D$28</definedName>
    <definedName name="_______________________________AFC3">[1]INV!$F$25:$I$28</definedName>
    <definedName name="_______________________________AFC5">[1]INV!$K$25:$N$28</definedName>
    <definedName name="_______________________________BGC1">[1]INV!$A$5:$D$8</definedName>
    <definedName name="_______________________________BGC3">[1]INV!$F$5:$I$8</definedName>
    <definedName name="_______________________________BGC5">[1]INV!$K$5:$N$8</definedName>
    <definedName name="_______________________________CAC1">[1]INV!$A$19:$D$22</definedName>
    <definedName name="_______________________________CAC3">[1]INV!$F$19:$I$22</definedName>
    <definedName name="_______________________________CAC5">[1]INV!$K$19:$N$22</definedName>
    <definedName name="_______________________________SBC1">[1]INV!$A$12:$D$15</definedName>
    <definedName name="_______________________________SBC3">[1]INV!$F$12:$I$15</definedName>
    <definedName name="_______________________________SBC5">[1]INV!$K$12:$N$15</definedName>
    <definedName name="______________________________AFC1">[1]INV!$A$25:$D$28</definedName>
    <definedName name="______________________________AFC3">[1]INV!$F$25:$I$28</definedName>
    <definedName name="______________________________AFC5">[1]INV!$K$25:$N$28</definedName>
    <definedName name="______________________________BGC1">[1]INV!$A$5:$D$8</definedName>
    <definedName name="______________________________BGC3">[1]INV!$F$5:$I$8</definedName>
    <definedName name="______________________________BGC5">[1]INV!$K$5:$N$8</definedName>
    <definedName name="______________________________CAC1">[1]INV!$A$19:$D$22</definedName>
    <definedName name="______________________________CAC3">[1]INV!$F$19:$I$22</definedName>
    <definedName name="______________________________CAC5">[1]INV!$K$19:$N$22</definedName>
    <definedName name="______________________________SBC1">[1]INV!$A$12:$D$15</definedName>
    <definedName name="______________________________SBC3">[1]INV!$F$12:$I$15</definedName>
    <definedName name="______________________________SBC5">[1]INV!$K$12:$N$15</definedName>
    <definedName name="_____________________________AFC1">[1]INV!$A$25:$D$28</definedName>
    <definedName name="_____________________________AFC3">[1]INV!$F$25:$I$28</definedName>
    <definedName name="_____________________________AFC5">[1]INV!$K$25:$N$28</definedName>
    <definedName name="_____________________________BGC1">[1]INV!$A$5:$D$8</definedName>
    <definedName name="_____________________________BGC3">[1]INV!$F$5:$I$8</definedName>
    <definedName name="_____________________________BGC5">[1]INV!$K$5:$N$8</definedName>
    <definedName name="_____________________________CAC1">[1]INV!$A$19:$D$22</definedName>
    <definedName name="_____________________________CAC3">[1]INV!$F$19:$I$22</definedName>
    <definedName name="_____________________________CAC5">[1]INV!$K$19:$N$22</definedName>
    <definedName name="_____________________________SBC1">[1]INV!$A$12:$D$15</definedName>
    <definedName name="_____________________________SBC3">[1]INV!$F$12:$I$15</definedName>
    <definedName name="_____________________________SBC5">[1]INV!$K$12:$N$15</definedName>
    <definedName name="____________________________AFC1">[1]INV!$A$25:$D$28</definedName>
    <definedName name="____________________________AFC3">[1]INV!$F$25:$I$28</definedName>
    <definedName name="____________________________AFC5">[1]INV!$K$25:$N$28</definedName>
    <definedName name="____________________________BGC1">[1]INV!$A$5:$D$8</definedName>
    <definedName name="____________________________BGC3">[1]INV!$F$5:$I$8</definedName>
    <definedName name="____________________________BGC5">[1]INV!$K$5:$N$8</definedName>
    <definedName name="____________________________CAC1">[1]INV!$A$19:$D$22</definedName>
    <definedName name="____________________________CAC3">[1]INV!$F$19:$I$22</definedName>
    <definedName name="____________________________CAC5">[1]INV!$K$19:$N$22</definedName>
    <definedName name="____________________________SBC1">[1]INV!$A$12:$D$15</definedName>
    <definedName name="____________________________SBC3">[1]INV!$F$12:$I$15</definedName>
    <definedName name="____________________________SBC5">[1]INV!$K$12:$N$15</definedName>
    <definedName name="___________________________AFC1">[1]INV!$A$25:$D$28</definedName>
    <definedName name="___________________________AFC3">[1]INV!$F$25:$I$28</definedName>
    <definedName name="___________________________AFC5">[1]INV!$K$25:$N$28</definedName>
    <definedName name="___________________________BGC1">[1]INV!$A$5:$D$8</definedName>
    <definedName name="___________________________BGC3">[1]INV!$F$5:$I$8</definedName>
    <definedName name="___________________________BGC5">[1]INV!$K$5:$N$8</definedName>
    <definedName name="___________________________CAC1">[1]INV!$A$19:$D$22</definedName>
    <definedName name="___________________________CAC3">[1]INV!$F$19:$I$22</definedName>
    <definedName name="___________________________CAC5">[1]INV!$K$19:$N$22</definedName>
    <definedName name="___________________________SBC1">[1]INV!$A$12:$D$15</definedName>
    <definedName name="___________________________SBC3">[1]INV!$F$12:$I$15</definedName>
    <definedName name="___________________________SBC5">[1]INV!$K$12:$N$15</definedName>
    <definedName name="__________________________AFC1">[1]INV!$A$25:$D$28</definedName>
    <definedName name="__________________________AFC3">[1]INV!$F$25:$I$28</definedName>
    <definedName name="__________________________AFC5">[1]INV!$K$25:$N$28</definedName>
    <definedName name="__________________________BGC1">[1]INV!$A$5:$D$8</definedName>
    <definedName name="__________________________BGC3">[1]INV!$F$5:$I$8</definedName>
    <definedName name="__________________________BGC5">[1]INV!$K$5:$N$8</definedName>
    <definedName name="__________________________CAC1">[1]INV!$A$19:$D$22</definedName>
    <definedName name="__________________________CAC3">[1]INV!$F$19:$I$22</definedName>
    <definedName name="__________________________CAC5">[1]INV!$K$19:$N$22</definedName>
    <definedName name="__________________________SBC1">[1]INV!$A$12:$D$15</definedName>
    <definedName name="__________________________SBC3">[1]INV!$F$12:$I$15</definedName>
    <definedName name="__________________________SBC5">[1]INV!$K$12:$N$15</definedName>
    <definedName name="_________________________AFC1">[1]INV!$A$25:$D$28</definedName>
    <definedName name="_________________________AFC3">[1]INV!$F$25:$I$28</definedName>
    <definedName name="_________________________AFC5">[1]INV!$K$25:$N$28</definedName>
    <definedName name="_________________________BGC1">[1]INV!$A$5:$D$8</definedName>
    <definedName name="_________________________BGC3">[1]INV!$F$5:$I$8</definedName>
    <definedName name="_________________________BGC5">[1]INV!$K$5:$N$8</definedName>
    <definedName name="_________________________CAC1">[1]INV!$A$19:$D$22</definedName>
    <definedName name="_________________________CAC3">[1]INV!$F$19:$I$22</definedName>
    <definedName name="_________________________CAC5">[1]INV!$K$19:$N$22</definedName>
    <definedName name="_________________________SBC1">[1]INV!$A$12:$D$15</definedName>
    <definedName name="_________________________SBC3">[1]INV!$F$12:$I$15</definedName>
    <definedName name="_________________________SBC5">[1]INV!$K$12:$N$15</definedName>
    <definedName name="________________________AFC1">[1]INV!$A$25:$D$28</definedName>
    <definedName name="________________________AFC3">[1]INV!$F$25:$I$28</definedName>
    <definedName name="________________________AFC5">[1]INV!$K$25:$N$28</definedName>
    <definedName name="________________________BGC1">[1]INV!$A$5:$D$8</definedName>
    <definedName name="________________________BGC3">[1]INV!$F$5:$I$8</definedName>
    <definedName name="________________________BGC5">[1]INV!$K$5:$N$8</definedName>
    <definedName name="________________________CAC1">[1]INV!$A$19:$D$22</definedName>
    <definedName name="________________________CAC3">[1]INV!$F$19:$I$22</definedName>
    <definedName name="________________________CAC5">[1]INV!$K$19:$N$22</definedName>
    <definedName name="________________________SBC1">[1]INV!$A$12:$D$15</definedName>
    <definedName name="________________________SBC3">[1]INV!$F$12:$I$15</definedName>
    <definedName name="________________________SBC5">[1]INV!$K$12:$N$15</definedName>
    <definedName name="_______________________AFC1">[1]INV!$A$25:$D$28</definedName>
    <definedName name="_______________________AFC3">[1]INV!$F$25:$I$28</definedName>
    <definedName name="_______________________AFC5">[1]INV!$K$25:$N$28</definedName>
    <definedName name="_______________________BGC1">[1]INV!$A$5:$D$8</definedName>
    <definedName name="_______________________BGC3">[1]INV!$F$5:$I$8</definedName>
    <definedName name="_______________________BGC5">[1]INV!$K$5:$N$8</definedName>
    <definedName name="_______________________CAC1">[1]INV!$A$19:$D$22</definedName>
    <definedName name="_______________________CAC3">[1]INV!$F$19:$I$22</definedName>
    <definedName name="_______________________CAC5">[1]INV!$K$19:$N$22</definedName>
    <definedName name="_______________________SBC1">[1]INV!$A$12:$D$15</definedName>
    <definedName name="_______________________SBC3">[1]INV!$F$12:$I$15</definedName>
    <definedName name="_______________________SBC5">[1]INV!$K$12:$N$15</definedName>
    <definedName name="______________________AFC1">[1]INV!$A$25:$D$28</definedName>
    <definedName name="______________________AFC3">[1]INV!$F$25:$I$28</definedName>
    <definedName name="______________________AFC5">[1]INV!$K$25:$N$28</definedName>
    <definedName name="______________________BGC1">[1]INV!$A$5:$D$8</definedName>
    <definedName name="______________________BGC3">[1]INV!$F$5:$I$8</definedName>
    <definedName name="______________________BGC5">[1]INV!$K$5:$N$8</definedName>
    <definedName name="______________________CAC1">[1]INV!$A$19:$D$22</definedName>
    <definedName name="______________________CAC3">[1]INV!$F$19:$I$22</definedName>
    <definedName name="______________________CAC5">[1]INV!$K$19:$N$22</definedName>
    <definedName name="______________________SBC1">[1]INV!$A$12:$D$15</definedName>
    <definedName name="______________________SBC3">[1]INV!$F$12:$I$15</definedName>
    <definedName name="______________________SBC5">[1]INV!$K$12:$N$15</definedName>
    <definedName name="_____________________AFC1">[1]INV!$A$25:$D$28</definedName>
    <definedName name="_____________________AFC3">[1]INV!$F$25:$I$28</definedName>
    <definedName name="_____________________AFC5">[1]INV!$K$25:$N$28</definedName>
    <definedName name="_____________________BGC1">[1]INV!$A$5:$D$8</definedName>
    <definedName name="_____________________BGC3">[1]INV!$F$5:$I$8</definedName>
    <definedName name="_____________________BGC5">[1]INV!$K$5:$N$8</definedName>
    <definedName name="_____________________CAC1">[1]INV!$A$19:$D$22</definedName>
    <definedName name="_____________________CAC3">[1]INV!$F$19:$I$22</definedName>
    <definedName name="_____________________CAC5">[1]INV!$K$19:$N$22</definedName>
    <definedName name="_____________________SBC1">[1]INV!$A$12:$D$15</definedName>
    <definedName name="_____________________SBC3">[1]INV!$F$12:$I$15</definedName>
    <definedName name="_____________________SBC5">[1]INV!$K$12:$N$15</definedName>
    <definedName name="____________________AFC1">[1]INV!$A$25:$D$28</definedName>
    <definedName name="____________________AFC3">[1]INV!$F$25:$I$28</definedName>
    <definedName name="____________________AFC5">[1]INV!$K$25:$N$28</definedName>
    <definedName name="____________________BGC1">[1]INV!$A$5:$D$8</definedName>
    <definedName name="____________________BGC3">[1]INV!$F$5:$I$8</definedName>
    <definedName name="____________________BGC5">[1]INV!$K$5:$N$8</definedName>
    <definedName name="____________________CAC1">[1]INV!$A$19:$D$22</definedName>
    <definedName name="____________________CAC3">[1]INV!$F$19:$I$22</definedName>
    <definedName name="____________________CAC5">[1]INV!$K$19:$N$22</definedName>
    <definedName name="____________________SBC1">[1]INV!$A$12:$D$15</definedName>
    <definedName name="____________________SBC3">[1]INV!$F$12:$I$15</definedName>
    <definedName name="____________________SBC5">[1]INV!$K$12:$N$15</definedName>
    <definedName name="___________________AFC1">[1]INV!$A$25:$D$28</definedName>
    <definedName name="___________________AFC3">[1]INV!$F$25:$I$28</definedName>
    <definedName name="___________________AFC5">[1]INV!$K$25:$N$28</definedName>
    <definedName name="___________________BGC1">[1]INV!$A$5:$D$8</definedName>
    <definedName name="___________________BGC3">[1]INV!$F$5:$I$8</definedName>
    <definedName name="___________________BGC5">[1]INV!$K$5:$N$8</definedName>
    <definedName name="___________________CAC1">[1]INV!$A$19:$D$22</definedName>
    <definedName name="___________________CAC3">[1]INV!$F$19:$I$22</definedName>
    <definedName name="___________________CAC5">[1]INV!$K$19:$N$22</definedName>
    <definedName name="___________________SBC1">[1]INV!$A$12:$D$15</definedName>
    <definedName name="___________________SBC3">[1]INV!$F$12:$I$15</definedName>
    <definedName name="___________________SBC5">[1]INV!$K$12:$N$15</definedName>
    <definedName name="__________________AFC1">[1]INV!$A$25:$D$28</definedName>
    <definedName name="__________________AFC3">[1]INV!$F$25:$I$28</definedName>
    <definedName name="__________________AFC5">[1]INV!$K$25:$N$28</definedName>
    <definedName name="__________________BGC1">[1]INV!$A$5:$D$8</definedName>
    <definedName name="__________________BGC3">[1]INV!$F$5:$I$8</definedName>
    <definedName name="__________________BGC5">[1]INV!$K$5:$N$8</definedName>
    <definedName name="__________________CAC1">[1]INV!$A$19:$D$22</definedName>
    <definedName name="__________________CAC3">[1]INV!$F$19:$I$22</definedName>
    <definedName name="__________________CAC5">[1]INV!$K$19:$N$22</definedName>
    <definedName name="__________________SBC1">[1]INV!$A$12:$D$15</definedName>
    <definedName name="__________________SBC3">[1]INV!$F$12:$I$15</definedName>
    <definedName name="__________________SBC5">[1]INV!$K$12:$N$15</definedName>
    <definedName name="_________________AFC1">[1]INV!$A$25:$D$28</definedName>
    <definedName name="_________________AFC3">[1]INV!$F$25:$I$28</definedName>
    <definedName name="_________________AFC5">[1]INV!$K$25:$N$28</definedName>
    <definedName name="_________________BGC1">[1]INV!$A$5:$D$8</definedName>
    <definedName name="_________________BGC3">[1]INV!$F$5:$I$8</definedName>
    <definedName name="_________________BGC5">[1]INV!$K$5:$N$8</definedName>
    <definedName name="_________________CAC1">[1]INV!$A$19:$D$22</definedName>
    <definedName name="_________________CAC3">[1]INV!$F$19:$I$22</definedName>
    <definedName name="_________________CAC5">[1]INV!$K$19:$N$22</definedName>
    <definedName name="_________________SBC1">[1]INV!$A$12:$D$15</definedName>
    <definedName name="_________________SBC3">[1]INV!$F$12:$I$15</definedName>
    <definedName name="_________________SBC5">[1]INV!$K$12:$N$15</definedName>
    <definedName name="________________AFC1">[1]INV!$A$25:$D$28</definedName>
    <definedName name="________________AFC3">[1]INV!$F$25:$I$28</definedName>
    <definedName name="________________AFC5">[1]INV!$K$25:$N$28</definedName>
    <definedName name="________________BGC1">[1]INV!$A$5:$D$8</definedName>
    <definedName name="________________BGC3">[1]INV!$F$5:$I$8</definedName>
    <definedName name="________________BGC5">[1]INV!$K$5:$N$8</definedName>
    <definedName name="________________CAC1">[1]INV!$A$19:$D$22</definedName>
    <definedName name="________________CAC3">[1]INV!$F$19:$I$22</definedName>
    <definedName name="________________CAC5">[1]INV!$K$19:$N$22</definedName>
    <definedName name="________________SBC1">[1]INV!$A$12:$D$15</definedName>
    <definedName name="________________SBC3">[1]INV!$F$12:$I$15</definedName>
    <definedName name="________________SBC5">[1]INV!$K$12:$N$15</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SBC1">[1]INV!$A$12:$D$15</definedName>
    <definedName name="_______________SBC3">[1]INV!$F$12:$I$15</definedName>
    <definedName name="_______________SBC5">[1]INV!$K$12:$N$15</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SBC1">[1]INV!$A$12:$D$15</definedName>
    <definedName name="______________SBC3">[1]INV!$F$12:$I$15</definedName>
    <definedName name="______________SBC5">[1]INV!$K$12:$N$15</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SBC1">[1]INV!$A$12:$D$15</definedName>
    <definedName name="_____________SBC3">[1]INV!$F$12:$I$15</definedName>
    <definedName name="_____________SBC5">[1]INV!$K$12:$N$15</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SBC1">[1]INV!$A$12:$D$15</definedName>
    <definedName name="____________SBC3">[1]INV!$F$12:$I$15</definedName>
    <definedName name="____________SBC5">[1]INV!$K$12:$N$15</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SBC1">[1]INV!$A$12:$D$15</definedName>
    <definedName name="___________SBC3">[1]INV!$F$12:$I$15</definedName>
    <definedName name="___________SBC5">[1]INV!$K$12:$N$15</definedName>
    <definedName name="__________AFC1">[1]INV!$A$25:$D$28</definedName>
    <definedName name="__________AFC3">[1]INV!$F$25:$I$28</definedName>
    <definedName name="__________AFC5">[1]INV!$K$25:$N$28</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SBC1">[1]INV!$A$12:$D$15</definedName>
    <definedName name="__________SBC3">[1]INV!$F$12:$I$15</definedName>
    <definedName name="__________SBC5">[1]INV!$K$12:$N$15</definedName>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PJ50">#REF!</definedName>
    <definedName name="_____pj51">#REF!</definedName>
    <definedName name="_____SBC1">[1]INV!$A$12:$D$15</definedName>
    <definedName name="_____SBC3">[1]INV!$F$12:$I$15</definedName>
    <definedName name="_____SBC5">[1]INV!$K$12:$N$15</definedName>
    <definedName name="____AFC1">[1]INV!$A$25:$D$28</definedName>
    <definedName name="____AFC3">[1]INV!$F$25:$I$28</definedName>
    <definedName name="____AFC5">[1]INV!$K$25:$N$28</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PJ50">#REF!</definedName>
    <definedName name="____pj51">#REF!</definedName>
    <definedName name="____SBC1">[1]INV!$A$12:$D$15</definedName>
    <definedName name="____SBC3">[1]INV!$F$12:$I$15</definedName>
    <definedName name="____SBC5">[1]INV!$K$12:$N$15</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PJ50">#REF!</definedName>
    <definedName name="___pj51">#REF!</definedName>
    <definedName name="___SBC1">[1]INV!$A$12:$D$15</definedName>
    <definedName name="___SBC3">[1]INV!$F$12:$I$15</definedName>
    <definedName name="___SBC5">[1]INV!$K$12:$N$15</definedName>
    <definedName name="__123Graph_A" hidden="1">[2]DATOS!#REF!</definedName>
    <definedName name="__123Graph_B" hidden="1">[2]DATOS!#REF!</definedName>
    <definedName name="__123Graph_BGDPTRKRTM" hidden="1">'[3]PSM Monthly'!#REF!</definedName>
    <definedName name="__123Graph_C" hidden="1">[2]DATOS!#REF!</definedName>
    <definedName name="__123Graph_CINDICES" hidden="1">'[3]PSM Monthly'!#REF!</definedName>
    <definedName name="__123Graph_D" hidden="1">[2]DATOS!#REF!</definedName>
    <definedName name="__123Graph_X" hidden="1">[2]DATOS!#REF!</definedName>
    <definedName name="__AFC1">[1]INV!$A$25:$D$28</definedName>
    <definedName name="__AFC3">[1]INV!$F$25:$I$28</definedName>
    <definedName name="__AFC5">[1]INV!$K$25:$N$28</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PJ50">#REF!</definedName>
    <definedName name="__pj51">#REF!</definedName>
    <definedName name="__SBC1">[1]INV!$A$12:$D$15</definedName>
    <definedName name="__SBC3">[1]INV!$F$12:$I$15</definedName>
    <definedName name="__SBC5">[1]INV!$K$12:$N$15</definedName>
    <definedName name="_AFC1">[1]INV!$A$25:$D$28</definedName>
    <definedName name="_AFC3">[1]INV!$F$25:$I$28</definedName>
    <definedName name="_AFC5">[1]INV!$K$25:$N$28</definedName>
    <definedName name="_API93">[4]API93!$B$1:$H$70</definedName>
    <definedName name="_API98">[5]API93!$B$1:$H$70</definedName>
    <definedName name="_APU221">#REF!</definedName>
    <definedName name="_APU465" localSheetId="18">[6]!absc</definedName>
    <definedName name="_APU465" localSheetId="11">[6]!absc</definedName>
    <definedName name="_APU465" localSheetId="2">[6]!absc</definedName>
    <definedName name="_APU465">[6]!absc</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Dist_Bin" hidden="1">[7]SABANA!#REF!</definedName>
    <definedName name="_f" localSheetId="32" hidden="1">{"EVA",#N/A,FALSE,"SMT2";#N/A,#N/A,FALSE,"Summary";#N/A,#N/A,FALSE,"Graphs";#N/A,#N/A,FALSE,"4 Panel"}</definedName>
    <definedName name="_f" hidden="1">{"EVA",#N/A,FALSE,"SMT2";#N/A,#N/A,FALSE,"Summary";#N/A,#N/A,FALSE,"Graphs";#N/A,#N/A,FALSE,"4 Panel"}</definedName>
    <definedName name="_Fill" hidden="1">'[8]OPCIONES DE SIMULACION'!#REF!</definedName>
    <definedName name="_fill0">#REF!</definedName>
    <definedName name="_xlnm._FilterDatabase" localSheetId="0" hidden="1">'ANALISIS COMPARATIVO V U'!$A$6:$C$21</definedName>
    <definedName name="_Hlk170063146" localSheetId="7">KIT!#REF!</definedName>
    <definedName name="_Key1" hidden="1">#REF!</definedName>
    <definedName name="_NDI2">#REF!</definedName>
    <definedName name="_NDI3">#REF!</definedName>
    <definedName name="_NDI4">#REF!</definedName>
    <definedName name="_new10" localSheetId="32" hidden="1">{#N/A,#N/A,FALSE,"SMT1";#N/A,#N/A,FALSE,"SMT2";#N/A,#N/A,FALSE,"Summary";#N/A,#N/A,FALSE,"Graphs";#N/A,#N/A,FALSE,"4 Panel"}</definedName>
    <definedName name="_new10" hidden="1">{#N/A,#N/A,FALSE,"SMT1";#N/A,#N/A,FALSE,"SMT2";#N/A,#N/A,FALSE,"Summary";#N/A,#N/A,FALSE,"Graphs";#N/A,#N/A,FALSE,"4 Panel"}</definedName>
    <definedName name="_NEW2">[9]Tabla5!#REF!</definedName>
    <definedName name="_NEW3">[10]Tabla5!#REF!</definedName>
    <definedName name="_NEW4" localSheetId="32" hidden="1">{#N/A,#N/A,FALSE,"Full";#N/A,#N/A,FALSE,"Half";#N/A,#N/A,FALSE,"Op Expenses";#N/A,#N/A,FALSE,"Cap Charge";#N/A,#N/A,FALSE,"Cost C";#N/A,#N/A,FALSE,"PP&amp;E";#N/A,#N/A,FALSE,"R&amp;D"}</definedName>
    <definedName name="_NEW4" hidden="1">{#N/A,#N/A,FALSE,"Full";#N/A,#N/A,FALSE,"Half";#N/A,#N/A,FALSE,"Op Expenses";#N/A,#N/A,FALSE,"Cap Charge";#N/A,#N/A,FALSE,"Cost C";#N/A,#N/A,FALSE,"PP&amp;E";#N/A,#N/A,FALSE,"R&amp;D"}</definedName>
    <definedName name="_no1" localSheetId="32" hidden="1">{#N/A,#N/A,FALSE,"SMT1";#N/A,#N/A,FALSE,"SMT2";#N/A,#N/A,FALSE,"Summary";#N/A,#N/A,FALSE,"Graphs";#N/A,#N/A,FALSE,"4 Panel"}</definedName>
    <definedName name="_no1" hidden="1">{#N/A,#N/A,FALSE,"SMT1";#N/A,#N/A,FALSE,"SMT2";#N/A,#N/A,FALSE,"Summary";#N/A,#N/A,FALSE,"Graphs";#N/A,#N/A,FALSE,"4 Panel"}</definedName>
    <definedName name="_no10" localSheetId="32" hidden="1">{#N/A,#N/A,FALSE,"SMT1";#N/A,#N/A,FALSE,"SMT2";#N/A,#N/A,FALSE,"Summary";#N/A,#N/A,FALSE,"Graphs";#N/A,#N/A,FALSE,"4 Panel"}</definedName>
    <definedName name="_no10" hidden="1">{#N/A,#N/A,FALSE,"SMT1";#N/A,#N/A,FALSE,"SMT2";#N/A,#N/A,FALSE,"Summary";#N/A,#N/A,FALSE,"Graphs";#N/A,#N/A,FALSE,"4 Panel"}</definedName>
    <definedName name="_no11" localSheetId="32" hidden="1">{#N/A,#N/A,FALSE,"Full";#N/A,#N/A,FALSE,"Half";#N/A,#N/A,FALSE,"Op Expenses";#N/A,#N/A,FALSE,"Cap Charge";#N/A,#N/A,FALSE,"Cost C";#N/A,#N/A,FALSE,"PP&amp;E";#N/A,#N/A,FALSE,"R&amp;D"}</definedName>
    <definedName name="_no11" hidden="1">{#N/A,#N/A,FALSE,"Full";#N/A,#N/A,FALSE,"Half";#N/A,#N/A,FALSE,"Op Expenses";#N/A,#N/A,FALSE,"Cap Charge";#N/A,#N/A,FALSE,"Cost C";#N/A,#N/A,FALSE,"PP&amp;E";#N/A,#N/A,FALSE,"R&amp;D"}</definedName>
    <definedName name="_no12" localSheetId="32" hidden="1">{#N/A,#N/A,FALSE,"SMT1";#N/A,#N/A,FALSE,"SMT2";#N/A,#N/A,FALSE,"Summary";#N/A,#N/A,FALSE,"Graphs";#N/A,#N/A,FALSE,"4 Panel"}</definedName>
    <definedName name="_no12" hidden="1">{#N/A,#N/A,FALSE,"SMT1";#N/A,#N/A,FALSE,"SMT2";#N/A,#N/A,FALSE,"Summary";#N/A,#N/A,FALSE,"Graphs";#N/A,#N/A,FALSE,"4 Panel"}</definedName>
    <definedName name="_no13" localSheetId="32" hidden="1">{"EVA",#N/A,FALSE,"SMT2";#N/A,#N/A,FALSE,"Summary";#N/A,#N/A,FALSE,"Graphs";#N/A,#N/A,FALSE,"4 Panel"}</definedName>
    <definedName name="_no13" hidden="1">{"EVA",#N/A,FALSE,"SMT2";#N/A,#N/A,FALSE,"Summary";#N/A,#N/A,FALSE,"Graphs";#N/A,#N/A,FALSE,"4 Panel"}</definedName>
    <definedName name="_no14" localSheetId="32" hidden="1">{#N/A,#N/A,FALSE,"Full";#N/A,#N/A,FALSE,"Half";#N/A,#N/A,FALSE,"Op Expenses";#N/A,#N/A,FALSE,"Cap Charge";#N/A,#N/A,FALSE,"Cost C";#N/A,#N/A,FALSE,"PP&amp;E";#N/A,#N/A,FALSE,"R&amp;D"}</definedName>
    <definedName name="_no14" hidden="1">{#N/A,#N/A,FALSE,"Full";#N/A,#N/A,FALSE,"Half";#N/A,#N/A,FALSE,"Op Expenses";#N/A,#N/A,FALSE,"Cap Charge";#N/A,#N/A,FALSE,"Cost C";#N/A,#N/A,FALSE,"PP&amp;E";#N/A,#N/A,FALSE,"R&amp;D"}</definedName>
    <definedName name="_no2" localSheetId="32" hidden="1">{"EVA",#N/A,FALSE,"SMT2";#N/A,#N/A,FALSE,"Summary";#N/A,#N/A,FALSE,"Graphs";#N/A,#N/A,FALSE,"4 Panel"}</definedName>
    <definedName name="_no2" hidden="1">{"EVA",#N/A,FALSE,"SMT2";#N/A,#N/A,FALSE,"Summary";#N/A,#N/A,FALSE,"Graphs";#N/A,#N/A,FALSE,"4 Panel"}</definedName>
    <definedName name="_no3" localSheetId="32" hidden="1">{#N/A,#N/A,FALSE,"SMT1";#N/A,#N/A,FALSE,"SMT2";#N/A,#N/A,FALSE,"Summary";#N/A,#N/A,FALSE,"Graphs";#N/A,#N/A,FALSE,"4 Panel"}</definedName>
    <definedName name="_no3" hidden="1">{#N/A,#N/A,FALSE,"SMT1";#N/A,#N/A,FALSE,"SMT2";#N/A,#N/A,FALSE,"Summary";#N/A,#N/A,FALSE,"Graphs";#N/A,#N/A,FALSE,"4 Panel"}</definedName>
    <definedName name="_no4" localSheetId="32" hidden="1">{#N/A,#N/A,FALSE,"SMT1";#N/A,#N/A,FALSE,"SMT2";#N/A,#N/A,FALSE,"Summary";#N/A,#N/A,FALSE,"Graphs";#N/A,#N/A,FALSE,"4 Panel"}</definedName>
    <definedName name="_no4" hidden="1">{#N/A,#N/A,FALSE,"SMT1";#N/A,#N/A,FALSE,"SMT2";#N/A,#N/A,FALSE,"Summary";#N/A,#N/A,FALSE,"Graphs";#N/A,#N/A,FALSE,"4 Panel"}</definedName>
    <definedName name="_no5" localSheetId="32" hidden="1">{#N/A,#N/A,FALSE,"Full";#N/A,#N/A,FALSE,"Half";#N/A,#N/A,FALSE,"Op Expenses";#N/A,#N/A,FALSE,"Cap Charge";#N/A,#N/A,FALSE,"Cost C";#N/A,#N/A,FALSE,"PP&amp;E";#N/A,#N/A,FALSE,"R&amp;D"}</definedName>
    <definedName name="_no5" hidden="1">{#N/A,#N/A,FALSE,"Full";#N/A,#N/A,FALSE,"Half";#N/A,#N/A,FALSE,"Op Expenses";#N/A,#N/A,FALSE,"Cap Charge";#N/A,#N/A,FALSE,"Cost C";#N/A,#N/A,FALSE,"PP&amp;E";#N/A,#N/A,FALSE,"R&amp;D"}</definedName>
    <definedName name="_no6" localSheetId="32" hidden="1">{"EVA",#N/A,FALSE,"SMT2";#N/A,#N/A,FALSE,"Summary";#N/A,#N/A,FALSE,"Graphs";#N/A,#N/A,FALSE,"4 Panel"}</definedName>
    <definedName name="_no6" hidden="1">{"EVA",#N/A,FALSE,"SMT2";#N/A,#N/A,FALSE,"Summary";#N/A,#N/A,FALSE,"Graphs";#N/A,#N/A,FALSE,"4 Panel"}</definedName>
    <definedName name="_no7" localSheetId="32" hidden="1">{"EVA",#N/A,FALSE,"SMT2";#N/A,#N/A,FALSE,"Summary";#N/A,#N/A,FALSE,"Graphs";#N/A,#N/A,FALSE,"4 Panel"}</definedName>
    <definedName name="_no7" hidden="1">{"EVA",#N/A,FALSE,"SMT2";#N/A,#N/A,FALSE,"Summary";#N/A,#N/A,FALSE,"Graphs";#N/A,#N/A,FALSE,"4 Panel"}</definedName>
    <definedName name="_no8" localSheetId="32" hidden="1">{"EVA",#N/A,FALSE,"SMT2";#N/A,#N/A,FALSE,"Summary";#N/A,#N/A,FALSE,"Graphs";#N/A,#N/A,FALSE,"4 Panel"}</definedName>
    <definedName name="_no8" hidden="1">{"EVA",#N/A,FALSE,"SMT2";#N/A,#N/A,FALSE,"Summary";#N/A,#N/A,FALSE,"Graphs";#N/A,#N/A,FALSE,"4 Panel"}</definedName>
    <definedName name="_no9" localSheetId="32" hidden="1">{"EVA",#N/A,FALSE,"SMT2";#N/A,#N/A,FALSE,"Summary";#N/A,#N/A,FALSE,"Graphs";#N/A,#N/A,FALSE,"4 Panel"}</definedName>
    <definedName name="_no9" hidden="1">{"EVA",#N/A,FALSE,"SMT2";#N/A,#N/A,FALSE,"Summary";#N/A,#N/A,FALSE,"Graphs";#N/A,#N/A,FALSE,"4 Panel"}</definedName>
    <definedName name="_Order1" hidden="1">255</definedName>
    <definedName name="_Order2" hidden="1">0</definedName>
    <definedName name="_PJ50">#REF!</definedName>
    <definedName name="_pj51">#REF!</definedName>
    <definedName name="_r" localSheetId="32" hidden="1">{#N/A,#N/A,FALSE,"Full";#N/A,#N/A,FALSE,"Half";#N/A,#N/A,FALSE,"Op Expenses";#N/A,#N/A,FALSE,"Cap Charge";#N/A,#N/A,FALSE,"Cost C";#N/A,#N/A,FALSE,"PP&amp;E";#N/A,#N/A,FALSE,"R&amp;D"}</definedName>
    <definedName name="_r" hidden="1">{#N/A,#N/A,FALSE,"Full";#N/A,#N/A,FALSE,"Half";#N/A,#N/A,FALSE,"Op Expenses";#N/A,#N/A,FALSE,"Cap Charge";#N/A,#N/A,FALSE,"Cost C";#N/A,#N/A,FALSE,"PP&amp;E";#N/A,#N/A,FALSE,"R&amp;D"}</definedName>
    <definedName name="_Regression_Out" hidden="1">[7]SABANA!#REF!</definedName>
    <definedName name="_SBC1">[1]INV!$A$12:$D$15</definedName>
    <definedName name="_SBC3">[1]INV!$F$12:$I$15</definedName>
    <definedName name="_SBC5">[1]INV!$K$12:$N$15</definedName>
    <definedName name="_Sort" hidden="1">'[8]OPCIONES DE SIMULACION'!#REF!</definedName>
    <definedName name="_TRM98">#REF!</definedName>
    <definedName name="_VEX1" localSheetId="32" hidden="1">{#N/A,#N/A,FALSE,"Costos Contables CIB A 12 1994";#N/A,#N/A,FALSE,"Cuadre Contab. y C. OP"}</definedName>
    <definedName name="_VEX1" hidden="1">{#N/A,#N/A,FALSE,"Costos Contables CIB A 12 1994";#N/A,#N/A,FALSE,"Cuadre Contab. y C. OP"}</definedName>
    <definedName name="_XDI2">#REF!</definedName>
    <definedName name="_XDI3">#REF!</definedName>
    <definedName name="_XDI4">#REF!</definedName>
    <definedName name="\A">#REF!</definedName>
    <definedName name="\B">[11]DATOS!$F$109</definedName>
    <definedName name="\C">[2]DATOS!#REF!</definedName>
    <definedName name="\D">#REF!</definedName>
    <definedName name="\E">[11]DATOS!#REF!</definedName>
    <definedName name="\L">#REF!</definedName>
    <definedName name="\P">#REF!</definedName>
    <definedName name="\Z">#REF!</definedName>
    <definedName name="a" localSheetId="32" hidden="1">{#N/A,#N/A,FALSE,"Costos Productos 6A";#N/A,#N/A,FALSE,"Costo Unitario Total H-94-12"}</definedName>
    <definedName name="a" hidden="1">{#N/A,#N/A,FALSE,"Costos Productos 6A";#N/A,#N/A,FALSE,"Costo Unitario Total H-94-12"}</definedName>
    <definedName name="A_impresión_IM">#REF!</definedName>
    <definedName name="a6d" localSheetId="32" hidden="1">{#N/A,#N/A,FALSE,"DITCAR";#N/A,#N/A,FALSE,"a1";#N/A,#N/A,FALSE,"a2";#N/A,#N/A,FALSE,"a3";#N/A,#N/A,FALSE,"a4";#N/A,#N/A,FALSE,"a4a";#N/A,#N/A,FALSE,"a4B";#N/A,#N/A,FALSE,"a4C";#N/A,#N/A,FALSE,"A5a ";#N/A,#N/A,FALSE,"A5b";#N/A,#N/A,FALSE,"A6A";#N/A,#N/A,FALSE,"A6B";#N/A,#N/A,FALSE,"A6C";#N/A,#N/A,FALSE,"04PG12NB"}</definedName>
    <definedName name="a6d" hidden="1">{#N/A,#N/A,FALSE,"DITCAR";#N/A,#N/A,FALSE,"a1";#N/A,#N/A,FALSE,"a2";#N/A,#N/A,FALSE,"a3";#N/A,#N/A,FALSE,"a4";#N/A,#N/A,FALSE,"a4a";#N/A,#N/A,FALSE,"a4B";#N/A,#N/A,FALSE,"a4C";#N/A,#N/A,FALSE,"A5a ";#N/A,#N/A,FALSE,"A5b";#N/A,#N/A,FALSE,"A6A";#N/A,#N/A,FALSE,"A6B";#N/A,#N/A,FALSE,"A6C";#N/A,#N/A,FALSE,"04PG12NB"}</definedName>
    <definedName name="AA" hidden="1">[12]DATOS!#REF!</definedName>
    <definedName name="aaa" localSheetId="32" hidden="1">{#N/A,#N/A,FALSE,"Costos Productos 6A";#N/A,#N/A,FALSE,"Costo Unitario Total H-94-12"}</definedName>
    <definedName name="aaa" hidden="1">{#N/A,#N/A,FALSE,"Costos Productos 6A";#N/A,#N/A,FALSE,"Costo Unitario Total H-94-12"}</definedName>
    <definedName name="AAAA" localSheetId="18">[13]!AAAA</definedName>
    <definedName name="AAAA" localSheetId="11">[13]!AAAA</definedName>
    <definedName name="AAAA" localSheetId="2">[13]!AAAA</definedName>
    <definedName name="AAAA">[13]!AAAA</definedName>
    <definedName name="aaaaa" localSheetId="18">[13]!Guardar_del_Dia</definedName>
    <definedName name="aaaaa" localSheetId="11">[13]!Guardar_del_Dia</definedName>
    <definedName name="aaaaa" localSheetId="2">[13]!Guardar_del_Dia</definedName>
    <definedName name="aaaaa">[13]!Guardar_del_Dia</definedName>
    <definedName name="aaaaaaa">#REF!</definedName>
    <definedName name="AAAAAAAA">#REF!</definedName>
    <definedName name="aaaaaaaaa">#REF!</definedName>
    <definedName name="aaaaaaaaaa">#REF!</definedName>
    <definedName name="AAC">[1]AASHTO!$A$14:$F$17</definedName>
    <definedName name="AARB_">#REF!</definedName>
    <definedName name="ABG">[1]AASHTO!$A$2:$F$5</definedName>
    <definedName name="abr" hidden="1">[14]DATOS!#REF!</definedName>
    <definedName name="absc">#N/A</definedName>
    <definedName name="ACEB_">#REF!</definedName>
    <definedName name="ACEEP">#REF!</definedName>
    <definedName name="ACETATOS">[2]DATOS!#REF!</definedName>
    <definedName name="ACPA_">#REF!</definedName>
    <definedName name="ACPB_">#REF!</definedName>
    <definedName name="ACPBAS_">#REF!</definedName>
    <definedName name="ACT">[15]Puntos!#REF!</definedName>
    <definedName name="AcumularBalance" localSheetId="18">[16]!AcumularBalance</definedName>
    <definedName name="AcumularBalance" localSheetId="11">[16]!AcumularBalance</definedName>
    <definedName name="AcumularBalance" localSheetId="2">[16]!AcumularBalance</definedName>
    <definedName name="AcumularBalance">[16]!AcumularBalance</definedName>
    <definedName name="ADI">#REF!</definedName>
    <definedName name="adoq" localSheetId="18">[17]!absc</definedName>
    <definedName name="adoq" localSheetId="11">[17]!absc</definedName>
    <definedName name="adoq" localSheetId="2">[17]!absc</definedName>
    <definedName name="adoq">[17]!absc</definedName>
    <definedName name="ago">#REF!</definedName>
    <definedName name="Ajusteinf" localSheetId="32" hidden="1">{#N/A,#N/A,FALSE,"Costos Productos 6A";#N/A,#N/A,FALSE,"Costo Unitario Total H-94-12"}</definedName>
    <definedName name="Ajusteinf" hidden="1">{#N/A,#N/A,FALSE,"Costos Productos 6A";#N/A,#N/A,FALSE,"Costo Unitario Total H-94-12"}</definedName>
    <definedName name="AJUSTPTO" localSheetId="32" hidden="1">{#N/A,#N/A,FALSE,"Costos Productos 6A";#N/A,#N/A,FALSE,"Costo Unitario Total H-94-12"}</definedName>
    <definedName name="AJUSTPTO" hidden="1">{#N/A,#N/A,FALSE,"Costos Productos 6A";#N/A,#N/A,FALSE,"Costo Unitario Total H-94-12"}</definedName>
    <definedName name="ALBAN">#REF!</definedName>
    <definedName name="ALBAN1">#REF!</definedName>
    <definedName name="ALBANXCIENTO">#REF!</definedName>
    <definedName name="alc" localSheetId="18">[18]!absc</definedName>
    <definedName name="alc" localSheetId="11">[18]!absc</definedName>
    <definedName name="alc" localSheetId="2">[18]!absc</definedName>
    <definedName name="alc">[18]!absc</definedName>
    <definedName name="ALCABS_">#REF!</definedName>
    <definedName name="ALCEP">#REF!</definedName>
    <definedName name="anex7">#REF!</definedName>
    <definedName name="anex8">#REF!</definedName>
    <definedName name="ANEXO1" localSheetId="32" hidden="1">{#N/A,#N/A,FALSE,"Costos Contables CIB A 12 1994";#N/A,#N/A,FALSE,"Cuadre Contab. y C. OP"}</definedName>
    <definedName name="ANEXO1" hidden="1">{#N/A,#N/A,FALSE,"Costos Contables CIB A 12 1994";#N/A,#N/A,FALSE,"Cuadre Contab. y C. OP"}</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scount" hidden="1">1</definedName>
    <definedName name="AÑOWUIE">'[19]Res-Accide-10'!$R$2:$R$7</definedName>
    <definedName name="APIAY">'[20]CRUDOS MES EVALUADO'!#REF!</definedName>
    <definedName name="APIAY_">'[20]CRUDOS MES EVALUADO'!#REF!</definedName>
    <definedName name="APU" localSheetId="18">[21]!absc</definedName>
    <definedName name="APU" localSheetId="11">[21]!absc</definedName>
    <definedName name="APU" localSheetId="2">[21]!absc</definedName>
    <definedName name="APU">[21]!absc</definedName>
    <definedName name="APU221.1">#REF!</definedName>
    <definedName name="APU221.2">#REF!</definedName>
    <definedName name="ÁREA">#REF!</definedName>
    <definedName name="_xlnm.Print_Area" localSheetId="0">'ANALISIS COMPARATIVO V U'!$A$1:$AV$31</definedName>
    <definedName name="_xlnm.Print_Area" localSheetId="15">'Ficha Técnica 4. Portatil '!$A$1:$G$38</definedName>
    <definedName name="_xlnm.Print_Area" localSheetId="19">'Ficha Técnica 8. Sillas'!$B$2:$H$38</definedName>
    <definedName name="_xlnm.Print_Area" localSheetId="12">'Ficha Técnica. 1 Sillas'!$B$2:$H$38</definedName>
    <definedName name="_xlnm.Print_Area" localSheetId="13">'Ficha Técnica. 2 Mesas'!$B$2:$H$38</definedName>
    <definedName name="_xlnm.Print_Area" localSheetId="14">'Ficha Técnica. 3 Video Beam '!$A$1:$G$38</definedName>
    <definedName name="_xlnm.Print_Area">#REF!</definedName>
    <definedName name="ARM_">#REF!</definedName>
    <definedName name="as">'[22]POA-1'!$S$2:$S$35</definedName>
    <definedName name="ASB">[1]AASHTO!$A$8:$F$11</definedName>
    <definedName name="ASESORÍA">#REF!</definedName>
    <definedName name="ASESORÍA1">#REF!</definedName>
    <definedName name="ASFA_">#REF!</definedName>
    <definedName name="ASFB_">#REF!</definedName>
    <definedName name="auto1">#REF!</definedName>
    <definedName name="auto2">#REF!</definedName>
    <definedName name="AVAN">#REF!</definedName>
    <definedName name="AVGA_">#REF!</definedName>
    <definedName name="AvgCflow">'[23]280000 Crude'!#REF!</definedName>
    <definedName name="AYACUCHO">'[24]CAÑO LIMON'!#REF!</definedName>
    <definedName name="AYACUCHO_COVEÑAS">'[24]CAÑO LIMON'!#REF!</definedName>
    <definedName name="b" localSheetId="18">[13]!b</definedName>
    <definedName name="b" localSheetId="11">[13]!b</definedName>
    <definedName name="b" localSheetId="2">[13]!b</definedName>
    <definedName name="b">[13]!b</definedName>
    <definedName name="BALCRUDO">#REF!</definedName>
    <definedName name="BANADIA">'[24]CAÑO LIMON'!#REF!</definedName>
    <definedName name="base">1</definedName>
    <definedName name="_xlnm.Database">[25]TOVFEB.!$A$1:$P$1008</definedName>
    <definedName name="BBBBBBBBBB">#REF!</definedName>
    <definedName name="begavg" localSheetId="18">IF(averagecheck,2,1)</definedName>
    <definedName name="begavg" localSheetId="32">IF(averagecheck,2,1)</definedName>
    <definedName name="begavg" localSheetId="11">IF(averagecheck,2,1)</definedName>
    <definedName name="begavg" localSheetId="2">IF(averagecheck,2,1)</definedName>
    <definedName name="begavg">IF(averagecheck,2,1)</definedName>
    <definedName name="begavgatl" localSheetId="18">IF(averagecheck,2,1)</definedName>
    <definedName name="begavgatl" localSheetId="32">IF(averagecheck,2,1)</definedName>
    <definedName name="begavgatl" localSheetId="11">IF(averagecheck,2,1)</definedName>
    <definedName name="begavgatl" localSheetId="2">IF(averagecheck,2,1)</definedName>
    <definedName name="begavgatl">IF(averagecheck,2,1)</definedName>
    <definedName name="BEIA_" localSheetId="32">#REF!</definedName>
    <definedName name="BEIA_">#REF!</definedName>
    <definedName name="BEN_" localSheetId="32">#REF!</definedName>
    <definedName name="BEN_">#REF!</definedName>
    <definedName name="BENE_" localSheetId="32">#REF!</definedName>
    <definedName name="BENE_">#REF!</definedName>
    <definedName name="ber">#REF!</definedName>
    <definedName name="bimestre">'[26]ESTADO RED'!$E$8</definedName>
    <definedName name="BMC_">#REF!</definedName>
    <definedName name="BNP_">#REF!</definedName>
    <definedName name="Borrador">#REF!</definedName>
    <definedName name="BPDC">#REF!</definedName>
    <definedName name="BPP_">#REF!</definedName>
    <definedName name="BRD">'[20]CRUDOS MES EVALUADO'!#REF!</definedName>
    <definedName name="BUEEP">#REF!</definedName>
    <definedName name="C_">#REF!</definedName>
    <definedName name="CA" hidden="1">[14]DATOS!#REF!</definedName>
    <definedName name="CABCELAR" localSheetId="32" hidden="1">{#N/A,#N/A,FALSE,"Costos Productos 6A";#N/A,#N/A,FALSE,"Costo Unitario Total H-94-12"}</definedName>
    <definedName name="CABCELAR" hidden="1">{#N/A,#N/A,FALSE,"Costos Productos 6A";#N/A,#N/A,FALSE,"Costo Unitario Total H-94-12"}</definedName>
    <definedName name="CALCANN3">'[3]PSM Monthly'!#REF!</definedName>
    <definedName name="CALIDAD3" localSheetId="32" hidden="1">{#N/A,#N/A,FALSE,"Costos Productos 6A";#N/A,#N/A,FALSE,"Costo Unitario Total H-94-12"}</definedName>
    <definedName name="CALIDAD3" hidden="1">{#N/A,#N/A,FALSE,"Costos Productos 6A";#N/A,#N/A,FALSE,"Costo Unitario Total H-94-12"}</definedName>
    <definedName name="CANT">#REF!</definedName>
    <definedName name="CAÑOLIM_COVEÑAS">'[24]CAÑO LIMON'!#REF!</definedName>
    <definedName name="CAÑOLIMON">'[24]CAÑO LIMON'!$A$1:$F$392</definedName>
    <definedName name="CapOpCost">'[23]280000 Crude'!#REF!</definedName>
    <definedName name="CapOpCostHi">'[23]280000 Crude'!#REF!</definedName>
    <definedName name="Cargar_Automaticamente" localSheetId="18">[27]!Cargar_Automaticamente</definedName>
    <definedName name="Cargar_Automaticamente" localSheetId="11">[27]!Cargar_Automaticamente</definedName>
    <definedName name="Cargar_Automaticamente" localSheetId="2">[27]!Cargar_Automaticamente</definedName>
    <definedName name="Cargar_Automaticamente">[27]!Cargar_Automaticamente</definedName>
    <definedName name="CBWorkbookPriority" hidden="1">-74887307</definedName>
    <definedName name="CCCCCC">'[28]A. P. U.'!#REF!</definedName>
    <definedName name="ccccccc">#REF!</definedName>
    <definedName name="CCCCCCCCCCC">'[29]Ejec-1'!#REF!</definedName>
    <definedName name="cccccccccccc">#REF!</definedName>
    <definedName name="ccccccccccccc">#REF!</definedName>
    <definedName name="CCNASO_">'[20]CRUDOS MES EVALUADO'!#REF!</definedName>
    <definedName name="CCNCON">'[20]CRUDOS MES EVALUADO'!#REF!</definedName>
    <definedName name="CCNCON_">'[20]CRUDOS MES EVALUADO'!#REF!</definedName>
    <definedName name="CCNLDI">'[20]CRUDOS MES EVALUADO'!#REF!</definedName>
    <definedName name="CCNLSU">'[20]CRUDOS MES EVALUADO'!#REF!</definedName>
    <definedName name="ccto210">#REF!</definedName>
    <definedName name="CCX_">#REF!</definedName>
    <definedName name="CCXE_">#REF!</definedName>
    <definedName name="CDNIP">#REF!</definedName>
    <definedName name="CESAR" localSheetId="32" hidden="1">{#N/A,#N/A,FALSE,"Costos Productos 6A";#N/A,#N/A,FALSE,"Costo Unitario Total H-94-12"}</definedName>
    <definedName name="CESAR" hidden="1">{#N/A,#N/A,FALSE,"Costos Productos 6A";#N/A,#N/A,FALSE,"Costo Unitario Total H-94-12"}</definedName>
    <definedName name="CHACA" hidden="1">[14]DATOS!#REF!</definedName>
    <definedName name="ClaseOfer">[30]Validaciones!$K$3:$K$11</definedName>
    <definedName name="CLE_">#REF!</definedName>
    <definedName name="COD_IND_IMPACTO">#REF!</definedName>
    <definedName name="CodAPU">[30]Validaciones!$AR$3:$AR$185</definedName>
    <definedName name="COEB_">#REF!</definedName>
    <definedName name="COK_">#REF!</definedName>
    <definedName name="colcibpql_">'[8]COSTOS DE TRANSPORTE'!$D$61</definedName>
    <definedName name="colcibpqs_">'[8]COSTOS DE TRANSPORTE'!$D$62</definedName>
    <definedName name="COLUSGARO_">#REF!</definedName>
    <definedName name="Company">[31]Info!$D$9</definedName>
    <definedName name="completa_ab">[30]Validaciones!$AM$3:$AM$1157</definedName>
    <definedName name="CONSOLIDADO">#REF!</definedName>
    <definedName name="CONSOLIDADO1">#REF!</definedName>
    <definedName name="consulta_mes" localSheetId="18">[13]!consulta_mes</definedName>
    <definedName name="consulta_mes" localSheetId="11">[13]!consulta_mes</definedName>
    <definedName name="consulta_mes" localSheetId="2">[13]!consulta_mes</definedName>
    <definedName name="consulta_mes">[13]!consulta_mes</definedName>
    <definedName name="CONT" localSheetId="32" hidden="1">{#N/A,#N/A,FALSE,"VOL695";#N/A,#N/A,FALSE,"anexo1";#N/A,#N/A,FALSE,"anexo2";#N/A,#N/A,FALSE,"anexo3";#N/A,#N/A,FALSE,"anexo4";#N/A,#N/A,FALSE,"anexo5a";#N/A,#N/A,FALSE,"anexo5b";#N/A,#N/A,FALSE,"anexo6a";#N/A,#N/A,FALSE,"anexo6a";#N/A,#N/A,FALSE,"anexo6c";#N/A,#N/A,FALSE,"anexo7a";#N/A,#N/A,FALSE,"anexo7b";#N/A,#N/A,FALSE,"anexo7c"}</definedName>
    <definedName name="CONT" hidden="1">{#N/A,#N/A,FALSE,"VOL695";#N/A,#N/A,FALSE,"anexo1";#N/A,#N/A,FALSE,"anexo2";#N/A,#N/A,FALSE,"anexo3";#N/A,#N/A,FALSE,"anexo4";#N/A,#N/A,FALSE,"anexo5a";#N/A,#N/A,FALSE,"anexo5b";#N/A,#N/A,FALSE,"anexo6a";#N/A,#N/A,FALSE,"anexo6a";#N/A,#N/A,FALSE,"anexo6c";#N/A,#N/A,FALSE,"anexo7a";#N/A,#N/A,FALSE,"anexo7b";#N/A,#N/A,FALSE,"anexo7c"}</definedName>
    <definedName name="CONTABLE" localSheetId="32" hidden="1">{#N/A,#N/A,FALSE,"CIBHA05A";#N/A,#N/A,FALSE,"CIBHA05B"}</definedName>
    <definedName name="CONTABLE" hidden="1">{#N/A,#N/A,FALSE,"CIBHA05A";#N/A,#N/A,FALSE,"CIBHA05B"}</definedName>
    <definedName name="CONTABLES" localSheetId="32" hidden="1">{#N/A,#N/A,FALSE,"Costos Productos 6A";#N/A,#N/A,FALSE,"Costo Unitario Total H-94-12"}</definedName>
    <definedName name="CONTABLES" hidden="1">{#N/A,#N/A,FALSE,"Costos Productos 6A";#N/A,#N/A,FALSE,"Costo Unitario Total H-94-12"}</definedName>
    <definedName name="COPA_">#REF!</definedName>
    <definedName name="CORP">[32]Hoja2!$O$2:$O$34</definedName>
    <definedName name="cortes">'[29]Ejec-1'!$AL$1:$AL$4</definedName>
    <definedName name="cost04" localSheetId="32" hidden="1">{#N/A,#N/A,FALSE,"Costos Productos 6A";#N/A,#N/A,FALSE,"Costo Unitario Total H-94-12"}</definedName>
    <definedName name="cost04" hidden="1">{#N/A,#N/A,FALSE,"Costos Productos 6A";#N/A,#N/A,FALSE,"Costo Unitario Total H-94-12"}</definedName>
    <definedName name="COSTCONTAB" localSheetId="32" hidden="1">{#N/A,#N/A,FALSE,"Costos Productos 6A";#N/A,#N/A,FALSE,"Costo Unitario Total H-94-12"}</definedName>
    <definedName name="COSTCONTAB" hidden="1">{#N/A,#N/A,FALSE,"Costos Productos 6A";#N/A,#N/A,FALSE,"Costo Unitario Total H-94-12"}</definedName>
    <definedName name="CostEsc">'[23]280000 Crude'!#REF!</definedName>
    <definedName name="costivos" localSheetId="32" hidden="1">{#N/A,#N/A,FALSE,"Costos Productos 6A";#N/A,#N/A,FALSE,"Costo Unitario Total H-94-12"}</definedName>
    <definedName name="costivos" hidden="1">{#N/A,#N/A,FALSE,"Costos Productos 6A";#N/A,#N/A,FALSE,"Costo Unitario Total H-94-12"}</definedName>
    <definedName name="COSTO_EQUIPO">[33]Equipo!$B$6:$D$112</definedName>
    <definedName name="COSTO_MATERIAL">[33]materiales!$B$6:$D$228</definedName>
    <definedName name="COSTO_PERSONAL">[33]ManoObra!$A$38:$G$57</definedName>
    <definedName name="COSTO_TRANSPORTE">[33]Distanc!$B$5:$E$19</definedName>
    <definedName name="costoperativos" localSheetId="32" hidden="1">{#N/A,#N/A,FALSE,"Costos Productos 6A";#N/A,#N/A,FALSE,"Costo Unitario Total H-94-12"}</definedName>
    <definedName name="costoperativos" hidden="1">{#N/A,#N/A,FALSE,"Costos Productos 6A";#N/A,#N/A,FALSE,"Costo Unitario Total H-94-12"}</definedName>
    <definedName name="costos" localSheetId="32" hidden="1">{#N/A,#N/A,FALSE,"VOL695";#N/A,#N/A,FALSE,"anexo1";#N/A,#N/A,FALSE,"anexo2";#N/A,#N/A,FALSE,"anexo3";#N/A,#N/A,FALSE,"anexo4";#N/A,#N/A,FALSE,"anexo5a";#N/A,#N/A,FALSE,"anexo5b";#N/A,#N/A,FALSE,"anexo6a";#N/A,#N/A,FALSE,"anexo6a";#N/A,#N/A,FALSE,"anexo6c";#N/A,#N/A,FALSE,"anexo7a";#N/A,#N/A,FALSE,"anexo7b";#N/A,#N/A,FALSE,"anexo7c"}</definedName>
    <definedName name="costos" hidden="1">{#N/A,#N/A,FALSE,"VOL695";#N/A,#N/A,FALSE,"anexo1";#N/A,#N/A,FALSE,"anexo2";#N/A,#N/A,FALSE,"anexo3";#N/A,#N/A,FALSE,"anexo4";#N/A,#N/A,FALSE,"anexo5a";#N/A,#N/A,FALSE,"anexo5b";#N/A,#N/A,FALSE,"anexo6a";#N/A,#N/A,FALSE,"anexo6a";#N/A,#N/A,FALSE,"anexo6c";#N/A,#N/A,FALSE,"anexo7a";#N/A,#N/A,FALSE,"anexo7b";#N/A,#N/A,FALSE,"anexo7c"}</definedName>
    <definedName name="costos04" localSheetId="32" hidden="1">{#N/A,#N/A,FALSE,"Costos Productos 6A";#N/A,#N/A,FALSE,"Costo Unitario Total H-94-12"}</definedName>
    <definedName name="costos04" hidden="1">{#N/A,#N/A,FALSE,"Costos Productos 6A";#N/A,#N/A,FALSE,"Costo Unitario Total H-94-12"}</definedName>
    <definedName name="Costos1" localSheetId="32" hidden="1">{#N/A,#N/A,FALSE,"Full";#N/A,#N/A,FALSE,"Half";#N/A,#N/A,FALSE,"Op Expenses";#N/A,#N/A,FALSE,"Cap Charge";#N/A,#N/A,FALSE,"Cost C";#N/A,#N/A,FALSE,"PP&amp;E";#N/A,#N/A,FALSE,"R&amp;D"}</definedName>
    <definedName name="Costos1" hidden="1">{#N/A,#N/A,FALSE,"Full";#N/A,#N/A,FALSE,"Half";#N/A,#N/A,FALSE,"Op Expenses";#N/A,#N/A,FALSE,"Cap Charge";#N/A,#N/A,FALSE,"Cost C";#N/A,#N/A,FALSE,"PP&amp;E";#N/A,#N/A,FALSE,"R&amp;D"}</definedName>
    <definedName name="COVEÑAS">'[24]CAÑO LIMON'!#REF!</definedName>
    <definedName name="CPP_">#REF!</definedName>
    <definedName name="CRDCOVCARS_">#REF!</definedName>
    <definedName name="crdcovvasCUS">#REF!</definedName>
    <definedName name="_xlnm.Criteria">#REF!</definedName>
    <definedName name="CRUDOS" localSheetId="32" hidden="1">{#N/A,#N/A,FALSE,"CIBHA05A";#N/A,#N/A,FALSE,"CIBHA05B"}</definedName>
    <definedName name="CRUDOS" hidden="1">{#N/A,#N/A,FALSE,"CIBHA05A";#N/A,#N/A,FALSE,"CIBHA05B"}</definedName>
    <definedName name="CSNM">'[20]CRUDOS MES EVALUADO'!#REF!</definedName>
    <definedName name="CSNM_">'[20]CRUDOS MES EVALUADO'!#REF!</definedName>
    <definedName name="CST">'[20]CRUDOS MES EVALUADO'!#REF!</definedName>
    <definedName name="d" localSheetId="32" hidden="1">{#N/A,#N/A,FALSE,"SMT1";#N/A,#N/A,FALSE,"SMT2";#N/A,#N/A,FALSE,"Summary";#N/A,#N/A,FALSE,"Graphs";#N/A,#N/A,FALSE,"4 Panel"}</definedName>
    <definedName name="d" hidden="1">{#N/A,#N/A,FALSE,"SMT1";#N/A,#N/A,FALSE,"SMT2";#N/A,#N/A,FALSE,"Summary";#N/A,#N/A,FALSE,"Graphs";#N/A,#N/A,FALSE,"4 Panel"}</definedName>
    <definedName name="DailyRunOld">'[23]280000 Crude'!#REF!</definedName>
    <definedName name="DAT">#REF!</definedName>
    <definedName name="Datos" localSheetId="18">[13]!Datos</definedName>
    <definedName name="Datos" localSheetId="11">[13]!Datos</definedName>
    <definedName name="Datos" localSheetId="2">[13]!Datos</definedName>
    <definedName name="Datos">[13]!Datos</definedName>
    <definedName name="Datos_aroma" localSheetId="18">[13]!Datos_aroma</definedName>
    <definedName name="Datos_aroma" localSheetId="11">[13]!Datos_aroma</definedName>
    <definedName name="Datos_aroma" localSheetId="2">[13]!Datos_aroma</definedName>
    <definedName name="Datos_aroma">[13]!Datos_aroma</definedName>
    <definedName name="dd" localSheetId="32" hidden="1">{"EVA",#N/A,FALSE,"SMT2";#N/A,#N/A,FALSE,"Summary";#N/A,#N/A,FALSE,"Graphs";#N/A,#N/A,FALSE,"4 Panel"}</definedName>
    <definedName name="dd" hidden="1">{"EVA",#N/A,FALSE,"SMT2";#N/A,#N/A,FALSE,"Summary";#N/A,#N/A,FALSE,"Graphs";#N/A,#N/A,FALSE,"4 Panel"}</definedName>
    <definedName name="DEMANDAS">[34]RESUMEN!$A$6:$G$29</definedName>
    <definedName name="departamentos">'[32]POA-1'!$T$30:$T$56</definedName>
    <definedName name="Deptos">[29]Hoja2!$J$2:$J$33</definedName>
    <definedName name="dfdfdfzhdf">#REF!</definedName>
    <definedName name="DFDSFDSSD">[35]Hoja2!$H$2:$H$85</definedName>
    <definedName name="dfe">[36]Puntos!#REF!</definedName>
    <definedName name="dffFAASF">'[20]BOUNDS &amp; ROWS'!#REF!</definedName>
    <definedName name="dfg">#REF!</definedName>
    <definedName name="DI2_">#REF!</definedName>
    <definedName name="DI3_">#REF!</definedName>
    <definedName name="DI4_">#REF!</definedName>
    <definedName name="DIAS">#REF!</definedName>
    <definedName name="diego">#REF!</definedName>
    <definedName name="diego1">#REF!</definedName>
    <definedName name="DIS_">#REF!</definedName>
    <definedName name="DOS">#REF!</definedName>
    <definedName name="DUARTE_HERNANDEZ___ARMINE">#N/A</definedName>
    <definedName name="dURACION">[30]Validaciones!$Y$3:$Y$10</definedName>
    <definedName name="ECONOMIA">[7]RESUMEN!#REF!</definedName>
    <definedName name="ee" localSheetId="18">IF(averagecheck,2,1)</definedName>
    <definedName name="ee" localSheetId="32">IF(averagecheck,2,1)</definedName>
    <definedName name="ee" localSheetId="11">IF(averagecheck,2,1)</definedName>
    <definedName name="ee" localSheetId="2">IF(averagecheck,2,1)</definedName>
    <definedName name="ee">IF(averagecheck,2,1)</definedName>
    <definedName name="EEEEEEEEE" localSheetId="32">#REF!</definedName>
    <definedName name="EEEEEEEEE">#REF!</definedName>
    <definedName name="EF" localSheetId="32">[15]Puntos!#REF!</definedName>
    <definedName name="EF">[15]Puntos!#REF!</definedName>
    <definedName name="EFA" localSheetId="32">[15]Puntos!#REF!</definedName>
    <definedName name="EFA">[15]Puntos!#REF!</definedName>
    <definedName name="EIHD" localSheetId="18">[13]!EIHD</definedName>
    <definedName name="EIHD" localSheetId="11">[13]!EIHD</definedName>
    <definedName name="EIHD" localSheetId="2">[13]!EIHD</definedName>
    <definedName name="EIHD">[13]!EIHD</definedName>
    <definedName name="EQUIPO">#REF!</definedName>
    <definedName name="equipos">'[37]DETALLE PRESUPUESTAL'!$B$34:$B$43</definedName>
    <definedName name="ErrMsNum">'[31]Data Tables'!$B$51</definedName>
    <definedName name="ErrMStm">'[31]Data Tables'!$B$52</definedName>
    <definedName name="ErrT11_1">'[38]Data Tables'!$B$20</definedName>
    <definedName name="ErrT11_2">'[38]Data Tables'!$B$21</definedName>
    <definedName name="ErrWek">'[31]Data Tables'!$B$49</definedName>
    <definedName name="ES">[15]Puntos!#REF!</definedName>
    <definedName name="ESA">[15]Puntos!#REF!</definedName>
    <definedName name="EXCROC">'[39]Análisis de precios'!$H$52</definedName>
    <definedName name="EXPORTACION">'[40]INTERJUN-DIC'!$A$96:$H$159</definedName>
    <definedName name="fases" localSheetId="18">IF(averagecheck,2,1)</definedName>
    <definedName name="fases" localSheetId="32">IF(averagecheck,2,1)</definedName>
    <definedName name="fases" localSheetId="11">IF(averagecheck,2,1)</definedName>
    <definedName name="fases" localSheetId="2">IF(averagecheck,2,1)</definedName>
    <definedName name="fases">IF(averagecheck,2,1)</definedName>
    <definedName name="fd">'[28]A. P. U.'!#REF!</definedName>
    <definedName name="FGF" localSheetId="32" hidden="1">{#N/A,#N/A,FALSE,"DITCAR";#N/A,#N/A,FALSE,"a1";#N/A,#N/A,FALSE,"a2";#N/A,#N/A,FALSE,"a3";#N/A,#N/A,FALSE,"a4";#N/A,#N/A,FALSE,"a4a";#N/A,#N/A,FALSE,"a4B";#N/A,#N/A,FALSE,"a4C";#N/A,#N/A,FALSE,"A5a ";#N/A,#N/A,FALSE,"A5b";#N/A,#N/A,FALSE,"A6A";#N/A,#N/A,FALSE,"A6B";#N/A,#N/A,FALSE,"A6C";#N/A,#N/A,FALSE,"04PG12NB"}</definedName>
    <definedName name="FGF" hidden="1">{#N/A,#N/A,FALSE,"DITCAR";#N/A,#N/A,FALSE,"a1";#N/A,#N/A,FALSE,"a2";#N/A,#N/A,FALSE,"a3";#N/A,#N/A,FALSE,"a4";#N/A,#N/A,FALSE,"a4a";#N/A,#N/A,FALSE,"a4B";#N/A,#N/A,FALSE,"a4C";#N/A,#N/A,FALSE,"A5a ";#N/A,#N/A,FALSE,"A5b";#N/A,#N/A,FALSE,"A6A";#N/A,#N/A,FALSE,"A6B";#N/A,#N/A,FALSE,"A6C";#N/A,#N/A,FALSE,"04PG12NB"}</definedName>
    <definedName name="fgfdgfg">#REF!</definedName>
    <definedName name="FLIAS100">[30]Validaciones!$W$7:$W$102</definedName>
    <definedName name="flias1500">[30]Validaciones!$W$7:$W$1502</definedName>
    <definedName name="FLIAS60">[30]Validaciones!$W$7:$W$62</definedName>
    <definedName name="foabp_">#REF!</definedName>
    <definedName name="FOABS_">'[8]COSTOS DE TRANSPORTE'!$D$21</definedName>
    <definedName name="fORMA9698" localSheetId="32" hidden="1">{#N/A,#N/A,FALSE,"CIBHA05A";#N/A,#N/A,FALSE,"CIBHA05B"}</definedName>
    <definedName name="fORMA9698" hidden="1">{#N/A,#N/A,FALSE,"CIBHA05A";#N/A,#N/A,FALSE,"CIBHA05B"}</definedName>
    <definedName name="FORMAUNIT" localSheetId="32" hidden="1">{#N/A,#N/A,FALSE,"Costos Productos 6A";#N/A,#N/A,FALSE,"Costo Unitario Total H-94-12"}</definedName>
    <definedName name="FORMAUNIT" hidden="1">{#N/A,#N/A,FALSE,"Costos Productos 6A";#N/A,#N/A,FALSE,"Costo Unitario Total H-94-12"}</definedName>
    <definedName name="FRESNO">#REF!</definedName>
    <definedName name="fsafasfasf" localSheetId="18">[16]!'[Mod Balances].IrAlMenu'</definedName>
    <definedName name="fsafasfasf" localSheetId="11">[16]!'[Mod Balances].IrAlMenu'</definedName>
    <definedName name="fsafasfasf" localSheetId="2">[16]!'[Mod Balances].IrAlMenu'</definedName>
    <definedName name="fsafasfasf">[16]!'[Mod Balances].IrAlMenu'</definedName>
    <definedName name="fsghdfgzdfg">#REF!</definedName>
    <definedName name="FUENTE">#REF!</definedName>
    <definedName name="FVACAR">'[20]BOUNDS &amp; ROWS'!#REF!</definedName>
    <definedName name="FVACIB">'[20]BOUNDS &amp; ROWS'!#REF!</definedName>
    <definedName name="g86_">'[20]PRECIOS DE COMPRA VENTA'!#REF!</definedName>
    <definedName name="G86A">'[20]COMPRA MATERIA PRIMA'!#REF!</definedName>
    <definedName name="Gdansk">#REF!</definedName>
    <definedName name="gggg" localSheetId="18">IF(averagecheck,2,1)</definedName>
    <definedName name="gggg" localSheetId="32">IF(averagecheck,2,1)</definedName>
    <definedName name="gggg" localSheetId="11">IF(averagecheck,2,1)</definedName>
    <definedName name="gggg" localSheetId="2">IF(averagecheck,2,1)</definedName>
    <definedName name="gggg">IF(averagecheck,2,1)</definedName>
    <definedName name="gggggggg" localSheetId="32">#REF!</definedName>
    <definedName name="gggggggg">#REF!</definedName>
    <definedName name="GHAGSDHZDFHZDF" localSheetId="32">'[29]Ejec-1'!#REF!</definedName>
    <definedName name="GHAGSDHZDFHZDF">'[29]Ejec-1'!#REF!</definedName>
    <definedName name="GKJDGDIJZ">"Imagen 3"</definedName>
    <definedName name="GLPE_">#REF!</definedName>
    <definedName name="GMBAP_">#REF!</definedName>
    <definedName name="GMEA_">#REF!</definedName>
    <definedName name="GMEB_">#REF!</definedName>
    <definedName name="GMRA_">#REF!</definedName>
    <definedName name="gmrao_">#REF!</definedName>
    <definedName name="GMRB_">#REF!</definedName>
    <definedName name="GMRBO_">#REF!</definedName>
    <definedName name="GMRBVY_">#REF!</definedName>
    <definedName name="GOEB_">#REF!</definedName>
    <definedName name="GOEEP">#REF!</definedName>
    <definedName name="GOIBAS_">#REF!</definedName>
    <definedName name="GOLABS_">#REF!</definedName>
    <definedName name="GOLCAR">'[20]BOUNDS &amp; ROWS'!#REF!</definedName>
    <definedName name="GOLCIB">'[20]BOUNDS &amp; ROWS'!#REF!</definedName>
    <definedName name="GORNAR_">#REF!</definedName>
    <definedName name="_xlnm.Recorder">#REF!</definedName>
    <definedName name="GRAF" localSheetId="32" hidden="1">{#N/A,#N/A,FALSE,"SMT1";#N/A,#N/A,FALSE,"SMT2";#N/A,#N/A,FALSE,"Summary";#N/A,#N/A,FALSE,"Graphs";#N/A,#N/A,FALSE,"4 Panel"}</definedName>
    <definedName name="GRAF" hidden="1">{#N/A,#N/A,FALSE,"SMT1";#N/A,#N/A,FALSE,"SMT2";#N/A,#N/A,FALSE,"Summary";#N/A,#N/A,FALSE,"Graphs";#N/A,#N/A,FALSE,"4 Panel"}</definedName>
    <definedName name="grafica42702">#REF!</definedName>
    <definedName name="grafica42702g">#REF!</definedName>
    <definedName name="grafica42705">#REF!</definedName>
    <definedName name="GRCHIS0599" localSheetId="32" hidden="1">{#N/A,#N/A,FALSE,"Costos Productos 6A";#N/A,#N/A,FALSE,"Costo Unitario Total H-94-12"}</definedName>
    <definedName name="GRCHIS0599" hidden="1">{#N/A,#N/A,FALSE,"Costos Productos 6A";#N/A,#N/A,FALSE,"Costo Unitario Total H-94-12"}</definedName>
    <definedName name="GRUPO1">#REF!</definedName>
    <definedName name="GRUPO2">#REF!</definedName>
    <definedName name="GUADUERO">#REF!</definedName>
    <definedName name="Guardar_datos" localSheetId="18">[13]!Guardar_datos</definedName>
    <definedName name="Guardar_datos" localSheetId="11">[13]!Guardar_datos</definedName>
    <definedName name="Guardar_datos" localSheetId="2">[13]!Guardar_datos</definedName>
    <definedName name="Guardar_datos">[13]!Guardar_datos</definedName>
    <definedName name="Guardar_Datos_del_Dia" localSheetId="18">[13]!Guardar_Datos_del_Dia</definedName>
    <definedName name="Guardar_Datos_del_Dia" localSheetId="11">[13]!Guardar_Datos_del_Dia</definedName>
    <definedName name="Guardar_Datos_del_Dia" localSheetId="2">[13]!Guardar_Datos_del_Dia</definedName>
    <definedName name="Guardar_Datos_del_Dia">[13]!Guardar_Datos_del_Dia</definedName>
    <definedName name="Guardar_Datos_Indice_energìa" localSheetId="18">[13]!Guardar_Datos_Indice_energìa</definedName>
    <definedName name="Guardar_Datos_Indice_energìa" localSheetId="11">[13]!Guardar_Datos_Indice_energìa</definedName>
    <definedName name="Guardar_Datos_Indice_energìa" localSheetId="2">[13]!Guardar_Datos_Indice_energìa</definedName>
    <definedName name="Guardar_Datos_Indice_energìa">[13]!Guardar_Datos_Indice_energìa</definedName>
    <definedName name="Guardar_del_Dia" localSheetId="18">[13]!Guardar_del_Dia</definedName>
    <definedName name="Guardar_del_Dia" localSheetId="11">[13]!Guardar_del_Dia</definedName>
    <definedName name="Guardar_del_Dia" localSheetId="2">[13]!Guardar_del_Dia</definedName>
    <definedName name="Guardar_del_Dia">[13]!Guardar_del_Dia</definedName>
    <definedName name="GUARDAR_EN_RED" localSheetId="18">[13]!GUARDAR_EN_RED</definedName>
    <definedName name="GUARDAR_EN_RED" localSheetId="11">[13]!GUARDAR_EN_RED</definedName>
    <definedName name="GUARDAR_EN_RED" localSheetId="2">[13]!GUARDAR_EN_RED</definedName>
    <definedName name="GUARDAR_EN_RED">[13]!GUARDAR_EN_RED</definedName>
    <definedName name="GUARDAR_REPORTE" localSheetId="18">[13]!GUARDAR_REPORTE</definedName>
    <definedName name="GUARDAR_REPORTE" localSheetId="11">[13]!GUARDAR_REPORTE</definedName>
    <definedName name="GUARDAR_REPORTE" localSheetId="2">[13]!GUARDAR_REPORTE</definedName>
    <definedName name="GUARDAR_REPORTE">[13]!GUARDAR_REPORTE</definedName>
    <definedName name="HERVEO">#REF!</definedName>
    <definedName name="HEX_">#REF!</definedName>
    <definedName name="HISTORICO" localSheetId="32" hidden="1">{#N/A,#N/A,FALSE,"Costos Productos 6A";#N/A,#N/A,FALSE,"Costo Unitario Total H-94-12"}</definedName>
    <definedName name="HISTORICO" hidden="1">{#N/A,#N/A,FALSE,"Costos Productos 6A";#N/A,#N/A,FALSE,"Costo Unitario Total H-94-12"}</definedName>
    <definedName name="HOJA">#REF!</definedName>
    <definedName name="HOJA1">#REF!</definedName>
    <definedName name="HSIT" localSheetId="32" hidden="1">{#N/A,#N/A,FALSE,"CIBHA05A";#N/A,#N/A,FALSE,"CIBHA05B"}</definedName>
    <definedName name="HSIT" hidden="1">{#N/A,#N/A,FALSE,"CIBHA05A";#N/A,#N/A,FALSE,"CIBHA05B"}</definedName>
    <definedName name="I">#REF!</definedName>
    <definedName name="IF">'[28]A. P. U.'!#REF!</definedName>
    <definedName name="impre">'[41]CIC-NOV'!$A$1:$P$53</definedName>
    <definedName name="imprimir">#REF!</definedName>
    <definedName name="IND_IMPACTO">#REF!</definedName>
    <definedName name="INDPYG9698" localSheetId="32" hidden="1">{#N/A,#N/A,FALSE,"Costos Productos 6A";#N/A,#N/A,FALSE,"Costo Unitario Total H-94-12"}</definedName>
    <definedName name="INDPYG9698" hidden="1">{#N/A,#N/A,FALSE,"Costos Productos 6A";#N/A,#N/A,FALSE,"Costo Unitario Total H-94-12"}</definedName>
    <definedName name="inf">#REF!</definedName>
    <definedName name="INFG">#REF!</definedName>
    <definedName name="INGREHIS" localSheetId="32" hidden="1">{#N/A,#N/A,FALSE,"CIBHA05A";#N/A,#N/A,FALSE,"CIBHA05B"}</definedName>
    <definedName name="INGREHIS" hidden="1">{#N/A,#N/A,FALSE,"CIBHA05A";#N/A,#N/A,FALSE,"CIBHA05B"}</definedName>
    <definedName name="inicio_secb">[30]Validaciones!$AN$3</definedName>
    <definedName name="insumos">'[37]DETALLE PRESUPUESTAL'!$B$50:$B$58</definedName>
    <definedName name="Interest">'[23]280000 Crude'!#REF!</definedName>
    <definedName name="INV_11">'[42]PR 1'!$A$2:$N$655</definedName>
    <definedName name="INVENTARIOS">[34]RESUMEN!$A$166:$H$186</definedName>
    <definedName name="IOPIOU" localSheetId="32" hidden="1">{#N/A,#N/A,FALSE,"Costos Productos 6A";#N/A,#N/A,FALSE,"Costo Unitario Total H-94-12"}</definedName>
    <definedName name="IOPIOU" hidden="1">{#N/A,#N/A,FALSE,"Costos Productos 6A";#N/A,#N/A,FALSE,"Costo Unitario Total H-94-12"}</definedName>
    <definedName name="IrAFracc" localSheetId="18">[16]!IrAFracc</definedName>
    <definedName name="IrAFracc" localSheetId="11">[16]!IrAFracc</definedName>
    <definedName name="IrAFracc" localSheetId="2">[16]!IrAFracc</definedName>
    <definedName name="IrAFracc">[16]!IrAFracc</definedName>
    <definedName name="IrAHydeal" localSheetId="18">[16]!IrAHydeal</definedName>
    <definedName name="IrAHydeal" localSheetId="11">[16]!IrAHydeal</definedName>
    <definedName name="IrAHydeal" localSheetId="2">[16]!IrAHydeal</definedName>
    <definedName name="IrAHydeal">[16]!IrAHydeal</definedName>
    <definedName name="IrAHydrar" localSheetId="18">[16]!IrAHydrar</definedName>
    <definedName name="IrAHydrar" localSheetId="11">[16]!IrAHydrar</definedName>
    <definedName name="IrAHydrar" localSheetId="2">[16]!IrAHydrar</definedName>
    <definedName name="IrAHydrar">[16]!IrAHydrar</definedName>
    <definedName name="iramen" localSheetId="18">[16]!'[Mod Balances].IrAlMenu'</definedName>
    <definedName name="iramen" localSheetId="11">[16]!'[Mod Balances].IrAlMenu'</definedName>
    <definedName name="iramen" localSheetId="2">[16]!'[Mod Balances].IrAlMenu'</definedName>
    <definedName name="iramen">[16]!'[Mod Balances].IrAlMenu'</definedName>
    <definedName name="IrAPlatf" localSheetId="18">[16]!IrAPlatf</definedName>
    <definedName name="IrAPlatf" localSheetId="11">[16]!IrAPlatf</definedName>
    <definedName name="IrAPlatf" localSheetId="2">[16]!IrAPlatf</definedName>
    <definedName name="IrAPlatf">[16]!IrAPlatf</definedName>
    <definedName name="IrAPref" localSheetId="18">[16]!IrAPref</definedName>
    <definedName name="IrAPref" localSheetId="11">[16]!IrAPref</definedName>
    <definedName name="IrAPref" localSheetId="2">[16]!IrAPref</definedName>
    <definedName name="IrAPref">[16]!IrAPref</definedName>
    <definedName name="IrASulf" localSheetId="18">[16]!IrASulf</definedName>
    <definedName name="IrASulf" localSheetId="11">[16]!IrASulf</definedName>
    <definedName name="IrASulf" localSheetId="2">[16]!IrASulf</definedName>
    <definedName name="IrASulf">[16]!IrASulf</definedName>
    <definedName name="IrAunif" localSheetId="18">[16]!IrAunif</definedName>
    <definedName name="IrAunif" localSheetId="11">[16]!IrAunif</definedName>
    <definedName name="IrAunif" localSheetId="2">[16]!IrAunif</definedName>
    <definedName name="IrAunif">[16]!IrAunif</definedName>
    <definedName name="IrPlanta" localSheetId="18">[16]!IrPlanta</definedName>
    <definedName name="IrPlanta" localSheetId="11">[16]!IrPlanta</definedName>
    <definedName name="IrPlanta" localSheetId="2">[16]!IrPlanta</definedName>
    <definedName name="IrPlanta">[16]!IrPlanta</definedName>
    <definedName name="IrResumen" localSheetId="18">[16]!IrResumen</definedName>
    <definedName name="IrResumen" localSheetId="11">[16]!IrResumen</definedName>
    <definedName name="IrResumen" localSheetId="2">[16]!IrResumen</definedName>
    <definedName name="IrResumen">[16]!IrResumen</definedName>
    <definedName name="ITEM">#REF!</definedName>
    <definedName name="JEE_">#REF!</definedName>
    <definedName name="JEEEP">#REF!</definedName>
    <definedName name="JETA_">#REF!</definedName>
    <definedName name="JETB_">#REF!</definedName>
    <definedName name="jl">#REF!</definedName>
    <definedName name="JSALRIOS">#REF!</definedName>
    <definedName name="JUBILADOS">#REF!</definedName>
    <definedName name="JUBILADOS1">#REF!</definedName>
    <definedName name="jul" hidden="1">#REF!</definedName>
    <definedName name="jun" hidden="1">[14]DATOS!#REF!</definedName>
    <definedName name="K_Curr">[38]Company!$C$19</definedName>
    <definedName name="LAS_">'[20]CRUDOS MES EVALUADO'!#REF!</definedName>
    <definedName name="LASM">'[20]CRUDOS MES EVALUADO'!#REF!</definedName>
    <definedName name="LASM_">'[20]CRUDOS MES EVALUADO'!#REF!</definedName>
    <definedName name="LICITACION">#REF!</definedName>
    <definedName name="LIMPIADO">[43]CALIDAD!$AE$8,[43]CALIDAD!$B$9:$B$21,[43]CALIDAD!$C$9:$C$21,[43]CALIDAD!$E$9:$E$21,[43]CALIDAD!$G$9:$H$21,[43]CALIDAD!$J$9:$K$21,[43]CALIDAD!$M$9:$M$21,[43]CALIDAD!$O$9:$O$21,[43]CALIDAD!$Q$9:$Q$21,[43]CALIDAD!$S$9:$S$22,[43]CALIDAD!$S$21,[43]CALIDAD!$S$21,[43]CALIDAD!$S$22,[43]CALIDAD!$S$21,[43]CALIDAD!$S$22,[43]CALIDAD!$S$22,[43]CALIDAD!$U$9:$U$21,[43]CALIDAD!$W$9:$W$21,[43]CALIDAD!$Y$9:$AN$21,[43]CALIDAD!$B$29:$C$44,[43]CALIDAD!$E$29:$E$44,[43]CALIDAD!$G$29:$H$44,[43]CALIDAD!$J$29:$K$44,[43]CALIDAD!$M$29</definedName>
    <definedName name="LIMPIAR1">[43]CALIDAD!$M$29,[43]CALIDAD!$M$29:$N$44,[43]CALIDAD!$O$29:$P$44,[43]CALIDAD!$Q$29:$AP$29,[43]CALIDAD!$P$30:$AP$44,[43]CALIDAD!$AA$28:$AO$28,[43]CALIDAD!$AI$50:$AK$56,[43]CALIDAD!$B$52:$I$55</definedName>
    <definedName name="LIN_AYAC_COVEÑAS">'[24]CAÑO LIMON'!#REF!</definedName>
    <definedName name="LIN_CAÑOLI_RIOZU">'[24]CAÑO LIMON'!#REF!</definedName>
    <definedName name="LIN_CAÑOLIN_RIOZUL">'[24]CAÑO LIMON'!#REF!</definedName>
    <definedName name="LIN_RIOZUL_AYAC">'[24]CAÑO LIMON'!#REF!</definedName>
    <definedName name="LINSALGARBOGOTA">#REF!</definedName>
    <definedName name="LINSALGCARTAGO">#REF!</definedName>
    <definedName name="LINSALGCARTAGOXCIENTO">#REF!</definedName>
    <definedName name="LOCA" localSheetId="18">[21]!absc</definedName>
    <definedName name="LOCA" localSheetId="11">[21]!absc</definedName>
    <definedName name="LOCA" localSheetId="2">[21]!absc</definedName>
    <definedName name="LOCA">[21]!absc</definedName>
    <definedName name="LOCA1" localSheetId="18">[21]!absc</definedName>
    <definedName name="LOCA1" localSheetId="11">[21]!absc</definedName>
    <definedName name="LOCA1" localSheetId="2">[21]!absc</definedName>
    <definedName name="LOCA1">[21]!absc</definedName>
    <definedName name="Location">[31]Info!$D$10</definedName>
    <definedName name="LOT" localSheetId="32" hidden="1">{#N/A,#N/A,FALSE,"SMT1";#N/A,#N/A,FALSE,"SMT2";#N/A,#N/A,FALSE,"Summary";#N/A,#N/A,FALSE,"Graphs";#N/A,#N/A,FALSE,"4 Panel"}</definedName>
    <definedName name="LOT" hidden="1">{#N/A,#N/A,FALSE,"SMT1";#N/A,#N/A,FALSE,"SMT2";#N/A,#N/A,FALSE,"Summary";#N/A,#N/A,FALSE,"Graphs";#N/A,#N/A,FALSE,"4 Panel"}</definedName>
    <definedName name="LPGA_">#REF!</definedName>
    <definedName name="LPGB_">#REF!</definedName>
    <definedName name="LTXCP">'[20]COMPRA MATERIA PRIMA'!#REF!</definedName>
    <definedName name="m" localSheetId="18">[13]!m</definedName>
    <definedName name="m" localSheetId="11">[13]!m</definedName>
    <definedName name="m" localSheetId="2">[13]!m</definedName>
    <definedName name="m">[13]!m</definedName>
    <definedName name="MAL">'[44]Estado Resumen'!#REF!&lt;2.5</definedName>
    <definedName name="MALO">'[45]ESTADO VÍA-CRIT.TECNICO'!#REF!&lt;2.5</definedName>
    <definedName name="MANIZALES">#REF!</definedName>
    <definedName name="MANSILLA">#REF!</definedName>
    <definedName name="MANSILLAXCIENTO">#REF!</definedName>
    <definedName name="mar">#REF!</definedName>
    <definedName name="MARGEN1">#REF!</definedName>
    <definedName name="MARGEN2">#REF!</definedName>
    <definedName name="MARIQUITA">#REF!</definedName>
    <definedName name="MARIQUITAXCIENTO">#REF!</definedName>
    <definedName name="MAT">#REF!</definedName>
    <definedName name="Materiales">'[37]DETALLE PRESUPUESTAL'!$B$20:$B$28</definedName>
    <definedName name="MATRIZ_IND_IMPACTO">#REF!</definedName>
    <definedName name="MATRIZ_RAM">#REF!</definedName>
    <definedName name="may" hidden="1">[14]DATOS!#REF!</definedName>
    <definedName name="me">[29]Hoja2!$M$2:$M$11</definedName>
    <definedName name="MEDCAR">'[20]BOUNDS &amp; ROWS'!#REF!</definedName>
    <definedName name="MEDCIB">'[20]BOUNDS &amp; ROWS'!#REF!</definedName>
    <definedName name="mem" localSheetId="32" hidden="1">{#N/A,#N/A,FALSE,"Costos Productos 6A";#N/A,#N/A,FALSE,"Costo Unitario Total H-94-12"}</definedName>
    <definedName name="mem" hidden="1">{#N/A,#N/A,FALSE,"Costos Productos 6A";#N/A,#N/A,FALSE,"Costo Unitario Total H-94-12"}</definedName>
    <definedName name="memorias" localSheetId="32" hidden="1">{#N/A,#N/A,FALSE,"CIBHA05A";#N/A,#N/A,FALSE,"CIBHA05B"}</definedName>
    <definedName name="memorias" hidden="1">{#N/A,#N/A,FALSE,"CIBHA05A";#N/A,#N/A,FALSE,"CIBHA05B"}</definedName>
    <definedName name="MEMPYGH" localSheetId="32" hidden="1">{#N/A,#N/A,FALSE,"Costos Productos 6A";#N/A,#N/A,FALSE,"Costo Unitario Total H-94-12"}</definedName>
    <definedName name="MEMPYGH" hidden="1">{#N/A,#N/A,FALSE,"Costos Productos 6A";#N/A,#N/A,FALSE,"Costo Unitario Total H-94-12"}</definedName>
    <definedName name="MEMPYGHIS" localSheetId="32" hidden="1">{#N/A,#N/A,FALSE,"VOL695";#N/A,#N/A,FALSE,"anexo1";#N/A,#N/A,FALSE,"anexo2";#N/A,#N/A,FALSE,"anexo3";#N/A,#N/A,FALSE,"anexo4";#N/A,#N/A,FALSE,"anexo5a";#N/A,#N/A,FALSE,"anexo5b";#N/A,#N/A,FALSE,"anexo6a";#N/A,#N/A,FALSE,"anexo6a";#N/A,#N/A,FALSE,"anexo6c";#N/A,#N/A,FALSE,"anexo7a";#N/A,#N/A,FALSE,"anexo7b";#N/A,#N/A,FALSE,"anexo7c"}</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 localSheetId="18">[46]!Menu</definedName>
    <definedName name="Menu" localSheetId="11">[46]!Menu</definedName>
    <definedName name="Menu" localSheetId="2">[46]!Menu</definedName>
    <definedName name="Menu">[46]!Menu</definedName>
    <definedName name="MEold">'[23]280000 Crude'!#REF!</definedName>
    <definedName name="MEoport">'[23]280000 Crude'!#REF!</definedName>
    <definedName name="MES">#REF!</definedName>
    <definedName name="meses">[32]Hoja2!$H$2:$H$85</definedName>
    <definedName name="Met">'[29]Datos básicos'!$E$36:$E$70</definedName>
    <definedName name="MLKJ" localSheetId="32" hidden="1">{#N/A,#N/A,FALSE,"Costos Productos 6A";#N/A,#N/A,FALSE,"Costo Unitario Total H-94-12"}</definedName>
    <definedName name="MLKJ" hidden="1">{#N/A,#N/A,FALSE,"Costos Productos 6A";#N/A,#N/A,FALSE,"Costo Unitario Total H-94-12"}</definedName>
    <definedName name="mocal">'[37]DETALLE PRESUPUESTAL'!$B$3:$B$7</definedName>
    <definedName name="monocal">'[37]DETALLE PRESUPUESTAL'!$B$12:$B$14</definedName>
    <definedName name="n" localSheetId="32" hidden="1">{"EVA",#N/A,FALSE,"SMT2";#N/A,#N/A,FALSE,"Summary";#N/A,#N/A,FALSE,"Graphs";#N/A,#N/A,FALSE,"4 Panel"}</definedName>
    <definedName name="n" hidden="1">{"EVA",#N/A,FALSE,"SMT2";#N/A,#N/A,FALSE,"Summary";#N/A,#N/A,FALSE,"Graphs";#N/A,#N/A,FALSE,"4 Panel"}</definedName>
    <definedName name="NAARB">#REF!</definedName>
    <definedName name="NACEB">#REF!</definedName>
    <definedName name="NACPA">#REF!</definedName>
    <definedName name="NACPB">#REF!</definedName>
    <definedName name="NALC">#REF!</definedName>
    <definedName name="NARM">'[20]COMPRA MATERIA PRIMA'!#REF!</definedName>
    <definedName name="NARMA">#REF!</definedName>
    <definedName name="NASFA">#REF!</definedName>
    <definedName name="NASFB">#REF!</definedName>
    <definedName name="NAVGA">#REF!</definedName>
    <definedName name="NB_CASHFLOW">'[23]280000 Crude'!#REF!</definedName>
    <definedName name="NBannuity">'[23]280000 Crude'!#REF!</definedName>
    <definedName name="NBcashflow">'[23]280000 Crude'!#REF!</definedName>
    <definedName name="NBEIA">#REF!</definedName>
    <definedName name="NBEN">#REF!</definedName>
    <definedName name="NBENE">#REF!</definedName>
    <definedName name="NBhigh">'[23]280000 Crude'!#REF!</definedName>
    <definedName name="NBloan">'[23]280000 Crude'!#REF!</definedName>
    <definedName name="NBMC">#REF!</definedName>
    <definedName name="NBNPA">#REF!</definedName>
    <definedName name="NBPP">#REF!</definedName>
    <definedName name="NBprice">'[23]280000 Crude'!#REF!</definedName>
    <definedName name="NCCX">#REF!</definedName>
    <definedName name="NCCXE">#REF!</definedName>
    <definedName name="NCDNI">#REF!</definedName>
    <definedName name="NCLE">#REF!</definedName>
    <definedName name="NCLM">'[20]CRUDOS MES EVALUADO'!#REF!</definedName>
    <definedName name="NCOEB">#REF!</definedName>
    <definedName name="NCOK">#REF!</definedName>
    <definedName name="NCOPA">#REF!</definedName>
    <definedName name="NCPP">#REF!</definedName>
    <definedName name="NDIS">#REF!</definedName>
    <definedName name="NFLBAS_">#REF!</definedName>
    <definedName name="NG86A">'[20]COMPRA MATERIA PRIMA'!#REF!</definedName>
    <definedName name="NGLPE">#REF!</definedName>
    <definedName name="NGLXE">#REF!</definedName>
    <definedName name="NGMEA">#REF!</definedName>
    <definedName name="NGMEB">#REF!</definedName>
    <definedName name="NGMRA">#REF!</definedName>
    <definedName name="NGMRB">#REF!</definedName>
    <definedName name="NGMRBO">#REF!</definedName>
    <definedName name="NGMRO">#REF!</definedName>
    <definedName name="NGOEB">#REF!</definedName>
    <definedName name="NHEX">#REF!</definedName>
    <definedName name="NJEE">#REF!</definedName>
    <definedName name="NJETA">#REF!</definedName>
    <definedName name="NJETB">#REF!</definedName>
    <definedName name="NLPGA">#REF!</definedName>
    <definedName name="NLPGB">#REF!</definedName>
    <definedName name="NM">#REF!</definedName>
    <definedName name="nnn" localSheetId="32" hidden="1">{#N/A,#N/A,FALSE,"SMT1";#N/A,#N/A,FALSE,"SMT2";#N/A,#N/A,FALSE,"Summary";#N/A,#N/A,FALSE,"Graphs";#N/A,#N/A,FALSE,"4 Panel"}</definedName>
    <definedName name="nnn" hidden="1">{#N/A,#N/A,FALSE,"SMT1";#N/A,#N/A,FALSE,"SMT2";#N/A,#N/A,FALSE,"Summary";#N/A,#N/A,FALSE,"Graphs";#N/A,#N/A,FALSE,"4 Panel"}</definedName>
    <definedName name="NNVGA">#REF!</definedName>
    <definedName name="NNVIB">#REF!</definedName>
    <definedName name="noemi" localSheetId="32" hidden="1">{#N/A,#N/A,FALSE,"Costos Productos 6A";#N/A,#N/A,FALSE,"Costo Unitario Total H-94-12"}</definedName>
    <definedName name="noemi" hidden="1">{#N/A,#N/A,FALSE,"Costos Productos 6A";#N/A,#N/A,FALSE,"Costo Unitario Total H-94-12"}</definedName>
    <definedName name="NOMBRE">#REF!</definedName>
    <definedName name="NORI">'[20]CRUDOS MES EVALUADO'!#REF!</definedName>
    <definedName name="NQUEA">#REF!</definedName>
    <definedName name="NQUEB">#REF!</definedName>
    <definedName name="NSDISDI2">'[8]BOUNDS &amp; ROWS'!#REF!</definedName>
    <definedName name="NSULA">#REF!</definedName>
    <definedName name="NSULB">#REF!</definedName>
    <definedName name="NTOL">#REF!</definedName>
    <definedName name="NUEE">#REF!</definedName>
    <definedName name="numeros">[29]Hoja2!$M$2:$M$31</definedName>
    <definedName name="NVIB_">#REF!</definedName>
    <definedName name="NVICIB">'[20]BOUNDS &amp; ROWS'!#REF!</definedName>
    <definedName name="NVIEP">#REF!</definedName>
    <definedName name="NVIRG">#REF!</definedName>
    <definedName name="NXIL">#REF!</definedName>
    <definedName name="NXILE">#REF!</definedName>
    <definedName name="objetivos">[32]Hoja2!$A$2:$A$6</definedName>
    <definedName name="OBJETO">[33]PORTADA!$B$46</definedName>
    <definedName name="OD">[15]Puntos!#REF!</definedName>
    <definedName name="OffhireOld">'[23]280000 Crude'!#REF!</definedName>
    <definedName name="oficial" localSheetId="32" hidden="1">{#N/A,#N/A,FALSE,"CIBHA05A";#N/A,#N/A,FALSE,"CIBHA05B"}</definedName>
    <definedName name="oficial" hidden="1">{#N/A,#N/A,FALSE,"CIBHA05A";#N/A,#N/A,FALSE,"CIBHA05B"}</definedName>
    <definedName name="ooo">#REF!</definedName>
    <definedName name="OPERACION">'[40]INTERJUN-DIC'!$A$31:$H$94</definedName>
    <definedName name="ordenequipos">'[37]DETALLE PRESUPUESTAL'!$A$34:$A$43</definedName>
    <definedName name="ordeninsumos">'[37]DETALLE PRESUPUESTAL'!$A$50:$A$58</definedName>
    <definedName name="ordenmateriales">'[37]DETALLE PRESUPUESTAL'!$A$20:$A$28</definedName>
    <definedName name="ordenmocal">'[37]DETALLE PRESUPUESTAL'!$A$3:$A$7</definedName>
    <definedName name="ordenmonocal">'[37]DETALLE PRESUPUESTAL'!$A$12:$A$14</definedName>
    <definedName name="ORIE">'[20]CRUDOS MES EVALUADO'!#REF!</definedName>
    <definedName name="ORU">'[24]CAÑO LIMON'!#REF!</definedName>
    <definedName name="P">[15]Puntos!#REF!</definedName>
    <definedName name="PCT">[15]Puntos!#REF!</definedName>
    <definedName name="PERSONAL">#REF!</definedName>
    <definedName name="PERSONAL1">#REF!</definedName>
    <definedName name="PESO">#REF!</definedName>
    <definedName name="Plan_de_Acción">#REF!</definedName>
    <definedName name="PLAN_DE_RESPUESTA">#REF!</definedName>
    <definedName name="Plan_de_Tratamiento">#REF!</definedName>
    <definedName name="PLANMAESTRO">[47]Puntos!#REF!</definedName>
    <definedName name="PMD">[47]Puntos!#REF!</definedName>
    <definedName name="PPT" hidden="1">#REF!</definedName>
    <definedName name="PRE">#REF!</definedName>
    <definedName name="PRECIO">[48]PRECIOS!$A$5:$M$161</definedName>
    <definedName name="PRIMES" localSheetId="18">[13]!PRIMES</definedName>
    <definedName name="PRIMES" localSheetId="11">[13]!PRIMES</definedName>
    <definedName name="PRIMES" localSheetId="2">[13]!PRIMES</definedName>
    <definedName name="PRIMES">[13]!PRIMES</definedName>
    <definedName name="principal">[30]Validaciones!$AL$3:$AL$35</definedName>
    <definedName name="Print_Area_MI">#REF!</definedName>
    <definedName name="PRINT_TITLES_MI">#N/A</definedName>
    <definedName name="PRINTMENY">'[23]280000 Crude'!#REF!</definedName>
    <definedName name="PROBABILIDAD">#REF!</definedName>
    <definedName name="PROCESO">[33]PORTADA!$B$45</definedName>
    <definedName name="ProjLife">'[23]280000 Crude'!#REF!</definedName>
    <definedName name="PROMEDIO_AÑO_TEMPORALES">[9]Tabla5!#REF!</definedName>
    <definedName name="PROY99" localSheetId="18">[13]!PROY99</definedName>
    <definedName name="PROY99" localSheetId="11">[13]!PROY99</definedName>
    <definedName name="PROY99" localSheetId="2">[13]!PROY99</definedName>
    <definedName name="PROY99">[13]!PROY99</definedName>
    <definedName name="proyeccióningresos" localSheetId="32" hidden="1">{"EVA",#N/A,FALSE,"SMT2";#N/A,#N/A,FALSE,"Summary";#N/A,#N/A,FALSE,"Graphs";#N/A,#N/A,FALSE,"4 Panel"}</definedName>
    <definedName name="proyeccióningresos" hidden="1">{"EVA",#N/A,FALSE,"SMT2";#N/A,#N/A,FALSE,"Summary";#N/A,#N/A,FALSE,"Graphs";#N/A,#N/A,FALSE,"4 Panel"}</definedName>
    <definedName name="PRPB_">#REF!</definedName>
    <definedName name="PRPI_">#REF!</definedName>
    <definedName name="PRUEBA">[2]DATOS!#REF!</definedName>
    <definedName name="PRUEBA2">#REF!</definedName>
    <definedName name="PSConversion">[38]Company!$E$20</definedName>
    <definedName name="PSk_curr">[38]Company!$E$19</definedName>
    <definedName name="PSPrior1">[38]Company!$E$21</definedName>
    <definedName name="PSPrior2">[38]Company!$E$22</definedName>
    <definedName name="PSPrior3">[38]Company!$E$23</definedName>
    <definedName name="PSStudyYear">[38]Company!$E$6</definedName>
    <definedName name="PTCOVAS_">#REF!</definedName>
    <definedName name="PTEARANDA">#REF!</definedName>
    <definedName name="pyg" localSheetId="32" hidden="1">{#N/A,#N/A,FALSE,"Costos Productos 6A";#N/A,#N/A,FALSE,"Costo Unitario Total H-94-12"}</definedName>
    <definedName name="pyg" hidden="1">{#N/A,#N/A,FALSE,"Costos Productos 6A";#N/A,#N/A,FALSE,"Costo Unitario Total H-94-12"}</definedName>
    <definedName name="PYGAJ" localSheetId="32" hidden="1">{#N/A,#N/A,FALSE,"VOL695";#N/A,#N/A,FALSE,"anexo1";#N/A,#N/A,FALSE,"anexo2";#N/A,#N/A,FALSE,"anexo3";#N/A,#N/A,FALSE,"anexo4";#N/A,#N/A,FALSE,"anexo5a";#N/A,#N/A,FALSE,"anexo5b";#N/A,#N/A,FALSE,"anexo6a";#N/A,#N/A,FALSE,"anexo6a";#N/A,#N/A,FALSE,"anexo6c";#N/A,#N/A,FALSE,"anexo7a";#N/A,#N/A,FALSE,"anexo7b";#N/A,#N/A,FALSE,"anexo7c"}</definedName>
    <definedName name="PYGAJ" hidden="1">{#N/A,#N/A,FALSE,"VOL695";#N/A,#N/A,FALSE,"anexo1";#N/A,#N/A,FALSE,"anexo2";#N/A,#N/A,FALSE,"anexo3";#N/A,#N/A,FALSE,"anexo4";#N/A,#N/A,FALSE,"anexo5a";#N/A,#N/A,FALSE,"anexo5b";#N/A,#N/A,FALSE,"anexo6a";#N/A,#N/A,FALSE,"anexo6a";#N/A,#N/A,FALSE,"anexo6c";#N/A,#N/A,FALSE,"anexo7a";#N/A,#N/A,FALSE,"anexo7b";#N/A,#N/A,FALSE,"anexo7c"}</definedName>
    <definedName name="PYGCON" localSheetId="32" hidden="1">{#N/A,#N/A,FALSE,"Costos Productos 6A";#N/A,#N/A,FALSE,"Costo Unitario Total H-94-12"}</definedName>
    <definedName name="PYGCON" hidden="1">{#N/A,#N/A,FALSE,"Costos Productos 6A";#N/A,#N/A,FALSE,"Costo Unitario Total H-94-12"}</definedName>
    <definedName name="PYGCONTABLE" localSheetId="32" hidden="1">{#N/A,#N/A,FALSE,"Costos Productos 6A";#N/A,#N/A,FALSE,"Costo Unitario Total H-94-12"}</definedName>
    <definedName name="PYGCONTABLE" hidden="1">{#N/A,#N/A,FALSE,"Costos Productos 6A";#N/A,#N/A,FALSE,"Costo Unitario Total H-94-12"}</definedName>
    <definedName name="PYGCONTBLCRUDO" localSheetId="32" hidden="1">{#N/A,#N/A,FALSE,"Costos Productos 6A";#N/A,#N/A,FALSE,"Costo Unitario Total H-94-12"}</definedName>
    <definedName name="PYGCONTBLCRUDO" hidden="1">{#N/A,#N/A,FALSE,"Costos Productos 6A";#N/A,#N/A,FALSE,"Costo Unitario Total H-94-12"}</definedName>
    <definedName name="PYGCONTPTO" localSheetId="32" hidden="1">{#N/A,#N/A,FALSE,"Costos Productos 6A";#N/A,#N/A,FALSE,"Costo Unitario Total H-94-12"}</definedName>
    <definedName name="PYGCONTPTO" hidden="1">{#N/A,#N/A,FALSE,"Costos Productos 6A";#N/A,#N/A,FALSE,"Costo Unitario Total H-94-12"}</definedName>
    <definedName name="PYGGRCAJ" localSheetId="32" hidden="1">{#N/A,#N/A,FALSE,"Costos Productos 6A";#N/A,#N/A,FALSE,"Costo Unitario Total H-94-12"}</definedName>
    <definedName name="PYGGRCAJ" hidden="1">{#N/A,#N/A,FALSE,"Costos Productos 6A";#N/A,#N/A,FALSE,"Costo Unitario Total H-94-12"}</definedName>
    <definedName name="PYGHGRC" localSheetId="32" hidden="1">{#N/A,#N/A,FALSE,"Costos Productos 6A";#N/A,#N/A,FALSE,"Costo Unitario Total H-94-12"}</definedName>
    <definedName name="PYGHGRC" hidden="1">{#N/A,#N/A,FALSE,"Costos Productos 6A";#N/A,#N/A,FALSE,"Costo Unitario Total H-94-12"}</definedName>
    <definedName name="PYGRC" localSheetId="32" hidden="1">{#N/A,#N/A,FALSE,"VOL695";#N/A,#N/A,FALSE,"anexo1";#N/A,#N/A,FALSE,"anexo2";#N/A,#N/A,FALSE,"anexo3";#N/A,#N/A,FALSE,"anexo4";#N/A,#N/A,FALSE,"anexo5a";#N/A,#N/A,FALSE,"anexo5b";#N/A,#N/A,FALSE,"anexo6a";#N/A,#N/A,FALSE,"anexo6a";#N/A,#N/A,FALSE,"anexo6c";#N/A,#N/A,FALSE,"anexo7a";#N/A,#N/A,FALSE,"anexo7b";#N/A,#N/A,FALSE,"anexo7c"}</definedName>
    <definedName name="PYGRC" hidden="1">{#N/A,#N/A,FALSE,"VOL695";#N/A,#N/A,FALSE,"anexo1";#N/A,#N/A,FALSE,"anexo2";#N/A,#N/A,FALSE,"anexo3";#N/A,#N/A,FALSE,"anexo4";#N/A,#N/A,FALSE,"anexo5a";#N/A,#N/A,FALSE,"anexo5b";#N/A,#N/A,FALSE,"anexo6a";#N/A,#N/A,FALSE,"anexo6a";#N/A,#N/A,FALSE,"anexo6c";#N/A,#N/A,FALSE,"anexo7a";#N/A,#N/A,FALSE,"anexo7b";#N/A,#N/A,FALSE,"anexo7c"}</definedName>
    <definedName name="q" localSheetId="32" hidden="1">{#N/A,#N/A,FALSE,"Costos Productos 6A";#N/A,#N/A,FALSE,"Costo Unitario Total H-94-12"}</definedName>
    <definedName name="q" hidden="1">{#N/A,#N/A,FALSE,"Costos Productos 6A";#N/A,#N/A,FALSE,"Costo Unitario Total H-94-12"}</definedName>
    <definedName name="qq" localSheetId="32" hidden="1">{"EVA",#N/A,FALSE,"SMT2";#N/A,#N/A,FALSE,"Summary";#N/A,#N/A,FALSE,"Graphs";#N/A,#N/A,FALSE,"4 Panel"}</definedName>
    <definedName name="qq" hidden="1">{"EVA",#N/A,FALSE,"SMT2";#N/A,#N/A,FALSE,"Summary";#N/A,#N/A,FALSE,"Graphs";#N/A,#N/A,FALSE,"4 Panel"}</definedName>
    <definedName name="qqq" localSheetId="32" hidden="1">{"EVA",#N/A,FALSE,"SMT2";#N/A,#N/A,FALSE,"Summary";#N/A,#N/A,FALSE,"Graphs";#N/A,#N/A,FALSE,"4 Panel"}</definedName>
    <definedName name="qqq" hidden="1">{"EVA",#N/A,FALSE,"SMT2";#N/A,#N/A,FALSE,"Summary";#N/A,#N/A,FALSE,"Graphs";#N/A,#N/A,FALSE,"4 Panel"}</definedName>
    <definedName name="QUEA_">#REF!</definedName>
    <definedName name="QUEB_">#REF!</definedName>
    <definedName name="qwe" hidden="1">#REF!</definedName>
    <definedName name="RECURSOS">#REF!</definedName>
    <definedName name="RECURSOS1">#REF!</definedName>
    <definedName name="REFAPY">'[20]CRUDOS MES EVALUADO'!#REF!</definedName>
    <definedName name="REFORI">'[20]CRUDOS MES EVALUADO'!#REF!</definedName>
    <definedName name="REFTIBU">'[20]CRUDOS MES EVALUADO'!#REF!</definedName>
    <definedName name="REG">#REF!</definedName>
    <definedName name="regional">[26]CARRETERAS!$A$2</definedName>
    <definedName name="REGULAR">#REF!</definedName>
    <definedName name="rell">#REF!</definedName>
    <definedName name="RELLG">#REF!</definedName>
    <definedName name="residente">'[26]GENERALIDADES '!$E$9</definedName>
    <definedName name="RESP">#REF!</definedName>
    <definedName name="RESULTADO">[49]Listas!$C$2:$C$4</definedName>
    <definedName name="resumen">#REF!</definedName>
    <definedName name="ResumenACPM">#REF!</definedName>
    <definedName name="ResumenJET">#REF!</definedName>
    <definedName name="retosplantas" localSheetId="32" hidden="1">{"EVA",#N/A,FALSE,"SMT2";#N/A,#N/A,FALSE,"Summary";#N/A,#N/A,FALSE,"Graphs";#N/A,#N/A,FALSE,"4 Panel"}</definedName>
    <definedName name="retosplantas" hidden="1">{"EVA",#N/A,FALSE,"SMT2";#N/A,#N/A,FALSE,"Summary";#N/A,#N/A,FALSE,"Graphs";#N/A,#N/A,FALSE,"4 Panel"}</definedName>
    <definedName name="RIO_ZULIA">'[24]CAÑO LIMON'!#REF!</definedName>
    <definedName name="RIOZUL_AYACUCHO">'[24]CAÑO LIMON'!#REF!</definedName>
    <definedName name="RIOZULIA">'[24]CAÑO LIMON'!#REF!</definedName>
    <definedName name="Rotterdam292">'[23]280000 Crude'!#REF!</definedName>
    <definedName name="RR" hidden="1">[12]DATOS!#REF!</definedName>
    <definedName name="rty">#REF!</definedName>
    <definedName name="Russia">'[23]280000 Crude'!#REF!</definedName>
    <definedName name="s" localSheetId="32" hidden="1">{#N/A,#N/A,FALSE,"CIBHA05A";#N/A,#N/A,FALSE,"CIBHA05B"}</definedName>
    <definedName name="s" hidden="1">{#N/A,#N/A,FALSE,"CIBHA05A";#N/A,#N/A,FALSE,"CIBHA05B"}</definedName>
    <definedName name="SALARIOS">#REF!</definedName>
    <definedName name="SALARIOS1">#REF!</definedName>
    <definedName name="SALGAR">#REF!</definedName>
    <definedName name="SALGARBOGOTA">#REF!</definedName>
    <definedName name="SALGARCARTAGO">#REF!</definedName>
    <definedName name="SALGARXCIENTO">#REF!</definedName>
    <definedName name="SAMORE">'[24]CAÑO LIMON'!#REF!</definedName>
    <definedName name="SDASAS" hidden="1">[2]DATOS!#REF!</definedName>
    <definedName name="sdfasdas">#REF!</definedName>
    <definedName name="Seguiminto" localSheetId="18">[18]!absc</definedName>
    <definedName name="Seguiminto" localSheetId="11">[18]!absc</definedName>
    <definedName name="Seguiminto" localSheetId="2">[18]!absc</definedName>
    <definedName name="Seguiminto">[18]!absc</definedName>
    <definedName name="SELECCIÓN">#REF!</definedName>
    <definedName name="SELECCIÓN1">#REF!</definedName>
    <definedName name="sep">#REF!</definedName>
    <definedName name="sfwgtsfs" localSheetId="32" hidden="1">{#N/A,#N/A,FALSE,"SMT1";#N/A,#N/A,FALSE,"SMT2";#N/A,#N/A,FALSE,"Summary";#N/A,#N/A,FALSE,"Graphs";#N/A,#N/A,FALSE,"4 Panel"}</definedName>
    <definedName name="sfwgtsfs" hidden="1">{#N/A,#N/A,FALSE,"SMT1";#N/A,#N/A,FALSE,"SMT2";#N/A,#N/A,FALSE,"Summary";#N/A,#N/A,FALSE,"Graphs";#N/A,#N/A,FALSE,"4 Panel"}</definedName>
    <definedName name="SGOT" localSheetId="32" hidden="1">{"EVA",#N/A,FALSE,"SMT2";#N/A,#N/A,FALSE,"Summary";#N/A,#N/A,FALSE,"Graphs";#N/A,#N/A,FALSE,"4 Panel"}</definedName>
    <definedName name="SGOT" hidden="1">{"EVA",#N/A,FALSE,"SMT2";#N/A,#N/A,FALSE,"Summary";#N/A,#N/A,FALSE,"Graphs";#N/A,#N/A,FALSE,"4 Panel"}</definedName>
    <definedName name="SINDICALES">#REF!</definedName>
    <definedName name="SINDICALES1">#REF!</definedName>
    <definedName name="SJP">'[20]CRUDOS MES EVALUADO'!#REF!</definedName>
    <definedName name="SJP_">'[20]CRUDOS MES EVALUADO'!#REF!</definedName>
    <definedName name="SLC">'[20]CRUDOS MES EVALUADO'!#REF!</definedName>
    <definedName name="SLC_">'[20]CRUDOS MES EVALUADO'!#REF!</definedName>
    <definedName name="SOL">#REF!</definedName>
    <definedName name="SpotOld">'[23]280000 Crude'!#REF!</definedName>
    <definedName name="SSDSDAs">#REF!</definedName>
    <definedName name="STE">'[20]CRUDOS MES EVALUADO'!#REF!</definedName>
    <definedName name="STE_">'[20]CRUDOS MES EVALUADO'!#REF!</definedName>
    <definedName name="STGTOTAL">'[20]CRUDOS MES EVALUADO'!#REF!</definedName>
    <definedName name="StudyYear">[38]Company!$C$6</definedName>
    <definedName name="SULA_">#REF!</definedName>
    <definedName name="SULB_">#REF!</definedName>
    <definedName name="t" localSheetId="18">[6]!absc</definedName>
    <definedName name="t" localSheetId="11">[6]!absc</definedName>
    <definedName name="t" localSheetId="2">[6]!absc</definedName>
    <definedName name="t">[6]!absc</definedName>
    <definedName name="TA_AJUS2">[50]Tabla5!#REF!</definedName>
    <definedName name="TABLA">#REF!</definedName>
    <definedName name="tabla_1">'[51]Hoja datos'!$W$179:$FX$525</definedName>
    <definedName name="tabla_2">'[51]Hoja datos'!$C$5:$H$162</definedName>
    <definedName name="tabla_3">'[51]Hoja datos'!$J$5:$N$162</definedName>
    <definedName name="TABLA1">[2]DATOS!#REF!</definedName>
    <definedName name="TABLA10">'[52]DEST. MEDIOS'!$A$1:$O$56</definedName>
    <definedName name="TABLA11">#REF!</definedName>
    <definedName name="TABLA12">#REF!</definedName>
    <definedName name="TABLA13">[52]COMBUASF!$A$1:$O$60</definedName>
    <definedName name="TABLA13B">[52]COMBUASF!$A$64:$O$83</definedName>
    <definedName name="TABLA15">#REF!</definedName>
    <definedName name="TABLA16">#REF!</definedName>
    <definedName name="TABLA17">#REF!</definedName>
    <definedName name="TABLA17A">#REF!</definedName>
    <definedName name="TABLA19B">#REF!</definedName>
    <definedName name="TABLA1CONT">[52]BALCRUDO!$A$179:$O$220</definedName>
    <definedName name="TABLA21">#REF!</definedName>
    <definedName name="TABLA3">#REF!</definedName>
    <definedName name="TABLA5">#REF!</definedName>
    <definedName name="TABLA6">[52]PRECIOS!$A$1:$N$39</definedName>
    <definedName name="TABLA7">'[52]CARGASPROC.'!$A$1:$O$51</definedName>
    <definedName name="TABLA7A">#REF!</definedName>
    <definedName name="TABLA7B">'[52]CARGASPROC.'!$A$70:$O$110</definedName>
    <definedName name="TABLA8">'[52]G L P  FINAL'!$A$1:$O$59</definedName>
    <definedName name="TABLA8A">'[52]G L P  FINAL'!$A$63:$O$115</definedName>
    <definedName name="TABLA8A1GCB">#REF!</definedName>
    <definedName name="TABLA8A2GRC">#REF!</definedName>
    <definedName name="TABLA8A3VRM">#REF!</definedName>
    <definedName name="TABLA9">#REF!</definedName>
    <definedName name="TABLE_9">#REF!</definedName>
    <definedName name="TARMCIBCAR_">'[8]COSTOS DE TRANSPORTE'!$D$26</definedName>
    <definedName name="TAROMAT">[2]DATOS!#REF!</definedName>
    <definedName name="TASOC">[2]DATOS!#REF!</definedName>
    <definedName name="TBASES">[2]DATOS!#REF!</definedName>
    <definedName name="TC">#REF!</definedName>
    <definedName name="TCARGAS">[2]DATOS!#REF!</definedName>
    <definedName name="TCold">'[23]280000 Crude'!#REF!</definedName>
    <definedName name="TCONDIR">[2]DATOS!#REF!</definedName>
    <definedName name="TCRUDISP">[2]DATOS!#REF!</definedName>
    <definedName name="TCRUDIST">[2]DATOS!#REF!</definedName>
    <definedName name="TCRURESU">[2]DATOS!#REF!</definedName>
    <definedName name="temporales">[10]Tabla5!#REF!</definedName>
    <definedName name="TFLUVIAL">[2]DATOS!#REF!</definedName>
    <definedName name="TFUEL">[2]DATOS!#REF!</definedName>
    <definedName name="TGAS">[2]DATOS!#REF!</definedName>
    <definedName name="TGASOLEOS">[2]DATOS!#REF!</definedName>
    <definedName name="TGLP">[2]DATOS!#REF!</definedName>
    <definedName name="tipo">'[32]Ejec-1'!#REF!</definedName>
    <definedName name="tipos">'[29]Ejec-1'!$AM$1:$AM$2</definedName>
    <definedName name="TITLE">[15]Puntos!#REF!</definedName>
    <definedName name="TITU">#REF!</definedName>
    <definedName name="TITULO">#REF!</definedName>
    <definedName name="_xlnm.Print_Titles" localSheetId="21">'Ficha Técnica 10. Extensión'!$2:$3</definedName>
    <definedName name="_xlnm.Print_Titles" localSheetId="33">'Ficha Técnica 12. Reflector'!$2:$3</definedName>
    <definedName name="_xlnm.Print_Titles" localSheetId="17">'Ficha Técnica 3. Carpa'!$2:$3</definedName>
    <definedName name="_xlnm.Print_Titles" localSheetId="18">'Ficha Técnica 4. Carpa 2'!$2:$3</definedName>
    <definedName name="_xlnm.Print_Titles" localSheetId="15">'Ficha Técnica 4. Portatil '!$2:$3</definedName>
    <definedName name="_xlnm.Print_Titles" localSheetId="22">'Ficha Técnica 5. Cabina'!$2:$3</definedName>
    <definedName name="_xlnm.Print_Titles" localSheetId="16">'Ficha Técnica 5. Impresora'!$2:$3</definedName>
    <definedName name="_xlnm.Print_Titles" localSheetId="20">'Ficha Técnica 9. Planta'!$2:$3</definedName>
    <definedName name="_xlnm.Print_Titles" localSheetId="14">'Ficha Técnica. 3 Video Beam '!$2:$3</definedName>
    <definedName name="_xlnm.Print_Titles">#N/A</definedName>
    <definedName name="TMEDIOS">[2]DATOS!#REF!</definedName>
    <definedName name="TMOGAS">[2]DATOS!#REF!</definedName>
    <definedName name="TNARCIB_">#REF!</definedName>
    <definedName name="Todos">#REF!</definedName>
    <definedName name="TODOS_INDEFINIDOS_CON_DEP_NUEVAS">[25]GCB2000!$C$3:$G$1430</definedName>
    <definedName name="TOLEDO">'[24]CAÑO LIMON'!#REF!</definedName>
    <definedName name="TOLI_">#REF!</definedName>
    <definedName name="TOT">#REF!</definedName>
    <definedName name="TOTAL">#REF!</definedName>
    <definedName name="TPRECIOS">[2]DATOS!#REF!</definedName>
    <definedName name="TraerDatosDePlc" localSheetId="18">[13]!TraerDatosDePlc</definedName>
    <definedName name="TraerDatosDePlc" localSheetId="11">[13]!TraerDatosDePlc</definedName>
    <definedName name="TraerDatosDePlc" localSheetId="2">[13]!TraerDatosDePlc</definedName>
    <definedName name="TraerDatosDePlc">[13]!TraerDatosDePlc</definedName>
    <definedName name="TRAT">[53]desmonte!$E$48</definedName>
    <definedName name="trm_mes">#REF!</definedName>
    <definedName name="TTRANSP">[2]DATOS!#REF!</definedName>
    <definedName name="TUSGCARARM_">#REF!</definedName>
    <definedName name="TUSGCARGLP_">#REF!</definedName>
    <definedName name="TUSGCOV_">#REF!</definedName>
    <definedName name="TUSGTUM_">#REF!</definedName>
    <definedName name="U">#REF!</definedName>
    <definedName name="UEE_">#REF!</definedName>
    <definedName name="undequipos">'[37]DETALLE PRESUPUESTAL'!$D$34:$D$43</definedName>
    <definedName name="undinsumos">'[37]DETALLE PRESUPUESTAL'!$D$50:$D$58</definedName>
    <definedName name="undmateriales">'[37]DETALLE PRESUPUESTAL'!$D$20:$D$28</definedName>
    <definedName name="undmocal">'[37]DETALLE PRESUPUESTAL'!$D$3:$D$7</definedName>
    <definedName name="undmonocal">'[37]DETALLE PRESUPUESTAL'!$D$12:$D$14</definedName>
    <definedName name="UNO">#REF!</definedName>
    <definedName name="USGCFO_">#REF!</definedName>
    <definedName name="USGCGLP_">#REF!</definedName>
    <definedName name="UVT_2012">'[54]A. Profesional'!$M$3</definedName>
    <definedName name="VALIDACIONES" localSheetId="32" hidden="1">{#N/A,#N/A,FALSE,"Costos Productos 6A";#N/A,#N/A,FALSE,"Costo Unitario Total H-94-12"}</definedName>
    <definedName name="VALIDACIONES" hidden="1">{#N/A,#N/A,FALSE,"Costos Productos 6A";#N/A,#N/A,FALSE,"Costo Unitario Total H-94-12"}</definedName>
    <definedName name="valor1">#REF!</definedName>
    <definedName name="valor2">#REF!</definedName>
    <definedName name="VALOR3">#REF!</definedName>
    <definedName name="VALORACION_RAM">#REF!</definedName>
    <definedName name="Valoracion_RAMVAL">#REF!</definedName>
    <definedName name="ValRAM">#REF!</definedName>
    <definedName name="VEX" localSheetId="32" hidden="1">{#N/A,#N/A,FALSE,"Costos Productos 6A";#N/A,#N/A,FALSE,"Costo Unitario Total H-94-12"}</definedName>
    <definedName name="VEX" hidden="1">{#N/A,#N/A,FALSE,"Costos Productos 6A";#N/A,#N/A,FALSE,"Costo Unitario Total H-94-12"}</definedName>
    <definedName name="VIA">[33]PORTADA!$B$48</definedName>
    <definedName name="VILLETA">#REF!</definedName>
    <definedName name="VIRG_">#REF!</definedName>
    <definedName name="vlrequipos">'[37]DETALLE PRESUPUESTAL'!$F$34:$F$43</definedName>
    <definedName name="vlrinsumos">'[37]DETALLE PRESUPUESTAL'!$F$50:$F$58</definedName>
    <definedName name="vlrmateriales">'[37]DETALLE PRESUPUESTAL'!$F$20:$F$28</definedName>
    <definedName name="vlrmocal">'[37]DETALLE PRESUPUESTAL'!$F$3:$F$7</definedName>
    <definedName name="vlrmonocal">'[37]DETALLE PRESUPUESTAL'!$F$12:$F$14</definedName>
    <definedName name="VPNPROY">#REF!</definedName>
    <definedName name="vsdgfsd" localSheetId="32" hidden="1">{"EVA",#N/A,FALSE,"SMT2";#N/A,#N/A,FALSE,"Summary";#N/A,#N/A,FALSE,"Graphs";#N/A,#N/A,FALSE,"4 Panel"}</definedName>
    <definedName name="vsdgfsd" hidden="1">{"EVA",#N/A,FALSE,"SMT2";#N/A,#N/A,FALSE,"Summary";#N/A,#N/A,FALSE,"Graphs";#N/A,#N/A,FALSE,"4 Panel"}</definedName>
    <definedName name="VVV">#REF!</definedName>
    <definedName name="vvvvvv" localSheetId="32" hidden="1">{#N/A,#N/A,FALSE,"Costos Productos 6A";#N/A,#N/A,FALSE,"Costo Unitario Total H-94-12"}</definedName>
    <definedName name="vvvvvv" hidden="1">{#N/A,#N/A,FALSE,"Costos Productos 6A";#N/A,#N/A,FALSE,"Costo Unitario Total H-94-12"}</definedName>
    <definedName name="WER">'[19]Res-Accide-10'!$S$2:$S$7</definedName>
    <definedName name="WILSON">'[19]Res-Accide-10'!#REF!</definedName>
    <definedName name="wrn.ANEXO1." localSheetId="32" hidden="1">{#N/A,#N/A,FALSE,"Costos Contables CIB A 12 1994";#N/A,#N/A,FALSE,"Cuadre Contab. y C. OP"}</definedName>
    <definedName name="wrn.ANEXO1." hidden="1">{#N/A,#N/A,FALSE,"Costos Contables CIB A 12 1994";#N/A,#N/A,FALSE,"Cuadre Contab. y C. OP"}</definedName>
    <definedName name="wrn.anexo5." localSheetId="32" hidden="1">{#N/A,#N/A,FALSE,"CIBHA05A";#N/A,#N/A,FALSE,"CIBHA05B"}</definedName>
    <definedName name="wrn.anexo5." hidden="1">{#N/A,#N/A,FALSE,"CIBHA05A";#N/A,#N/A,FALSE,"CIBHA05B"}</definedName>
    <definedName name="wrn.anexo6." localSheetId="32" hidden="1">{#N/A,#N/A,FALSE,"Costos Productos 6A";#N/A,#N/A,FALSE,"Costo Unitario Total H-94-12"}</definedName>
    <definedName name="wrn.anexo6." hidden="1">{#N/A,#N/A,FALSE,"Costos Productos 6A";#N/A,#N/A,FALSE,"Costo Unitario Total H-94-12"}</definedName>
    <definedName name="wrn.Book." localSheetId="32" hidden="1">{"EVA",#N/A,FALSE,"SMT2";#N/A,#N/A,FALSE,"Summary";#N/A,#N/A,FALSE,"Graphs";#N/A,#N/A,FALSE,"4 Panel"}</definedName>
    <definedName name="wrn.Book." hidden="1">{"EVA",#N/A,FALSE,"SMT2";#N/A,#N/A,FALSE,"Summary";#N/A,#N/A,FALSE,"Graphs";#N/A,#N/A,FALSE,"4 Panel"}</definedName>
    <definedName name="wrn.CAR." localSheetId="32" hidden="1">{#N/A,#N/A,FALSE,"a1";#N/A,#N/A,FALSE,"a2";#N/A,#N/A,FALSE,"a3";#N/A,#N/A,FALSE,"a4a";#N/A,#N/A,FALSE,"a4B";#N/A,#N/A,FALSE,"a4C";#N/A,#N/A,FALSE,"a4D";#N/A,#N/A,FALSE,"A5a ";#N/A,#N/A,FALSE,"A5b";#N/A,#N/A,FALSE,"A6A";#N/A,#N/A,FALSE,"A6B";#N/A,#N/A,FALSE,"A6C";#N/A,#N/A,FALSE,"A6D";#N/A,#N/A,FALSE,"INV"}</definedName>
    <definedName name="wrn.CAR." hidden="1">{#N/A,#N/A,FALSE,"a1";#N/A,#N/A,FALSE,"a2";#N/A,#N/A,FALSE,"a3";#N/A,#N/A,FALSE,"a4a";#N/A,#N/A,FALSE,"a4B";#N/A,#N/A,FALSE,"a4C";#N/A,#N/A,FALSE,"a4D";#N/A,#N/A,FALSE,"A5a ";#N/A,#N/A,FALSE,"A5b";#N/A,#N/A,FALSE,"A6A";#N/A,#N/A,FALSE,"A6B";#N/A,#N/A,FALSE,"A6C";#N/A,#N/A,FALSE,"A6D";#N/A,#N/A,FALSE,"INV"}</definedName>
    <definedName name="wrn.Complete." localSheetId="32" hidden="1">{#N/A,#N/A,FALSE,"SMT1";#N/A,#N/A,FALSE,"SMT2";#N/A,#N/A,FALSE,"Summary";#N/A,#N/A,FALSE,"Graphs";#N/A,#N/A,FALSE,"4 Panel"}</definedName>
    <definedName name="wrn.Complete." hidden="1">{#N/A,#N/A,FALSE,"SMT1";#N/A,#N/A,FALSE,"SMT2";#N/A,#N/A,FALSE,"Summary";#N/A,#N/A,FALSE,"Graphs";#N/A,#N/A,FALSE,"4 Panel"}</definedName>
    <definedName name="wrn.Complete._.Set." localSheetId="32" hidden="1">{#N/A,#N/A,FALSE,"Full";#N/A,#N/A,FALSE,"Half";#N/A,#N/A,FALSE,"Op Expenses";#N/A,#N/A,FALSE,"Cap Charge";#N/A,#N/A,FALSE,"Cost C";#N/A,#N/A,FALSE,"PP&amp;E";#N/A,#N/A,FALSE,"R&amp;D"}</definedName>
    <definedName name="wrn.Complete._.Set." hidden="1">{#N/A,#N/A,FALSE,"Full";#N/A,#N/A,FALSE,"Half";#N/A,#N/A,FALSE,"Op Expenses";#N/A,#N/A,FALSE,"Cap Charge";#N/A,#N/A,FALSE,"Cost C";#N/A,#N/A,FALSE,"PP&amp;E";#N/A,#N/A,FALSE,"R&amp;D"}</definedName>
    <definedName name="wrn.INFOCIB." localSheetId="32" hidden="1">{#N/A,#N/A,FALSE,"VOL695";#N/A,#N/A,FALSE,"anexo1";#N/A,#N/A,FALSE,"anexo2";#N/A,#N/A,FALSE,"anexo3";#N/A,#N/A,FALSE,"anexo4";#N/A,#N/A,FALSE,"anexo5a";#N/A,#N/A,FALSE,"anexo5b";#N/A,#N/A,FALSE,"anexo6a";#N/A,#N/A,FALSE,"anexo6a";#N/A,#N/A,FALSE,"anexo6c";#N/A,#N/A,FALSE,"anexo7a";#N/A,#N/A,FALSE,"anexo7b";#N/A,#N/A,FALSE,"anexo7c"}</definedName>
    <definedName name="wrn.INFOCIB." hidden="1">{#N/A,#N/A,FALSE,"VOL695";#N/A,#N/A,FALSE,"anexo1";#N/A,#N/A,FALSE,"anexo2";#N/A,#N/A,FALSE,"anexo3";#N/A,#N/A,FALSE,"anexo4";#N/A,#N/A,FALSE,"anexo5a";#N/A,#N/A,FALSE,"anexo5b";#N/A,#N/A,FALSE,"anexo6a";#N/A,#N/A,FALSE,"anexo6a";#N/A,#N/A,FALSE,"anexo6c";#N/A,#N/A,FALSE,"anexo7a";#N/A,#N/A,FALSE,"anexo7b";#N/A,#N/A,FALSE,"anexo7c"}</definedName>
    <definedName name="wwn.infocib" localSheetId="32" hidden="1">{#N/A,#N/A,FALSE,"VOL695";#N/A,#N/A,FALSE,"anexo1";#N/A,#N/A,FALSE,"anexo2";#N/A,#N/A,FALSE,"anexo3";#N/A,#N/A,FALSE,"anexo4";#N/A,#N/A,FALSE,"anexo5a";#N/A,#N/A,FALSE,"anexo5b";#N/A,#N/A,FALSE,"anexo6a";#N/A,#N/A,FALSE,"anexo6a";#N/A,#N/A,FALSE,"anexo6c";#N/A,#N/A,FALSE,"anexo7a";#N/A,#N/A,FALSE,"anexo7b";#N/A,#N/A,FALSE,"anexo7c"}</definedName>
    <definedName name="wwn.infocib" hidden="1">{#N/A,#N/A,FALSE,"VOL695";#N/A,#N/A,FALSE,"anexo1";#N/A,#N/A,FALSE,"anexo2";#N/A,#N/A,FALSE,"anexo3";#N/A,#N/A,FALSE,"anexo4";#N/A,#N/A,FALSE,"anexo5a";#N/A,#N/A,FALSE,"anexo5b";#N/A,#N/A,FALSE,"anexo6a";#N/A,#N/A,FALSE,"anexo6a";#N/A,#N/A,FALSE,"anexo6c";#N/A,#N/A,FALSE,"anexo7a";#N/A,#N/A,FALSE,"anexo7b";#N/A,#N/A,FALSE,"anexo7c"}</definedName>
    <definedName name="x" localSheetId="32" hidden="1">{#N/A,#N/A,FALSE,"SMT1";#N/A,#N/A,FALSE,"SMT2";#N/A,#N/A,FALSE,"Summary";#N/A,#N/A,FALSE,"Graphs";#N/A,#N/A,FALSE,"4 Panel"}</definedName>
    <definedName name="x" hidden="1">{#N/A,#N/A,FALSE,"SMT1";#N/A,#N/A,FALSE,"SMT2";#N/A,#N/A,FALSE,"Summary";#N/A,#N/A,FALSE,"Graphs";#N/A,#N/A,FALSE,"4 Panel"}</definedName>
    <definedName name="X_PIMS">[11]DATOS!$B$575</definedName>
    <definedName name="XAARB">#REF!</definedName>
    <definedName name="XACEB">#REF!</definedName>
    <definedName name="XACPA">#REF!</definedName>
    <definedName name="XACPB">#REF!</definedName>
    <definedName name="XALC">#REF!</definedName>
    <definedName name="XARM">'[20]COMPRA MATERIA PRIMA'!#REF!</definedName>
    <definedName name="XARMA">#REF!</definedName>
    <definedName name="XASFA">#REF!</definedName>
    <definedName name="XASFB">#REF!</definedName>
    <definedName name="XAVGA">#REF!</definedName>
    <definedName name="XBEIA">#REF!</definedName>
    <definedName name="XBEN">#REF!</definedName>
    <definedName name="XBENE">#REF!</definedName>
    <definedName name="XBMC">#REF!</definedName>
    <definedName name="XBNPA">#REF!</definedName>
    <definedName name="XBPP">#REF!</definedName>
    <definedName name="XC4NA">'[8]COMPRA MATERIA PRIMA'!$D$27</definedName>
    <definedName name="XCCX">#REF!</definedName>
    <definedName name="XCCXE">#REF!</definedName>
    <definedName name="XCDNI">#REF!</definedName>
    <definedName name="XCLE">#REF!</definedName>
    <definedName name="XCOEB">#REF!</definedName>
    <definedName name="XCOK">#REF!</definedName>
    <definedName name="XCOPA">#REF!</definedName>
    <definedName name="XCPP">#REF!</definedName>
    <definedName name="XCRUDOS">[11]DATOS!$B$110</definedName>
    <definedName name="XCSRA_">'[20]CRUDOS MES EVALUADO'!#REF!</definedName>
    <definedName name="XDIS">#REF!</definedName>
    <definedName name="XG86A">'[20]COMPRA MATERIA PRIMA'!#REF!</definedName>
    <definedName name="XGLPE">#REF!</definedName>
    <definedName name="XGLXE">#REF!</definedName>
    <definedName name="XGMEA">#REF!</definedName>
    <definedName name="XGMEB">#REF!</definedName>
    <definedName name="XGMRA">#REF!</definedName>
    <definedName name="XGMRB">#REF!</definedName>
    <definedName name="XGOEB">#REF!</definedName>
    <definedName name="XHEX">#REF!</definedName>
    <definedName name="XIL_">#REF!</definedName>
    <definedName name="XILE_">#REF!</definedName>
    <definedName name="XILI_">'[20]COMPRA MATERIA PRIMA'!#REF!</definedName>
    <definedName name="XJEE">#REF!</definedName>
    <definedName name="XJETA">#REF!</definedName>
    <definedName name="XJETB">#REF!</definedName>
    <definedName name="XLPGA">#REF!</definedName>
    <definedName name="XLPGB">#REF!</definedName>
    <definedName name="XNVGA">#REF!</definedName>
    <definedName name="XNVIB">#REF!</definedName>
    <definedName name="XPIMS">[11]DATOS!$B$224</definedName>
    <definedName name="XQUEA">#REF!</definedName>
    <definedName name="XQUEB">#REF!</definedName>
    <definedName name="XSULA">#REF!</definedName>
    <definedName name="XSULB">#REF!</definedName>
    <definedName name="XTOL">#REF!</definedName>
    <definedName name="XUEE">#REF!</definedName>
    <definedName name="XVIRG">#REF!</definedName>
    <definedName name="XX">#REF!</definedName>
    <definedName name="XXIL">#REF!</definedName>
    <definedName name="XXILE">#REF!</definedName>
    <definedName name="XXIMA">'[20]COMPRA MATERIA PRIMA'!#REF!</definedName>
    <definedName name="xxx" localSheetId="32" hidden="1">{#N/A,#N/A,FALSE,"Costos Productos 6A";#N/A,#N/A,FALSE,"Costo Unitario Total H-94-12"}</definedName>
    <definedName name="xxx" hidden="1">{#N/A,#N/A,FALSE,"Costos Productos 6A";#N/A,#N/A,FALSE,"Costo Unitario Total H-94-12"}</definedName>
    <definedName name="XXXX" localSheetId="32" hidden="1">{#N/A,#N/A,FALSE,"CIBHA05A";#N/A,#N/A,FALSE,"CIBHA05B"}</definedName>
    <definedName name="XXXX" hidden="1">{#N/A,#N/A,FALSE,"CIBHA05A";#N/A,#N/A,FALSE,"CIBHA05B"}</definedName>
    <definedName name="xxxxx" localSheetId="32" hidden="1">{#N/A,#N/A,FALSE,"VOL695";#N/A,#N/A,FALSE,"anexo1";#N/A,#N/A,FALSE,"anexo2";#N/A,#N/A,FALSE,"anexo3";#N/A,#N/A,FALSE,"anexo4";#N/A,#N/A,FALSE,"anexo5a";#N/A,#N/A,FALSE,"anexo5b";#N/A,#N/A,FALSE,"anexo6a";#N/A,#N/A,FALSE,"anexo6a";#N/A,#N/A,FALSE,"anexo6c";#N/A,#N/A,FALSE,"anexo7a";#N/A,#N/A,FALSE,"anexo7b";#N/A,#N/A,FALSE,"anexo7c"}</definedName>
    <definedName name="xxxxx" hidden="1">{#N/A,#N/A,FALSE,"VOL695";#N/A,#N/A,FALSE,"anexo1";#N/A,#N/A,FALSE,"anexo2";#N/A,#N/A,FALSE,"anexo3";#N/A,#N/A,FALSE,"anexo4";#N/A,#N/A,FALSE,"anexo5a";#N/A,#N/A,FALSE,"anexo5b";#N/A,#N/A,FALSE,"anexo6a";#N/A,#N/A,FALSE,"anexo6a";#N/A,#N/A,FALSE,"anexo6c";#N/A,#N/A,FALSE,"anexo7a";#N/A,#N/A,FALSE,"anexo7b";#N/A,#N/A,FALSE,"anexo7c"}</definedName>
    <definedName name="XXXXXXXXX">'[29]Ejec-1'!#REF!</definedName>
    <definedName name="XXXXXXXXXX">#REF!</definedName>
    <definedName name="XXXXXXXXXXXX">#REF!</definedName>
    <definedName name="xxxxxxxxxxxxxxxxx">#REF!</definedName>
    <definedName name="y" localSheetId="32" hidden="1">{#N/A,#N/A,FALSE,"Full";#N/A,#N/A,FALSE,"Half";#N/A,#N/A,FALSE,"Op Expenses";#N/A,#N/A,FALSE,"Cap Charge";#N/A,#N/A,FALSE,"Cost C";#N/A,#N/A,FALSE,"PP&amp;E";#N/A,#N/A,FALSE,"R&amp;D"}</definedName>
    <definedName name="y" hidden="1">{#N/A,#N/A,FALSE,"Full";#N/A,#N/A,FALSE,"Half";#N/A,#N/A,FALSE,"Op Expenses";#N/A,#N/A,FALSE,"Cap Charge";#N/A,#N/A,FALSE,"Cost C";#N/A,#N/A,FALSE,"PP&amp;E";#N/A,#N/A,FALSE,"R&amp;D"}</definedName>
    <definedName name="yyyyy" localSheetId="32" hidden="1">{#N/A,#N/A,FALSE,"Costos Productos 6A";#N/A,#N/A,FALSE,"Costo Unitario Total H-94-12"}</definedName>
    <definedName name="yyyyy" hidden="1">{#N/A,#N/A,FALSE,"Costos Productos 6A";#N/A,#N/A,FALSE,"Costo Unitario Total H-94-12"}</definedName>
    <definedName name="Z">[11]DATOS!#REF!</definedName>
    <definedName name="ZSDFGSERGASDGF" localSheetId="32" hidden="1">{"EVA",#N/A,FALSE,"SMT2";#N/A,#N/A,FALSE,"Summary";#N/A,#N/A,FALSE,"Graphs";#N/A,#N/A,FALSE,"4 Panel"}</definedName>
    <definedName name="ZSDFGSERGASDGF" hidden="1">{"EVA",#N/A,FALSE,"SMT2";#N/A,#N/A,FALSE,"Summary";#N/A,#N/A,FALSE,"Graphs";#N/A,#N/A,FALSE,"4 Panel"}</definedName>
    <definedName name="ZZZZZZZZZZZ">'[28]A. P. U.'!#REF!</definedName>
    <definedName name="ZZZ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18" i="79" l="1"/>
  <c r="U18" i="79"/>
  <c r="T18" i="79"/>
  <c r="S18" i="79"/>
  <c r="R18" i="79"/>
  <c r="Q18" i="79"/>
  <c r="P18" i="79"/>
  <c r="O18" i="79"/>
  <c r="N18" i="79"/>
  <c r="M18" i="79"/>
  <c r="L18" i="79"/>
  <c r="K18" i="79"/>
  <c r="J18" i="79"/>
  <c r="I18" i="79"/>
  <c r="H18" i="79"/>
  <c r="G18" i="79"/>
  <c r="F18" i="79"/>
  <c r="E18" i="79"/>
  <c r="D18" i="79"/>
  <c r="C18" i="79"/>
  <c r="W17" i="79"/>
  <c r="U17" i="79"/>
  <c r="U16" i="79"/>
  <c r="W15" i="79"/>
  <c r="U15" i="79"/>
  <c r="W14" i="79"/>
  <c r="U14" i="79"/>
  <c r="U13" i="79"/>
  <c r="W12" i="79"/>
  <c r="U12" i="79"/>
  <c r="U11" i="79"/>
  <c r="W11" i="79" s="1"/>
  <c r="W10" i="79"/>
  <c r="U10" i="79"/>
  <c r="U9" i="79"/>
  <c r="W8" i="79"/>
  <c r="U8" i="79"/>
  <c r="U7" i="79"/>
  <c r="W6" i="79"/>
  <c r="U6" i="79"/>
  <c r="W5" i="79"/>
  <c r="U5" i="79"/>
  <c r="W4" i="79"/>
  <c r="U4" i="79"/>
  <c r="W9" i="79" l="1"/>
  <c r="W16" i="79"/>
  <c r="W13" i="79"/>
  <c r="W7" i="79"/>
  <c r="W19" i="79"/>
  <c r="W4" i="59"/>
  <c r="W19" i="59"/>
  <c r="W18" i="59"/>
  <c r="J34" i="3"/>
  <c r="H9" i="3"/>
  <c r="C18" i="59" l="1"/>
  <c r="C37" i="67" l="1"/>
  <c r="C37" i="65"/>
  <c r="T18" i="59"/>
  <c r="T37" i="65" s="1"/>
  <c r="S18" i="59"/>
  <c r="S37" i="65" s="1"/>
  <c r="R18" i="59"/>
  <c r="R37" i="65" s="1"/>
  <c r="Q18" i="59"/>
  <c r="Q37" i="65" s="1"/>
  <c r="P18" i="59"/>
  <c r="P37" i="65" s="1"/>
  <c r="O18" i="59"/>
  <c r="O37" i="65" s="1"/>
  <c r="N18" i="59"/>
  <c r="N37" i="65" s="1"/>
  <c r="M18" i="59"/>
  <c r="M37" i="65" s="1"/>
  <c r="L18" i="59"/>
  <c r="L37" i="65" s="1"/>
  <c r="K18" i="59"/>
  <c r="K37" i="65" s="1"/>
  <c r="J18" i="59"/>
  <c r="J37" i="65" s="1"/>
  <c r="I18" i="59"/>
  <c r="I37" i="65" s="1"/>
  <c r="H18" i="59"/>
  <c r="H37" i="65" s="1"/>
  <c r="G18" i="59"/>
  <c r="G37" i="65" s="1"/>
  <c r="F18" i="59"/>
  <c r="F37" i="65" s="1"/>
  <c r="E18" i="59"/>
  <c r="E37" i="65" s="1"/>
  <c r="D18" i="59"/>
  <c r="D37" i="65" s="1"/>
  <c r="AN3" i="63" l="1"/>
  <c r="AM3" i="63"/>
  <c r="T37" i="67" l="1"/>
  <c r="S37" i="67"/>
  <c r="R37" i="67"/>
  <c r="Q37" i="67"/>
  <c r="P37" i="67"/>
  <c r="O37" i="67"/>
  <c r="N37" i="67"/>
  <c r="M37" i="67"/>
  <c r="L37" i="67"/>
  <c r="K37" i="67"/>
  <c r="J37" i="67"/>
  <c r="I37" i="67"/>
  <c r="H37" i="67"/>
  <c r="G37" i="67"/>
  <c r="F37" i="67"/>
  <c r="E37" i="67"/>
  <c r="D37" i="67"/>
  <c r="T35" i="67"/>
  <c r="S35" i="67"/>
  <c r="R35" i="67"/>
  <c r="Q35" i="67"/>
  <c r="P35" i="67"/>
  <c r="O35" i="67"/>
  <c r="N35" i="67"/>
  <c r="M35" i="67"/>
  <c r="L35" i="67"/>
  <c r="K35" i="67"/>
  <c r="J35" i="67"/>
  <c r="I35" i="67"/>
  <c r="H35" i="67"/>
  <c r="G35" i="67"/>
  <c r="F35" i="67"/>
  <c r="E35" i="67"/>
  <c r="D35" i="67"/>
  <c r="T34" i="67"/>
  <c r="S34" i="67"/>
  <c r="R34" i="67"/>
  <c r="Q34" i="67"/>
  <c r="P34" i="67"/>
  <c r="O34" i="67"/>
  <c r="N34" i="67"/>
  <c r="M34" i="67"/>
  <c r="L34" i="67"/>
  <c r="K34" i="67"/>
  <c r="J34" i="67"/>
  <c r="I34" i="67"/>
  <c r="H34" i="67"/>
  <c r="G34" i="67"/>
  <c r="F34" i="67"/>
  <c r="E34" i="67"/>
  <c r="D34" i="67"/>
  <c r="T33" i="67"/>
  <c r="S33" i="67"/>
  <c r="R33" i="67"/>
  <c r="Q33" i="67"/>
  <c r="P33" i="67"/>
  <c r="O33" i="67"/>
  <c r="N33" i="67"/>
  <c r="M33" i="67"/>
  <c r="L33" i="67"/>
  <c r="K33" i="67"/>
  <c r="J33" i="67"/>
  <c r="I33" i="67"/>
  <c r="H33" i="67"/>
  <c r="G33" i="67"/>
  <c r="F33" i="67"/>
  <c r="E33" i="67"/>
  <c r="D33" i="67"/>
  <c r="T32" i="67"/>
  <c r="S32" i="67"/>
  <c r="R32" i="67"/>
  <c r="Q32" i="67"/>
  <c r="P32" i="67"/>
  <c r="O32" i="67"/>
  <c r="N32" i="67"/>
  <c r="M32" i="67"/>
  <c r="L32" i="67"/>
  <c r="K32" i="67"/>
  <c r="J32" i="67"/>
  <c r="I32" i="67"/>
  <c r="H32" i="67"/>
  <c r="G32" i="67"/>
  <c r="F32" i="67"/>
  <c r="E32" i="67"/>
  <c r="D32" i="67"/>
  <c r="T31" i="67"/>
  <c r="S31" i="67"/>
  <c r="R31" i="67"/>
  <c r="Q31" i="67"/>
  <c r="P31" i="67"/>
  <c r="O31" i="67"/>
  <c r="N31" i="67"/>
  <c r="M31" i="67"/>
  <c r="L31" i="67"/>
  <c r="K31" i="67"/>
  <c r="J31" i="67"/>
  <c r="I31" i="67"/>
  <c r="H31" i="67"/>
  <c r="G31" i="67"/>
  <c r="F31" i="67"/>
  <c r="E31" i="67"/>
  <c r="D31" i="67"/>
  <c r="T30" i="67"/>
  <c r="S30" i="67"/>
  <c r="R30" i="67"/>
  <c r="Q30" i="67"/>
  <c r="P30" i="67"/>
  <c r="O30" i="67"/>
  <c r="N30" i="67"/>
  <c r="M30" i="67"/>
  <c r="L30" i="67"/>
  <c r="K30" i="67"/>
  <c r="J30" i="67"/>
  <c r="I30" i="67"/>
  <c r="H30" i="67"/>
  <c r="G30" i="67"/>
  <c r="F30" i="67"/>
  <c r="E30" i="67"/>
  <c r="D30" i="67"/>
  <c r="T29" i="67"/>
  <c r="S29" i="67"/>
  <c r="R29" i="67"/>
  <c r="Q29" i="67"/>
  <c r="P29" i="67"/>
  <c r="O29" i="67"/>
  <c r="N29" i="67"/>
  <c r="M29" i="67"/>
  <c r="L29" i="67"/>
  <c r="K29" i="67"/>
  <c r="J29" i="67"/>
  <c r="I29" i="67"/>
  <c r="H29" i="67"/>
  <c r="G29" i="67"/>
  <c r="F29" i="67"/>
  <c r="E29" i="67"/>
  <c r="D29" i="67"/>
  <c r="T28" i="67"/>
  <c r="S28" i="67"/>
  <c r="R28" i="67"/>
  <c r="Q28" i="67"/>
  <c r="P28" i="67"/>
  <c r="O28" i="67"/>
  <c r="N28" i="67"/>
  <c r="M28" i="67"/>
  <c r="L28" i="67"/>
  <c r="K28" i="67"/>
  <c r="J28" i="67"/>
  <c r="I28" i="67"/>
  <c r="H28" i="67"/>
  <c r="G28" i="67"/>
  <c r="F28" i="67"/>
  <c r="E28" i="67"/>
  <c r="D28" i="67"/>
  <c r="T27" i="67"/>
  <c r="S27" i="67"/>
  <c r="R27" i="67"/>
  <c r="Q27" i="67"/>
  <c r="P27" i="67"/>
  <c r="O27" i="67"/>
  <c r="N27" i="67"/>
  <c r="M27" i="67"/>
  <c r="L27" i="67"/>
  <c r="K27" i="67"/>
  <c r="J27" i="67"/>
  <c r="I27" i="67"/>
  <c r="H27" i="67"/>
  <c r="G27" i="67"/>
  <c r="F27" i="67"/>
  <c r="E27" i="67"/>
  <c r="D27" i="67"/>
  <c r="T26" i="67"/>
  <c r="S26" i="67"/>
  <c r="R26" i="67"/>
  <c r="Q26" i="67"/>
  <c r="P26" i="67"/>
  <c r="O26" i="67"/>
  <c r="N26" i="67"/>
  <c r="M26" i="67"/>
  <c r="L26" i="67"/>
  <c r="K26" i="67"/>
  <c r="J26" i="67"/>
  <c r="I26" i="67"/>
  <c r="H26" i="67"/>
  <c r="G26" i="67"/>
  <c r="F26" i="67"/>
  <c r="E26" i="67"/>
  <c r="D26" i="67"/>
  <c r="T25" i="67"/>
  <c r="S25" i="67"/>
  <c r="R25" i="67"/>
  <c r="Q25" i="67"/>
  <c r="P25" i="67"/>
  <c r="O25" i="67"/>
  <c r="N25" i="67"/>
  <c r="M25" i="67"/>
  <c r="L25" i="67"/>
  <c r="K25" i="67"/>
  <c r="J25" i="67"/>
  <c r="I25" i="67"/>
  <c r="H25" i="67"/>
  <c r="G25" i="67"/>
  <c r="F25" i="67"/>
  <c r="E25" i="67"/>
  <c r="D25" i="67"/>
  <c r="T24" i="67"/>
  <c r="S24" i="67"/>
  <c r="R24" i="67"/>
  <c r="Q24" i="67"/>
  <c r="P24" i="67"/>
  <c r="O24" i="67"/>
  <c r="N24" i="67"/>
  <c r="M24" i="67"/>
  <c r="L24" i="67"/>
  <c r="K24" i="67"/>
  <c r="J24" i="67"/>
  <c r="I24" i="67"/>
  <c r="H24" i="67"/>
  <c r="G24" i="67"/>
  <c r="F24" i="67"/>
  <c r="E24" i="67"/>
  <c r="D24" i="67"/>
  <c r="T23" i="67"/>
  <c r="S23" i="67"/>
  <c r="R23" i="67"/>
  <c r="Q23" i="67"/>
  <c r="P23" i="67"/>
  <c r="O23" i="67"/>
  <c r="N23" i="67"/>
  <c r="M23" i="67"/>
  <c r="L23" i="67"/>
  <c r="K23" i="67"/>
  <c r="J23" i="67"/>
  <c r="I23" i="67"/>
  <c r="H23" i="67"/>
  <c r="G23" i="67"/>
  <c r="F23" i="67"/>
  <c r="E23" i="67"/>
  <c r="D23" i="67"/>
  <c r="T22" i="67"/>
  <c r="S22" i="67"/>
  <c r="R22" i="67"/>
  <c r="Q22" i="67"/>
  <c r="P22" i="67"/>
  <c r="O22" i="67"/>
  <c r="N22" i="67"/>
  <c r="M22" i="67"/>
  <c r="L22" i="67"/>
  <c r="K22" i="67"/>
  <c r="J22" i="67"/>
  <c r="I22" i="67"/>
  <c r="H22" i="67"/>
  <c r="G22" i="67"/>
  <c r="F22" i="67"/>
  <c r="E22" i="67"/>
  <c r="D22" i="67"/>
  <c r="V18" i="67"/>
  <c r="W18" i="67" s="1"/>
  <c r="U18" i="67"/>
  <c r="U17" i="67"/>
  <c r="U16" i="67"/>
  <c r="U15" i="67"/>
  <c r="J6" i="3" l="1"/>
  <c r="V6" i="67" s="1"/>
  <c r="J5" i="3"/>
  <c r="AV21" i="66"/>
  <c r="AU21" i="66"/>
  <c r="AT21" i="66"/>
  <c r="AK21" i="66"/>
  <c r="AJ21" i="66"/>
  <c r="AI21" i="66"/>
  <c r="I21" i="66"/>
  <c r="AH21" i="66" s="1"/>
  <c r="H21" i="66"/>
  <c r="G21" i="66"/>
  <c r="F21" i="66"/>
  <c r="E21" i="66"/>
  <c r="D21" i="66"/>
  <c r="C21" i="66"/>
  <c r="B21" i="66"/>
  <c r="A21" i="66"/>
  <c r="AV20" i="66"/>
  <c r="AU20" i="66"/>
  <c r="AT20" i="66"/>
  <c r="AK20" i="66"/>
  <c r="AJ20" i="66"/>
  <c r="AI20" i="66"/>
  <c r="I20" i="66"/>
  <c r="AH20" i="66" s="1"/>
  <c r="H20" i="66"/>
  <c r="G20" i="66"/>
  <c r="F20" i="66"/>
  <c r="E20" i="66"/>
  <c r="D20" i="66"/>
  <c r="C20" i="66"/>
  <c r="A20" i="66"/>
  <c r="AV19" i="66"/>
  <c r="AU19" i="66"/>
  <c r="AT19" i="66"/>
  <c r="AK19" i="66"/>
  <c r="AJ19" i="66"/>
  <c r="AI19" i="66"/>
  <c r="I19" i="66"/>
  <c r="AH19" i="66" s="1"/>
  <c r="H19" i="66"/>
  <c r="G19" i="66"/>
  <c r="F19" i="66"/>
  <c r="E19" i="66"/>
  <c r="D19" i="66"/>
  <c r="AN19" i="66" s="1"/>
  <c r="C19" i="66"/>
  <c r="B19" i="66"/>
  <c r="A19" i="66"/>
  <c r="AV18" i="66"/>
  <c r="AU18" i="66"/>
  <c r="AT18" i="66"/>
  <c r="AK18" i="66"/>
  <c r="AJ18" i="66"/>
  <c r="AI18" i="66"/>
  <c r="I18" i="66"/>
  <c r="AH18" i="66" s="1"/>
  <c r="H18" i="66"/>
  <c r="G18" i="66"/>
  <c r="F18" i="66"/>
  <c r="E18" i="66"/>
  <c r="D18" i="66"/>
  <c r="C18" i="66"/>
  <c r="B18" i="66"/>
  <c r="A18" i="66"/>
  <c r="AV17" i="66"/>
  <c r="AU17" i="66"/>
  <c r="AT17" i="66"/>
  <c r="AK17" i="66"/>
  <c r="AJ17" i="66"/>
  <c r="AI17" i="66"/>
  <c r="I17" i="66"/>
  <c r="AH17" i="66" s="1"/>
  <c r="H17" i="66"/>
  <c r="G17" i="66"/>
  <c r="F17" i="66"/>
  <c r="E17" i="66"/>
  <c r="D17" i="66"/>
  <c r="C17" i="66"/>
  <c r="B17" i="66"/>
  <c r="A17" i="66"/>
  <c r="AV16" i="66"/>
  <c r="AU16" i="66"/>
  <c r="AT16" i="66"/>
  <c r="AK16" i="66"/>
  <c r="AJ16" i="66"/>
  <c r="AI16" i="66"/>
  <c r="I16" i="66"/>
  <c r="AH16" i="66" s="1"/>
  <c r="H16" i="66"/>
  <c r="G16" i="66"/>
  <c r="F16" i="66"/>
  <c r="E16" i="66"/>
  <c r="D16" i="66"/>
  <c r="C16" i="66"/>
  <c r="B16" i="66"/>
  <c r="A16" i="66"/>
  <c r="AV15" i="66"/>
  <c r="AU15" i="66"/>
  <c r="AT15" i="66"/>
  <c r="AK15" i="66"/>
  <c r="AJ15" i="66"/>
  <c r="AI15" i="66"/>
  <c r="I15" i="66"/>
  <c r="AH15" i="66" s="1"/>
  <c r="H15" i="66"/>
  <c r="G15" i="66"/>
  <c r="F15" i="66"/>
  <c r="E15" i="66"/>
  <c r="D15" i="66"/>
  <c r="C15" i="66"/>
  <c r="B15" i="66"/>
  <c r="A15" i="66"/>
  <c r="AV14" i="66"/>
  <c r="AU14" i="66"/>
  <c r="AT14" i="66"/>
  <c r="AK14" i="66"/>
  <c r="AJ14" i="66"/>
  <c r="AI14" i="66"/>
  <c r="I14" i="66"/>
  <c r="AH14" i="66" s="1"/>
  <c r="H14" i="66"/>
  <c r="G14" i="66"/>
  <c r="F14" i="66"/>
  <c r="E14" i="66"/>
  <c r="D14" i="66"/>
  <c r="C14" i="66"/>
  <c r="B14" i="66"/>
  <c r="A14" i="66"/>
  <c r="AV13" i="66"/>
  <c r="AU13" i="66"/>
  <c r="AT13" i="66"/>
  <c r="AK13" i="66"/>
  <c r="AJ13" i="66"/>
  <c r="AI13" i="66"/>
  <c r="I13" i="66"/>
  <c r="AH13" i="66" s="1"/>
  <c r="H13" i="66"/>
  <c r="G13" i="66"/>
  <c r="F13" i="66"/>
  <c r="E13" i="66"/>
  <c r="D13" i="66"/>
  <c r="C13" i="66"/>
  <c r="B13" i="66"/>
  <c r="A13" i="66"/>
  <c r="AV12" i="66"/>
  <c r="AU12" i="66"/>
  <c r="AT12" i="66"/>
  <c r="AK12" i="66"/>
  <c r="AJ12" i="66"/>
  <c r="AI12" i="66"/>
  <c r="I12" i="66"/>
  <c r="AH12" i="66" s="1"/>
  <c r="H12" i="66"/>
  <c r="G12" i="66"/>
  <c r="F12" i="66"/>
  <c r="E12" i="66"/>
  <c r="D12" i="66"/>
  <c r="C12" i="66"/>
  <c r="B12" i="66"/>
  <c r="A12" i="66"/>
  <c r="AV11" i="66"/>
  <c r="AU11" i="66"/>
  <c r="AT11" i="66"/>
  <c r="AK11" i="66"/>
  <c r="AJ11" i="66"/>
  <c r="AI11" i="66"/>
  <c r="I11" i="66"/>
  <c r="AH11" i="66" s="1"/>
  <c r="H11" i="66"/>
  <c r="G11" i="66"/>
  <c r="F11" i="66"/>
  <c r="E11" i="66"/>
  <c r="D11" i="66"/>
  <c r="C11" i="66"/>
  <c r="B11" i="66"/>
  <c r="A11" i="66"/>
  <c r="AV10" i="66"/>
  <c r="AU10" i="66"/>
  <c r="AT10" i="66"/>
  <c r="AK10" i="66"/>
  <c r="AJ10" i="66"/>
  <c r="AI10" i="66"/>
  <c r="I10" i="66"/>
  <c r="AH10" i="66" s="1"/>
  <c r="H10" i="66"/>
  <c r="G10" i="66"/>
  <c r="F10" i="66"/>
  <c r="E10" i="66"/>
  <c r="D10" i="66"/>
  <c r="C10" i="66"/>
  <c r="B10" i="66"/>
  <c r="A10" i="66"/>
  <c r="AV9" i="66"/>
  <c r="AU9" i="66"/>
  <c r="AT9" i="66"/>
  <c r="AK9" i="66"/>
  <c r="AJ9" i="66"/>
  <c r="AI9" i="66"/>
  <c r="I9" i="66"/>
  <c r="AH9" i="66" s="1"/>
  <c r="H9" i="66"/>
  <c r="G9" i="66"/>
  <c r="F9" i="66"/>
  <c r="E9" i="66"/>
  <c r="D9" i="66"/>
  <c r="C9" i="66"/>
  <c r="B9" i="66"/>
  <c r="A9" i="66"/>
  <c r="AV8" i="66"/>
  <c r="AU8" i="66"/>
  <c r="AT8" i="66"/>
  <c r="AK8" i="66"/>
  <c r="AJ8" i="66"/>
  <c r="AI8" i="66"/>
  <c r="I8" i="66"/>
  <c r="AH8" i="66" s="1"/>
  <c r="H8" i="66"/>
  <c r="G8" i="66"/>
  <c r="F8" i="66"/>
  <c r="E8" i="66"/>
  <c r="D8" i="66"/>
  <c r="C8" i="66"/>
  <c r="B8" i="66"/>
  <c r="A8" i="66"/>
  <c r="AV7" i="66"/>
  <c r="AU7" i="66"/>
  <c r="AT7" i="66"/>
  <c r="AK7" i="66"/>
  <c r="AJ7" i="66"/>
  <c r="AI7" i="66"/>
  <c r="I7" i="66"/>
  <c r="AH7" i="66" s="1"/>
  <c r="H7" i="66"/>
  <c r="G7" i="66"/>
  <c r="F7" i="66"/>
  <c r="E7" i="66"/>
  <c r="D7" i="66"/>
  <c r="C7" i="66"/>
  <c r="B7" i="66"/>
  <c r="A7" i="66"/>
  <c r="AV6" i="66"/>
  <c r="AU6" i="66"/>
  <c r="AT6" i="66"/>
  <c r="AS6" i="66"/>
  <c r="AR6" i="66"/>
  <c r="AQ6" i="66"/>
  <c r="AP6" i="66"/>
  <c r="AO6" i="66"/>
  <c r="AN6" i="66"/>
  <c r="AM6" i="66"/>
  <c r="AK6" i="66"/>
  <c r="AJ6" i="66"/>
  <c r="AI6" i="66"/>
  <c r="AH6" i="66"/>
  <c r="AG6" i="66"/>
  <c r="AF6" i="66"/>
  <c r="AE6" i="66"/>
  <c r="AD6" i="66"/>
  <c r="AC6" i="66"/>
  <c r="AB6" i="66"/>
  <c r="O12" i="66" l="1"/>
  <c r="O7" i="66"/>
  <c r="O16" i="66"/>
  <c r="O20" i="66"/>
  <c r="O21" i="66"/>
  <c r="V9" i="67"/>
  <c r="Q9" i="66"/>
  <c r="P9" i="66"/>
  <c r="O9" i="66"/>
  <c r="Q11" i="66"/>
  <c r="P11" i="66"/>
  <c r="O11" i="66"/>
  <c r="Q15" i="66"/>
  <c r="P15" i="66"/>
  <c r="O15" i="66"/>
  <c r="Q18" i="66"/>
  <c r="P18" i="66"/>
  <c r="O18" i="66"/>
  <c r="Q21" i="66"/>
  <c r="R21" i="66" s="1"/>
  <c r="S21" i="66" s="1"/>
  <c r="P21" i="66"/>
  <c r="P7" i="66"/>
  <c r="O10" i="66"/>
  <c r="Q17" i="66"/>
  <c r="P17" i="66"/>
  <c r="O17" i="66"/>
  <c r="Q8" i="66"/>
  <c r="P8" i="66"/>
  <c r="O8" i="66"/>
  <c r="Q12" i="66"/>
  <c r="R12" i="66" s="1"/>
  <c r="S12" i="66" s="1"/>
  <c r="P12" i="66"/>
  <c r="Q16" i="66"/>
  <c r="P16" i="66"/>
  <c r="Q7" i="66"/>
  <c r="R7" i="66" s="1"/>
  <c r="S7" i="66" s="1"/>
  <c r="Q10" i="66"/>
  <c r="P10" i="66"/>
  <c r="Q13" i="66"/>
  <c r="P13" i="66"/>
  <c r="O13" i="66"/>
  <c r="Q14" i="66"/>
  <c r="P14" i="66"/>
  <c r="O14" i="66"/>
  <c r="Q20" i="66"/>
  <c r="R20" i="66" s="1"/>
  <c r="S20" i="66" s="1"/>
  <c r="P20" i="66"/>
  <c r="Q19" i="66"/>
  <c r="P19" i="66"/>
  <c r="O19" i="66"/>
  <c r="W21" i="66" l="1"/>
  <c r="W20" i="66"/>
  <c r="R16" i="66"/>
  <c r="S16" i="66" s="1"/>
  <c r="R10" i="66"/>
  <c r="S10" i="66" s="1"/>
  <c r="R8" i="66"/>
  <c r="S8" i="66" s="1"/>
  <c r="V16" i="66"/>
  <c r="R11" i="66"/>
  <c r="S11" i="66" s="1"/>
  <c r="R9" i="66"/>
  <c r="S9" i="66" s="1"/>
  <c r="R19" i="66"/>
  <c r="S19" i="66" s="1"/>
  <c r="W16" i="66"/>
  <c r="R15" i="66"/>
  <c r="S15" i="66" s="1"/>
  <c r="V20" i="66"/>
  <c r="V15" i="66"/>
  <c r="W15" i="66"/>
  <c r="V18" i="66"/>
  <c r="W18" i="66"/>
  <c r="W12" i="66"/>
  <c r="T7" i="66"/>
  <c r="R14" i="66"/>
  <c r="S14" i="66" s="1"/>
  <c r="R13" i="66"/>
  <c r="S13" i="66" s="1"/>
  <c r="T16" i="66"/>
  <c r="V10" i="66"/>
  <c r="W10" i="66"/>
  <c r="T21" i="66"/>
  <c r="R18" i="66"/>
  <c r="S18" i="66" s="1"/>
  <c r="V17" i="66"/>
  <c r="W17" i="66"/>
  <c r="T20" i="66"/>
  <c r="V8" i="66"/>
  <c r="W8" i="66"/>
  <c r="R17" i="66"/>
  <c r="S17" i="66" s="1"/>
  <c r="V12" i="66"/>
  <c r="W7" i="66"/>
  <c r="T12" i="66"/>
  <c r="V14" i="66"/>
  <c r="W14" i="66"/>
  <c r="V13" i="66"/>
  <c r="W13" i="66"/>
  <c r="V19" i="66"/>
  <c r="W19" i="66"/>
  <c r="V11" i="66"/>
  <c r="W11" i="66"/>
  <c r="V9" i="66"/>
  <c r="W9" i="66"/>
  <c r="V21" i="66"/>
  <c r="V7" i="66"/>
  <c r="T10" i="66" l="1"/>
  <c r="T11" i="66"/>
  <c r="T8" i="66"/>
  <c r="T14" i="66"/>
  <c r="T9" i="66"/>
  <c r="AM9" i="66" s="1"/>
  <c r="T13" i="66"/>
  <c r="AM13" i="66" s="1"/>
  <c r="T15" i="66"/>
  <c r="AO15" i="66" s="1"/>
  <c r="T18" i="66"/>
  <c r="AS18" i="66" s="1"/>
  <c r="T19" i="66"/>
  <c r="AR19" i="66" s="1"/>
  <c r="AN10" i="66"/>
  <c r="AS10" i="66"/>
  <c r="AQ10" i="66"/>
  <c r="AP10" i="66"/>
  <c r="AO10" i="66"/>
  <c r="AM10" i="66"/>
  <c r="AR10" i="66"/>
  <c r="AO21" i="66"/>
  <c r="AN21" i="66"/>
  <c r="AQ21" i="66"/>
  <c r="AR21" i="66"/>
  <c r="AS21" i="66"/>
  <c r="AM21" i="66"/>
  <c r="AP21" i="66"/>
  <c r="AS9" i="66"/>
  <c r="AS8" i="66"/>
  <c r="AQ8" i="66"/>
  <c r="AP8" i="66"/>
  <c r="AN8" i="66"/>
  <c r="AR8" i="66"/>
  <c r="AM8" i="66"/>
  <c r="AO8" i="66"/>
  <c r="AS7" i="66"/>
  <c r="AP7" i="66"/>
  <c r="AN7" i="66"/>
  <c r="AM7" i="66"/>
  <c r="AQ7" i="66"/>
  <c r="AO7" i="66"/>
  <c r="AR7" i="66"/>
  <c r="AS11" i="66"/>
  <c r="AR11" i="66"/>
  <c r="AM11" i="66"/>
  <c r="AP11" i="66"/>
  <c r="AN11" i="66"/>
  <c r="AO11" i="66"/>
  <c r="AQ11" i="66"/>
  <c r="T17" i="66"/>
  <c r="AS12" i="66"/>
  <c r="AR12" i="66"/>
  <c r="AP12" i="66"/>
  <c r="AM12" i="66"/>
  <c r="AN12" i="66"/>
  <c r="AQ12" i="66"/>
  <c r="AO12" i="66"/>
  <c r="AS16" i="66"/>
  <c r="AR16" i="66"/>
  <c r="AQ16" i="66"/>
  <c r="AP16" i="66"/>
  <c r="AN16" i="66"/>
  <c r="AM16" i="66"/>
  <c r="AO16" i="66"/>
  <c r="AS14" i="66"/>
  <c r="AR14" i="66"/>
  <c r="AP14" i="66"/>
  <c r="AM14" i="66"/>
  <c r="AN14" i="66"/>
  <c r="AQ14" i="66"/>
  <c r="AO14" i="66"/>
  <c r="AS20" i="66"/>
  <c r="AR20" i="66"/>
  <c r="AQ20" i="66"/>
  <c r="AP20" i="66"/>
  <c r="AM20" i="66"/>
  <c r="AN20" i="66"/>
  <c r="AO20" i="66"/>
  <c r="AQ9" i="66" l="1"/>
  <c r="AP9" i="66"/>
  <c r="AR15" i="66"/>
  <c r="AP15" i="66"/>
  <c r="AO9" i="66"/>
  <c r="AS15" i="66"/>
  <c r="AR9" i="66"/>
  <c r="AM15" i="66"/>
  <c r="AN9" i="66"/>
  <c r="AN18" i="66"/>
  <c r="AS19" i="66"/>
  <c r="AS13" i="66"/>
  <c r="AO18" i="66"/>
  <c r="Y8" i="66"/>
  <c r="V22" i="65" s="1"/>
  <c r="V5" i="63" s="1"/>
  <c r="AM18" i="66"/>
  <c r="AQ19" i="66"/>
  <c r="AQ15" i="66"/>
  <c r="AP18" i="66"/>
  <c r="AQ13" i="66"/>
  <c r="AO19" i="66"/>
  <c r="AM19" i="66"/>
  <c r="AP19" i="66"/>
  <c r="AN15" i="66"/>
  <c r="AQ18" i="66"/>
  <c r="AP13" i="66"/>
  <c r="AA13" i="66" s="1"/>
  <c r="AO13" i="66"/>
  <c r="AR13" i="66"/>
  <c r="AR18" i="66"/>
  <c r="AN13" i="66"/>
  <c r="AA16" i="66"/>
  <c r="Y21" i="66"/>
  <c r="AA11" i="66"/>
  <c r="Y14" i="66"/>
  <c r="Y9" i="66"/>
  <c r="AA7" i="66"/>
  <c r="Y20" i="66"/>
  <c r="Y10" i="66"/>
  <c r="Y12" i="66"/>
  <c r="Y16" i="66"/>
  <c r="AA14" i="66"/>
  <c r="Y7" i="66"/>
  <c r="AA10" i="66"/>
  <c r="AA20" i="66"/>
  <c r="AA12" i="66"/>
  <c r="AA8" i="66"/>
  <c r="AA9" i="66"/>
  <c r="Y11" i="66"/>
  <c r="AS17" i="66"/>
  <c r="AR17" i="66"/>
  <c r="AP17" i="66"/>
  <c r="AQ17" i="66"/>
  <c r="AN17" i="66"/>
  <c r="AO17" i="66"/>
  <c r="AM17" i="66"/>
  <c r="AA21" i="66"/>
  <c r="AA19" i="66" l="1"/>
  <c r="M8" i="66"/>
  <c r="AE8" i="66" s="1"/>
  <c r="AA18" i="66"/>
  <c r="AA15" i="66"/>
  <c r="Y18" i="66"/>
  <c r="M18" i="66" s="1"/>
  <c r="X5" i="63"/>
  <c r="AG5" i="63" s="1"/>
  <c r="Y13" i="66"/>
  <c r="M13" i="66" s="1"/>
  <c r="Y19" i="66"/>
  <c r="Y15" i="66"/>
  <c r="X12" i="63" s="1"/>
  <c r="AB8" i="66"/>
  <c r="AC8" i="66"/>
  <c r="AA17" i="66"/>
  <c r="M12" i="66"/>
  <c r="AG12" i="66" s="1"/>
  <c r="X9" i="63"/>
  <c r="V9" i="63"/>
  <c r="M7" i="66"/>
  <c r="AB7" i="66" s="1"/>
  <c r="X4" i="63"/>
  <c r="M20" i="66"/>
  <c r="X17" i="63"/>
  <c r="AF8" i="66"/>
  <c r="M14" i="66"/>
  <c r="X11" i="63"/>
  <c r="M9" i="66"/>
  <c r="X6" i="63"/>
  <c r="AD8" i="66"/>
  <c r="M11" i="66"/>
  <c r="AE11" i="66" s="1"/>
  <c r="X8" i="63"/>
  <c r="AG8" i="66"/>
  <c r="M16" i="66"/>
  <c r="AF16" i="66" s="1"/>
  <c r="X13" i="63"/>
  <c r="M10" i="66"/>
  <c r="X7" i="63"/>
  <c r="M21" i="66"/>
  <c r="X18" i="63"/>
  <c r="Y17" i="66"/>
  <c r="AD7" i="66" l="1"/>
  <c r="AE7" i="66"/>
  <c r="V15" i="63"/>
  <c r="X15" i="63"/>
  <c r="AG15" i="63" s="1"/>
  <c r="V22" i="67"/>
  <c r="AG7" i="66"/>
  <c r="M15" i="66"/>
  <c r="AG15" i="66" s="1"/>
  <c r="X10" i="63"/>
  <c r="AC12" i="66"/>
  <c r="X16" i="63"/>
  <c r="M19" i="66"/>
  <c r="V16" i="63"/>
  <c r="AC11" i="66"/>
  <c r="AC7" i="66"/>
  <c r="AF7" i="66"/>
  <c r="AD13" i="66"/>
  <c r="AB13" i="66"/>
  <c r="AE13" i="66"/>
  <c r="AF13" i="66"/>
  <c r="AG13" i="66"/>
  <c r="AC13" i="66"/>
  <c r="V23" i="67"/>
  <c r="AG6" i="63"/>
  <c r="AE9" i="66"/>
  <c r="AC9" i="66"/>
  <c r="AF9" i="66"/>
  <c r="AD9" i="66"/>
  <c r="AB9" i="66"/>
  <c r="AG9" i="66"/>
  <c r="V24" i="67"/>
  <c r="AG7" i="63"/>
  <c r="AG12" i="63"/>
  <c r="V29" i="67"/>
  <c r="AG18" i="63"/>
  <c r="V35" i="67"/>
  <c r="AB11" i="66"/>
  <c r="AF12" i="66"/>
  <c r="AB16" i="66"/>
  <c r="AG13" i="63"/>
  <c r="V30" i="67"/>
  <c r="AG11" i="63"/>
  <c r="V28" i="67"/>
  <c r="AD11" i="66"/>
  <c r="AB12" i="66"/>
  <c r="AE16" i="66"/>
  <c r="AF14" i="66"/>
  <c r="AG14" i="66"/>
  <c r="AD14" i="66"/>
  <c r="AE14" i="66"/>
  <c r="AC14" i="66"/>
  <c r="AB14" i="66"/>
  <c r="AG11" i="66"/>
  <c r="AE12" i="66"/>
  <c r="AG16" i="66"/>
  <c r="V26" i="67"/>
  <c r="AG9" i="63"/>
  <c r="Z9" i="63"/>
  <c r="AF11" i="66"/>
  <c r="AD12" i="66"/>
  <c r="AB21" i="66"/>
  <c r="AC21" i="66"/>
  <c r="AD21" i="66"/>
  <c r="AF21" i="66"/>
  <c r="AG21" i="66"/>
  <c r="AE21" i="66"/>
  <c r="AG8" i="63"/>
  <c r="V25" i="67"/>
  <c r="AG17" i="63"/>
  <c r="V34" i="67"/>
  <c r="AG20" i="66"/>
  <c r="AC20" i="66"/>
  <c r="AF20" i="66"/>
  <c r="AE20" i="66"/>
  <c r="AB20" i="66"/>
  <c r="AD20" i="66"/>
  <c r="AD16" i="66"/>
  <c r="AC16" i="66"/>
  <c r="M17" i="66"/>
  <c r="AD17" i="66" s="1"/>
  <c r="X14" i="63"/>
  <c r="AD10" i="66"/>
  <c r="AC10" i="66"/>
  <c r="AE10" i="66"/>
  <c r="AG10" i="66"/>
  <c r="AB10" i="66"/>
  <c r="AF10" i="66"/>
  <c r="AG4" i="63"/>
  <c r="V21" i="67"/>
  <c r="AG18" i="66"/>
  <c r="AC18" i="66"/>
  <c r="AB18" i="66"/>
  <c r="AE18" i="66"/>
  <c r="AF18" i="66"/>
  <c r="AD18" i="66"/>
  <c r="V32" i="67" l="1"/>
  <c r="Z15" i="63"/>
  <c r="AE17" i="66"/>
  <c r="AB15" i="66"/>
  <c r="AD15" i="66"/>
  <c r="AE15" i="66"/>
  <c r="AG17" i="66"/>
  <c r="AC15" i="66"/>
  <c r="AF15" i="66"/>
  <c r="AG10" i="63"/>
  <c r="V27" i="67"/>
  <c r="AE19" i="66"/>
  <c r="AD19" i="66"/>
  <c r="AB19" i="66"/>
  <c r="AG19" i="66"/>
  <c r="AC19" i="66"/>
  <c r="AF19" i="66"/>
  <c r="AG16" i="63"/>
  <c r="V33" i="67"/>
  <c r="Z16" i="63"/>
  <c r="AF17" i="66"/>
  <c r="AC17" i="66"/>
  <c r="AB17" i="66"/>
  <c r="V31" i="67"/>
  <c r="AG14" i="63"/>
  <c r="J12" i="3"/>
  <c r="J3" i="3"/>
  <c r="V4" i="67" s="1"/>
  <c r="J4" i="3"/>
  <c r="V5" i="67" s="1"/>
  <c r="V9" i="65"/>
  <c r="V6" i="65"/>
  <c r="J7" i="3"/>
  <c r="J8" i="3"/>
  <c r="J9" i="3"/>
  <c r="J10" i="3"/>
  <c r="V4" i="63" s="1"/>
  <c r="Z4" i="63" s="1"/>
  <c r="J11" i="3"/>
  <c r="J13" i="3"/>
  <c r="V6" i="63" s="1"/>
  <c r="Z6" i="63" s="1"/>
  <c r="J14" i="3"/>
  <c r="J15" i="3"/>
  <c r="J16" i="3"/>
  <c r="V10" i="63" s="1"/>
  <c r="Z10" i="63" s="1"/>
  <c r="J17" i="3"/>
  <c r="V11" i="63" s="1"/>
  <c r="Z11" i="63" s="1"/>
  <c r="J18" i="3"/>
  <c r="V12" i="63" s="1"/>
  <c r="Z12" i="63" s="1"/>
  <c r="J19" i="3"/>
  <c r="V13" i="63" s="1"/>
  <c r="Z13" i="63" s="1"/>
  <c r="J20" i="3"/>
  <c r="V14" i="63" s="1"/>
  <c r="V31" i="65" s="1"/>
  <c r="J21" i="3"/>
  <c r="J22" i="3"/>
  <c r="V17" i="63" s="1"/>
  <c r="Z17" i="63" s="1"/>
  <c r="J23" i="3"/>
  <c r="J24" i="3"/>
  <c r="V4" i="64" s="1"/>
  <c r="J25" i="3"/>
  <c r="V18" i="59" s="1"/>
  <c r="J26" i="3"/>
  <c r="V5" i="64" s="1"/>
  <c r="J27" i="3"/>
  <c r="V11" i="67" s="1"/>
  <c r="J28" i="3"/>
  <c r="V12" i="67" s="1"/>
  <c r="J29" i="3"/>
  <c r="V13" i="67" s="1"/>
  <c r="J30" i="3"/>
  <c r="V14" i="67" s="1"/>
  <c r="J31" i="3"/>
  <c r="J32" i="3"/>
  <c r="J33" i="3"/>
  <c r="V18" i="65"/>
  <c r="J35" i="3"/>
  <c r="J36" i="3"/>
  <c r="K3" i="3"/>
  <c r="V23" i="65"/>
  <c r="D35" i="65"/>
  <c r="E35" i="65"/>
  <c r="F35" i="65"/>
  <c r="G35" i="65"/>
  <c r="H35" i="65"/>
  <c r="I35" i="65"/>
  <c r="J35" i="65"/>
  <c r="K35" i="65"/>
  <c r="L35" i="65"/>
  <c r="M35" i="65"/>
  <c r="N35" i="65"/>
  <c r="O35" i="65"/>
  <c r="P35" i="65"/>
  <c r="Q35" i="65"/>
  <c r="R35" i="65"/>
  <c r="S35" i="65"/>
  <c r="T35" i="65"/>
  <c r="D33" i="65"/>
  <c r="E33" i="65"/>
  <c r="F33" i="65"/>
  <c r="G33" i="65"/>
  <c r="H33" i="65"/>
  <c r="I33" i="65"/>
  <c r="J33" i="65"/>
  <c r="K33" i="65"/>
  <c r="L33" i="65"/>
  <c r="M33" i="65"/>
  <c r="N33" i="65"/>
  <c r="O33" i="65"/>
  <c r="P33" i="65"/>
  <c r="Q33" i="65"/>
  <c r="R33" i="65"/>
  <c r="S33" i="65"/>
  <c r="T33" i="65"/>
  <c r="D34" i="65"/>
  <c r="E34" i="65"/>
  <c r="F34" i="65"/>
  <c r="G34" i="65"/>
  <c r="H34" i="65"/>
  <c r="I34" i="65"/>
  <c r="J34" i="65"/>
  <c r="K34" i="65"/>
  <c r="L34" i="65"/>
  <c r="M34" i="65"/>
  <c r="N34" i="65"/>
  <c r="O34" i="65"/>
  <c r="P34" i="65"/>
  <c r="Q34" i="65"/>
  <c r="R34" i="65"/>
  <c r="S34" i="65"/>
  <c r="T34" i="65"/>
  <c r="D29" i="65"/>
  <c r="E29" i="65"/>
  <c r="F29" i="65"/>
  <c r="G29" i="65"/>
  <c r="H29" i="65"/>
  <c r="I29" i="65"/>
  <c r="J29" i="65"/>
  <c r="K29" i="65"/>
  <c r="L29" i="65"/>
  <c r="M29" i="65"/>
  <c r="N29" i="65"/>
  <c r="O29" i="65"/>
  <c r="P29" i="65"/>
  <c r="Q29" i="65"/>
  <c r="R29" i="65"/>
  <c r="S29" i="65"/>
  <c r="T29" i="65"/>
  <c r="D30" i="65"/>
  <c r="E30" i="65"/>
  <c r="F30" i="65"/>
  <c r="G30" i="65"/>
  <c r="H30" i="65"/>
  <c r="I30" i="65"/>
  <c r="J30" i="65"/>
  <c r="K30" i="65"/>
  <c r="L30" i="65"/>
  <c r="M30" i="65"/>
  <c r="N30" i="65"/>
  <c r="O30" i="65"/>
  <c r="P30" i="65"/>
  <c r="Q30" i="65"/>
  <c r="R30" i="65"/>
  <c r="S30" i="65"/>
  <c r="T30" i="65"/>
  <c r="D31" i="65"/>
  <c r="E31" i="65"/>
  <c r="F31" i="65"/>
  <c r="G31" i="65"/>
  <c r="H31" i="65"/>
  <c r="I31" i="65"/>
  <c r="J31" i="65"/>
  <c r="K31" i="65"/>
  <c r="L31" i="65"/>
  <c r="M31" i="65"/>
  <c r="N31" i="65"/>
  <c r="O31" i="65"/>
  <c r="P31" i="65"/>
  <c r="Q31" i="65"/>
  <c r="R31" i="65"/>
  <c r="S31" i="65"/>
  <c r="T31" i="65"/>
  <c r="D32" i="65"/>
  <c r="E32" i="65"/>
  <c r="F32" i="65"/>
  <c r="G32" i="65"/>
  <c r="H32" i="65"/>
  <c r="I32" i="65"/>
  <c r="J32" i="65"/>
  <c r="K32" i="65"/>
  <c r="L32" i="65"/>
  <c r="M32" i="65"/>
  <c r="N32" i="65"/>
  <c r="O32" i="65"/>
  <c r="P32" i="65"/>
  <c r="Q32" i="65"/>
  <c r="R32" i="65"/>
  <c r="S32" i="65"/>
  <c r="T32" i="65"/>
  <c r="D22" i="65"/>
  <c r="E22" i="65"/>
  <c r="F22" i="65"/>
  <c r="G22" i="65"/>
  <c r="H22" i="65"/>
  <c r="I22" i="65"/>
  <c r="J22" i="65"/>
  <c r="K22" i="65"/>
  <c r="L22" i="65"/>
  <c r="M22" i="65"/>
  <c r="N22" i="65"/>
  <c r="O22" i="65"/>
  <c r="P22" i="65"/>
  <c r="Q22" i="65"/>
  <c r="R22" i="65"/>
  <c r="S22" i="65"/>
  <c r="T22" i="65"/>
  <c r="D23" i="65"/>
  <c r="E23" i="65"/>
  <c r="F23" i="65"/>
  <c r="G23" i="65"/>
  <c r="H23" i="65"/>
  <c r="I23" i="65"/>
  <c r="J23" i="65"/>
  <c r="K23" i="65"/>
  <c r="L23" i="65"/>
  <c r="M23" i="65"/>
  <c r="N23" i="65"/>
  <c r="O23" i="65"/>
  <c r="P23" i="65"/>
  <c r="Q23" i="65"/>
  <c r="R23" i="65"/>
  <c r="S23" i="65"/>
  <c r="T23" i="65"/>
  <c r="D24" i="65"/>
  <c r="E24" i="65"/>
  <c r="F24" i="65"/>
  <c r="G24" i="65"/>
  <c r="H24" i="65"/>
  <c r="I24" i="65"/>
  <c r="J24" i="65"/>
  <c r="K24" i="65"/>
  <c r="L24" i="65"/>
  <c r="M24" i="65"/>
  <c r="N24" i="65"/>
  <c r="O24" i="65"/>
  <c r="P24" i="65"/>
  <c r="Q24" i="65"/>
  <c r="R24" i="65"/>
  <c r="S24" i="65"/>
  <c r="T24" i="65"/>
  <c r="D25" i="65"/>
  <c r="E25" i="65"/>
  <c r="F25" i="65"/>
  <c r="G25" i="65"/>
  <c r="H25" i="65"/>
  <c r="I25" i="65"/>
  <c r="J25" i="65"/>
  <c r="K25" i="65"/>
  <c r="L25" i="65"/>
  <c r="M25" i="65"/>
  <c r="N25" i="65"/>
  <c r="O25" i="65"/>
  <c r="P25" i="65"/>
  <c r="Q25" i="65"/>
  <c r="R25" i="65"/>
  <c r="S25" i="65"/>
  <c r="T25" i="65"/>
  <c r="D26" i="65"/>
  <c r="E26" i="65"/>
  <c r="F26" i="65"/>
  <c r="G26" i="65"/>
  <c r="H26" i="65"/>
  <c r="I26" i="65"/>
  <c r="J26" i="65"/>
  <c r="K26" i="65"/>
  <c r="L26" i="65"/>
  <c r="M26" i="65"/>
  <c r="N26" i="65"/>
  <c r="O26" i="65"/>
  <c r="P26" i="65"/>
  <c r="Q26" i="65"/>
  <c r="R26" i="65"/>
  <c r="S26" i="65"/>
  <c r="T26" i="65"/>
  <c r="V26" i="65"/>
  <c r="D27" i="65"/>
  <c r="E27" i="65"/>
  <c r="F27" i="65"/>
  <c r="G27" i="65"/>
  <c r="H27" i="65"/>
  <c r="I27" i="65"/>
  <c r="J27" i="65"/>
  <c r="K27" i="65"/>
  <c r="L27" i="65"/>
  <c r="M27" i="65"/>
  <c r="N27" i="65"/>
  <c r="O27" i="65"/>
  <c r="P27" i="65"/>
  <c r="Q27" i="65"/>
  <c r="R27" i="65"/>
  <c r="S27" i="65"/>
  <c r="T27" i="65"/>
  <c r="D28" i="65"/>
  <c r="E28" i="65"/>
  <c r="F28" i="65"/>
  <c r="G28" i="65"/>
  <c r="H28" i="65"/>
  <c r="I28" i="65"/>
  <c r="J28" i="65"/>
  <c r="K28" i="65"/>
  <c r="L28" i="65"/>
  <c r="M28" i="65"/>
  <c r="N28" i="65"/>
  <c r="O28" i="65"/>
  <c r="P28" i="65"/>
  <c r="Q28" i="65"/>
  <c r="R28" i="65"/>
  <c r="S28" i="65"/>
  <c r="T28" i="65"/>
  <c r="V14" i="65"/>
  <c r="V13" i="65"/>
  <c r="V8" i="65"/>
  <c r="V5" i="65"/>
  <c r="C5" i="64"/>
  <c r="D5" i="64"/>
  <c r="E5" i="64"/>
  <c r="F5" i="64"/>
  <c r="G5" i="64"/>
  <c r="H5" i="64"/>
  <c r="I5" i="64"/>
  <c r="J5" i="64"/>
  <c r="K5" i="64"/>
  <c r="L5" i="64"/>
  <c r="M5" i="64"/>
  <c r="N5" i="64"/>
  <c r="O5" i="64"/>
  <c r="P5" i="64"/>
  <c r="Q5" i="64"/>
  <c r="R5" i="64"/>
  <c r="S5" i="64"/>
  <c r="T5" i="64"/>
  <c r="D4" i="64"/>
  <c r="E4" i="64"/>
  <c r="F4" i="64"/>
  <c r="F36" i="67" s="1"/>
  <c r="G4" i="64"/>
  <c r="G36" i="67" s="1"/>
  <c r="H4" i="64"/>
  <c r="H36" i="67" s="1"/>
  <c r="I4" i="64"/>
  <c r="I36" i="67" s="1"/>
  <c r="J4" i="64"/>
  <c r="K4" i="64"/>
  <c r="L4" i="64"/>
  <c r="M4" i="64"/>
  <c r="N4" i="64"/>
  <c r="N36" i="67" s="1"/>
  <c r="O4" i="64"/>
  <c r="O36" i="67" s="1"/>
  <c r="P4" i="64"/>
  <c r="P36" i="67" s="1"/>
  <c r="Q4" i="64"/>
  <c r="Q36" i="67" s="1"/>
  <c r="R4" i="64"/>
  <c r="S4" i="64"/>
  <c r="T4" i="64"/>
  <c r="C4" i="64"/>
  <c r="C5" i="63"/>
  <c r="C6" i="63"/>
  <c r="C7" i="63"/>
  <c r="C8" i="63"/>
  <c r="C9" i="63"/>
  <c r="C26" i="67" s="1"/>
  <c r="C10" i="63"/>
  <c r="C27" i="67" s="1"/>
  <c r="C11" i="63"/>
  <c r="C28" i="67" s="1"/>
  <c r="C12" i="63"/>
  <c r="C13" i="63"/>
  <c r="C14" i="63"/>
  <c r="C15" i="63"/>
  <c r="C16" i="63"/>
  <c r="C17" i="63"/>
  <c r="C34" i="67" s="1"/>
  <c r="C18" i="63"/>
  <c r="C35" i="67" s="1"/>
  <c r="D4" i="63"/>
  <c r="E4" i="63"/>
  <c r="F4" i="63"/>
  <c r="G4" i="63"/>
  <c r="H4" i="63"/>
  <c r="I4" i="63"/>
  <c r="J4" i="63"/>
  <c r="J21" i="67" s="1"/>
  <c r="K4" i="63"/>
  <c r="L4" i="63"/>
  <c r="M4" i="63"/>
  <c r="N4" i="63"/>
  <c r="O4" i="63"/>
  <c r="P4" i="63"/>
  <c r="Q4" i="63"/>
  <c r="R4" i="63"/>
  <c r="R21" i="67" s="1"/>
  <c r="S4" i="63"/>
  <c r="T4" i="63"/>
  <c r="C4" i="63"/>
  <c r="V28" i="65"/>
  <c r="K20" i="67"/>
  <c r="F19" i="67"/>
  <c r="G19" i="67"/>
  <c r="H19" i="67"/>
  <c r="I19" i="67"/>
  <c r="N19" i="67"/>
  <c r="O19" i="67"/>
  <c r="P19" i="67"/>
  <c r="Q19" i="67"/>
  <c r="C19" i="67"/>
  <c r="T75" i="60"/>
  <c r="T74" i="60"/>
  <c r="T73" i="60"/>
  <c r="T72" i="60"/>
  <c r="T71" i="60"/>
  <c r="T70" i="60"/>
  <c r="T69" i="60"/>
  <c r="T68" i="60"/>
  <c r="T67" i="60"/>
  <c r="T66" i="60"/>
  <c r="T65" i="60"/>
  <c r="T64" i="60"/>
  <c r="T63" i="60"/>
  <c r="T62" i="60"/>
  <c r="T61" i="60"/>
  <c r="U18" i="63" s="1"/>
  <c r="AL18" i="63" s="1"/>
  <c r="AN18" i="63" s="1"/>
  <c r="T60" i="60"/>
  <c r="U17" i="63" s="1"/>
  <c r="AL17" i="63" s="1"/>
  <c r="AN17" i="63" s="1"/>
  <c r="T59" i="60"/>
  <c r="T58" i="60"/>
  <c r="T57" i="60"/>
  <c r="T56" i="60"/>
  <c r="T55" i="60"/>
  <c r="T54" i="60"/>
  <c r="T53" i="60"/>
  <c r="T52" i="60"/>
  <c r="T51" i="60"/>
  <c r="T50" i="60"/>
  <c r="T49" i="60"/>
  <c r="T48" i="60"/>
  <c r="T47" i="60"/>
  <c r="T46" i="60"/>
  <c r="T45" i="60"/>
  <c r="T44" i="60"/>
  <c r="T43" i="60"/>
  <c r="T42" i="60"/>
  <c r="T41" i="60"/>
  <c r="T40" i="60"/>
  <c r="T38" i="60"/>
  <c r="U18" i="65" s="1"/>
  <c r="U17" i="59" s="1"/>
  <c r="T37" i="60"/>
  <c r="U17" i="65" s="1"/>
  <c r="U16" i="59" s="1"/>
  <c r="T36" i="60"/>
  <c r="U16" i="65" s="1"/>
  <c r="U15" i="59" s="1"/>
  <c r="T35" i="60"/>
  <c r="U15" i="65" s="1"/>
  <c r="U14" i="59" s="1"/>
  <c r="T34" i="60"/>
  <c r="U14" i="67" s="1"/>
  <c r="W14" i="67" s="1"/>
  <c r="T33" i="60"/>
  <c r="U13" i="67" s="1"/>
  <c r="W13" i="67" s="1"/>
  <c r="T32" i="60"/>
  <c r="U12" i="67" s="1"/>
  <c r="T31" i="60"/>
  <c r="U11" i="67" s="1"/>
  <c r="T30" i="60"/>
  <c r="U10" i="67" s="1"/>
  <c r="T29" i="60"/>
  <c r="U5" i="64" s="1"/>
  <c r="T28" i="60"/>
  <c r="U18" i="59" s="1"/>
  <c r="T27" i="60"/>
  <c r="U4" i="64" s="1"/>
  <c r="T26" i="60"/>
  <c r="T25" i="60"/>
  <c r="T24" i="60"/>
  <c r="T23" i="60"/>
  <c r="T22" i="60"/>
  <c r="U16" i="63" s="1"/>
  <c r="AL16" i="63" s="1"/>
  <c r="AN16" i="63" s="1"/>
  <c r="T21" i="60"/>
  <c r="U15" i="63" s="1"/>
  <c r="T20" i="60"/>
  <c r="U14" i="63" s="1"/>
  <c r="T19" i="60"/>
  <c r="U13" i="63" s="1"/>
  <c r="T18" i="60"/>
  <c r="U12" i="63" s="1"/>
  <c r="T17" i="60"/>
  <c r="U11" i="63" s="1"/>
  <c r="T16" i="60"/>
  <c r="U10" i="63" s="1"/>
  <c r="U27" i="65" s="1"/>
  <c r="T15" i="60"/>
  <c r="U9" i="63" s="1"/>
  <c r="T14" i="60"/>
  <c r="U8" i="63" s="1"/>
  <c r="T13" i="60"/>
  <c r="U7" i="63" s="1"/>
  <c r="T12" i="60"/>
  <c r="U6" i="63" s="1"/>
  <c r="T11" i="60"/>
  <c r="U5" i="63" s="1"/>
  <c r="U22" i="65" s="1"/>
  <c r="T10" i="60"/>
  <c r="T9" i="60"/>
  <c r="T8" i="60"/>
  <c r="T7" i="60"/>
  <c r="T6" i="60"/>
  <c r="T5" i="60"/>
  <c r="T4" i="60"/>
  <c r="T3" i="60"/>
  <c r="V13" i="59"/>
  <c r="V12" i="59"/>
  <c r="V10" i="59"/>
  <c r="V9" i="59"/>
  <c r="V8" i="59"/>
  <c r="V5" i="59"/>
  <c r="G64" i="1"/>
  <c r="G66" i="1"/>
  <c r="G65" i="1"/>
  <c r="G63" i="1"/>
  <c r="V11" i="59" l="1"/>
  <c r="U19" i="65"/>
  <c r="V15" i="65"/>
  <c r="V15" i="67"/>
  <c r="W15" i="67" s="1"/>
  <c r="V4" i="65"/>
  <c r="V10" i="65"/>
  <c r="V10" i="67"/>
  <c r="W10" i="67" s="1"/>
  <c r="V8" i="67"/>
  <c r="V8" i="63"/>
  <c r="V11" i="65"/>
  <c r="Z14" i="63"/>
  <c r="W11" i="67"/>
  <c r="V12" i="65"/>
  <c r="V17" i="65"/>
  <c r="W17" i="65" s="1"/>
  <c r="V17" i="67"/>
  <c r="W17" i="67" s="1"/>
  <c r="V37" i="65"/>
  <c r="V37" i="67"/>
  <c r="V7" i="67"/>
  <c r="V7" i="63"/>
  <c r="Z7" i="63" s="1"/>
  <c r="W12" i="67"/>
  <c r="V16" i="65"/>
  <c r="W16" i="65" s="1"/>
  <c r="V16" i="67"/>
  <c r="W16" i="67" s="1"/>
  <c r="U30" i="65"/>
  <c r="U24" i="65"/>
  <c r="U23" i="65"/>
  <c r="W23" i="65" s="1"/>
  <c r="U5" i="67"/>
  <c r="W5" i="67" s="1"/>
  <c r="U5" i="65"/>
  <c r="U5" i="59" s="1"/>
  <c r="W5" i="59" s="1"/>
  <c r="U20" i="65"/>
  <c r="AL11" i="63"/>
  <c r="AN11" i="63" s="1"/>
  <c r="U28" i="65"/>
  <c r="W28" i="65" s="1"/>
  <c r="U8" i="67"/>
  <c r="U8" i="65"/>
  <c r="U8" i="59" s="1"/>
  <c r="W8" i="59" s="1"/>
  <c r="W18" i="65"/>
  <c r="AL9" i="63"/>
  <c r="AN9" i="63" s="1"/>
  <c r="U26" i="65"/>
  <c r="W26" i="65" s="1"/>
  <c r="U4" i="63"/>
  <c r="AL4" i="63" s="1"/>
  <c r="AN4" i="63" s="1"/>
  <c r="U21" i="65"/>
  <c r="U4" i="67"/>
  <c r="W4" i="67" s="1"/>
  <c r="U4" i="65"/>
  <c r="U4" i="59" s="1"/>
  <c r="W15" i="65"/>
  <c r="AL12" i="63"/>
  <c r="AN12" i="63" s="1"/>
  <c r="U29" i="65"/>
  <c r="AL14" i="63"/>
  <c r="AN14" i="63" s="1"/>
  <c r="U31" i="65"/>
  <c r="W31" i="65" s="1"/>
  <c r="U6" i="67"/>
  <c r="W6" i="67" s="1"/>
  <c r="U6" i="65"/>
  <c r="U6" i="59" s="1"/>
  <c r="AL15" i="63"/>
  <c r="AN15" i="63" s="1"/>
  <c r="U32" i="65"/>
  <c r="U7" i="67"/>
  <c r="W7" i="67" s="1"/>
  <c r="U7" i="65"/>
  <c r="U7" i="59" s="1"/>
  <c r="AL8" i="63"/>
  <c r="AN8" i="63" s="1"/>
  <c r="U25" i="65"/>
  <c r="U9" i="65"/>
  <c r="W9" i="65" s="1"/>
  <c r="V18" i="63"/>
  <c r="Z18" i="63" s="1"/>
  <c r="U14" i="65"/>
  <c r="U13" i="59" s="1"/>
  <c r="W13" i="59"/>
  <c r="U10" i="65"/>
  <c r="W5" i="63"/>
  <c r="AL5" i="63"/>
  <c r="AN5" i="63" s="1"/>
  <c r="AL10" i="63"/>
  <c r="AN10" i="63" s="1"/>
  <c r="W6" i="63"/>
  <c r="AL6" i="63"/>
  <c r="AN6" i="63" s="1"/>
  <c r="AL7" i="63"/>
  <c r="AN7" i="63" s="1"/>
  <c r="U13" i="65"/>
  <c r="U12" i="59" s="1"/>
  <c r="W12" i="59" s="1"/>
  <c r="P36" i="65"/>
  <c r="Q36" i="65"/>
  <c r="W14" i="65"/>
  <c r="U11" i="65"/>
  <c r="W13" i="63"/>
  <c r="AL13" i="63"/>
  <c r="AN13" i="63" s="1"/>
  <c r="U9" i="67"/>
  <c r="W9" i="67" s="1"/>
  <c r="W5" i="65"/>
  <c r="U12" i="65"/>
  <c r="W7" i="63"/>
  <c r="W17" i="63"/>
  <c r="J38" i="65"/>
  <c r="J38" i="67"/>
  <c r="S38" i="65"/>
  <c r="S38" i="67"/>
  <c r="K38" i="65"/>
  <c r="K38" i="67"/>
  <c r="C38" i="65"/>
  <c r="C38" i="67"/>
  <c r="F36" i="65"/>
  <c r="V36" i="65"/>
  <c r="V36" i="67"/>
  <c r="I38" i="65"/>
  <c r="I38" i="67"/>
  <c r="O38" i="65"/>
  <c r="O38" i="67"/>
  <c r="P38" i="65"/>
  <c r="P38" i="67"/>
  <c r="M36" i="65"/>
  <c r="M36" i="67"/>
  <c r="L36" i="65"/>
  <c r="L36" i="67"/>
  <c r="D36" i="65"/>
  <c r="D36" i="67"/>
  <c r="N38" i="65"/>
  <c r="N38" i="67"/>
  <c r="F38" i="65"/>
  <c r="F38" i="67"/>
  <c r="I36" i="65"/>
  <c r="O36" i="65"/>
  <c r="U36" i="65"/>
  <c r="W36" i="65" s="1"/>
  <c r="U36" i="67"/>
  <c r="G38" i="65"/>
  <c r="G38" i="67"/>
  <c r="N36" i="65"/>
  <c r="T36" i="65"/>
  <c r="T36" i="67"/>
  <c r="S36" i="65"/>
  <c r="S36" i="67"/>
  <c r="K36" i="65"/>
  <c r="K36" i="67"/>
  <c r="U38" i="65"/>
  <c r="U38" i="67"/>
  <c r="M38" i="65"/>
  <c r="M38" i="67"/>
  <c r="E38" i="65"/>
  <c r="E38" i="67"/>
  <c r="H36" i="65"/>
  <c r="V38" i="65"/>
  <c r="V38" i="67"/>
  <c r="W4" i="64"/>
  <c r="R38" i="65"/>
  <c r="R38" i="67"/>
  <c r="Q38" i="65"/>
  <c r="Q38" i="67"/>
  <c r="C36" i="65"/>
  <c r="C36" i="67"/>
  <c r="H38" i="65"/>
  <c r="H38" i="67"/>
  <c r="E36" i="65"/>
  <c r="E36" i="67"/>
  <c r="R36" i="65"/>
  <c r="R36" i="67"/>
  <c r="J36" i="65"/>
  <c r="J36" i="67"/>
  <c r="T38" i="65"/>
  <c r="T38" i="67"/>
  <c r="L38" i="65"/>
  <c r="L38" i="67"/>
  <c r="D38" i="65"/>
  <c r="D38" i="67"/>
  <c r="G36" i="65"/>
  <c r="W5" i="64"/>
  <c r="S20" i="65"/>
  <c r="S20" i="67"/>
  <c r="Q19" i="65"/>
  <c r="R20" i="65"/>
  <c r="R20" i="67"/>
  <c r="J20" i="65"/>
  <c r="J20" i="67"/>
  <c r="P19" i="65"/>
  <c r="V20" i="67"/>
  <c r="Q20" i="65"/>
  <c r="Q20" i="67"/>
  <c r="I20" i="65"/>
  <c r="I20" i="67"/>
  <c r="O19" i="65"/>
  <c r="H20" i="65"/>
  <c r="H20" i="67"/>
  <c r="N19" i="65"/>
  <c r="G20" i="65"/>
  <c r="G20" i="67"/>
  <c r="I19" i="65"/>
  <c r="P20" i="65"/>
  <c r="P20" i="67"/>
  <c r="F20" i="65"/>
  <c r="F20" i="67"/>
  <c r="H19" i="65"/>
  <c r="M19" i="65"/>
  <c r="M19" i="67"/>
  <c r="E19" i="65"/>
  <c r="E19" i="67"/>
  <c r="O20" i="65"/>
  <c r="O20" i="67"/>
  <c r="T19" i="65"/>
  <c r="T19" i="67"/>
  <c r="L19" i="65"/>
  <c r="L19" i="67"/>
  <c r="D19" i="65"/>
  <c r="D19" i="67"/>
  <c r="N20" i="65"/>
  <c r="N20" i="67"/>
  <c r="S19" i="65"/>
  <c r="S19" i="67"/>
  <c r="K19" i="65"/>
  <c r="K19" i="67"/>
  <c r="M20" i="65"/>
  <c r="M20" i="67"/>
  <c r="E20" i="65"/>
  <c r="E20" i="67"/>
  <c r="C19" i="65"/>
  <c r="G19" i="65"/>
  <c r="C20" i="65"/>
  <c r="C20" i="67"/>
  <c r="R19" i="65"/>
  <c r="R19" i="67"/>
  <c r="J19" i="65"/>
  <c r="J19" i="67"/>
  <c r="T20" i="65"/>
  <c r="T20" i="67"/>
  <c r="L20" i="65"/>
  <c r="L20" i="67"/>
  <c r="D20" i="65"/>
  <c r="D20" i="67"/>
  <c r="K20" i="65"/>
  <c r="F19" i="65"/>
  <c r="AF15" i="63"/>
  <c r="AH15" i="63" s="1"/>
  <c r="U32" i="67"/>
  <c r="W32" i="67" s="1"/>
  <c r="Y15" i="63"/>
  <c r="W15" i="63"/>
  <c r="C21" i="65"/>
  <c r="C21" i="67"/>
  <c r="M21" i="65"/>
  <c r="M21" i="67"/>
  <c r="E21" i="65"/>
  <c r="E21" i="67"/>
  <c r="C29" i="65"/>
  <c r="C29" i="67"/>
  <c r="AF9" i="63"/>
  <c r="AH9" i="63" s="1"/>
  <c r="U26" i="67"/>
  <c r="W26" i="67" s="1"/>
  <c r="Y9" i="63"/>
  <c r="C28" i="65"/>
  <c r="W9" i="63"/>
  <c r="U33" i="65"/>
  <c r="AF16" i="63"/>
  <c r="AH16" i="63" s="1"/>
  <c r="U33" i="67"/>
  <c r="W33" i="67" s="1"/>
  <c r="Y16" i="63"/>
  <c r="AF8" i="63"/>
  <c r="AH8" i="63" s="1"/>
  <c r="U25" i="67"/>
  <c r="W25" i="67" s="1"/>
  <c r="Y8" i="63"/>
  <c r="C35" i="65"/>
  <c r="AF17" i="63"/>
  <c r="AH17" i="63" s="1"/>
  <c r="U34" i="67"/>
  <c r="W34" i="67" s="1"/>
  <c r="Y17" i="63"/>
  <c r="W16" i="63"/>
  <c r="W8" i="63"/>
  <c r="AF14" i="63"/>
  <c r="AH14" i="63" s="1"/>
  <c r="U31" i="67"/>
  <c r="W31" i="67" s="1"/>
  <c r="Y14" i="63"/>
  <c r="U34" i="65"/>
  <c r="W14" i="63"/>
  <c r="L21" i="65"/>
  <c r="L21" i="67"/>
  <c r="D21" i="65"/>
  <c r="D21" i="67"/>
  <c r="S21" i="65"/>
  <c r="S21" i="67"/>
  <c r="K21" i="65"/>
  <c r="K21" i="67"/>
  <c r="C27" i="65"/>
  <c r="C33" i="65"/>
  <c r="C33" i="67"/>
  <c r="AF13" i="63"/>
  <c r="AH13" i="63" s="1"/>
  <c r="U30" i="67"/>
  <c r="W30" i="67" s="1"/>
  <c r="Y13" i="63"/>
  <c r="P21" i="65"/>
  <c r="P21" i="67"/>
  <c r="H21" i="65"/>
  <c r="H21" i="67"/>
  <c r="C32" i="65"/>
  <c r="C32" i="67"/>
  <c r="C24" i="65"/>
  <c r="C24" i="67"/>
  <c r="AF12" i="63"/>
  <c r="AH12" i="63" s="1"/>
  <c r="U29" i="67"/>
  <c r="W29" i="67" s="1"/>
  <c r="Y12" i="63"/>
  <c r="R21" i="65"/>
  <c r="C34" i="65"/>
  <c r="W12" i="63"/>
  <c r="W22" i="65"/>
  <c r="AF5" i="63"/>
  <c r="AH5" i="63" s="1"/>
  <c r="U22" i="67"/>
  <c r="W22" i="67" s="1"/>
  <c r="Y5" i="63"/>
  <c r="O21" i="65"/>
  <c r="O21" i="67"/>
  <c r="G21" i="65"/>
  <c r="G21" i="67"/>
  <c r="C23" i="65"/>
  <c r="C23" i="67"/>
  <c r="AF11" i="63"/>
  <c r="AH11" i="63" s="1"/>
  <c r="U28" i="67"/>
  <c r="W28" i="67" s="1"/>
  <c r="Y11" i="63"/>
  <c r="J21" i="65"/>
  <c r="C26" i="65"/>
  <c r="W11" i="63"/>
  <c r="T21" i="65"/>
  <c r="T21" i="67"/>
  <c r="AF7" i="63"/>
  <c r="AH7" i="63" s="1"/>
  <c r="U24" i="67"/>
  <c r="W24" i="67" s="1"/>
  <c r="Y7" i="63"/>
  <c r="AF18" i="63"/>
  <c r="AH18" i="63" s="1"/>
  <c r="U35" i="67"/>
  <c r="W35" i="67" s="1"/>
  <c r="Y18" i="63"/>
  <c r="AF6" i="63"/>
  <c r="AH6" i="63" s="1"/>
  <c r="U23" i="67"/>
  <c r="W23" i="67" s="1"/>
  <c r="Y6" i="63"/>
  <c r="Q21" i="65"/>
  <c r="Q21" i="67"/>
  <c r="I21" i="65"/>
  <c r="I21" i="67"/>
  <c r="C25" i="65"/>
  <c r="C25" i="67"/>
  <c r="C31" i="65"/>
  <c r="C31" i="67"/>
  <c r="N21" i="65"/>
  <c r="N21" i="67"/>
  <c r="F21" i="65"/>
  <c r="F21" i="67"/>
  <c r="C30" i="65"/>
  <c r="C30" i="67"/>
  <c r="C22" i="65"/>
  <c r="C22" i="67"/>
  <c r="AF10" i="63"/>
  <c r="AH10" i="63" s="1"/>
  <c r="U27" i="67"/>
  <c r="W27" i="67" s="1"/>
  <c r="Y10" i="63"/>
  <c r="U35" i="65"/>
  <c r="W10" i="63"/>
  <c r="V7" i="59"/>
  <c r="V15" i="59"/>
  <c r="W15" i="59" s="1"/>
  <c r="V7" i="65"/>
  <c r="V14" i="59"/>
  <c r="W14" i="59" s="1"/>
  <c r="V21" i="65"/>
  <c r="V17" i="59"/>
  <c r="W17" i="59" s="1"/>
  <c r="L3" i="3"/>
  <c r="V4" i="59"/>
  <c r="V24" i="65"/>
  <c r="W24" i="65" s="1"/>
  <c r="V32" i="65"/>
  <c r="V20" i="65"/>
  <c r="V34" i="65"/>
  <c r="V6" i="59"/>
  <c r="V27" i="65"/>
  <c r="V29" i="65"/>
  <c r="V30" i="65"/>
  <c r="V16" i="59"/>
  <c r="W16" i="59" s="1"/>
  <c r="H63" i="1"/>
  <c r="W34" i="65" l="1"/>
  <c r="W8" i="67"/>
  <c r="Z8" i="63"/>
  <c r="V25" i="65"/>
  <c r="W25" i="65" s="1"/>
  <c r="W29" i="65"/>
  <c r="W32" i="65"/>
  <c r="W6" i="59"/>
  <c r="Y4" i="63"/>
  <c r="W7" i="59"/>
  <c r="U21" i="67"/>
  <c r="W21" i="67" s="1"/>
  <c r="AF4" i="63"/>
  <c r="AH4" i="63" s="1"/>
  <c r="AH19" i="63" s="1"/>
  <c r="W4" i="63"/>
  <c r="W7" i="65"/>
  <c r="W21" i="65"/>
  <c r="W13" i="65"/>
  <c r="W12" i="65"/>
  <c r="U11" i="59"/>
  <c r="W11" i="59" s="1"/>
  <c r="W6" i="65"/>
  <c r="W8" i="65"/>
  <c r="W10" i="65"/>
  <c r="U9" i="59"/>
  <c r="W9" i="59" s="1"/>
  <c r="W11" i="65"/>
  <c r="U10" i="59"/>
  <c r="W10" i="59" s="1"/>
  <c r="W4" i="65"/>
  <c r="W18" i="63"/>
  <c r="V35" i="65"/>
  <c r="W35" i="65" s="1"/>
  <c r="W30" i="65"/>
  <c r="AN19" i="63"/>
  <c r="W27" i="65"/>
  <c r="W38" i="65"/>
  <c r="W36" i="67"/>
  <c r="W38" i="67"/>
  <c r="V19" i="67"/>
  <c r="Y19" i="63"/>
  <c r="V33" i="65"/>
  <c r="W33" i="65" s="1"/>
  <c r="V19" i="65"/>
  <c r="K35" i="56"/>
  <c r="K36" i="56"/>
  <c r="W6" i="64" l="1"/>
  <c r="W19" i="63"/>
  <c r="E35" i="56"/>
  <c r="D35" i="56"/>
  <c r="D38" i="57" l="1"/>
  <c r="E38" i="57" s="1"/>
  <c r="H23" i="56" l="1"/>
  <c r="K23" i="56" s="1"/>
  <c r="H33" i="56"/>
  <c r="K33" i="56" s="1"/>
  <c r="H34" i="56" l="1"/>
  <c r="K34" i="56" s="1"/>
  <c r="G60" i="1" l="1"/>
  <c r="G59" i="1"/>
  <c r="H59" i="1" s="1"/>
  <c r="G57" i="1"/>
  <c r="G56" i="1"/>
  <c r="G55" i="1"/>
  <c r="G54" i="1"/>
  <c r="G53" i="1"/>
  <c r="G51" i="1"/>
  <c r="G50" i="1"/>
  <c r="G49" i="1"/>
  <c r="G48" i="1"/>
  <c r="G42" i="1"/>
  <c r="G41" i="1"/>
  <c r="G40" i="1"/>
  <c r="G39" i="1"/>
  <c r="G38" i="1"/>
  <c r="G37" i="1"/>
  <c r="G36" i="1"/>
  <c r="G35" i="1"/>
  <c r="G34" i="1"/>
  <c r="G32" i="1"/>
  <c r="H32" i="1" s="1"/>
  <c r="G30" i="1"/>
  <c r="G29" i="1"/>
  <c r="G28" i="1"/>
  <c r="G27" i="1"/>
  <c r="G26" i="1"/>
  <c r="G24" i="1"/>
  <c r="G23" i="1"/>
  <c r="G22" i="1"/>
  <c r="G21" i="1"/>
  <c r="G20" i="1"/>
  <c r="G19" i="1"/>
  <c r="G18" i="1"/>
  <c r="G16" i="1"/>
  <c r="G15" i="1"/>
  <c r="G14" i="1"/>
  <c r="G13" i="1"/>
  <c r="H13" i="1" s="1"/>
  <c r="G11" i="1"/>
  <c r="H10" i="1"/>
  <c r="G10" i="1"/>
  <c r="G8" i="1"/>
  <c r="G7" i="1"/>
  <c r="G6" i="1"/>
  <c r="H6" i="1" s="1"/>
  <c r="H34" i="1" l="1"/>
  <c r="H53" i="1"/>
  <c r="H48" i="1"/>
  <c r="H26" i="1"/>
  <c r="H18" i="1"/>
  <c r="D28" i="57"/>
  <c r="E28" i="57" s="1"/>
  <c r="D37" i="57" l="1"/>
  <c r="E37" i="57" s="1"/>
  <c r="D36" i="57"/>
  <c r="E36" i="57" s="1"/>
  <c r="D31" i="57"/>
  <c r="E31" i="57" s="1"/>
  <c r="D32" i="57"/>
  <c r="E32" i="57" s="1"/>
  <c r="D33" i="57"/>
  <c r="E33" i="57" s="1"/>
  <c r="D34" i="57"/>
  <c r="E34" i="57" s="1"/>
  <c r="D35" i="57"/>
  <c r="E35" i="57" s="1"/>
  <c r="D30" i="57"/>
  <c r="E30" i="57" s="1"/>
  <c r="D29" i="57"/>
  <c r="E29" i="57" s="1"/>
  <c r="H24" i="56" l="1"/>
  <c r="K24" i="56" s="1"/>
  <c r="H25" i="56"/>
  <c r="D27" i="57"/>
  <c r="E27" i="57" s="1"/>
  <c r="J25" i="56" l="1"/>
  <c r="K25" i="56"/>
  <c r="S4" i="56"/>
  <c r="S5" i="56" s="1"/>
  <c r="H21" i="56"/>
  <c r="K21" i="56" s="1"/>
  <c r="T4" i="56"/>
  <c r="T5" i="56" s="1"/>
  <c r="H27" i="56"/>
  <c r="K27" i="56" s="1"/>
  <c r="D12" i="57" l="1"/>
  <c r="E12" i="57" s="1"/>
  <c r="H26" i="56"/>
  <c r="K26" i="56" s="1"/>
  <c r="H28" i="56"/>
  <c r="K28" i="56" s="1"/>
  <c r="H30" i="56"/>
  <c r="K30" i="56" s="1"/>
  <c r="H31" i="56"/>
  <c r="K31" i="56" s="1"/>
  <c r="H22" i="56"/>
  <c r="K22" i="56" s="1"/>
  <c r="H20" i="56"/>
  <c r="H29" i="56"/>
  <c r="K29" i="56" s="1"/>
  <c r="H32" i="56"/>
  <c r="K32" i="56" s="1"/>
  <c r="H37" i="56" l="1"/>
  <c r="K37" i="56" s="1"/>
  <c r="K20" i="56"/>
  <c r="D15" i="57"/>
  <c r="E15" i="57" s="1"/>
  <c r="D14" i="57"/>
  <c r="E14" i="57" s="1"/>
  <c r="D16" i="57"/>
  <c r="E16" i="57" s="1"/>
  <c r="D17" i="57"/>
  <c r="E17" i="57" s="1"/>
  <c r="D18" i="57"/>
  <c r="E18" i="57" s="1"/>
  <c r="D19" i="57"/>
  <c r="E19" i="57" s="1"/>
  <c r="D20" i="57"/>
  <c r="E20" i="57" s="1"/>
  <c r="D21" i="57"/>
  <c r="E21" i="57" s="1"/>
  <c r="D13" i="57"/>
  <c r="E13" i="57" s="1"/>
  <c r="D23" i="57"/>
  <c r="E23" i="57" s="1"/>
  <c r="D24" i="57"/>
  <c r="E24" i="57" s="1"/>
  <c r="D25" i="57"/>
  <c r="E25" i="57" s="1"/>
  <c r="D26" i="57"/>
  <c r="E26" i="57" s="1"/>
  <c r="D4" i="57"/>
  <c r="E4" i="57" s="1"/>
  <c r="D5" i="57"/>
  <c r="E5" i="57" s="1"/>
  <c r="D6" i="57"/>
  <c r="E6" i="57" s="1"/>
  <c r="D7" i="57"/>
  <c r="E7" i="57" s="1"/>
  <c r="D8" i="57"/>
  <c r="E8" i="57" s="1"/>
  <c r="D9" i="57"/>
  <c r="E9" i="57" s="1"/>
  <c r="D10" i="57"/>
  <c r="E10" i="57" s="1"/>
  <c r="D11" i="57"/>
  <c r="E11" i="57" s="1"/>
  <c r="D22" i="57"/>
  <c r="E22" i="57" s="1"/>
  <c r="D3" i="57"/>
  <c r="E3" i="57" s="1"/>
  <c r="Q4" i="56"/>
  <c r="Q5" i="56" s="1"/>
  <c r="D4" i="56"/>
  <c r="H4" i="56"/>
  <c r="H5" i="56" s="1"/>
  <c r="I4" i="56"/>
  <c r="F4" i="56"/>
  <c r="F5" i="56" s="1"/>
  <c r="P4" i="56"/>
  <c r="P5" i="56" s="1"/>
  <c r="L4" i="56"/>
  <c r="L5" i="56" s="1"/>
  <c r="R4" i="56"/>
  <c r="R5" i="56" s="1"/>
  <c r="O4" i="56"/>
  <c r="O5" i="56" s="1"/>
  <c r="N4" i="56"/>
  <c r="N5" i="56" s="1"/>
  <c r="M4" i="56"/>
  <c r="M5" i="56" s="1"/>
  <c r="K4" i="56"/>
  <c r="K5" i="56" s="1"/>
  <c r="J4" i="56"/>
  <c r="J5" i="56" s="1"/>
  <c r="G4" i="56"/>
  <c r="G5" i="56" s="1"/>
  <c r="E4" i="56"/>
  <c r="E5" i="56" s="1"/>
  <c r="D6" i="56"/>
  <c r="D7" i="56" s="1"/>
  <c r="E6" i="56"/>
  <c r="E7" i="56" s="1"/>
  <c r="F6" i="56"/>
  <c r="F7" i="56" s="1"/>
  <c r="G6" i="56"/>
  <c r="G7" i="56" s="1"/>
  <c r="I5" i="56"/>
  <c r="H6" i="56"/>
  <c r="H7" i="56" s="1"/>
  <c r="I6" i="56"/>
  <c r="I7" i="56" s="1"/>
  <c r="J6" i="56"/>
  <c r="J7" i="56" s="1"/>
  <c r="K6" i="56"/>
  <c r="K7" i="56" s="1"/>
  <c r="M6" i="56"/>
  <c r="M7" i="56" s="1"/>
  <c r="N6" i="56"/>
  <c r="N7" i="56" s="1"/>
  <c r="O6" i="56"/>
  <c r="O7" i="56" s="1"/>
  <c r="P6" i="56"/>
  <c r="P7" i="56" s="1"/>
  <c r="Q6" i="56"/>
  <c r="Q7" i="56" s="1"/>
  <c r="R6" i="56"/>
  <c r="R7" i="56" s="1"/>
  <c r="L6" i="56"/>
  <c r="L7" i="56" s="1"/>
  <c r="S6" i="56"/>
  <c r="S7" i="56" s="1"/>
  <c r="T6" i="56"/>
  <c r="T7" i="56" s="1"/>
  <c r="T8" i="56" s="1"/>
  <c r="U6" i="56"/>
  <c r="U7" i="56" s="1"/>
  <c r="U4" i="56"/>
  <c r="U5" i="56" s="1"/>
  <c r="D5" i="56" l="1"/>
  <c r="D8" i="56" s="1"/>
  <c r="R8" i="56"/>
  <c r="O8" i="56"/>
  <c r="G8" i="56"/>
  <c r="S8" i="56"/>
  <c r="E8" i="56"/>
  <c r="F8" i="56"/>
  <c r="U8" i="56"/>
  <c r="Q8" i="56"/>
  <c r="P8" i="56"/>
  <c r="L8" i="56"/>
  <c r="J8" i="56"/>
  <c r="I8" i="56"/>
  <c r="K8" i="56"/>
  <c r="N8" i="56"/>
  <c r="M8" i="56"/>
  <c r="H8" i="56"/>
  <c r="U37" i="67"/>
  <c r="W37" i="67" s="1"/>
  <c r="U37" i="65"/>
  <c r="W37" i="65" s="1"/>
  <c r="U19" i="67"/>
  <c r="W19" i="67" s="1"/>
  <c r="W19" i="65"/>
  <c r="W39" i="65" s="1"/>
  <c r="U20" i="67"/>
  <c r="W20" i="67" s="1"/>
  <c r="W20" i="65"/>
  <c r="W39" i="67" l="1"/>
</calcChain>
</file>

<file path=xl/sharedStrings.xml><?xml version="1.0" encoding="utf-8"?>
<sst xmlns="http://schemas.openxmlformats.org/spreadsheetml/2006/main" count="1675" uniqueCount="499">
  <si>
    <t>TIPO DE KIT</t>
  </si>
  <si>
    <t>Sillas plásticas</t>
  </si>
  <si>
    <t xml:space="preserve">Mesas plásticas </t>
  </si>
  <si>
    <t xml:space="preserve">Cabina de Sonido </t>
  </si>
  <si>
    <t xml:space="preserve">Carretilla </t>
  </si>
  <si>
    <t>Picas</t>
  </si>
  <si>
    <t>Palas</t>
  </si>
  <si>
    <t>Azadones</t>
  </si>
  <si>
    <t>Machetes</t>
  </si>
  <si>
    <t>Kit de Motosierra</t>
  </si>
  <si>
    <t>Computador</t>
  </si>
  <si>
    <t>Impresora</t>
  </si>
  <si>
    <t>Proyector de Video</t>
  </si>
  <si>
    <t>Trompo Mezclador</t>
  </si>
  <si>
    <t>Planta Electrica</t>
  </si>
  <si>
    <t>Camilla de inmovilización y traslado</t>
  </si>
  <si>
    <t>ELEMENTOS</t>
  </si>
  <si>
    <t>CANTIDAD</t>
  </si>
  <si>
    <t>Guadaña.</t>
  </si>
  <si>
    <t xml:space="preserve">Rastrillos </t>
  </si>
  <si>
    <t>Reflector</t>
  </si>
  <si>
    <t>Extintor industrial</t>
  </si>
  <si>
    <t>CARACTERISTICAS</t>
  </si>
  <si>
    <t>Rana Compactadora</t>
  </si>
  <si>
    <t>TOTAL:</t>
  </si>
  <si>
    <t>TOTAL</t>
  </si>
  <si>
    <t xml:space="preserve">Nombre: </t>
  </si>
  <si>
    <t>El bien ofrecido es el descrito- FIRMA DEL OFERENTE</t>
  </si>
  <si>
    <t>FICHA TÉCNICA DEL PRODUCTO</t>
  </si>
  <si>
    <t>GARANTÍA</t>
  </si>
  <si>
    <t>OTROS Y ACLARACIONES</t>
  </si>
  <si>
    <t>CARACTERÍSTICAS</t>
  </si>
  <si>
    <t xml:space="preserve">
El presente modelo es solamente ilustrativo.</t>
  </si>
  <si>
    <t>DESCRIPCION GENERAL</t>
  </si>
  <si>
    <t>MARCA DEL EQUIPO</t>
  </si>
  <si>
    <t>UNIDAD DE MEDIDA</t>
  </si>
  <si>
    <t>DENOMINACION TECNICA DEL BIEN</t>
  </si>
  <si>
    <t>DENOMINACION DEL BIEN O SERVICIO</t>
  </si>
  <si>
    <t>Pagina: 1 de 1</t>
  </si>
  <si>
    <t>Versión: 2</t>
  </si>
  <si>
    <r>
      <rPr>
        <sz val="10"/>
        <rFont val="Arial"/>
        <family val="2"/>
      </rPr>
      <t>Código: CON-MA-
01-FR15</t>
    </r>
  </si>
  <si>
    <t xml:space="preserve">                                    FICHA TÉCNICA No. 002</t>
  </si>
  <si>
    <t>Cargo: ASESOR DE GERENCIA</t>
  </si>
  <si>
    <t>ACCESORIOS</t>
  </si>
  <si>
    <t xml:space="preserve">                                    FICHA TÉCNICA No. 001</t>
  </si>
  <si>
    <t xml:space="preserve">SILLA PLÁSTICA </t>
  </si>
  <si>
    <t xml:space="preserve"> FICHA TÉCNICA</t>
  </si>
  <si>
    <t>Código: CON-MA-01-FR15</t>
  </si>
  <si>
    <t>MARCA DEL BIEN</t>
  </si>
  <si>
    <t xml:space="preserve">El oferente debe especificar la marca del bien ofertado . </t>
  </si>
  <si>
    <t>El presente modelo es solamente ilustrativo.</t>
  </si>
  <si>
    <t xml:space="preserve">El contratista debera adjuntar:
El contratista  se compromete a entregar el elemento establecido en la descripciòn de la presente ficha tecnica </t>
  </si>
  <si>
    <t xml:space="preserve">GARANTÍA </t>
  </si>
  <si>
    <t xml:space="preserve">La garantia minima por cada uno de los elementos es de un (01) año. Con la presentacion de la propuesta  el oferente se compromete a cumplir con la garantia minima exigida aun por su cuenta  y riesgo independientemente de la garantia otorgada por el fabricante </t>
  </si>
  <si>
    <t xml:space="preserve">Original firmado </t>
  </si>
  <si>
    <t xml:space="preserve">Cargo:  Asesor de Gerencia. </t>
  </si>
  <si>
    <t xml:space="preserve">El contratista debera adjuntar:
El contratista  se compromete a entregar el elemento establecido en la descripciòn de la presente ficha tecnica </t>
  </si>
  <si>
    <r>
      <rPr>
        <b/>
        <sz val="10"/>
        <rFont val="Arial"/>
        <family val="2"/>
      </rPr>
      <t>NOTA 1:</t>
    </r>
    <r>
      <rPr>
        <sz val="10"/>
        <rFont val="Arial"/>
        <family val="2"/>
      </rPr>
      <t xml:space="preserve"> LOS LOGOS Y DISEÑOS SERAN SUMINISTRADOS POR EL PROVEEDOR PARA CADA ELEMENTO O UNIFORME Y SERAN APROBADOS POR EL INSTITUTO.
El contratista debera adjuntar:
El contratista  se compromete a entregar el elemento establecido en la descripciòn de la presente ficha tecnica </t>
    </r>
  </si>
  <si>
    <t>SILLA PLASTICA SIN BRAZOS CON ANTIDESLIZANTE
COLOR: BLANCO NIEVE
 SOPORTA 120 KL
 DE FACIL LAVADO Y DESINFECCIÓN
MEDIDAS: ALTO:85.5 CM, ANCHO: 51 CM, PROFUNDIDAD: 56 CM, PESO: 2.8 KL. 
MATERIAL: PROLIPROPILENO ORIGINAL
MEDIDA DEL LOGO: ALTO: 33 CM Y ANCHO: 22.5 CM
MARCACION :  DOS (02) STICKER  FULL COLOR  EL DISEÑO SERA SUMINISTRADO POR LA ENTIDAD
EL TAMAÑO DEL LOGO SERÁ EN ENVIADO POR LA ENTIDAD</t>
  </si>
  <si>
    <t>Unidad</t>
  </si>
  <si>
    <r>
      <rPr>
        <b/>
        <sz val="10"/>
        <color rgb="FF000000"/>
        <rFont val="Arial"/>
        <family val="2"/>
      </rPr>
      <t>MATERIAL:</t>
    </r>
    <r>
      <rPr>
        <sz val="10"/>
        <color indexed="8"/>
        <rFont val="Arial"/>
        <family val="2"/>
      </rPr>
      <t xml:space="preserve"> POLIPROPILENO DE FÁCIL LAVADO Y DESINFECCIÓN 
</t>
    </r>
    <r>
      <rPr>
        <b/>
        <sz val="10"/>
        <color rgb="FF000000"/>
        <rFont val="Arial"/>
        <family val="2"/>
      </rPr>
      <t>COLOR:</t>
    </r>
    <r>
      <rPr>
        <sz val="10"/>
        <color indexed="8"/>
        <rFont val="Arial"/>
        <family val="2"/>
      </rPr>
      <t xml:space="preserve"> BLANCO
</t>
    </r>
    <r>
      <rPr>
        <b/>
        <sz val="10"/>
        <color rgb="FF000000"/>
        <rFont val="Arial"/>
        <family val="2"/>
      </rPr>
      <t>MEDIDAS DE LA MESA:</t>
    </r>
    <r>
      <rPr>
        <sz val="10"/>
        <color indexed="8"/>
        <rFont val="Arial"/>
        <family val="2"/>
      </rPr>
      <t xml:space="preserve"> ALTO 74.5 CM, ANCHO 80 CM, LARGO 80 CM  
</t>
    </r>
    <r>
      <rPr>
        <b/>
        <sz val="10"/>
        <color rgb="FF000000"/>
        <rFont val="Arial"/>
        <family val="2"/>
      </rPr>
      <t>PESO BRUTO:</t>
    </r>
    <r>
      <rPr>
        <sz val="10"/>
        <color indexed="8"/>
        <rFont val="Arial"/>
        <family val="2"/>
      </rPr>
      <t xml:space="preserve"> 6.3 KG
</t>
    </r>
    <r>
      <rPr>
        <b/>
        <sz val="10"/>
        <color rgb="FF000000"/>
        <rFont val="Arial"/>
        <family val="2"/>
      </rPr>
      <t xml:space="preserve">CAPACIDAD: </t>
    </r>
    <r>
      <rPr>
        <sz val="10"/>
        <color indexed="8"/>
        <rFont val="Arial"/>
        <family val="2"/>
      </rPr>
      <t xml:space="preserve">50 KG 
</t>
    </r>
    <r>
      <rPr>
        <b/>
        <sz val="10"/>
        <color rgb="FF000000"/>
        <rFont val="Arial"/>
        <family val="2"/>
      </rPr>
      <t>VOLUMEN:</t>
    </r>
    <r>
      <rPr>
        <sz val="10"/>
        <color indexed="8"/>
        <rFont val="Arial"/>
        <family val="2"/>
      </rPr>
      <t xml:space="preserve"> 0.067 M3 
</t>
    </r>
    <r>
      <rPr>
        <b/>
        <sz val="10"/>
        <color rgb="FF000000"/>
        <rFont val="Arial"/>
        <family val="2"/>
      </rPr>
      <t xml:space="preserve">GARANTIA: </t>
    </r>
    <r>
      <rPr>
        <sz val="10"/>
        <color indexed="8"/>
        <rFont val="Arial"/>
        <family val="2"/>
      </rPr>
      <t xml:space="preserve">UN (1) AÑO
</t>
    </r>
    <r>
      <rPr>
        <b/>
        <sz val="10"/>
        <color rgb="FF000000"/>
        <rFont val="Arial"/>
        <family val="2"/>
      </rPr>
      <t xml:space="preserve">MARCACION : </t>
    </r>
    <r>
      <rPr>
        <sz val="10"/>
        <color indexed="8"/>
        <rFont val="Arial"/>
        <family val="2"/>
      </rPr>
      <t xml:space="preserve"> DOS (02) STICKER  FULL COLOR  EL DISEÑO SERA SUMINISTRADO POR LA ENTIDAD
EL TAMAÑO DEL LOGO SEGA EN ENVIADO POR LA ENTIDAD
</t>
    </r>
  </si>
  <si>
    <t>FICHA TECNICA No. 3</t>
  </si>
  <si>
    <t xml:space="preserve">PROYECTOR </t>
  </si>
  <si>
    <t>El oferente debe adjuntar con su propuesta la ficha técnica y el manual del producto. En caso de no hacerlo, la propuesta será declarada inhabil técnicamente.</t>
  </si>
  <si>
    <t>FICHA TECNICA No. 4</t>
  </si>
  <si>
    <t>COMPUTADOR PORTATIL</t>
  </si>
  <si>
    <t xml:space="preserve">CARACTERISTICAS </t>
  </si>
  <si>
    <t>Extención 30 mts multitoma</t>
  </si>
  <si>
    <t>COTIZACIÓN 1</t>
  </si>
  <si>
    <t>PROMEDIO</t>
  </si>
  <si>
    <t>COTIZACIÓN 2</t>
  </si>
  <si>
    <t>COTIZACIÓN 3</t>
  </si>
  <si>
    <t>RESPONSABLE </t>
  </si>
  <si>
    <t>DIANA GUERRA</t>
  </si>
  <si>
    <t>Mesas plásticas </t>
  </si>
  <si>
    <t>Proyector de Video (Video Beam)</t>
  </si>
  <si>
    <t>MIGUEL ANDRES</t>
  </si>
  <si>
    <t>Carpa </t>
  </si>
  <si>
    <t>DIANA BEJARANO</t>
  </si>
  <si>
    <t>Carpa Grande </t>
  </si>
  <si>
    <t>LUIS CONTRERAS</t>
  </si>
  <si>
    <t>Extensión 30 mts</t>
  </si>
  <si>
    <t>Cabina de Sonido Con Microfono</t>
  </si>
  <si>
    <t>Reflector Solar </t>
  </si>
  <si>
    <t>Carretilla </t>
  </si>
  <si>
    <t>Rastrillos </t>
  </si>
  <si>
    <t>Botiquin Tipo B </t>
  </si>
  <si>
    <t>DIANA BEJARANO </t>
  </si>
  <si>
    <t>PLANTA GENERADORA ELECTRICA</t>
  </si>
  <si>
    <t>CARPA TIPO KIOSCO DE
2M X 3M, TECHO Y
ESTRUCTURA
PLEGABLE, (4)
LATERALES, SEGÚN
ESPECIFICACIONES</t>
  </si>
  <si>
    <t>BOTIQUÍN TIPO B SEGÚN RESOLUCIÓN SIN CAMILLA
Morral grande de 60 cm x 30cm x 30cm ; 4 bolsillos en vinilo
internos, elaborado en lona morral, reata para cargar en hombros.
Dotado según Resolución 0705 de 2007</t>
  </si>
  <si>
    <t>CAMILLA POLIETILENO MIRÓ
CAMILLA FABRICADA EN POLIETILENO DE ALTA DENSIDAD O ALTO
IMPACTO, CINTA REFLECTIVA DE ALTA VISIBILIDAD,
FÁCIL LIMPIEZA. MEDIDAS: ANCHO. 45 CM ALTO. 1,83 CM
ESPESOR. 5 CM PESO APROXIMADO. 7,5 KG COLOR: NARANJA
FLUORESCENTE INCLUYE INMOVILIZADOR DE CABEZA</t>
  </si>
  <si>
    <t>MP EXTINTOR DE 10LB CON SOPORTE Y AVISO</t>
  </si>
  <si>
    <t>ALMACÉN</t>
  </si>
  <si>
    <t>UNICARPAS</t>
  </si>
  <si>
    <t>UNIVERSAL DE CARPAS</t>
  </si>
  <si>
    <t>LOGISTICA FERRETERA</t>
  </si>
  <si>
    <t>CENTRO FERRETERO MAFER SAS PALAS</t>
  </si>
  <si>
    <t>MAQUIEQUIPOS DE COLOMBIA S.A.S</t>
  </si>
  <si>
    <t>Planta Electrica 3200 Ducati</t>
  </si>
  <si>
    <t>GLOBALMEQ</t>
  </si>
  <si>
    <t>VANYPLAS</t>
  </si>
  <si>
    <t>HOMECENTER</t>
  </si>
  <si>
    <t>PLASTIHOGAR</t>
  </si>
  <si>
    <t>Ktronix</t>
  </si>
  <si>
    <t xml:space="preserve">FALTA COTIZACIÓN </t>
  </si>
  <si>
    <t>PROTECCIÓN X</t>
  </si>
  <si>
    <t>Almacenes EXITO </t>
  </si>
  <si>
    <t>ECOSEG</t>
  </si>
  <si>
    <t>Super Audio</t>
  </si>
  <si>
    <t>Suncellsas</t>
  </si>
  <si>
    <t>HOME CENTER</t>
  </si>
  <si>
    <t>Mega Electricos Bogotá</t>
  </si>
  <si>
    <t>ENGYCOL GROUP SAS PHILIPS</t>
  </si>
  <si>
    <t xml:space="preserve">VILLAPINZÓN </t>
  </si>
  <si>
    <t>SUSA</t>
  </si>
  <si>
    <t>GUAYABETAL</t>
  </si>
  <si>
    <t xml:space="preserve">SAN BERNARDO </t>
  </si>
  <si>
    <t>UBAQUE</t>
  </si>
  <si>
    <t>VIANI</t>
  </si>
  <si>
    <t>GUATAVITA</t>
  </si>
  <si>
    <t>GACHETÁ</t>
  </si>
  <si>
    <t>GUASCA</t>
  </si>
  <si>
    <t>SESQUILÉ</t>
  </si>
  <si>
    <t xml:space="preserve">JUNÍN </t>
  </si>
  <si>
    <t>TAUSA</t>
  </si>
  <si>
    <t>VERGARA</t>
  </si>
  <si>
    <t>FICHA TECNICA No. 5</t>
  </si>
  <si>
    <t>IMPRESORA</t>
  </si>
  <si>
    <t xml:space="preserve">El oferente debe especificar la marca del bien ofertado. </t>
  </si>
  <si>
    <t xml:space="preserve">
El presente modelo es solamente ilustrativo.</t>
  </si>
  <si>
    <t xml:space="preserve">                                    FICHA TÉCNICA No. 8</t>
  </si>
  <si>
    <t>PLANTA ELÉCTRICA</t>
  </si>
  <si>
    <t xml:space="preserve">• ALTO: 5 CM
• ANCHO: 25 CM
• AMPERAJE: 15 A
• COLOR: NARANJA
• GARANTÍA: 12 MESES
• LARGO DEL CABLE: 30 M
• CERTIFICACIÓN: RETIE
• MARCA: FULGORE
• MODELO: fpo128
• USO RUDO/EXCLUSIVO PARA INTERIORES
• 3 TOMA CORRIENTE CON POLO A TIERRA
• CORRIENTE: 125 V 15 A 1875 W
• TEMPERATURA DE OPERACIÓN: MAX. 60° C
• CON USB: NO
</t>
  </si>
  <si>
    <t>EXTENSIÓN 30 MTS</t>
  </si>
  <si>
    <t>FICHA TECNICA No. 10</t>
  </si>
  <si>
    <t xml:space="preserve">                                    FICHA TÉCNICA No. 004</t>
  </si>
  <si>
    <r>
      <rPr>
        <sz val="10"/>
        <color rgb="FF000000"/>
        <rFont val="Arial"/>
        <family val="2"/>
      </rPr>
      <t>Código: CON-MA-
01-FR15</t>
    </r>
  </si>
  <si>
    <t xml:space="preserve">GUADAÑA  </t>
  </si>
  <si>
    <t>CÓDIGO UNSPSC: 27112006</t>
  </si>
  <si>
    <t>UNIDAD</t>
  </si>
  <si>
    <t xml:space="preserve">N/A </t>
  </si>
  <si>
    <t xml:space="preserve">GUADAÑA - MOTOR DOS TIEMPOS  </t>
  </si>
  <si>
    <r>
      <rPr>
        <sz val="10"/>
        <color rgb="FF000000"/>
        <rFont val="Arial"/>
        <family val="2"/>
      </rPr>
      <t xml:space="preserve">
</t>
    </r>
    <r>
      <rPr>
        <b/>
        <sz val="10"/>
        <color rgb="FF000000"/>
        <rFont val="Arial"/>
        <family val="2"/>
      </rPr>
      <t>El presente modelo es solamente ilustrativo.</t>
    </r>
  </si>
  <si>
    <t>El contratista se compromete a entregar el elemento establecido en la descripción de la presente ficha técnica donde determine el supervisor.</t>
  </si>
  <si>
    <t>Nombre: JOSE ANTONIO ONTIBON CRUZ</t>
  </si>
  <si>
    <t xml:space="preserve">                                    FICHA TÉCNICA No. 003</t>
  </si>
  <si>
    <t>CARRETILLA ANTIPINCHAZO</t>
  </si>
  <si>
    <t>CODICO UNSPSC: 24101507</t>
  </si>
  <si>
    <t xml:space="preserve">MARCA </t>
  </si>
  <si>
    <t>CARRETILLA  ANTIPINCHAZO</t>
  </si>
  <si>
    <t xml:space="preserve">CARRETILLA DE TOLVA DE 6FT, MATERIAL DE LA TOLVA PLASTICA, RIN METALICO,RUEDA ANTIPINCHAZO
</t>
  </si>
  <si>
    <t>Azadón forjado con mango 4L</t>
  </si>
  <si>
    <t>CÓDIGO UNSPSC: 27112002</t>
  </si>
  <si>
    <t>AZADON</t>
  </si>
  <si>
    <r>
      <rPr>
        <b/>
        <sz val="10"/>
        <color theme="1"/>
        <rFont val="Arial"/>
        <family val="2"/>
      </rPr>
      <t xml:space="preserve">         </t>
    </r>
    <r>
      <rPr>
        <sz val="10"/>
        <color theme="1"/>
        <rFont val="Arial"/>
        <family val="2"/>
      </rPr>
      <t xml:space="preserve">                                                                                                                                                       </t>
    </r>
    <r>
      <rPr>
        <b/>
        <sz val="10"/>
        <color theme="1"/>
        <rFont val="Arial"/>
        <family val="2"/>
      </rPr>
      <t xml:space="preserve">                                                                                                                                                                       </t>
    </r>
    <r>
      <rPr>
        <sz val="10"/>
        <color theme="1"/>
        <rFont val="Arial"/>
        <family val="2"/>
      </rPr>
      <t xml:space="preserve">
Tipo: Herramientas de mango largo
Medidas: 1, 2 metros
Características
Azadón con mango en madera y la superficie en hierro macizo de 4 L
Uso: Cultivar tierra y para utilizar en el sector agrícola</t>
    </r>
  </si>
  <si>
    <t>El oferente debe adjuntar con su propuesta la ficha técnica. En caso de no hacerlo, la propuesta será declarada inhabil técnicamente.</t>
  </si>
  <si>
    <t>Cargo: ASESORA DE GERENCIA</t>
  </si>
  <si>
    <t xml:space="preserve">                                    FICHA TÉCNICA No. 008</t>
  </si>
  <si>
    <t>RASTRILLO AGRICOLA</t>
  </si>
  <si>
    <t>CODIGO UNSPSC: 27112003</t>
  </si>
  <si>
    <t xml:space="preserve">RASTRILLO PLEGABLE METALICO CON SISTEMA DE PALANCA PARA PODER SER PLEGADO
</t>
  </si>
  <si>
    <t xml:space="preserve">                                    FICHA TÉCNICA No. 017</t>
  </si>
  <si>
    <t>MOTOSIERRA</t>
  </si>
  <si>
    <t>CÓDIGO: 21102200</t>
  </si>
  <si>
    <t xml:space="preserve">UNIDAD  </t>
  </si>
  <si>
    <t xml:space="preserve">MOTOSIERRA Ms310 Espada 63cm 59cc </t>
  </si>
  <si>
    <t xml:space="preserve">
 -Cilindrada cm³ 59
-Potencia kW 3,2
-Potencia_ CV 4,4
-Peso kg 1) 5,9
-Relación peso potencia kg/kW 1,8
-Paso de cadena Pulgadas 3/8".
.
</t>
  </si>
  <si>
    <t>Cadena y Espada</t>
  </si>
  <si>
    <t>Nombre:José Antonio Ontibon</t>
  </si>
  <si>
    <t>FICHA TECNICA No. 14</t>
  </si>
  <si>
    <t>CARPAS</t>
  </si>
  <si>
    <t>CÓDIGO UNSPSC: 561015</t>
  </si>
  <si>
    <t>NOTA: El adjudicatario para el elemento denominado CARPA indicado en la respectiva ficha técnica, deberá tener en cuenta que al momento de imprimir el logo o diseño entregado por la entidad, este tiene que estar impreso en las cuatro (4) caras de la carpa.
NOTA: La carpa debera CONTENER Tres (3) paredes.</t>
  </si>
  <si>
    <t>El contratista debera adjuntar:
El contratista  se compromete a entregar el elemento establecido en la descripciòn de la presente ficha tecnica 
El adjudicatario deberá tener en cuenta que para el elemento denominado CARPA en la respectiva ficha técnica, deberá imprimir en la misma en las cuatro (4) caras de la carpa el diseño entregado por la entidad.</t>
  </si>
  <si>
    <t>GAMA</t>
  </si>
  <si>
    <t>SUTATAUSA</t>
  </si>
  <si>
    <t xml:space="preserve">ZIPACÓN </t>
  </si>
  <si>
    <t>DOTACIÓN JAC</t>
  </si>
  <si>
    <t>DOTACIÓN ASOJUNTAS</t>
  </si>
  <si>
    <t xml:space="preserve">TOTAL </t>
  </si>
  <si>
    <t xml:space="preserve">SI TODAS </t>
  </si>
  <si>
    <t xml:space="preserve">PARA EL PROXIMO AÑO </t>
  </si>
  <si>
    <t>SI TODAS</t>
  </si>
  <si>
    <t>SI TODAS/ PROCESO A INICIOS DE SEPTIEMBRE</t>
  </si>
  <si>
    <t>DEFINE EL OTRO MARTES 27/08/2024</t>
  </si>
  <si>
    <t xml:space="preserve">REFERENCIAR LOS ELEMENTOS/ TODAS LAS JUNTAS  </t>
  </si>
  <si>
    <t>REFERENCIAR LOS ELEMENTOS/ TODAS LAS JUNTAS</t>
  </si>
  <si>
    <t>NO CONTESTA- 3 INTENTOS</t>
  </si>
  <si>
    <t>SI TODAS/ 
PAPELES ABOGADO 
13 DE OCTUBRE ENTREGA</t>
  </si>
  <si>
    <t>PARA EL PROXIMO AÑO:</t>
  </si>
  <si>
    <t xml:space="preserve">NO CONTESTARON:  </t>
  </si>
  <si>
    <t xml:space="preserve">POR DEFINIR: </t>
  </si>
  <si>
    <t>NO CONTESTA- 
3 INTENTOS</t>
  </si>
  <si>
    <t xml:space="preserve">CONFIRMARON:  </t>
  </si>
  <si>
    <t xml:space="preserve">POR DEFINIR </t>
  </si>
  <si>
    <t>Guasca</t>
  </si>
  <si>
    <t xml:space="preserve">SI </t>
  </si>
  <si>
    <t xml:space="preserve">SI   </t>
  </si>
  <si>
    <t>SI</t>
  </si>
  <si>
    <t>X</t>
  </si>
  <si>
    <t>POR DEFINIR</t>
  </si>
  <si>
    <t>-</t>
  </si>
  <si>
    <t>Planta generadora eléctrica</t>
  </si>
  <si>
    <t>Extensión 30 metros</t>
  </si>
  <si>
    <t>Rastrillos</t>
  </si>
  <si>
    <t>Botiquín tipo B</t>
  </si>
  <si>
    <t xml:space="preserve">ITEM </t>
  </si>
  <si>
    <t>7 Municipios</t>
  </si>
  <si>
    <t>VALOR</t>
  </si>
  <si>
    <t>Sillas plásticas (Sin Brazos)</t>
  </si>
  <si>
    <t>Mesa Plástica Cuadrada</t>
  </si>
  <si>
    <t>Proyector de video (Video Beam DLP)(6000  Horas Aproximadas) 4500  Lumens Aprox</t>
  </si>
  <si>
    <t xml:space="preserve">Impresora Multifuncional- Inyección De Tinta - Tipo de Insumo Botellas. </t>
  </si>
  <si>
    <t>TRIBUTOS DEPARTAMENTALES</t>
  </si>
  <si>
    <t>REFLECTOR LED CON PANEL SOLAR Y CONTROL REMOTO 300W</t>
  </si>
  <si>
    <t>Motosierra a Gasolina- Potencia 3,2 kW-Potencia 4,4PS, Potencia 4,3 bhp</t>
  </si>
  <si>
    <t>https://www.stihl.com.co/es/p/motosierras-ms-310-23005</t>
  </si>
  <si>
    <t xml:space="preserve">Microfono </t>
  </si>
  <si>
    <t>Cabina de sonido Potencia RMS	500W</t>
  </si>
  <si>
    <t>Carretilla Capacidad máxima en volumen 200 L Plástica  Antipinchazo</t>
  </si>
  <si>
    <t>Palas Con Cabo de Madera</t>
  </si>
  <si>
    <t>Pica En Hierro De 5lbs - Cabo En Madera</t>
  </si>
  <si>
    <t>Azadones Con Cabo de Madera</t>
  </si>
  <si>
    <t>Machetes 22" 56cm largo aproximadamente</t>
  </si>
  <si>
    <t>Trompo mezclador 1 Bulto Motor Diésel capacidad máxima 250lt.</t>
  </si>
  <si>
    <t>Rana compactadora tamaño de la placa cm 53×50cm capacidad de impacto 13 kn(1300kg)</t>
  </si>
  <si>
    <t>Carpas</t>
  </si>
  <si>
    <t>VILLAPINZÓN</t>
  </si>
  <si>
    <t>MUNICIPIO</t>
  </si>
  <si>
    <t>CUCUNUBÁ</t>
  </si>
  <si>
    <t>UBATÉ</t>
  </si>
  <si>
    <t># JUNTAS</t>
  </si>
  <si>
    <t>VALOR KIT JAC</t>
  </si>
  <si>
    <t>VALOR KIT ASOJUNTAS</t>
  </si>
  <si>
    <t># ASOJUNTAS</t>
  </si>
  <si>
    <t>Guatavita</t>
  </si>
  <si>
    <t>SILLA PLASTICA SIN BRAZOS CON ANTIDESLIZANTE
COLOR: BLANCO NIEVE
 SOPORTA 120 Kg
 DE FACIL LAVADO Y DESINFECCIÓN
MEDIDAS: ALTO:85.5 CM, ANCHO: 51 CM, PROFUNDIDAD: 56 CM, PESO: 2.8 KL. 
MATERIAL: PROLIPROPILENO ORIGINAL
MEDIDA DEL LOGO: ALTO: 33 CM Y ANCHO: 22.5 CM
MARCACION :  DOS (02) STICKER  FULL COLOR  EL DISEÑO SERA SUMINISTRADO POR LA ENTIDAD
EL TAMAÑO DEL LOGO SERÁ EN ENVIADO POR LA ENTIDAD</t>
  </si>
  <si>
    <r>
      <t xml:space="preserve">Proyector de video (Video Beam DLP)(6000  Horas Aproximadas) 4500  Lumens Aprox
</t>
    </r>
    <r>
      <rPr>
        <b/>
        <sz val="8"/>
        <color theme="1"/>
        <rFont val="Arial"/>
        <family val="2"/>
      </rPr>
      <t xml:space="preserve">Tipos de Puertos Entradas y Salidas: </t>
    </r>
    <r>
      <rPr>
        <sz val="8"/>
        <color theme="1"/>
        <rFont val="Arial"/>
        <family val="2"/>
      </rPr>
      <t xml:space="preserve">
Puerto HDMI 
Puerto USB 
Puerto VGA 
</t>
    </r>
    <r>
      <rPr>
        <b/>
        <sz val="8"/>
        <color theme="1"/>
        <rFont val="Arial"/>
        <family val="2"/>
      </rPr>
      <t>Opciones de Conectividad</t>
    </r>
    <r>
      <rPr>
        <sz val="8"/>
        <color theme="1"/>
        <rFont val="Arial"/>
        <family val="2"/>
      </rPr>
      <t xml:space="preserve">
Conexión Con Cable 
USB 
</t>
    </r>
    <r>
      <rPr>
        <b/>
        <sz val="8"/>
        <color theme="1"/>
        <rFont val="Arial"/>
        <family val="2"/>
      </rPr>
      <t>Fuentes de Alimentacion de Energia</t>
    </r>
    <r>
      <rPr>
        <sz val="8"/>
        <color theme="1"/>
        <rFont val="Arial"/>
        <family val="2"/>
      </rPr>
      <t xml:space="preserve">
Energía Eléctrica 
</t>
    </r>
    <r>
      <rPr>
        <b/>
        <sz val="8"/>
        <color theme="1"/>
        <rFont val="Arial"/>
        <family val="2"/>
      </rPr>
      <t>Tenologia de Visualizacion</t>
    </r>
    <r>
      <rPr>
        <sz val="8"/>
        <color theme="1"/>
        <rFont val="Arial"/>
        <family val="2"/>
      </rPr>
      <t xml:space="preserve">
DLP 
</t>
    </r>
    <r>
      <rPr>
        <b/>
        <sz val="8"/>
        <color theme="1"/>
        <rFont val="Arial"/>
        <family val="2"/>
      </rPr>
      <t>Tamaño Proyeccion</t>
    </r>
    <r>
      <rPr>
        <sz val="8"/>
        <color theme="1"/>
        <rFont val="Arial"/>
        <family val="2"/>
      </rPr>
      <t xml:space="preserve">
300  Pulgadas
</t>
    </r>
    <r>
      <rPr>
        <b/>
        <sz val="8"/>
        <color theme="1"/>
        <rFont val="Arial"/>
        <family val="2"/>
      </rPr>
      <t>Brillo</t>
    </r>
    <r>
      <rPr>
        <sz val="8"/>
        <color theme="1"/>
        <rFont val="Arial"/>
        <family val="2"/>
      </rPr>
      <t xml:space="preserve">
4500  Lumens
</t>
    </r>
    <r>
      <rPr>
        <b/>
        <sz val="8"/>
        <color theme="1"/>
        <rFont val="Arial"/>
        <family val="2"/>
      </rPr>
      <t>Duracion de la Lampara</t>
    </r>
    <r>
      <rPr>
        <sz val="8"/>
        <color theme="1"/>
        <rFont val="Arial"/>
        <family val="2"/>
      </rPr>
      <t xml:space="preserve">
6000  Horas Aproximadas
</t>
    </r>
    <r>
      <rPr>
        <b/>
        <sz val="8"/>
        <color theme="1"/>
        <rFont val="Arial"/>
        <family val="2"/>
      </rPr>
      <t>Resolucion Imagen</t>
    </r>
    <r>
      <rPr>
        <sz val="8"/>
        <color theme="1"/>
        <rFont val="Arial"/>
        <family val="2"/>
      </rPr>
      <t xml:space="preserve">
SVGA 
Control remoto, cable VGA, cable de carga y manuales 
</t>
    </r>
    <r>
      <rPr>
        <sz val="8"/>
        <color indexed="8"/>
        <rFont val="Arial"/>
        <family val="2"/>
      </rPr>
      <t xml:space="preserve">
</t>
    </r>
  </si>
  <si>
    <t xml:space="preserve">
El presente modelo es solamente ilustrativo.</t>
  </si>
  <si>
    <t>Proyección mínima será de 1,0 metros y la distancia de proyección máxima es de 11,8 metros.
La resolución es 1024x768 XGA y la relación de aspecto es 4:3.</t>
  </si>
  <si>
    <t>El bien ofrecido es el descrito</t>
  </si>
  <si>
    <r>
      <rPr>
        <b/>
        <sz val="8"/>
        <color theme="1"/>
        <rFont val="Arial"/>
        <family val="2"/>
      </rPr>
      <t>Fuentes de Alimentacion de Energia</t>
    </r>
    <r>
      <rPr>
        <sz val="8"/>
        <color theme="1"/>
        <rFont val="Arial"/>
        <family val="2"/>
      </rPr>
      <t xml:space="preserve">
Energía Eléctrica 
</t>
    </r>
    <r>
      <rPr>
        <b/>
        <sz val="8"/>
        <color theme="1"/>
        <rFont val="Arial"/>
        <family val="2"/>
      </rPr>
      <t>Tipos de Puertos Entradas y Salidas</t>
    </r>
    <r>
      <rPr>
        <sz val="8"/>
        <color theme="1"/>
        <rFont val="Arial"/>
        <family val="2"/>
      </rPr>
      <t xml:space="preserve">
Puerto USB 2.0 
</t>
    </r>
    <r>
      <rPr>
        <b/>
        <sz val="8"/>
        <color theme="1"/>
        <rFont val="Arial"/>
        <family val="2"/>
      </rPr>
      <t>Opciones de Conectividad</t>
    </r>
    <r>
      <rPr>
        <sz val="8"/>
        <color theme="1"/>
        <rFont val="Arial"/>
        <family val="2"/>
      </rPr>
      <t xml:space="preserve">
Conexión Con Cable 
USB 
WiFi 
</t>
    </r>
    <r>
      <rPr>
        <b/>
        <sz val="8"/>
        <color theme="1"/>
        <rFont val="Arial"/>
        <family val="2"/>
      </rPr>
      <t>Tipo de Insumo</t>
    </r>
    <r>
      <rPr>
        <sz val="8"/>
        <color theme="1"/>
        <rFont val="Arial"/>
        <family val="2"/>
      </rPr>
      <t xml:space="preserve">
Botellas 
</t>
    </r>
    <r>
      <rPr>
        <b/>
        <sz val="8"/>
        <color theme="1"/>
        <rFont val="Arial"/>
        <family val="2"/>
      </rPr>
      <t>Referencia del Insumo que requiere</t>
    </r>
    <r>
      <rPr>
        <sz val="8"/>
        <color theme="1"/>
        <rFont val="Arial"/>
        <family val="2"/>
      </rPr>
      <t xml:space="preserve">
T544120-AL - T544220-AL - T544320-AL - T544420 -AL 
</t>
    </r>
    <r>
      <rPr>
        <b/>
        <sz val="8"/>
        <color theme="1"/>
        <rFont val="Arial"/>
        <family val="2"/>
      </rPr>
      <t>Tipo de Impresion</t>
    </r>
    <r>
      <rPr>
        <sz val="8"/>
        <color theme="1"/>
        <rFont val="Arial"/>
        <family val="2"/>
      </rPr>
      <t xml:space="preserve">
Inyección De Tinta 
</t>
    </r>
    <r>
      <rPr>
        <b/>
        <sz val="8"/>
        <color theme="1"/>
        <rFont val="Arial"/>
        <family val="2"/>
      </rPr>
      <t>Colores de Impresion</t>
    </r>
    <r>
      <rPr>
        <sz val="8"/>
        <color theme="1"/>
        <rFont val="Arial"/>
        <family val="2"/>
      </rPr>
      <t xml:space="preserve">
Impresión Blanco Y Negro 
Impresión Color 
</t>
    </r>
    <r>
      <rPr>
        <b/>
        <sz val="8"/>
        <color theme="1"/>
        <rFont val="Arial"/>
        <family val="2"/>
      </rPr>
      <t>Resolucion de Impresion Blanco y Negro</t>
    </r>
    <r>
      <rPr>
        <sz val="8"/>
        <color theme="1"/>
        <rFont val="Arial"/>
        <family val="2"/>
      </rPr>
      <t xml:space="preserve">
5760 x 1440 dpi 
</t>
    </r>
    <r>
      <rPr>
        <b/>
        <sz val="8"/>
        <color theme="1"/>
        <rFont val="Arial"/>
        <family val="2"/>
      </rPr>
      <t>Resolucion de Impresion Color</t>
    </r>
    <r>
      <rPr>
        <sz val="8"/>
        <color theme="1"/>
        <rFont val="Arial"/>
        <family val="2"/>
      </rPr>
      <t xml:space="preserve">
5760 x 1440 dpi 
</t>
    </r>
    <r>
      <rPr>
        <b/>
        <sz val="8"/>
        <color theme="1"/>
        <rFont val="Arial"/>
        <family val="2"/>
      </rPr>
      <t>Velocidad Impresion Blanco/Negro</t>
    </r>
    <r>
      <rPr>
        <sz val="8"/>
        <color theme="1"/>
        <rFont val="Arial"/>
        <family val="2"/>
      </rPr>
      <t xml:space="preserve">
10  Pag X Min
</t>
    </r>
    <r>
      <rPr>
        <b/>
        <sz val="8"/>
        <color theme="1"/>
        <rFont val="Arial"/>
        <family val="2"/>
      </rPr>
      <t>Velocidad Impresion Color</t>
    </r>
    <r>
      <rPr>
        <sz val="8"/>
        <color theme="1"/>
        <rFont val="Arial"/>
        <family val="2"/>
      </rPr>
      <t xml:space="preserve">
5  Pag X Min
</t>
    </r>
    <r>
      <rPr>
        <b/>
        <sz val="8"/>
        <color theme="1"/>
        <rFont val="Arial"/>
        <family val="2"/>
      </rPr>
      <t>Sistema de Alimentacion de Papel</t>
    </r>
    <r>
      <rPr>
        <sz val="8"/>
        <color theme="1"/>
        <rFont val="Arial"/>
        <family val="2"/>
      </rPr>
      <t xml:space="preserve">
Alimentación por hojas 
</t>
    </r>
    <r>
      <rPr>
        <b/>
        <sz val="8"/>
        <color theme="1"/>
        <rFont val="Arial"/>
        <family val="2"/>
      </rPr>
      <t>Tamaño de Papel</t>
    </r>
    <r>
      <rPr>
        <sz val="8"/>
        <color theme="1"/>
        <rFont val="Arial"/>
        <family val="2"/>
      </rPr>
      <t xml:space="preserve">
A4 
Carta 
Oficio 
</t>
    </r>
    <r>
      <rPr>
        <b/>
        <sz val="8"/>
        <color theme="1"/>
        <rFont val="Arial"/>
        <family val="2"/>
      </rPr>
      <t>Tipos de Papel</t>
    </r>
    <r>
      <rPr>
        <sz val="8"/>
        <color theme="1"/>
        <rFont val="Arial"/>
        <family val="2"/>
      </rPr>
      <t xml:space="preserve">
Común 
Fotográfico 
Papel Con Acabado Brillante Y Semibrillante 
Papel Con Acabado Mate 
</t>
    </r>
    <r>
      <rPr>
        <b/>
        <sz val="8"/>
        <color theme="1"/>
        <rFont val="Arial"/>
        <family val="2"/>
      </rPr>
      <t>Capacidad Bandeja Entrada de Papel</t>
    </r>
    <r>
      <rPr>
        <sz val="8"/>
        <color theme="1"/>
        <rFont val="Arial"/>
        <family val="2"/>
      </rPr>
      <t xml:space="preserve">
100  Hojas
</t>
    </r>
    <r>
      <rPr>
        <b/>
        <sz val="8"/>
        <color theme="1"/>
        <rFont val="Arial"/>
        <family val="2"/>
      </rPr>
      <t>Capacidad Bandeja Salida de Papel</t>
    </r>
    <r>
      <rPr>
        <sz val="8"/>
        <color theme="1"/>
        <rFont val="Arial"/>
        <family val="2"/>
      </rPr>
      <t xml:space="preserve">
30  Hojas
Tipo de Escaner
Cama Plana 
Resolucion Escaner
1200 x 2400 dpi 
Tamaño del Escaner
Carta 
Velocidad Copiado Blanco y Negro
7.7  Pag X Min
Velocidad Copiado Color
3.8  Pag X Min
</t>
    </r>
  </si>
  <si>
    <r>
      <rPr>
        <b/>
        <sz val="9"/>
        <color rgb="FF000000"/>
        <rFont val="Arial"/>
        <family val="2"/>
      </rPr>
      <t>Caracteristicas Especiales</t>
    </r>
    <r>
      <rPr>
        <sz val="9"/>
        <color indexed="8"/>
        <rFont val="Arial"/>
        <family val="2"/>
      </rPr>
      <t xml:space="preserve">
Copiadora 
Escáner 
Permite impresión en Tamaño Personalizado 
Cable de corriente AC -Cable USB -CD con drivers (Windows) -Documentación y garantía.</t>
    </r>
  </si>
  <si>
    <t>Portatil 512GB RAM 16GB</t>
  </si>
  <si>
    <t>SIBATÉ</t>
  </si>
  <si>
    <t>COGUA</t>
  </si>
  <si>
    <t>Guadaña a Gasolina Eje Recto De 42.7 Cc 2.6 Hp 2 Tiempos</t>
  </si>
  <si>
    <t>https://www.mercadolibre.com.co/planta-electrica-a-gasolina-2500-w-pretul-26034/p/MCO15797624#reco_backend=comparator-default-odin&amp;reco_client=pdp_comparator&amp;reco_product_pos=1&amp;reco_backend_type=low_level&amp;reco_id=162726bd-a6c8-41cd-9bbf-2cae16fb56c6</t>
  </si>
  <si>
    <t>https://www.homecenter.com.co/homecenter-co/product/548366/guadana-a-gasolina-331r-eje-recto-de-326-cc-13-hp-2-tiempos/548366/?kid=goosho_1161562&amp;shop=googleShopping&amp;gad_source=1&amp;gbraid=0AAAAADt6wnpj3ZD0_gBkp23e4BHTSabuL&amp;gclid=Cj0KCQjwz7C2BhDkARIsAA_SZKZFuV9uNjVVd1EEQsmM9BIElDwr59jW23Y9GVrileNuVJuA1kYSMTEaAv5bEALw_wcB</t>
  </si>
  <si>
    <r>
      <rPr>
        <b/>
        <sz val="10"/>
        <color theme="1"/>
        <rFont val="Arial"/>
        <family val="2"/>
      </rPr>
      <t xml:space="preserve">         </t>
    </r>
    <r>
      <rPr>
        <sz val="10"/>
        <color theme="1"/>
        <rFont val="Arial"/>
        <family val="2"/>
      </rPr>
      <t xml:space="preserve">                                                                                                                                                       </t>
    </r>
    <r>
      <rPr>
        <b/>
        <sz val="10"/>
        <color theme="1"/>
        <rFont val="Arial"/>
        <family val="2"/>
      </rPr>
      <t xml:space="preserve">                                                                                                                                                                       </t>
    </r>
    <r>
      <rPr>
        <sz val="10"/>
        <color theme="1"/>
        <rFont val="Arial"/>
        <family val="2"/>
      </rPr>
      <t xml:space="preserve">
</t>
    </r>
  </si>
  <si>
    <t>GACHETA/ PENDIENTE HOY</t>
  </si>
  <si>
    <t xml:space="preserve">Carpa Grande 6mX5m </t>
  </si>
  <si>
    <t xml:space="preserve">GUADAÑA A GASOLINA  </t>
  </si>
  <si>
    <t>Guadaña A Gasolina</t>
  </si>
  <si>
    <t>Guadaña A Gasolina 331R Eje Recto De 32.6 Cc 1.3 Hp 2 Tiempos</t>
  </si>
  <si>
    <t xml:space="preserve">
El presente modelo es solamente ilustrativo.</t>
  </si>
  <si>
    <t>Dimensiones: Alto 50 cm Ancho 70 cm. Especificaciones: Garantía 12 meses. Cilindrada 32.6. Uso de herramienta Profesiona.l Ancho de corte 1 cm. Material Acero Plástico. Motor 2 tiempos. Largo máximo de corte 43cm.  Potencia: 1.34 HP.  Color: Naranja. Tipo: Guadañas de combustión. Origen Producto Nacional. Alimentación Gasolina; Aceite. Largo 200 cm. Requiere puesta en marchan. No
Incluye Arnes, cuchilla, manual, kit herramientas</t>
  </si>
  <si>
    <t>RANA COMPACTADORA</t>
  </si>
  <si>
    <t>Rana Compactadora Con Motor Gasolina</t>
  </si>
  <si>
    <t>Rana Compactadora Con Motor Gasolina De 9hp 3.600rpm Incluye Protector De Poleas Y Correas Según Norma</t>
  </si>
  <si>
    <t>Dimensiones de la placa 50x70cm • peso sin motor 100kg, elaborada en lamina acerada hr de ½”, Unidad(marrano) en rodamientos de alta calidad y lubricion autónoma, Incluye ruedas para su facil transporte, Compacta capas de 50 cm, Fuerza de compactación 19kn (1900kg), Protector de seguridad según norma Garantizamos disponibilidad de Repuestos  Amortiguación sobre resortes,  Avance de 28metros por minuto</t>
  </si>
  <si>
    <t xml:space="preserve">                                    FICHA TÉCNICA No. 1</t>
  </si>
  <si>
    <t>TROMPO MEZCLADOR DE CONCRETO</t>
  </si>
  <si>
    <t>Mezcladora de concreto de un  bulto.</t>
  </si>
  <si>
    <t xml:space="preserve">Mezcladora De Concreto 1 Bulto Motor Diésel  10hp 3.600rpm.
</t>
  </si>
  <si>
    <t>Mezcladora de concreto  fabricada en lamina reforzada. Anti desgaste trabajo pesado calibre 3/16” y 1/8” Giro volteo de tarro 360°. Freno de seguridad fácil de accionar. Chasis en u3” y soporte para transporte, Llantas rin 13. Cremallera en acero completamente intercambiable peso sin motor de 190kg.  montada sobre rodamientos de larga duración. Medidas largo 1,79m, ancho 1m y alto1,39m Capacidad máxima 250lt. Mezcla de 7,5 a 9 bultos por hora.</t>
  </si>
  <si>
    <t>DEFINE 27/08/2024</t>
  </si>
  <si>
    <t>Kit de seguridad y protección para guadaña</t>
  </si>
  <si>
    <t xml:space="preserve">Kit de Seguridad y protección </t>
  </si>
  <si>
    <t>ENTREGA 13 DE OCTUBRE</t>
  </si>
  <si>
    <t xml:space="preserve">SESQUILE </t>
  </si>
  <si>
    <t>6 Municipios</t>
  </si>
  <si>
    <t xml:space="preserve">2 Municipios </t>
  </si>
  <si>
    <t>PUERTO SALGAR</t>
  </si>
  <si>
    <t xml:space="preserve">
ESPECIFICACIONES DEL GENERADOR
* POTENCIA MÁXIMA AL ARRANQUE: 2800 W
* POTENCIA MÁXIMA DE OPERACIÓN: 2500 W
* TENSIÓN / FRECUENCIA: 120 - 240 V / 60 HZ
* CORRIENTE DE ARRANQUE: 21 A (10 A POR FASE)
* NÚMERO DE FASES: 2
* NIVEL DE RUIDO: 67 DB @ 7 M
* TEMPERATURA AMBIENTE MÁXIMA ADMISIBLE: 40° C
* TEMPERATURA AMBIENTE MÍNIMA ADMISIBLE: -5° C
* ALTURA SOBRE EL NIVEL DEL MAR: 0 A + 2,600 M
* CLASIFICACIÓN TÉRMICA O CALENTAMIENTO ADMISIBLE: F
ESPECIFICACIONES DEL MOTOR
* POTENCIA: 6.5 HP
* CILINDRADA DEL MOTOR: 196 CC
* VELOCIDAD SIN CARGA DEL MOTOR: 3,750 RPM
* CAPACIDAD DEL TANQUE: 15 L
* ARRANQUE: MANUAL (CUERDA RETRÁCTIL)
* DURACIÓN DEL TANQUE A TRABAJO CONTINUO: 6 H = 15 L DE COMBUSTIBLE
* DIMENSIONES (BASE X ALTURA X FONDO): 59 X 44 X 43 CM
* CICLO DE TRABAJO CONTINUO A POTENCIA NORMAL: 60 MINUTOS DE DESCANSO POR TANQUE CONSUMIDO
* PESO: 37 KG
</t>
  </si>
  <si>
    <t xml:space="preserve">
El presente modelo es solamente ilustrativo.</t>
  </si>
  <si>
    <t xml:space="preserve">
* ACEITE SEMI-SINTÉTICO RECOMENDADO PARA MOTOR DE 4 TIEMPOS TRUPER® PARA UN MEJOR DESEMPEÑO Y VIDA ÚTIL DEL GENERADOR (NO INCLUIDO)
* CAPACIDAD DEL TANQUE DE GASOLINA DE 15 L PARA 6 HORAS DE TRABAJO CONTINUO
* SENSOR CON COMPENSADOR DE ALTURA (MAP) QUE SE AJUSTA A LAS DIFERENTES ALTITUDES SOBRE EL NIVEL DEL MAR PARA EVITAR DAÑO AL CARBURADOR
* MOTOR OHV (OVER HEAD VALVE) A 4 TIEMPOS DE ALTO RENDIMIENTO, NO REQUIERE MEZCLA DE ACEITE Y GASOLINA
* AGREGAR ACEITE PARA MOTOR DE 4 TIEMPOS EN EL DEPÓSITO DE ACEITE ANTES DE ARRANCAR
* BOBINADO DE ALUMINIO
* ARRANQUE MANUAL
</t>
  </si>
  <si>
    <t xml:space="preserve">                                    FICHA TÉCNICA No. 2</t>
  </si>
  <si>
    <t>REFLECTOR LED</t>
  </si>
  <si>
    <t xml:space="preserve">CARACTERÍSTICAS: ALTURA DE INSTALACIÓN: 5M;ÁNGULO DE ILUMINACIÓN: 120 GRADOS;BATERÍA RECARGABLE INCORPORADA DE 30.000 MAH
ALIMENTACIÓN: ENERGÍA SOLAR;BATERÍA RECARGABLE
ALTO: 9
ANCHO: 43.7
COLOR DE LUZ: FRÍA
PROFUNDIDAD: 67
CUENTA CON LED INTEGRADO: SI
CUENTA CON SENSOR: NO
WIFI: NO
NIVEL DE PROTECCIÓN: IP65
</t>
  </si>
  <si>
    <t xml:space="preserve">•TÉRMINOS GARANTÍA : 1 AÑO
•PAÍS DE ORIGEN : CHINA
•GARANTÍA PRODUCTO : 10 MESES
•POTENCIA : 300 W
•COLOR : NEGRO
</t>
  </si>
  <si>
    <t>PALA CON CABO DE MADERA</t>
  </si>
  <si>
    <t xml:space="preserve">HERRAMIENTA DE MANO UTILIZADA PARA EXCAVAR O MOVER MATERIALES CON COHESIÓN RELATIVAMENTE PEQUEÑA. ÚTIL EN LA CONSTRUCCIÓN, LABORES AGRÍCOLAS Y FORESTALES. 
PALA REDONDA O DE PUNTA #4 COLOR NEGRO METÁLICA, TRATADA TÉRMICAMENTE PARA MENOR DESGASTE Y RESISTENCIA A LA FLEXIÓN, TRACCIÓN O TORSIÓN E IMPACTO.
COMPOSICIÓN: ACERO Y MADERA
REFERENCIA HPA4931
MEDIDAS: 26 X 33 X 95 CM
USO: PARA CAVAR Y RECOGER, CON CABO MADERA.
</t>
  </si>
  <si>
    <t xml:space="preserve">
El presente modelo es solamente ilustrativo.</t>
  </si>
  <si>
    <t>HERRAMIENTA DE MANO UTILIZADA PARA EXCAVAR O MOVER MATERIALES CON COHESIÓN RELATIVAMENTE PEQUEÑA.</t>
  </si>
  <si>
    <t>BOTIQUÍN TIPO B</t>
  </si>
  <si>
    <t xml:space="preserve">
ALTO: 16 CM
ANCHO: 40 CM
PESO: 5 KG
CAPACIDAD: 25 ELEMENTOS
ESTE PRODUCTO CONTIENE INSUMOS MÉDICOS QUE POR SU NATURALEZA Y CADENA DE BIOSEGURIDAD, DEBEN SER MANIPULADOS ÚNICAMENTE POR EL USUARIO FINAL, POR ESTE MOTIVO, ESTE PRODUCTO NO TENDRÁ RETRACTO EN CASO QUE SEA DESTAPADO POR EL USUARIO; POR LO CUAL ACONSEJAMOS LEER CUIDADOSAMENTE LAS CANTIDADES Y LOS INSUMOS INCLUIDOS EN EL KIT. LA GARANTÍA DE ESTE PRODUCTO CUBRE EL AVERÍO DE LOS INSUMOS O DEL BOTIQUÍN EN SU TOTALIDAD DURANTE EL PROCESO DE ENTREGA.
</t>
  </si>
  <si>
    <t xml:space="preserve">
BOTIQUÍN TIPO B :MORRAL GRANDE DE 52CM X 36CM X 13 CM COMPUESTO POR DOS BOLSILLOS (UNO GRANDE CON COMPARTIMIENTOS PARA ALMACENAR LOS ELEMENTOS Y UNO PEQUEÑO) ELABORADO EN LONA, REATA PARA CARGAR EN HOMBROS, DOTADO CON 25 ELEMENTOS.  
</t>
  </si>
  <si>
    <t xml:space="preserve">CAMILLA DE INMOVILIZACIÓN Y TRASLADO
</t>
  </si>
  <si>
    <t xml:space="preserve">• USO: INMOVILIZACIÓN CERVICAL – TRASLADO DE PACIENTE.
• MATERIAL - POLIETILENO
• PESO - 6,5 KG.
• MEDIDAS APROXIMADAS: 183 X 45 X 6
• CAPACIDAD DE CARGA 180 KG.
• ARNÉS TIPO ARAÑA PARA SUJECIÓN PACIENTE CON SECCIONES REFLECTIVAS.
• TRANSLUCIDA PARA MÍNIMA INTERFERENCIA EN TOMA DE PLACA RX, MRI, TC Y PROCEDIMIENTOS EN ESCÁNER.
• MANIJAS DE SUJECIÓN PARA FÁCIL TRASLADO Y MANIPULACIÓN.
• SEÑALIZACIÓN DE CAMILLA PARA IDENTIFICACIÓN EN LA PARED.
• GANCHO PARA COLGAR EN LA PARED.
</t>
  </si>
  <si>
    <t xml:space="preserve">• TRANSLUCIDA PARA MÍNIMA INTERFERENCIA EN TOMA DE PLACA RX, MRI, TC Y PROCEDIMIENTOS EN ESCÁNER.
• ARNÉS TIPO ARAÑA PARA SUJECIÓN PACIENTE CON SECCIONES REFLECTIVAS.
</t>
  </si>
  <si>
    <t xml:space="preserve">CABINA DE SONIDO CON MICROFONO </t>
  </si>
  <si>
    <t>Cabina activa recargable amplificada de dos vías, cuenta con entrada DC para recibir carga de batería externa 12V, incorpora reproductor de formato MP3, WAV, y WMA, lector de memoria SD, USB y sistema Bluetooth, posee una potencia insuperable, entrada y salida auxiliar RCA, iluminación LED frontal, incorpora un control maestro de volumen, control de ecualización para brillo y bajo, entrada plug 6.5mm para micrófono. Diseño Compacto y Portátil.
Conexión Bluetooth.
Entradas USB y SD.
Radio FM Integrada.
Ecualizador.
Luces LED.
Control Remoto.
Dimensiones y Peso. Tipos de cabinas de 1000 watts.</t>
  </si>
  <si>
    <r>
      <rPr>
        <b/>
        <sz val="10"/>
        <color rgb="FF000000"/>
        <rFont val="Arial"/>
        <family val="2"/>
      </rPr>
      <t>NOTA 1:</t>
    </r>
    <r>
      <rPr>
        <sz val="10"/>
        <color rgb="FF000000"/>
        <rFont val="Arial"/>
        <family val="2"/>
      </rPr>
      <t xml:space="preserve"> LOS LOGOS Y DISEÑOS SERAN SUMINISTRADOS POR EL PROVEEDOR PARA CADA ELEMENTO O UNIFORME Y SERAN APROBADOS POR EL INSTITUTO.
El contratista debera adjuntar:
El contratista  se compromete a entregar el elemento establecido en la descripciòn de la presente ficha tecnica </t>
    </r>
  </si>
  <si>
    <t>GRECA</t>
  </si>
  <si>
    <t>LA FERIA DE LA GRECA</t>
  </si>
  <si>
    <t>Greca</t>
  </si>
  <si>
    <t>Greca Percoladora  65 tazas</t>
  </si>
  <si>
    <t>COMPRA COCINA</t>
  </si>
  <si>
    <t>EQUIPMENT</t>
  </si>
  <si>
    <t>Greca percoladora para 55 tazas.</t>
  </si>
  <si>
    <t>FACIHOGAR</t>
  </si>
  <si>
    <t>OLLA GRANDE</t>
  </si>
  <si>
    <t>HOME SENTRY</t>
  </si>
  <si>
    <t>IMUSA</t>
  </si>
  <si>
    <t>Olla Caldero 30 x 40 – 38 litros</t>
  </si>
  <si>
    <t>OLLA MEDIANA</t>
  </si>
  <si>
    <t>ALUMINIOS ALFUSA</t>
  </si>
  <si>
    <t>Olla Mediana Tipo Caldero 30 x 40 – 38 litros</t>
  </si>
  <si>
    <t>Olla Grande Tipo Caldero 40x40 De 60 Litros con tapa</t>
  </si>
  <si>
    <t>OLLA PEQUEÑA</t>
  </si>
  <si>
    <t>Olla Caldero Alta en Aluminio 10 Litros </t>
  </si>
  <si>
    <t>MAVI HOGAR</t>
  </si>
  <si>
    <t>Olla pequeña Caldero Alta en Aluminio 10 Litros </t>
  </si>
  <si>
    <t>Chocolatera Olleta De Aluminio 8 Litros</t>
  </si>
  <si>
    <t>Chocolatera</t>
  </si>
  <si>
    <t>MAVIHOGAR</t>
  </si>
  <si>
    <t>Sartén Wok Antiadherente  De 40cm</t>
  </si>
  <si>
    <t>Sarten Wok</t>
  </si>
  <si>
    <t>FALABELLA</t>
  </si>
  <si>
    <t>Cucharón  Industrial en Aluminio Fundido Y Madera</t>
  </si>
  <si>
    <t xml:space="preserve">Cucharón </t>
  </si>
  <si>
    <t>MAXITODO</t>
  </si>
  <si>
    <t>Cucharón  Industrial en Aluminio Fundido Y Madera 55 cm largo</t>
  </si>
  <si>
    <t>MERCADOSHOP</t>
  </si>
  <si>
    <t>Mr.Beef</t>
  </si>
  <si>
    <t>Asador</t>
  </si>
  <si>
    <t xml:space="preserve">Char-Broil </t>
  </si>
  <si>
    <t>Falabella</t>
  </si>
  <si>
    <t>Asador a carbón con bandeja y tapa, fabricado en acero.</t>
  </si>
  <si>
    <t>Bandeja Para Nevera Grande En Acero Inoxidable 58cm X 39</t>
  </si>
  <si>
    <t>Bandejas</t>
  </si>
  <si>
    <t>Exhibir</t>
  </si>
  <si>
    <t>Aceros</t>
  </si>
  <si>
    <t>Casa y Cocina</t>
  </si>
  <si>
    <t>Bandeja Grande En Acero Inoxidable 58cm X 39</t>
  </si>
  <si>
    <t xml:space="preserve">CANGURO </t>
  </si>
  <si>
    <t>Apisonador tipo Canguro marca masalta con  motor honda GX100 3 hp</t>
  </si>
  <si>
    <t>DIMACRO</t>
  </si>
  <si>
    <t xml:space="preserve">IMPORTACIONES LA IMPERIAL </t>
  </si>
  <si>
    <t>https://maquitecdecolombia.com/compra-de/compactacion/apisonadores-compactacion/apisonador-diesel-4-2-hp/?gad_source=1&amp;gbraid=0AAAAADwAQf-kM1wFOI6bW7pdMUvlI-7y9&amp;gclid=Cj0KCQjw28W2BhC7ARIsAPerrcK2nPQ90-zVnwb83ZPh-9mXnJu8wCyfoDpeZbLixEcmvEqq0ulenNsaAiiFEALw_wcB</t>
  </si>
  <si>
    <t>Canguro apisonador</t>
  </si>
  <si>
    <t xml:space="preserve">PROPUESTA DE POSIBLES KITS PARA JUNTAS DE ACCIÓN COMUNAL </t>
  </si>
  <si>
    <t>DETALLE KIT</t>
  </si>
  <si>
    <t xml:space="preserve">ÍTEM </t>
  </si>
  <si>
    <t xml:space="preserve">VALOR UNITARIO </t>
  </si>
  <si>
    <t xml:space="preserve">VALOR TOTAL ÍTEM </t>
  </si>
  <si>
    <t>VALOR TOTAL DEL KIT</t>
  </si>
  <si>
    <t>KIT 1</t>
  </si>
  <si>
    <t>Silla sin brazos, liviana y resistente. Medidas: Largo 47 cm, Ancho 52 cm, Alto 88,5 cm.</t>
  </si>
  <si>
    <t>Mesa cuadrada con patas rectas, de 4 puestos, desarmable. Medidas: Largo 74,50 cm, Ancho 74,50 cm, Alto 71,00 cm.</t>
  </si>
  <si>
    <t>Proyector de video (Video Beam DLP) con aproximadamente 6000 horas de uso y 4500 lúmenes.</t>
  </si>
  <si>
    <t>KIT 2</t>
  </si>
  <si>
    <t>Portátil con 512 GB de almacenamiento y 16 GB de RAM.</t>
  </si>
  <si>
    <t>Impresora multifuncional de inyección de tinta, con botellas como tipo de insumo.</t>
  </si>
  <si>
    <t xml:space="preserve">KIT 3 </t>
  </si>
  <si>
    <t>Voltaje de corriente alterna: 120V/240V. 
Alternativa segura para cortes de suministro. 
Potencia máxima: 2800W. 
Tipo de arranque: manual. 
Tipo de alimentación: gasolina.
Peso: 37 kg.
Duración del tanque en trabajo continuo: 6 horas (15 L de combustible).</t>
  </si>
  <si>
    <t>Extensión eléctrica de uso rudo, 30 metros, con polo a tierra.</t>
  </si>
  <si>
    <t>Cabina de sonido con potencia RMS de 500W.</t>
  </si>
  <si>
    <t>Reflector LED con panel solar y control remoto, 300W.</t>
  </si>
  <si>
    <t>KIT 4</t>
  </si>
  <si>
    <t>Guadaña a gasolina VS400, eje recto, de 42,7 cc, 2,6 hp, 2 tiempos.</t>
  </si>
  <si>
    <t>Carretilla con capacidad máxima de 200 L, fabricada en plástico y con características antipinchazo.</t>
  </si>
  <si>
    <t>Zapapico Colima de 5 libras, con cabo.</t>
  </si>
  <si>
    <t xml:space="preserve">Palas con Cabo de Madera. </t>
  </si>
  <si>
    <t>Azadón con Cabo de Madera.</t>
  </si>
  <si>
    <t>Machete de 22" (aproximadamente 56 cm de largo).</t>
  </si>
  <si>
    <t xml:space="preserve"> - Casco con visor transparente y malla.
- Delantal de cáñamo.
- Guantes de poliuretano.
- Canilleras de cáñamo.
- Arnés.</t>
  </si>
  <si>
    <t>KIT 5</t>
  </si>
  <si>
    <t>Motosierra a gasolina, potencia: 3,2 kW (4,4 PS / 4,3 bhp).</t>
  </si>
  <si>
    <t>Cabeza soldada, fabricada en acero, mango de madera de pino.</t>
  </si>
  <si>
    <t xml:space="preserve">Manila de 10 mts </t>
  </si>
  <si>
    <t>Soga de fique de 30 metros lineales, 13 mm de diámetro</t>
  </si>
  <si>
    <t>KIT 6</t>
  </si>
  <si>
    <t>Carpa 6mX5m</t>
  </si>
  <si>
    <t>KIT 7</t>
  </si>
  <si>
    <t>Olla Grande</t>
  </si>
  <si>
    <t>Olla Mediana</t>
  </si>
  <si>
    <t>Olla pequeña</t>
  </si>
  <si>
    <t xml:space="preserve">Sarten Wok </t>
  </si>
  <si>
    <t xml:space="preserve">Cucharon </t>
  </si>
  <si>
    <t>Bandeja</t>
  </si>
  <si>
    <t>KITS EXCLUSIVOS PARA  ASOJUNTAS</t>
  </si>
  <si>
    <t xml:space="preserve">VALOR TOTAL ITEM </t>
  </si>
  <si>
    <t>KIT 1 ASOJUNTAS</t>
  </si>
  <si>
    <t>KIT 2 ASOJUNTAS</t>
  </si>
  <si>
    <t>Rana compactadora con placa de 53 × 50 cm, capacidad de impacto de 13 kN (1300 kg).</t>
  </si>
  <si>
    <t>Ahoyadora</t>
  </si>
  <si>
    <t xml:space="preserve">Canguro </t>
  </si>
  <si>
    <t>Apisonador tipo Canguro  con motor honda GX100 3 hp</t>
  </si>
  <si>
    <t xml:space="preserve">VALOR UNITARIO ÍTEM </t>
  </si>
  <si>
    <t xml:space="preserve"> Motosierra</t>
  </si>
  <si>
    <t>Duracion de la Bateria 9  Horas Aproximadas
Resolucion Camara WEB FHD 1080p 
Camara incorporada</t>
  </si>
  <si>
    <r>
      <rPr>
        <b/>
        <sz val="8"/>
        <color theme="1"/>
        <rFont val="Arial"/>
        <family val="2"/>
      </rPr>
      <t>Marca del Procesador (OPCIONALES):</t>
    </r>
    <r>
      <rPr>
        <sz val="8"/>
        <color theme="1"/>
        <rFont val="Arial"/>
        <family val="2"/>
      </rPr>
      <t xml:space="preserve">
INTEL® CORE™ I5-10210U o Ryzen 5 
</t>
    </r>
    <r>
      <rPr>
        <b/>
        <sz val="8"/>
        <color theme="1"/>
        <rFont val="Arial"/>
        <family val="2"/>
      </rPr>
      <t xml:space="preserve">Tipos de Discos </t>
    </r>
    <r>
      <rPr>
        <sz val="8"/>
        <color theme="1"/>
        <rFont val="Arial"/>
        <family val="2"/>
      </rPr>
      <t xml:space="preserve">
Disco Estado Solido (SSD) 
</t>
    </r>
    <r>
      <rPr>
        <b/>
        <sz val="8"/>
        <color theme="1"/>
        <rFont val="Arial"/>
        <family val="2"/>
      </rPr>
      <t>Capacidad de Disco</t>
    </r>
    <r>
      <rPr>
        <sz val="8"/>
        <color theme="1"/>
        <rFont val="Arial"/>
        <family val="2"/>
      </rPr>
      <t xml:space="preserve">
Estado Solido SSD 512 GB 
</t>
    </r>
    <r>
      <rPr>
        <b/>
        <sz val="8"/>
        <color theme="1"/>
        <rFont val="Arial"/>
        <family val="2"/>
      </rPr>
      <t>Número de Núcleos (más núcleos más multitareas)</t>
    </r>
    <r>
      <rPr>
        <sz val="8"/>
        <color theme="1"/>
        <rFont val="Arial"/>
        <family val="2"/>
      </rPr>
      <t xml:space="preserve">
8  Nucleos
</t>
    </r>
    <r>
      <rPr>
        <b/>
        <sz val="8"/>
        <color theme="1"/>
        <rFont val="Arial"/>
        <family val="2"/>
      </rPr>
      <t>Velocidad del Procesador</t>
    </r>
    <r>
      <rPr>
        <sz val="8"/>
        <color theme="1"/>
        <rFont val="Arial"/>
        <family val="2"/>
      </rPr>
      <t xml:space="preserve">
(4P + 4E) / 12T, P-core 2.0 / 4.4GHz, E-core 1.5 / 3.3GHz, 12MB 
</t>
    </r>
    <r>
      <rPr>
        <b/>
        <sz val="8"/>
        <color theme="1"/>
        <rFont val="Arial"/>
        <family val="2"/>
      </rPr>
      <t>Memoria RAM</t>
    </r>
    <r>
      <rPr>
        <sz val="8"/>
        <color theme="1"/>
        <rFont val="Arial"/>
        <family val="2"/>
      </rPr>
      <t xml:space="preserve">
16 GB 
</t>
    </r>
    <r>
      <rPr>
        <b/>
        <sz val="8"/>
        <color theme="1"/>
        <rFont val="Arial"/>
        <family val="2"/>
      </rPr>
      <t>Sistema Operativo</t>
    </r>
    <r>
      <rPr>
        <sz val="8"/>
        <color theme="1"/>
        <rFont val="Arial"/>
        <family val="2"/>
      </rPr>
      <t xml:space="preserve">
Windows 
</t>
    </r>
    <r>
      <rPr>
        <b/>
        <sz val="8"/>
        <color theme="1"/>
        <rFont val="Arial"/>
        <family val="2"/>
      </rPr>
      <t>Version Sistema Operativo</t>
    </r>
    <r>
      <rPr>
        <sz val="8"/>
        <color theme="1"/>
        <rFont val="Arial"/>
        <family val="2"/>
      </rPr>
      <t xml:space="preserve">
11 home 
</t>
    </r>
    <r>
      <rPr>
        <b/>
        <sz val="8"/>
        <color theme="1"/>
        <rFont val="Arial"/>
        <family val="2"/>
      </rPr>
      <t>Fuentes de Alimentacion de Energia</t>
    </r>
    <r>
      <rPr>
        <sz val="8"/>
        <color theme="1"/>
        <rFont val="Arial"/>
        <family val="2"/>
      </rPr>
      <t xml:space="preserve">
Batería Recargable Interna 
</t>
    </r>
    <r>
      <rPr>
        <b/>
        <sz val="8"/>
        <color theme="1"/>
        <rFont val="Arial"/>
        <family val="2"/>
      </rPr>
      <t xml:space="preserve">Tipos de Puertos Entradas y Salidas
</t>
    </r>
    <r>
      <rPr>
        <sz val="8"/>
        <color theme="1"/>
        <rFont val="Arial"/>
        <family val="2"/>
      </rPr>
      <t xml:space="preserve">Entrada Tarjeta SD 
Puerto HDMI 
Puerto USB 3.2 
Puerto USB Tipo C 
Salida de Audífonos 
</t>
    </r>
    <r>
      <rPr>
        <b/>
        <sz val="8"/>
        <color theme="1"/>
        <rFont val="Arial"/>
        <family val="2"/>
      </rPr>
      <t>Opciones de Conectividad</t>
    </r>
    <r>
      <rPr>
        <sz val="8"/>
        <color theme="1"/>
        <rFont val="Arial"/>
        <family val="2"/>
      </rPr>
      <t xml:space="preserve">
Bluetooth 
WiFi 
</t>
    </r>
    <r>
      <rPr>
        <b/>
        <sz val="8"/>
        <color theme="1"/>
        <rFont val="Arial"/>
        <family val="2"/>
      </rPr>
      <t>Otras Tecnologias de Conectividad</t>
    </r>
    <r>
      <rPr>
        <sz val="8"/>
        <color theme="1"/>
        <rFont val="Arial"/>
        <family val="2"/>
      </rPr>
      <t xml:space="preserve">
Wi-Fi 6E 
</t>
    </r>
    <r>
      <rPr>
        <b/>
        <sz val="8"/>
        <color theme="1"/>
        <rFont val="Arial"/>
        <family val="2"/>
      </rPr>
      <t>No. Puertos HDMI</t>
    </r>
    <r>
      <rPr>
        <sz val="8"/>
        <color theme="1"/>
        <rFont val="Arial"/>
        <family val="2"/>
      </rPr>
      <t xml:space="preserve">
1  Puertos
</t>
    </r>
    <r>
      <rPr>
        <b/>
        <sz val="8"/>
        <color theme="1"/>
        <rFont val="Arial"/>
        <family val="2"/>
      </rPr>
      <t>No. Puertos USB</t>
    </r>
    <r>
      <rPr>
        <sz val="8"/>
        <color theme="1"/>
        <rFont val="Arial"/>
        <family val="2"/>
      </rPr>
      <t xml:space="preserve">
2  Puertos
</t>
    </r>
  </si>
  <si>
    <t>GUAYABAL DE SIQUIMA</t>
  </si>
  <si>
    <t xml:space="preserve">SAN BERNANDO </t>
  </si>
  <si>
    <t>AGUA DE DIOS</t>
  </si>
  <si>
    <t>KIT 4 ASOJUNTAS</t>
  </si>
  <si>
    <t>KIT 3 ASOJUNTAS</t>
  </si>
  <si>
    <t>Trompo mezclador 2 Bulto Motor Diésel capacidad máxima 250lt.</t>
  </si>
  <si>
    <t>Carpa Pequeña 2m x3m</t>
  </si>
  <si>
    <t xml:space="preserve">COMPROMISOS </t>
  </si>
  <si>
    <t>FUNZA</t>
  </si>
  <si>
    <t>SAN BERNARDO</t>
  </si>
  <si>
    <t>VALOR TOTAL</t>
  </si>
  <si>
    <t>VALOR UNITARIO</t>
  </si>
  <si>
    <t>CANTIDADES</t>
  </si>
  <si>
    <t>Reflector Led con Panel Solar y Control Remoto 300W</t>
  </si>
  <si>
    <t>Kit de Seguridad y protección para guadaña</t>
  </si>
  <si>
    <t>Manila de 10 MTS</t>
  </si>
  <si>
    <t>ASOJUNTAS</t>
  </si>
  <si>
    <t>Impresora Multifuncional- Inyección De Tinta - Tipo de Insumo Botellas</t>
  </si>
  <si>
    <t>Lote 1</t>
  </si>
  <si>
    <t>Lote 2</t>
  </si>
  <si>
    <t>Lote 3</t>
  </si>
  <si>
    <t>Lote 4</t>
  </si>
  <si>
    <t>ESTUDIO DE MERCADO Y/O ANALISIS COMPARATIVO DE PRECIOS</t>
  </si>
  <si>
    <t>RFI DE FERRETERIA PROCESO IDACO</t>
  </si>
  <si>
    <t xml:space="preserve">El coheficiente de variacion Celda sg (Amarillo), se debe modificar en el porcentaje establecido para el proceso, como ejemplo se establece un 20%.
Modificar la formula de la celda S7 de acuerdo con lo establecido en la celda T5 y copiar formula para los demas items </t>
  </si>
  <si>
    <t>PROMEDIO UNITARIO DE LAS COTIZACIONES ALLEGADAS</t>
  </si>
  <si>
    <t>COTIZACIONES ALLEGADAS</t>
  </si>
  <si>
    <t>DESVIACION ESTANDAR</t>
  </si>
  <si>
    <t>COEFICIENTE 
DE 
VARIACION (CV)</t>
  </si>
  <si>
    <t>SI / NO
APLICA LIMITE</t>
  </si>
  <si>
    <t>LIMITE INFERIOR
LIMITE SUPERIOR</t>
  </si>
  <si>
    <t>VALOR UNITARIO PROMEDIO</t>
  </si>
  <si>
    <t>JUSTIFICACION</t>
  </si>
  <si>
    <t>DESVIACION RESPECTO AL PROMEDIO</t>
  </si>
  <si>
    <t>VALIDACION</t>
  </si>
  <si>
    <t>No.</t>
  </si>
  <si>
    <t>NOMBRE DEL ÍTEM</t>
  </si>
  <si>
    <t>RFI</t>
  </si>
  <si>
    <t>178209_-_IDACO_-_region_5_Prese</t>
  </si>
  <si>
    <t>178209_IDACO</t>
  </si>
  <si>
    <t>RFI_FERRETERIA_(16)_Evento_1782</t>
  </si>
  <si>
    <t>EVENTO_No._178209_SEP.__24_SEP</t>
  </si>
  <si>
    <t>178209_RFI_FERRETERIA</t>
  </si>
  <si>
    <t>RFI_178209</t>
  </si>
  <si>
    <t>COHEFICIENTE CV ESTABLECIDO PARA EL PROCESO
20 %</t>
  </si>
  <si>
    <t>Rango inferior de eliminación</t>
  </si>
  <si>
    <t>Rango superior de eliminación</t>
  </si>
  <si>
    <t>,</t>
  </si>
  <si>
    <t>____________________________________________</t>
  </si>
  <si>
    <t xml:space="preserve">Proyecto:   	
                          </t>
  </si>
  <si>
    <t>https://bigcenter.com.co/producto/video-proyector-4800-lumens-wifi/</t>
  </si>
  <si>
    <t>VALOR RFI</t>
  </si>
  <si>
    <t>https://www.homecenter.com.co/homecenter-co/product/713173/estructura-mezcladora-de-concreto-de-dos-bultos-maquiequipos/713173/</t>
  </si>
  <si>
    <t>https://equipmaster.com.co/product-category/construccion/mezcladoras-de-concreto/mezcladoras-de-concreto-2-bultos/?_gl=1*ggaitw*_up*MQ..&amp;gclid=EAIaIQobChMIsqmN_ePqiAMVDqlaBR0bNheGEAAYBCAAEgLCqvD_BwE</t>
  </si>
  <si>
    <t>CARPA TIPO KIOSCO DE
6M X 6M, TECHO Y
ESTRUCTURA
PLEGABLE, (4)
LATERALES, SEGÚN
ESPECIFICACIONES</t>
  </si>
  <si>
    <t>CARPAS MG</t>
  </si>
  <si>
    <t>CARPAS LOS ANDRES</t>
  </si>
  <si>
    <t>Trompo mezclador 2 Bulto Motor Diésel Fabricación lamina trabajo pesado calibre 3/16″ y 1/8″ Chasis en U de 3″ Cremallera Completa intercambiable Cabina Calibre 16 Producción x hora 3 a 4 m3 o 15 a 18 bultos Corona diente interno Hierro Seguridad industrial Piñón protegido Rodamientos Trabajo pesado Llantas Nuevas rin N° 13 Peso seco 340 Kg (sin motor) Dimensiones cm 200 La x 167 An x 115 Al Capacidad Máxima 500 Lt Capacidad de mezcla 390 Lt</t>
  </si>
  <si>
    <t xml:space="preserve">Carpa Grande 6mX6m </t>
  </si>
  <si>
    <t>https://www.homecenter.com.co/homecenter-co/product/713132/rana-compactadora-con-motor-gasolina-9hp-3600-rpm-maquiequipos/713132/?kid=goosho_1161562&amp;shop=googleShopping&amp;gad_source=1&amp;gclid=Cj0KCQjwmOm3BhC8ARIsAOSbapW03mu1FFNbGsccOND4DcdNblcN-qL6lj8FjM9mOfueBaLHr7EJ1uAaAgAVEALw_wcB</t>
  </si>
  <si>
    <t>Carpa Pequeña 3m x3m</t>
  </si>
  <si>
    <t xml:space="preserve"> https://www.exito.com/computador-lenovo-ideapad-slim-3-amd-ryzen-7-7730u-ram-16-gb-512-gb-ssd-3156158/p </t>
  </si>
  <si>
    <t xml:space="preserve"> https://www.falabella.com.co/falabella-co/product/124482044/DELL-INSPIRON-15-INTEL-CORE-I7-1255U-SSD-512GB-RAM-8GB-LED-15,6-FHD/124482045  </t>
  </si>
  <si>
    <r>
      <rPr>
        <b/>
        <sz val="10"/>
        <rFont val="Arial Narrow"/>
        <family val="2"/>
      </rPr>
      <t xml:space="preserve">NOTA 2. </t>
    </r>
    <r>
      <rPr>
        <sz val="10"/>
        <rFont val="Arial Narrow"/>
        <family val="2"/>
      </rPr>
      <t xml:space="preserve"> Para la presentación de la oferta económica, el proponente deberá tener en cuenta el </t>
    </r>
    <r>
      <rPr>
        <b/>
        <sz val="10"/>
        <rFont val="Arial Narrow"/>
        <family val="2"/>
      </rPr>
      <t>ANEXO No. 01 DE ESPECIFICACIONES TÉCNICAS</t>
    </r>
  </si>
  <si>
    <r>
      <rPr>
        <b/>
        <sz val="10"/>
        <rFont val="Arial Narrow"/>
        <family val="2"/>
      </rPr>
      <t>NOTA 3</t>
    </r>
    <r>
      <rPr>
        <sz val="10"/>
        <rFont val="Arial Narrow"/>
        <family val="2"/>
      </rPr>
      <t xml:space="preserve">. La oferta económica deberá presentarse en formato PDF debidamente suscrita por el Representante Legal, así mismo, en Formato Excel con </t>
    </r>
    <r>
      <rPr>
        <u/>
        <sz val="10"/>
        <rFont val="Arial Narrow"/>
        <family val="2"/>
      </rPr>
      <t>valores redondeados y sin decimales.</t>
    </r>
  </si>
  <si>
    <r>
      <rPr>
        <b/>
        <sz val="10"/>
        <color theme="1"/>
        <rFont val="Times New Roman"/>
        <family val="1"/>
      </rPr>
      <t>Nota 1</t>
    </r>
    <r>
      <rPr>
        <sz val="10"/>
        <color theme="1"/>
        <rFont val="Times New Roman"/>
        <family val="1"/>
      </rPr>
      <t>: Los valores unitarios incluyen impuestos, costos director e indirectos y los  descuentos del 11,02% por concepto de estampillas</t>
    </r>
  </si>
  <si>
    <r>
      <rPr>
        <b/>
        <sz val="9"/>
        <color indexed="8"/>
        <rFont val="Arial"/>
        <family val="2"/>
      </rPr>
      <t>PRODUCTO:</t>
    </r>
    <r>
      <rPr>
        <sz val="9"/>
        <color indexed="8"/>
        <rFont val="Arial"/>
        <family val="2"/>
      </rPr>
      <t xml:space="preserve">
CARPA TIPO KIOSCO DE 6X6 METROS.
</t>
    </r>
    <r>
      <rPr>
        <b/>
        <sz val="9"/>
        <color indexed="8"/>
        <rFont val="Arial"/>
        <family val="2"/>
      </rPr>
      <t>ESTRUCTURA:</t>
    </r>
    <r>
      <rPr>
        <sz val="9"/>
        <color indexed="8"/>
        <rFont val="Arial"/>
        <family val="2"/>
      </rPr>
      <t xml:space="preserve">
ESTRUCTURA METÁLICA DE 1" 1/2 CALIBRE 16 PARA PARALES, CERCHAS Y DIAGONALES EN 1" CALIBRE 16 TODO DEBIDAMENTE PINTADO A ELECTROESTÁTICA.
</t>
    </r>
    <r>
      <rPr>
        <b/>
        <sz val="9"/>
        <color indexed="8"/>
        <rFont val="Arial"/>
        <family val="2"/>
      </rPr>
      <t>LONA REF. CALIFORNIA:</t>
    </r>
    <r>
      <rPr>
        <sz val="9"/>
        <color indexed="8"/>
        <rFont val="Arial"/>
        <family val="2"/>
      </rPr>
      <t xml:space="preserve">
CONFECCIONADA EN LONA 100% IMPERMEABLE, POLIÉSTER DE 150 DENIER, PVC POR AMBAS CARAS, 450 GR/MT2, 0,5 MM. RESISTENTE A RAYOS SOLARES Y A TODO TIPO DE INTEMPERIE, PROTECCIÓN ANTI HONGOS; LONA SELLADA A ALTA ADHERENCIA, REFORZADA EN SUS UNIONES.
</t>
    </r>
    <r>
      <rPr>
        <b/>
        <sz val="9"/>
        <color indexed="8"/>
        <rFont val="Arial"/>
        <family val="2"/>
      </rPr>
      <t xml:space="preserve">PAREDES : </t>
    </r>
    <r>
      <rPr>
        <sz val="9"/>
        <color indexed="8"/>
        <rFont val="Arial"/>
        <family val="2"/>
      </rPr>
      <t xml:space="preserve">3
</t>
    </r>
    <r>
      <rPr>
        <b/>
        <sz val="9"/>
        <color indexed="8"/>
        <rFont val="Arial"/>
        <family val="2"/>
      </rPr>
      <t>PUBLICIDAD:</t>
    </r>
    <r>
      <rPr>
        <sz val="9"/>
        <color indexed="8"/>
        <rFont val="Arial"/>
        <family val="2"/>
      </rPr>
      <t xml:space="preserve">
LOGOS DE 1X1 METROS, EN IMPRESIÓN A GRAN FORMATO DIGITAL
</t>
    </r>
  </si>
  <si>
    <t>ítems</t>
  </si>
  <si>
    <t xml:space="preserve">                                    FICHA TÉCNICA No. 032</t>
  </si>
  <si>
    <t>BANDEJA LATA PERFORADA</t>
  </si>
  <si>
    <t>Producto:Bandeja en aluminio
Medidas:45x65 cms
Espesor:0,9 mm</t>
  </si>
  <si>
    <t xml:space="preserve">                                    FICHA TÉCNICA No. 025</t>
  </si>
  <si>
    <t>CAFETERA INDUSTRIAL</t>
  </si>
  <si>
    <t xml:space="preserve">Cafetera Percoladora De 55 Tazas </t>
  </si>
  <si>
    <t xml:space="preserve">                                    FICHA TÉCNICA No. 026</t>
  </si>
  <si>
    <t xml:space="preserve">OLLA GRANDE TIPO CALDERO </t>
  </si>
  <si>
    <t xml:space="preserve">Caldero 50X40cm 75 Litros Aluminio.Dimensiones :Alto 53.5 cm
</t>
  </si>
  <si>
    <t xml:space="preserve">Caldero  50X40cm 75 Litros Aluminio. Dimensiones :Alto 53.5 cm
Especificaciones:Diámetro 54 cm. Color: Gris. Modelo:Profesional
Características: Accesorios resistentes soldados y con remaches duros para mayor refuerzo y seguridad en el agarre; Aluminio de alta pureza certificado; Cuenta con mayor transferencia de calor y gran tolerancia a las altas temperaturas; Cocción rápida y uniforme
Color de la olla: Gris Garantía:12 meses País de origen: Colombia
Material de fabricación: Aluminio, Capacidad volumetrica:75 litros Formato de la olla: Granel
</t>
  </si>
  <si>
    <t>FICHA TECNICA No. 027</t>
  </si>
  <si>
    <t>OLLA MENDIANA</t>
  </si>
  <si>
    <t>Caldero  50X40cm 75 Litros Aluminio.</t>
  </si>
  <si>
    <t>Modelo NCSPT14Q. Color de la olla:Plateado Capacidad 448 oz, Alto24 cm Materialacero inoxidable. Garantía Producto1 año. Capacidad volumétrica:13.24 litros. Material de la olla:Acero inoxidable Ancho:29 cm Fondo:27 cm</t>
  </si>
  <si>
    <t>FICHA TECNICA No. 028</t>
  </si>
  <si>
    <t>Olla  28 cm 10 Litros</t>
  </si>
  <si>
    <t xml:space="preserve">
Olla profesional Gris 24 cms 10 litros
</t>
  </si>
  <si>
    <t>Olla 18cm de diámetro, tolerancia a altas temperauras, hasta 650 ºC.</t>
  </si>
  <si>
    <t>FICHA TECNICA No. 029</t>
  </si>
  <si>
    <t>CHOCOLATERA</t>
  </si>
  <si>
    <t>Chocolatera Olleta De Aluminio 8 Litros.</t>
  </si>
  <si>
    <t>Dimensiones:Alto:24.5 cm
Especificaciones:Material de la olla Aluminio Modelo:Chocolatera
Color de la olla:Plateado Formato de la olla:Granel
Diámetro:18 cm, Tipo:Chocolateras, Capacidad volumétrica:7 litros, Recomendaciones:No usar para contener liquidos ácidos, lavar con esponjas suaves para conservar el acabado del producto, apto para lavavajillas.
Incluye:tapa</t>
  </si>
  <si>
    <t>FICHA TECNICA No. 030</t>
  </si>
  <si>
    <t>SARTEN WOK</t>
  </si>
  <si>
    <t xml:space="preserve">Wok 40  Cm Antiadherente Dimensiones:Alto:13 cm Ancho:31.6 cm Largo:52.5 cm
Diámetro:30 cmEspesor:2.5 mm Especificaciones:Tipo Woks Material:Aluminio
Color:Gris Recubrimiento interior: Teflón País de Origen:Colombia
Recubrimiento interior
Uso:Domestico
Base Difusora: especial para distribuir de manera uniforme el calor.Termo Señal
</t>
  </si>
  <si>
    <t xml:space="preserve">                                    FICHA TÉCNICA No. 031</t>
  </si>
  <si>
    <t>CUCHARON INDUSTRIAL. BASIC IMUSA</t>
  </si>
  <si>
    <t xml:space="preserve">Cucharón  Industrial en Aluminio Fundido Y Madera 55 cm </t>
  </si>
  <si>
    <t>fabricado en acaluminio fundido  no se derriten con altas temperaturas,</t>
  </si>
  <si>
    <t>FICHA TECNICA No. 033</t>
  </si>
  <si>
    <t>ASADOR</t>
  </si>
  <si>
    <t xml:space="preserve">Ancho110 cm, Ancho:101 cm
Garantía Producto:1 año
Alimentación: Carbón
Características:
Asador de 1/a tambor para cocinar carnes en espacios al aire libre o terrazas, tiene unas bandejas adicionales que le permitirán cocinar con totalidad comodidad, compartimento interno, ruedas que facilitan su desplazamiento, soportes para mayor estabilidad y tapa.
Color:Negro Cuenta con ahumador con ruedas, Espacio de cocción 64x34cm, MaterialFierro, Número de parrillas 2, Profundidad 38 cm ,Tipo de asador Parrilla a carbón
</t>
  </si>
  <si>
    <t>Tipo: Cafeteras Industriales  Material: Acero Inoxidable Voltaje:120 v, velocidad de 1 taza por minuto, capacidad 55 tazas.</t>
  </si>
  <si>
    <r>
      <rPr>
        <b/>
        <sz val="9"/>
        <color indexed="8"/>
        <rFont val="Arial"/>
        <family val="2"/>
      </rPr>
      <t>PRODUCTO:</t>
    </r>
    <r>
      <rPr>
        <sz val="9"/>
        <color indexed="8"/>
        <rFont val="Arial"/>
        <family val="2"/>
      </rPr>
      <t xml:space="preserve">
CARPA TIPO KIOSCO DE 3X3 METROS.
</t>
    </r>
    <r>
      <rPr>
        <b/>
        <sz val="9"/>
        <color indexed="8"/>
        <rFont val="Arial"/>
        <family val="2"/>
      </rPr>
      <t>ESTRUCTURA:</t>
    </r>
    <r>
      <rPr>
        <sz val="9"/>
        <color indexed="8"/>
        <rFont val="Arial"/>
        <family val="2"/>
      </rPr>
      <t xml:space="preserve">
ESTRUCTURA METÁLICA DE 1" 1/2 CALIBRE 16 PARA PARALES, CERCHAS Y DIAGONALES EN 1" CALIBRE 16 TODO DEBIDAMENTE PINTADO A ELECTROESTÁTICA.
</t>
    </r>
    <r>
      <rPr>
        <b/>
        <sz val="9"/>
        <color indexed="8"/>
        <rFont val="Arial"/>
        <family val="2"/>
      </rPr>
      <t>LONA REF. CALIFORNIA:</t>
    </r>
    <r>
      <rPr>
        <sz val="9"/>
        <color indexed="8"/>
        <rFont val="Arial"/>
        <family val="2"/>
      </rPr>
      <t xml:space="preserve">
CONFECCIONADA EN LONA 100% IMPERMEABLE, POLIÉSTER DE 150 DENIER, PVC POR AMBAS CARAS, 450 GR/MT2, 0,5 MM. RESISTENTE A RAYOS SOLARES Y A TODO TIPO DE INTEMPERIE, PROTECCIÓN ANTI HONGOS; LONA SELLADA A ALTA ADHERENCIA, REFORZADA EN SUS UNIONES.
</t>
    </r>
    <r>
      <rPr>
        <b/>
        <sz val="9"/>
        <color indexed="8"/>
        <rFont val="Arial"/>
        <family val="2"/>
      </rPr>
      <t xml:space="preserve">PAREDES : </t>
    </r>
    <r>
      <rPr>
        <sz val="9"/>
        <color indexed="8"/>
        <rFont val="Arial"/>
        <family val="2"/>
      </rPr>
      <t xml:space="preserve">3
</t>
    </r>
    <r>
      <rPr>
        <b/>
        <sz val="9"/>
        <color indexed="8"/>
        <rFont val="Arial"/>
        <family val="2"/>
      </rPr>
      <t>PUBLICIDAD:</t>
    </r>
    <r>
      <rPr>
        <sz val="9"/>
        <color indexed="8"/>
        <rFont val="Arial"/>
        <family val="2"/>
      </rPr>
      <t xml:space="preserve">
LOGOS DE 1X1 METROS, EN IMPRESIÓN A GRAN FORMATO DIGITAL
</t>
    </r>
  </si>
  <si>
    <t>Nombre del oferente</t>
  </si>
  <si>
    <t>C.c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</si>
</sst>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0.0"/>
    <numFmt numFmtId="166" formatCode="0.000"/>
    <numFmt numFmtId="167" formatCode="[$$-240A]#,##0.00;[Red][$$-240A]#,##0.00"/>
    <numFmt numFmtId="168" formatCode="[$$-240A]#,##0.00"/>
    <numFmt numFmtId="169" formatCode="#,##0.00\ &quot;€&quot;"/>
  </numFmts>
  <fonts count="80" x14ac:knownFonts="1">
    <font>
      <sz val="11"/>
      <color theme="1"/>
      <name val="Aptos Narrow"/>
      <family val="2"/>
      <scheme val="minor"/>
    </font>
    <font>
      <sz val="12"/>
      <color theme="1"/>
      <name val="Aptos Narrow"/>
      <family val="2"/>
      <scheme val="minor"/>
    </font>
    <font>
      <sz val="11"/>
      <color theme="1"/>
      <name val="Aptos Narrow"/>
      <family val="2"/>
      <scheme val="minor"/>
    </font>
    <font>
      <b/>
      <sz val="12"/>
      <color rgb="FF000000"/>
      <name val="Arial"/>
      <family val="2"/>
    </font>
    <font>
      <sz val="12"/>
      <color rgb="FF000000"/>
      <name val="Arial"/>
      <family val="2"/>
    </font>
    <font>
      <sz val="12"/>
      <name val="Arial"/>
      <family val="2"/>
    </font>
    <font>
      <sz val="12"/>
      <color theme="1"/>
      <name val="Arial"/>
      <family val="2"/>
    </font>
    <font>
      <b/>
      <sz val="12"/>
      <color theme="1"/>
      <name val="Arial"/>
      <family val="2"/>
    </font>
    <font>
      <sz val="10"/>
      <color theme="1"/>
      <name val="Arial"/>
      <family val="2"/>
    </font>
    <font>
      <b/>
      <sz val="10"/>
      <name val="Arial"/>
      <family val="2"/>
    </font>
    <font>
      <sz val="10"/>
      <name val="Arial"/>
      <family val="2"/>
    </font>
    <font>
      <sz val="10"/>
      <color rgb="FF000000"/>
      <name val="Arial"/>
      <family val="2"/>
    </font>
    <font>
      <sz val="10"/>
      <color indexed="8"/>
      <name val="Arial"/>
      <family val="2"/>
    </font>
    <font>
      <b/>
      <sz val="11"/>
      <color theme="1"/>
      <name val="Arial Narrow"/>
      <family val="2"/>
    </font>
    <font>
      <sz val="10"/>
      <name val="Arial Narrow"/>
      <family val="2"/>
    </font>
    <font>
      <sz val="11"/>
      <color theme="1"/>
      <name val="Arial Narrow"/>
      <family val="2"/>
    </font>
    <font>
      <b/>
      <sz val="9"/>
      <color theme="1"/>
      <name val="Arial"/>
      <family val="2"/>
    </font>
    <font>
      <sz val="11"/>
      <color theme="1"/>
      <name val="Arial"/>
      <family val="2"/>
    </font>
    <font>
      <sz val="9"/>
      <color theme="1"/>
      <name val="Arial"/>
      <family val="2"/>
    </font>
    <font>
      <sz val="9"/>
      <color indexed="8"/>
      <name val="Arial"/>
      <family val="2"/>
    </font>
    <font>
      <b/>
      <sz val="9"/>
      <color indexed="8"/>
      <name val="Arial"/>
      <family val="2"/>
    </font>
    <font>
      <sz val="9"/>
      <color theme="1"/>
      <name val="Century Gothic"/>
      <family val="2"/>
    </font>
    <font>
      <b/>
      <sz val="8"/>
      <color theme="1"/>
      <name val="Arial"/>
      <family val="2"/>
    </font>
    <font>
      <b/>
      <sz val="10"/>
      <color rgb="FF000000"/>
      <name val="Arial"/>
      <family val="2"/>
    </font>
    <font>
      <sz val="8"/>
      <color theme="1"/>
      <name val="Arial"/>
      <family val="2"/>
    </font>
    <font>
      <sz val="8"/>
      <color indexed="8"/>
      <name val="Arial"/>
      <family val="2"/>
    </font>
    <font>
      <b/>
      <sz val="10"/>
      <color theme="1"/>
      <name val="Arial"/>
      <family val="2"/>
    </font>
    <font>
      <sz val="11"/>
      <name val="Calibri"/>
      <family val="2"/>
    </font>
    <font>
      <sz val="11"/>
      <color theme="1"/>
      <name val="Calibri"/>
      <family val="2"/>
    </font>
    <font>
      <sz val="10"/>
      <color rgb="FFFF0000"/>
      <name val="Arial"/>
      <family val="2"/>
    </font>
    <font>
      <b/>
      <u/>
      <sz val="9"/>
      <color theme="1"/>
      <name val="Century Gothic"/>
      <family val="1"/>
    </font>
    <font>
      <b/>
      <sz val="12"/>
      <color theme="1"/>
      <name val="Arial Narrow"/>
      <family val="2"/>
    </font>
    <font>
      <sz val="12"/>
      <color rgb="FF000000"/>
      <name val="Arial Narrow"/>
      <family val="2"/>
    </font>
    <font>
      <u/>
      <sz val="11"/>
      <color theme="10"/>
      <name val="Aptos Narrow"/>
      <family val="2"/>
      <scheme val="minor"/>
    </font>
    <font>
      <b/>
      <sz val="9"/>
      <color rgb="FF000000"/>
      <name val="Arial"/>
      <family val="2"/>
    </font>
    <font>
      <b/>
      <sz val="11"/>
      <color theme="1"/>
      <name val="Arial"/>
      <family val="2"/>
    </font>
    <font>
      <sz val="9"/>
      <color rgb="FF000000"/>
      <name val="Arial"/>
      <family val="2"/>
    </font>
    <font>
      <sz val="11"/>
      <name val="Aptos Narrow"/>
    </font>
    <font>
      <b/>
      <sz val="8"/>
      <color rgb="FF000000"/>
      <name val="Arial"/>
      <family val="2"/>
    </font>
    <font>
      <sz val="9"/>
      <color rgb="FF000000"/>
      <name val="Century Gothic"/>
      <family val="1"/>
    </font>
    <font>
      <b/>
      <sz val="12"/>
      <color theme="1"/>
      <name val="Aptos Narrow"/>
      <family val="2"/>
      <scheme val="minor"/>
    </font>
    <font>
      <sz val="11"/>
      <color rgb="FF000000"/>
      <name val="Arial"/>
      <family val="2"/>
    </font>
    <font>
      <sz val="11"/>
      <name val="Arial"/>
      <family val="2"/>
    </font>
    <font>
      <u/>
      <sz val="11"/>
      <color theme="10"/>
      <name val="Arial"/>
      <family val="2"/>
    </font>
    <font>
      <b/>
      <sz val="11"/>
      <color rgb="FFC00000"/>
      <name val="Arial"/>
      <family val="2"/>
    </font>
    <font>
      <sz val="11"/>
      <color rgb="FF000000"/>
      <name val="Aptos Narrow"/>
      <family val="2"/>
      <scheme val="minor"/>
    </font>
    <font>
      <b/>
      <sz val="14"/>
      <color rgb="FF000000"/>
      <name val="Arial"/>
      <family val="2"/>
    </font>
    <font>
      <sz val="14"/>
      <color rgb="FF000000"/>
      <name val="Arial"/>
      <family val="2"/>
    </font>
    <font>
      <b/>
      <sz val="11"/>
      <color rgb="FF000000"/>
      <name val="Aptos Narrow"/>
      <family val="2"/>
      <scheme val="minor"/>
    </font>
    <font>
      <sz val="11"/>
      <color theme="1"/>
      <name val="Aptos Narrow"/>
      <family val="2"/>
    </font>
    <font>
      <sz val="12"/>
      <color theme="1"/>
      <name val="Times New Roman"/>
      <family val="1"/>
    </font>
    <font>
      <sz val="12"/>
      <name val="Times New Roman"/>
      <family val="1"/>
    </font>
    <font>
      <sz val="12"/>
      <color rgb="FF000000"/>
      <name val="Times New Roman"/>
      <family val="1"/>
    </font>
    <font>
      <u/>
      <sz val="12"/>
      <color theme="10"/>
      <name val="Aptos Narrow"/>
      <family val="2"/>
      <scheme val="minor"/>
    </font>
    <font>
      <b/>
      <sz val="11"/>
      <color theme="1"/>
      <name val="Aptos Narrow"/>
      <family val="2"/>
      <scheme val="minor"/>
    </font>
    <font>
      <b/>
      <sz val="12"/>
      <color rgb="FF000000"/>
      <name val="Arial Narrow"/>
      <family val="2"/>
    </font>
    <font>
      <b/>
      <sz val="11"/>
      <color theme="1"/>
      <name val="Aptos Narrow"/>
      <family val="2"/>
    </font>
    <font>
      <sz val="11"/>
      <name val="Aptos Narrow"/>
      <family val="2"/>
    </font>
    <font>
      <sz val="11"/>
      <name val="Aptos Narrow"/>
      <family val="2"/>
      <scheme val="minor"/>
    </font>
    <font>
      <b/>
      <sz val="11"/>
      <name val="Aptos Narrow"/>
      <family val="2"/>
    </font>
    <font>
      <b/>
      <sz val="12"/>
      <color theme="1"/>
      <name val="Aptos Narrow"/>
      <family val="2"/>
    </font>
    <font>
      <sz val="12"/>
      <color theme="1"/>
      <name val="Aptos Narrow"/>
      <family val="2"/>
    </font>
    <font>
      <b/>
      <sz val="18"/>
      <color theme="1"/>
      <name val="Arial Narrow"/>
      <family val="2"/>
    </font>
    <font>
      <b/>
      <sz val="16"/>
      <color theme="1"/>
      <name val="Arial Narrow"/>
      <family val="2"/>
    </font>
    <font>
      <b/>
      <sz val="11"/>
      <color theme="3" tint="-0.249977111117893"/>
      <name val="Arial Narrow"/>
      <family val="2"/>
    </font>
    <font>
      <b/>
      <sz val="11"/>
      <name val="Arial Narrow"/>
      <family val="2"/>
    </font>
    <font>
      <sz val="9"/>
      <name val="Arial Narrow"/>
      <family val="2"/>
    </font>
    <font>
      <sz val="10"/>
      <color theme="1"/>
      <name val="Times New Roman"/>
      <family val="1"/>
    </font>
    <font>
      <b/>
      <sz val="10"/>
      <color theme="1"/>
      <name val="Times New Roman"/>
      <family val="1"/>
    </font>
    <font>
      <b/>
      <sz val="10"/>
      <name val="Arial Narrow"/>
      <family val="2"/>
    </font>
    <font>
      <u/>
      <sz val="10"/>
      <name val="Arial Narrow"/>
      <family val="2"/>
    </font>
    <font>
      <b/>
      <sz val="10"/>
      <color rgb="FF000000"/>
      <name val="Arial Narrow"/>
      <family val="2"/>
    </font>
    <font>
      <sz val="11"/>
      <name val="Arial Narrow"/>
      <family val="2"/>
    </font>
    <font>
      <sz val="10"/>
      <color rgb="FF000000"/>
      <name val="Arial Narrow"/>
      <family val="2"/>
    </font>
    <font>
      <sz val="9"/>
      <color rgb="FF000000"/>
      <name val="Arial Narrow"/>
      <family val="2"/>
    </font>
    <font>
      <b/>
      <sz val="8"/>
      <color rgb="FF000000"/>
      <name val="Arial Narrow"/>
      <family val="2"/>
    </font>
    <font>
      <b/>
      <sz val="9"/>
      <color rgb="FF000000"/>
      <name val="Arial Narrow"/>
      <family val="2"/>
    </font>
    <font>
      <b/>
      <sz val="11"/>
      <color rgb="FF000000"/>
      <name val="Arial Narrow"/>
      <family val="2"/>
    </font>
    <font>
      <sz val="12"/>
      <name val="Arial Narrow"/>
      <family val="2"/>
    </font>
    <font>
      <sz val="12"/>
      <color theme="1"/>
      <name val="Arial Narrow"/>
      <family val="2"/>
    </font>
  </fonts>
  <fills count="63">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rgb="FFD9D9D9"/>
      </patternFill>
    </fill>
    <fill>
      <patternFill patternType="solid">
        <fgColor theme="0" tint="-0.249977111117893"/>
        <bgColor indexed="64"/>
      </patternFill>
    </fill>
    <fill>
      <patternFill patternType="solid">
        <fgColor theme="9" tint="0.59999389629810485"/>
        <bgColor indexed="64"/>
      </patternFill>
    </fill>
    <fill>
      <patternFill patternType="solid">
        <fgColor rgb="FFC0C0C0"/>
        <bgColor rgb="FFC0C0C0"/>
      </patternFill>
    </fill>
    <fill>
      <patternFill patternType="solid">
        <fgColor theme="9"/>
        <bgColor indexed="64"/>
      </patternFill>
    </fill>
    <fill>
      <patternFill patternType="solid">
        <fgColor theme="9" tint="0.79998168889431442"/>
        <bgColor indexed="64"/>
      </patternFill>
    </fill>
    <fill>
      <patternFill patternType="solid">
        <fgColor rgb="FFFF887C"/>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theme="8" tint="0.39997558519241921"/>
        <bgColor indexed="64"/>
      </patternFill>
    </fill>
    <fill>
      <patternFill patternType="solid">
        <fgColor theme="7"/>
        <bgColor indexed="64"/>
      </patternFill>
    </fill>
    <fill>
      <patternFill patternType="solid">
        <fgColor theme="7" tint="0.79998168889431442"/>
        <bgColor indexed="64"/>
      </patternFill>
    </fill>
    <fill>
      <patternFill patternType="solid">
        <fgColor theme="3" tint="0.499984740745262"/>
        <bgColor indexed="64"/>
      </patternFill>
    </fill>
    <fill>
      <patternFill patternType="solid">
        <fgColor rgb="FFD9D9D9"/>
        <bgColor rgb="FFD9D9D9"/>
      </patternFill>
    </fill>
    <fill>
      <patternFill patternType="solid">
        <fgColor rgb="FFAEAAAA"/>
        <bgColor rgb="FF000000"/>
      </patternFill>
    </fill>
    <fill>
      <patternFill patternType="solid">
        <fgColor rgb="FFBFBFBF"/>
        <bgColor rgb="FF000000"/>
      </patternFill>
    </fill>
    <fill>
      <patternFill patternType="solid">
        <fgColor rgb="FFD0CECE"/>
        <bgColor rgb="FF000000"/>
      </patternFill>
    </fill>
    <fill>
      <patternFill patternType="solid">
        <fgColor rgb="FFD9D9D9"/>
        <bgColor rgb="FF000000"/>
      </patternFill>
    </fill>
    <fill>
      <patternFill patternType="solid">
        <fgColor rgb="FFFFFF00"/>
        <bgColor indexed="64"/>
      </patternFill>
    </fill>
    <fill>
      <patternFill patternType="solid">
        <fgColor theme="5" tint="0.59999389629810485"/>
        <bgColor indexed="64"/>
      </patternFill>
    </fill>
    <fill>
      <patternFill patternType="solid">
        <fgColor theme="0"/>
        <bgColor indexed="64"/>
      </patternFill>
    </fill>
    <fill>
      <patternFill patternType="solid">
        <fgColor rgb="FFBFBFBF"/>
        <bgColor rgb="FFBFBFBF"/>
      </patternFill>
    </fill>
    <fill>
      <patternFill patternType="solid">
        <fgColor theme="2"/>
        <bgColor indexed="64"/>
      </patternFill>
    </fill>
    <fill>
      <patternFill patternType="solid">
        <fgColor theme="2" tint="-9.9978637043366805E-2"/>
        <bgColor indexed="64"/>
      </patternFill>
    </fill>
    <fill>
      <patternFill patternType="solid">
        <fgColor theme="0" tint="-4.9989318521683403E-2"/>
        <bgColor rgb="FFE8E8E8"/>
      </patternFill>
    </fill>
    <fill>
      <patternFill patternType="solid">
        <fgColor theme="0" tint="-4.9989318521683403E-2"/>
        <bgColor rgb="FF66FFFF"/>
      </patternFill>
    </fill>
    <fill>
      <patternFill patternType="solid">
        <fgColor theme="0" tint="-4.9989318521683403E-2"/>
        <bgColor rgb="FFEFEFEF"/>
      </patternFill>
    </fill>
    <fill>
      <patternFill patternType="solid">
        <fgColor theme="0" tint="-4.9989318521683403E-2"/>
        <bgColor indexed="64"/>
      </patternFill>
    </fill>
    <fill>
      <patternFill patternType="solid">
        <fgColor rgb="FFFF99CC"/>
        <bgColor indexed="64"/>
      </patternFill>
    </fill>
    <fill>
      <patternFill patternType="solid">
        <fgColor rgb="FFFFD1E8"/>
        <bgColor rgb="FFE8E8E8"/>
      </patternFill>
    </fill>
    <fill>
      <patternFill patternType="solid">
        <fgColor rgb="FFFFD1E8"/>
        <bgColor rgb="FF66FFFF"/>
      </patternFill>
    </fill>
    <fill>
      <patternFill patternType="solid">
        <fgColor rgb="FFFFD1E8"/>
        <bgColor rgb="FFEFEFEF"/>
      </patternFill>
    </fill>
    <fill>
      <patternFill patternType="solid">
        <fgColor rgb="FFFFD1E8"/>
        <bgColor indexed="64"/>
      </patternFill>
    </fill>
    <fill>
      <patternFill patternType="solid">
        <fgColor rgb="FFFFFF99"/>
        <bgColor indexed="64"/>
      </patternFill>
    </fill>
    <fill>
      <patternFill patternType="solid">
        <fgColor rgb="FFFFFFB9"/>
        <bgColor rgb="FFE8E8E8"/>
      </patternFill>
    </fill>
    <fill>
      <patternFill patternType="solid">
        <fgColor rgb="FFFFFFB9"/>
        <bgColor rgb="FF66FFFF"/>
      </patternFill>
    </fill>
    <fill>
      <patternFill patternType="solid">
        <fgColor rgb="FFFFFFB9"/>
        <bgColor rgb="FFEFEFEF"/>
      </patternFill>
    </fill>
    <fill>
      <patternFill patternType="solid">
        <fgColor rgb="FFFFFFB9"/>
        <bgColor indexed="64"/>
      </patternFill>
    </fill>
    <fill>
      <patternFill patternType="solid">
        <fgColor rgb="FF66FFFF"/>
        <bgColor indexed="64"/>
      </patternFill>
    </fill>
    <fill>
      <patternFill patternType="solid">
        <fgColor rgb="FFCCFFFF"/>
        <bgColor rgb="FFE8E8E8"/>
      </patternFill>
    </fill>
    <fill>
      <patternFill patternType="solid">
        <fgColor rgb="FFCCFFFF"/>
        <bgColor rgb="FF66FFFF"/>
      </patternFill>
    </fill>
    <fill>
      <patternFill patternType="solid">
        <fgColor rgb="FFCCFFFF"/>
        <bgColor rgb="FFEFEFEF"/>
      </patternFill>
    </fill>
    <fill>
      <patternFill patternType="solid">
        <fgColor rgb="FFCCFFFF"/>
        <bgColor indexed="64"/>
      </patternFill>
    </fill>
    <fill>
      <patternFill patternType="solid">
        <fgColor rgb="FFFCBDB6"/>
        <bgColor rgb="FFE8E8E8"/>
      </patternFill>
    </fill>
    <fill>
      <patternFill patternType="solid">
        <fgColor rgb="FFFCBDB6"/>
        <bgColor rgb="FF66FFFF"/>
      </patternFill>
    </fill>
    <fill>
      <patternFill patternType="solid">
        <fgColor rgb="FFFCBDB6"/>
        <bgColor rgb="FFEFEFEF"/>
      </patternFill>
    </fill>
    <fill>
      <patternFill patternType="solid">
        <fgColor rgb="FFFCBDB6"/>
        <bgColor indexed="64"/>
      </patternFill>
    </fill>
    <fill>
      <patternFill patternType="solid">
        <fgColor rgb="FF5FD75F"/>
        <bgColor indexed="64"/>
      </patternFill>
    </fill>
    <fill>
      <patternFill patternType="solid">
        <fgColor rgb="FFCCFFCC"/>
        <bgColor rgb="FFE8E8E8"/>
      </patternFill>
    </fill>
    <fill>
      <patternFill patternType="solid">
        <fgColor rgb="FFCCFFCC"/>
        <bgColor rgb="FF66FFFF"/>
      </patternFill>
    </fill>
    <fill>
      <patternFill patternType="solid">
        <fgColor rgb="FFCCFFCC"/>
        <bgColor rgb="FFEFEFEF"/>
      </patternFill>
    </fill>
    <fill>
      <patternFill patternType="solid">
        <fgColor rgb="FFCCFFCC"/>
        <bgColor indexed="64"/>
      </patternFill>
    </fill>
    <fill>
      <patternFill patternType="solid">
        <fgColor rgb="FF66FFFF"/>
        <bgColor rgb="FF66FFFF"/>
      </patternFill>
    </fill>
    <fill>
      <patternFill patternType="solid">
        <fgColor theme="6" tint="0.79998168889431442"/>
        <bgColor indexed="64"/>
      </patternFill>
    </fill>
    <fill>
      <patternFill patternType="solid">
        <fgColor theme="5"/>
        <bgColor indexed="64"/>
      </patternFill>
    </fill>
    <fill>
      <patternFill patternType="solid">
        <fgColor theme="7" tint="0.59999389629810485"/>
        <bgColor indexed="64"/>
      </patternFill>
    </fill>
    <fill>
      <patternFill patternType="solid">
        <fgColor theme="3" tint="0.59999389629810485"/>
        <bgColor indexed="64"/>
      </patternFill>
    </fill>
    <fill>
      <patternFill patternType="solid">
        <fgColor theme="5" tint="0.79998168889431442"/>
        <bgColor indexed="64"/>
      </patternFill>
    </fill>
    <fill>
      <patternFill patternType="solid">
        <fgColor rgb="FFD8D8D8"/>
        <bgColor rgb="FFD8D8D8"/>
      </patternFill>
    </fill>
  </fills>
  <borders count="103">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top/>
      <bottom style="medium">
        <color indexed="64"/>
      </bottom>
      <diagonal/>
    </border>
    <border>
      <left/>
      <right style="medium">
        <color indexed="64"/>
      </right>
      <top/>
      <bottom/>
      <diagonal/>
    </border>
    <border>
      <left/>
      <right/>
      <top style="medium">
        <color indexed="64"/>
      </top>
      <bottom style="medium">
        <color indexed="64"/>
      </bottom>
      <diagonal/>
    </border>
    <border>
      <left style="medium">
        <color indexed="64"/>
      </left>
      <right style="medium">
        <color indexed="64"/>
      </right>
      <top/>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top/>
      <bottom style="medium">
        <color indexed="64"/>
      </bottom>
      <diagonal/>
    </border>
    <border>
      <left/>
      <right/>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bottom style="thin">
        <color indexed="64"/>
      </bottom>
      <diagonal/>
    </border>
    <border>
      <left style="medium">
        <color indexed="64"/>
      </left>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top/>
      <bottom style="thin">
        <color rgb="FF000000"/>
      </bottom>
      <diagonal/>
    </border>
    <border>
      <left/>
      <right/>
      <top style="thin">
        <color rgb="FF000000"/>
      </top>
      <bottom/>
      <diagonal/>
    </border>
    <border>
      <left/>
      <right style="thin">
        <color rgb="FF000000"/>
      </right>
      <top/>
      <bottom/>
      <diagonal/>
    </border>
    <border>
      <left style="thin">
        <color rgb="FF000000"/>
      </left>
      <right/>
      <top/>
      <bottom/>
      <diagonal/>
    </border>
    <border>
      <left/>
      <right style="thin">
        <color rgb="FF000000"/>
      </right>
      <top style="thin">
        <color rgb="FF000000"/>
      </top>
      <bottom/>
      <diagonal/>
    </border>
    <border>
      <left style="thin">
        <color rgb="FF000000"/>
      </left>
      <right/>
      <top style="thin">
        <color rgb="FF000000"/>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diagonal/>
    </border>
    <border>
      <left style="medium">
        <color indexed="64"/>
      </left>
      <right/>
      <top/>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top style="medium">
        <color rgb="FF000000"/>
      </top>
      <bottom/>
      <diagonal/>
    </border>
    <border>
      <left style="medium">
        <color rgb="FF000000"/>
      </left>
      <right/>
      <top style="medium">
        <color rgb="FF000000"/>
      </top>
      <bottom style="thin">
        <color rgb="FF000000"/>
      </bottom>
      <diagonal/>
    </border>
    <border>
      <left style="medium">
        <color indexed="64"/>
      </left>
      <right style="medium">
        <color indexed="64"/>
      </right>
      <top/>
      <bottom style="thin">
        <color indexed="64"/>
      </bottom>
      <diagonal/>
    </border>
    <border>
      <left style="medium">
        <color rgb="FF000000"/>
      </left>
      <right/>
      <top style="thin">
        <color rgb="FF000000"/>
      </top>
      <bottom style="thin">
        <color rgb="FF000000"/>
      </bottom>
      <diagonal/>
    </border>
    <border>
      <left style="medium">
        <color rgb="FF000000"/>
      </left>
      <right/>
      <top style="thin">
        <color rgb="FF000000"/>
      </top>
      <bottom/>
      <diagonal/>
    </border>
    <border>
      <left/>
      <right style="medium">
        <color rgb="FF000000"/>
      </right>
      <top/>
      <bottom/>
      <diagonal/>
    </border>
    <border>
      <left style="medium">
        <color rgb="FF000000"/>
      </left>
      <right style="medium">
        <color rgb="FF000000"/>
      </right>
      <top/>
      <bottom/>
      <diagonal/>
    </border>
    <border>
      <left style="medium">
        <color rgb="FF000000"/>
      </left>
      <right/>
      <top/>
      <bottom/>
      <diagonal/>
    </border>
    <border>
      <left style="thin">
        <color indexed="64"/>
      </left>
      <right style="thin">
        <color indexed="64"/>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s>
  <cellStyleXfs count="11">
    <xf numFmtId="0" fontId="0" fillId="0" borderId="0"/>
    <xf numFmtId="42" fontId="2" fillId="0" borderId="0" applyFont="0" applyFill="0" applyBorder="0" applyAlignment="0" applyProtection="0"/>
    <xf numFmtId="9" fontId="2" fillId="0" borderId="0" applyFont="0" applyFill="0" applyBorder="0" applyAlignment="0" applyProtection="0"/>
    <xf numFmtId="0" fontId="33" fillId="0" borderId="0" applyNumberForma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44" fontId="2" fillId="0" borderId="0" applyFont="0" applyFill="0" applyBorder="0" applyAlignment="0" applyProtection="0"/>
    <xf numFmtId="0" fontId="1" fillId="0" borderId="0"/>
    <xf numFmtId="0" fontId="53" fillId="0" borderId="0" applyNumberFormat="0" applyFill="0" applyBorder="0" applyAlignment="0" applyProtection="0"/>
    <xf numFmtId="0" fontId="2" fillId="0" borderId="0"/>
    <xf numFmtId="9" fontId="2" fillId="0" borderId="0" applyFont="0" applyFill="0" applyBorder="0" applyAlignment="0" applyProtection="0"/>
  </cellStyleXfs>
  <cellXfs count="1071">
    <xf numFmtId="0" fontId="0" fillId="0" borderId="0" xfId="0"/>
    <xf numFmtId="0" fontId="6" fillId="0" borderId="0" xfId="0" applyFont="1" applyAlignment="1">
      <alignment horizontal="center" vertical="center"/>
    </xf>
    <xf numFmtId="0" fontId="8" fillId="0" borderId="0" xfId="0" applyFont="1"/>
    <xf numFmtId="0" fontId="8" fillId="0" borderId="0" xfId="0" applyFont="1" applyAlignment="1">
      <alignment horizontal="center" vertical="center"/>
    </xf>
    <xf numFmtId="0" fontId="8" fillId="0" borderId="38" xfId="0" applyFont="1" applyBorder="1" applyAlignment="1">
      <alignment horizontal="left" vertical="top" wrapText="1"/>
    </xf>
    <xf numFmtId="0" fontId="10" fillId="0" borderId="38" xfId="0" applyFont="1" applyBorder="1" applyAlignment="1">
      <alignment horizontal="left" vertical="top" wrapText="1"/>
    </xf>
    <xf numFmtId="0" fontId="14" fillId="0" borderId="12" xfId="0" applyFont="1" applyBorder="1" applyAlignment="1">
      <alignment horizontal="left" vertical="center" wrapText="1"/>
    </xf>
    <xf numFmtId="0" fontId="15" fillId="0" borderId="0" xfId="0" applyFont="1"/>
    <xf numFmtId="0" fontId="17" fillId="0" borderId="0" xfId="0" applyFont="1"/>
    <xf numFmtId="0" fontId="22" fillId="0" borderId="0" xfId="0" applyFont="1"/>
    <xf numFmtId="0" fontId="18" fillId="0" borderId="0" xfId="0" applyFont="1"/>
    <xf numFmtId="0" fontId="16" fillId="0" borderId="0" xfId="0" applyFont="1"/>
    <xf numFmtId="0" fontId="21" fillId="0" borderId="0" xfId="0" applyFont="1"/>
    <xf numFmtId="0" fontId="11" fillId="0" borderId="38" xfId="0" applyFont="1" applyBorder="1" applyAlignment="1">
      <alignment horizontal="left" vertical="top" wrapText="1"/>
    </xf>
    <xf numFmtId="0" fontId="11" fillId="0" borderId="0" xfId="0" applyFont="1" applyAlignment="1">
      <alignment horizontal="left" wrapText="1"/>
    </xf>
    <xf numFmtId="0" fontId="11" fillId="0" borderId="38" xfId="0" applyFont="1" applyBorder="1" applyAlignment="1">
      <alignment horizontal="left" vertical="center" wrapText="1"/>
    </xf>
    <xf numFmtId="0" fontId="11" fillId="0" borderId="38" xfId="0" applyFont="1" applyBorder="1" applyAlignment="1">
      <alignment horizontal="left" wrapText="1"/>
    </xf>
    <xf numFmtId="0" fontId="6" fillId="0" borderId="0" xfId="0" applyFont="1"/>
    <xf numFmtId="42" fontId="7" fillId="8" borderId="21" xfId="0" applyNumberFormat="1" applyFont="1" applyFill="1" applyBorder="1"/>
    <xf numFmtId="42" fontId="6" fillId="0" borderId="0" xfId="1" applyFont="1"/>
    <xf numFmtId="42" fontId="7" fillId="8" borderId="1" xfId="0" applyNumberFormat="1" applyFont="1" applyFill="1" applyBorder="1"/>
    <xf numFmtId="42" fontId="7" fillId="8" borderId="18" xfId="0" applyNumberFormat="1" applyFont="1" applyFill="1" applyBorder="1"/>
    <xf numFmtId="42" fontId="7" fillId="8" borderId="4" xfId="0" applyNumberFormat="1" applyFont="1" applyFill="1" applyBorder="1"/>
    <xf numFmtId="42" fontId="7" fillId="8" borderId="31" xfId="0" applyNumberFormat="1" applyFont="1" applyFill="1" applyBorder="1"/>
    <xf numFmtId="0" fontId="6" fillId="0" borderId="0" xfId="0" applyFont="1" applyAlignment="1">
      <alignment horizontal="right"/>
    </xf>
    <xf numFmtId="0" fontId="7" fillId="9" borderId="55" xfId="0" applyFont="1" applyFill="1" applyBorder="1" applyAlignment="1">
      <alignment horizontal="right"/>
    </xf>
    <xf numFmtId="0" fontId="6" fillId="9" borderId="55" xfId="0" applyFont="1" applyFill="1" applyBorder="1" applyAlignment="1">
      <alignment horizontal="right"/>
    </xf>
    <xf numFmtId="0" fontId="7" fillId="10" borderId="16" xfId="0" applyFont="1" applyFill="1" applyBorder="1" applyAlignment="1">
      <alignment horizontal="right"/>
    </xf>
    <xf numFmtId="0" fontId="6" fillId="10" borderId="10" xfId="0" applyFont="1" applyFill="1" applyBorder="1" applyAlignment="1">
      <alignment horizontal="right"/>
    </xf>
    <xf numFmtId="0" fontId="7" fillId="11" borderId="16" xfId="0" applyFont="1" applyFill="1" applyBorder="1" applyAlignment="1">
      <alignment horizontal="right"/>
    </xf>
    <xf numFmtId="0" fontId="6" fillId="11" borderId="16" xfId="0" applyFont="1" applyFill="1" applyBorder="1" applyAlignment="1">
      <alignment horizontal="right"/>
    </xf>
    <xf numFmtId="0" fontId="7" fillId="12" borderId="17" xfId="0" applyFont="1" applyFill="1" applyBorder="1" applyAlignment="1">
      <alignment horizontal="right"/>
    </xf>
    <xf numFmtId="0" fontId="6" fillId="12" borderId="17" xfId="0" applyFont="1" applyFill="1" applyBorder="1" applyAlignment="1">
      <alignment horizontal="right"/>
    </xf>
    <xf numFmtId="0" fontId="31" fillId="5" borderId="2" xfId="0" applyFont="1" applyFill="1" applyBorder="1" applyAlignment="1">
      <alignment horizontal="center" vertical="center" wrapText="1"/>
    </xf>
    <xf numFmtId="0" fontId="0" fillId="0" borderId="0" xfId="0" applyAlignment="1">
      <alignment horizontal="center" vertical="center"/>
    </xf>
    <xf numFmtId="0" fontId="15" fillId="0" borderId="0" xfId="0" applyFont="1" applyAlignment="1">
      <alignment horizontal="center" vertical="center"/>
    </xf>
    <xf numFmtId="10" fontId="15" fillId="0" borderId="0" xfId="2" applyNumberFormat="1" applyFont="1" applyAlignment="1">
      <alignment horizontal="center" vertical="center"/>
    </xf>
    <xf numFmtId="42" fontId="15" fillId="0" borderId="0" xfId="0" applyNumberFormat="1" applyFont="1" applyAlignment="1">
      <alignment horizontal="center" vertical="center"/>
    </xf>
    <xf numFmtId="0" fontId="6" fillId="0" borderId="0" xfId="0" applyFont="1" applyAlignment="1">
      <alignment horizontal="left" vertical="center"/>
    </xf>
    <xf numFmtId="42" fontId="7" fillId="10" borderId="21" xfId="0" applyNumberFormat="1" applyFont="1" applyFill="1" applyBorder="1"/>
    <xf numFmtId="42" fontId="6" fillId="10" borderId="21" xfId="0" applyNumberFormat="1" applyFont="1" applyFill="1" applyBorder="1"/>
    <xf numFmtId="42" fontId="7" fillId="10" borderId="1" xfId="0" applyNumberFormat="1" applyFont="1" applyFill="1" applyBorder="1"/>
    <xf numFmtId="42" fontId="7" fillId="10" borderId="53" xfId="0" applyNumberFormat="1" applyFont="1" applyFill="1" applyBorder="1"/>
    <xf numFmtId="0" fontId="6" fillId="10" borderId="61" xfId="0" applyFont="1" applyFill="1" applyBorder="1" applyAlignment="1">
      <alignment horizontal="center" vertical="center"/>
    </xf>
    <xf numFmtId="0" fontId="6" fillId="10" borderId="3" xfId="0" applyFont="1" applyFill="1" applyBorder="1" applyAlignment="1">
      <alignment horizontal="center" vertical="center" wrapText="1"/>
    </xf>
    <xf numFmtId="42" fontId="6" fillId="0" borderId="0" xfId="0" applyNumberFormat="1" applyFont="1"/>
    <xf numFmtId="42" fontId="7" fillId="9" borderId="12" xfId="0" applyNumberFormat="1" applyFont="1" applyFill="1" applyBorder="1"/>
    <xf numFmtId="42" fontId="6" fillId="10" borderId="55" xfId="0" applyNumberFormat="1" applyFont="1" applyFill="1" applyBorder="1"/>
    <xf numFmtId="42" fontId="7" fillId="10" borderId="31" xfId="0" applyNumberFormat="1" applyFont="1" applyFill="1" applyBorder="1"/>
    <xf numFmtId="42" fontId="6" fillId="10" borderId="31" xfId="0" applyNumberFormat="1" applyFont="1" applyFill="1" applyBorder="1"/>
    <xf numFmtId="42" fontId="7" fillId="10" borderId="2" xfId="0" applyNumberFormat="1" applyFont="1" applyFill="1" applyBorder="1"/>
    <xf numFmtId="16" fontId="6" fillId="0" borderId="0" xfId="0" applyNumberFormat="1" applyFont="1"/>
    <xf numFmtId="0" fontId="6" fillId="10" borderId="1" xfId="0" applyFont="1" applyFill="1" applyBorder="1" applyAlignment="1">
      <alignment horizontal="center"/>
    </xf>
    <xf numFmtId="42" fontId="6" fillId="10" borderId="14" xfId="0" applyNumberFormat="1" applyFont="1" applyFill="1" applyBorder="1"/>
    <xf numFmtId="42" fontId="6" fillId="9" borderId="16" xfId="0" applyNumberFormat="1" applyFont="1" applyFill="1" applyBorder="1"/>
    <xf numFmtId="42" fontId="6" fillId="9" borderId="31" xfId="0" applyNumberFormat="1" applyFont="1" applyFill="1" applyBorder="1"/>
    <xf numFmtId="42" fontId="7" fillId="9" borderId="2" xfId="0" applyNumberFormat="1" applyFont="1" applyFill="1" applyBorder="1"/>
    <xf numFmtId="0" fontId="6" fillId="9" borderId="60" xfId="0" applyFont="1" applyFill="1" applyBorder="1" applyAlignment="1">
      <alignment horizontal="center" vertical="center" wrapText="1"/>
    </xf>
    <xf numFmtId="0" fontId="6" fillId="9" borderId="3" xfId="0" applyFont="1" applyFill="1" applyBorder="1" applyAlignment="1">
      <alignment horizontal="center" vertical="center" wrapText="1"/>
    </xf>
    <xf numFmtId="42" fontId="6" fillId="9" borderId="55" xfId="0" applyNumberFormat="1" applyFont="1" applyFill="1" applyBorder="1"/>
    <xf numFmtId="0" fontId="6" fillId="9" borderId="61" xfId="0" applyFont="1" applyFill="1" applyBorder="1" applyAlignment="1">
      <alignment horizontal="center" vertical="center"/>
    </xf>
    <xf numFmtId="42" fontId="6" fillId="9" borderId="21" xfId="0" applyNumberFormat="1" applyFont="1" applyFill="1" applyBorder="1"/>
    <xf numFmtId="42" fontId="7" fillId="9" borderId="53" xfId="0" applyNumberFormat="1" applyFont="1" applyFill="1" applyBorder="1"/>
    <xf numFmtId="0" fontId="6" fillId="9" borderId="3" xfId="0" applyFont="1" applyFill="1" applyBorder="1" applyAlignment="1">
      <alignment horizontal="center" vertical="center"/>
    </xf>
    <xf numFmtId="42" fontId="6" fillId="9" borderId="26" xfId="0" applyNumberFormat="1" applyFont="1" applyFill="1" applyBorder="1"/>
    <xf numFmtId="42" fontId="6" fillId="9" borderId="14" xfId="0" applyNumberFormat="1" applyFont="1" applyFill="1" applyBorder="1"/>
    <xf numFmtId="42" fontId="6" fillId="9" borderId="36" xfId="0" applyNumberFormat="1" applyFont="1" applyFill="1" applyBorder="1"/>
    <xf numFmtId="42" fontId="6" fillId="11" borderId="16" xfId="0" applyNumberFormat="1" applyFont="1" applyFill="1" applyBorder="1"/>
    <xf numFmtId="42" fontId="6" fillId="11" borderId="31" xfId="0" applyNumberFormat="1" applyFont="1" applyFill="1" applyBorder="1"/>
    <xf numFmtId="42" fontId="7" fillId="11" borderId="2" xfId="0" applyNumberFormat="1" applyFont="1" applyFill="1" applyBorder="1"/>
    <xf numFmtId="0" fontId="6" fillId="11" borderId="61" xfId="0" applyFont="1" applyFill="1" applyBorder="1" applyAlignment="1">
      <alignment horizontal="center" vertical="center"/>
    </xf>
    <xf numFmtId="0" fontId="6" fillId="11" borderId="3" xfId="0" applyFont="1" applyFill="1" applyBorder="1" applyAlignment="1">
      <alignment horizontal="center" vertical="center" wrapText="1"/>
    </xf>
    <xf numFmtId="42" fontId="6" fillId="11" borderId="12" xfId="0" applyNumberFormat="1" applyFont="1" applyFill="1" applyBorder="1"/>
    <xf numFmtId="42" fontId="6" fillId="11" borderId="21" xfId="0" applyNumberFormat="1" applyFont="1" applyFill="1" applyBorder="1"/>
    <xf numFmtId="42" fontId="7" fillId="11" borderId="53" xfId="0" applyNumberFormat="1" applyFont="1" applyFill="1" applyBorder="1"/>
    <xf numFmtId="42" fontId="7" fillId="13" borderId="21" xfId="0" applyNumberFormat="1" applyFont="1" applyFill="1" applyBorder="1"/>
    <xf numFmtId="42" fontId="7" fillId="13" borderId="1" xfId="0" applyNumberFormat="1" applyFont="1" applyFill="1" applyBorder="1"/>
    <xf numFmtId="42" fontId="6" fillId="12" borderId="15" xfId="0" applyNumberFormat="1" applyFont="1" applyFill="1" applyBorder="1"/>
    <xf numFmtId="42" fontId="6" fillId="12" borderId="18" xfId="0" applyNumberFormat="1" applyFont="1" applyFill="1" applyBorder="1"/>
    <xf numFmtId="42" fontId="7" fillId="12" borderId="53" xfId="0" applyNumberFormat="1" applyFont="1" applyFill="1" applyBorder="1"/>
    <xf numFmtId="0" fontId="6" fillId="12" borderId="61" xfId="0" applyFont="1" applyFill="1" applyBorder="1" applyAlignment="1">
      <alignment horizontal="center" vertical="center"/>
    </xf>
    <xf numFmtId="0" fontId="6" fillId="12" borderId="7" xfId="0" applyFont="1" applyFill="1" applyBorder="1" applyAlignment="1">
      <alignment horizontal="center" vertical="center" wrapText="1"/>
    </xf>
    <xf numFmtId="42" fontId="6" fillId="12" borderId="24" xfId="0" applyNumberFormat="1" applyFont="1" applyFill="1" applyBorder="1"/>
    <xf numFmtId="42" fontId="6" fillId="12" borderId="26" xfId="0" applyNumberFormat="1" applyFont="1" applyFill="1" applyBorder="1"/>
    <xf numFmtId="0" fontId="6" fillId="12" borderId="3" xfId="0" applyFont="1" applyFill="1" applyBorder="1" applyAlignment="1">
      <alignment horizontal="center" vertical="center" wrapText="1"/>
    </xf>
    <xf numFmtId="42" fontId="6" fillId="12" borderId="20" xfId="0" applyNumberFormat="1" applyFont="1" applyFill="1" applyBorder="1"/>
    <xf numFmtId="42" fontId="6" fillId="12" borderId="14" xfId="0" applyNumberFormat="1" applyFont="1" applyFill="1" applyBorder="1"/>
    <xf numFmtId="42" fontId="6" fillId="12" borderId="21" xfId="0" applyNumberFormat="1" applyFont="1" applyFill="1" applyBorder="1"/>
    <xf numFmtId="42" fontId="6" fillId="12" borderId="55" xfId="0" applyNumberFormat="1" applyFont="1" applyFill="1" applyBorder="1"/>
    <xf numFmtId="42" fontId="6" fillId="12" borderId="31" xfId="0" applyNumberFormat="1" applyFont="1" applyFill="1" applyBorder="1"/>
    <xf numFmtId="42" fontId="7" fillId="12" borderId="2" xfId="0" applyNumberFormat="1" applyFont="1" applyFill="1" applyBorder="1"/>
    <xf numFmtId="0" fontId="6" fillId="12" borderId="62" xfId="0" applyFont="1" applyFill="1" applyBorder="1" applyAlignment="1">
      <alignment horizontal="center" vertical="center"/>
    </xf>
    <xf numFmtId="42" fontId="7" fillId="14" borderId="31" xfId="0" applyNumberFormat="1" applyFont="1" applyFill="1" applyBorder="1"/>
    <xf numFmtId="42" fontId="7" fillId="14" borderId="1" xfId="0" applyNumberFormat="1" applyFont="1" applyFill="1" applyBorder="1"/>
    <xf numFmtId="42" fontId="7" fillId="14" borderId="21" xfId="0" applyNumberFormat="1" applyFont="1" applyFill="1" applyBorder="1"/>
    <xf numFmtId="42" fontId="7" fillId="14" borderId="18" xfId="0" applyNumberFormat="1" applyFont="1" applyFill="1" applyBorder="1"/>
    <xf numFmtId="42" fontId="7" fillId="14" borderId="4" xfId="0" applyNumberFormat="1" applyFont="1" applyFill="1" applyBorder="1"/>
    <xf numFmtId="42" fontId="7" fillId="14" borderId="26" xfId="0" applyNumberFormat="1" applyFont="1" applyFill="1" applyBorder="1"/>
    <xf numFmtId="42" fontId="7" fillId="14" borderId="23" xfId="0" applyNumberFormat="1" applyFont="1" applyFill="1" applyBorder="1"/>
    <xf numFmtId="42" fontId="7" fillId="13" borderId="31" xfId="0" applyNumberFormat="1" applyFont="1" applyFill="1" applyBorder="1"/>
    <xf numFmtId="42" fontId="6" fillId="15" borderId="12" xfId="0" applyNumberFormat="1" applyFont="1" applyFill="1" applyBorder="1"/>
    <xf numFmtId="42" fontId="6" fillId="15" borderId="21" xfId="0" applyNumberFormat="1" applyFont="1" applyFill="1" applyBorder="1"/>
    <xf numFmtId="42" fontId="7" fillId="15" borderId="53" xfId="0" applyNumberFormat="1" applyFont="1" applyFill="1" applyBorder="1"/>
    <xf numFmtId="0" fontId="6" fillId="15" borderId="61" xfId="0" applyFont="1" applyFill="1" applyBorder="1" applyAlignment="1">
      <alignment horizontal="center" vertical="center"/>
    </xf>
    <xf numFmtId="0" fontId="6" fillId="15" borderId="3" xfId="0" applyFont="1" applyFill="1" applyBorder="1" applyAlignment="1">
      <alignment horizontal="center" vertical="center" wrapText="1"/>
    </xf>
    <xf numFmtId="42" fontId="7" fillId="16" borderId="21" xfId="0" applyNumberFormat="1" applyFont="1" applyFill="1" applyBorder="1"/>
    <xf numFmtId="42" fontId="7" fillId="16" borderId="1" xfId="0" applyNumberFormat="1" applyFont="1" applyFill="1" applyBorder="1"/>
    <xf numFmtId="0" fontId="11" fillId="0" borderId="0" xfId="0" applyFont="1"/>
    <xf numFmtId="0" fontId="11" fillId="0" borderId="0" xfId="0" applyFont="1" applyAlignment="1">
      <alignment horizontal="center" vertical="center"/>
    </xf>
    <xf numFmtId="0" fontId="0" fillId="0" borderId="0" xfId="0" applyAlignment="1">
      <alignment vertical="center"/>
    </xf>
    <xf numFmtId="0" fontId="38" fillId="0" borderId="0" xfId="0" applyFont="1"/>
    <xf numFmtId="0" fontId="36" fillId="0" borderId="0" xfId="0" applyFont="1"/>
    <xf numFmtId="0" fontId="34" fillId="0" borderId="0" xfId="0" applyFont="1"/>
    <xf numFmtId="0" fontId="39" fillId="0" borderId="0" xfId="0" applyFont="1"/>
    <xf numFmtId="0" fontId="7" fillId="0" borderId="0" xfId="0" applyFont="1" applyAlignment="1">
      <alignment horizontal="right"/>
    </xf>
    <xf numFmtId="42" fontId="7" fillId="0" borderId="0" xfId="0" applyNumberFormat="1" applyFont="1"/>
    <xf numFmtId="42" fontId="15" fillId="0" borderId="12" xfId="1" applyFont="1" applyBorder="1" applyAlignment="1">
      <alignment horizontal="center" vertical="center"/>
    </xf>
    <xf numFmtId="42" fontId="15" fillId="0" borderId="12" xfId="0" applyNumberFormat="1" applyFont="1" applyBorder="1" applyAlignment="1">
      <alignment horizontal="center" vertical="center"/>
    </xf>
    <xf numFmtId="0" fontId="6" fillId="0" borderId="0" xfId="0" applyFont="1" applyAlignment="1">
      <alignment horizontal="right" vertical="center"/>
    </xf>
    <xf numFmtId="0" fontId="32" fillId="0" borderId="68" xfId="0" applyFont="1" applyBorder="1" applyAlignment="1">
      <alignment horizontal="left" vertical="center"/>
    </xf>
    <xf numFmtId="42" fontId="15" fillId="0" borderId="69" xfId="1" applyFont="1" applyBorder="1" applyAlignment="1">
      <alignment horizontal="center" vertical="center"/>
    </xf>
    <xf numFmtId="42" fontId="15" fillId="0" borderId="69" xfId="0" applyNumberFormat="1" applyFont="1" applyBorder="1" applyAlignment="1">
      <alignment horizontal="center" vertical="center"/>
    </xf>
    <xf numFmtId="0" fontId="32" fillId="0" borderId="74" xfId="0" applyFont="1" applyBorder="1" applyAlignment="1">
      <alignment horizontal="left" vertical="center"/>
    </xf>
    <xf numFmtId="0" fontId="32" fillId="0" borderId="74" xfId="0" applyFont="1" applyBorder="1" applyAlignment="1">
      <alignment horizontal="left" vertical="center" wrapText="1"/>
    </xf>
    <xf numFmtId="0" fontId="6" fillId="0" borderId="74" xfId="0" applyFont="1" applyBorder="1" applyAlignment="1">
      <alignment horizontal="left" vertical="center"/>
    </xf>
    <xf numFmtId="0" fontId="40" fillId="0" borderId="0" xfId="0" applyFont="1" applyAlignment="1">
      <alignment horizontal="center" vertical="center"/>
    </xf>
    <xf numFmtId="42" fontId="31" fillId="9" borderId="67" xfId="0" applyNumberFormat="1" applyFont="1" applyFill="1" applyBorder="1" applyAlignment="1">
      <alignment horizontal="center" vertical="center"/>
    </xf>
    <xf numFmtId="42" fontId="31" fillId="9" borderId="13" xfId="0" applyNumberFormat="1" applyFont="1" applyFill="1" applyBorder="1" applyAlignment="1">
      <alignment horizontal="center" vertical="center"/>
    </xf>
    <xf numFmtId="0" fontId="4" fillId="0" borderId="55" xfId="0" applyFont="1" applyBorder="1" applyAlignment="1">
      <alignment horizontal="center" vertical="center" wrapText="1"/>
    </xf>
    <xf numFmtId="0" fontId="4" fillId="0" borderId="66" xfId="0" applyFont="1" applyBorder="1" applyAlignment="1">
      <alignment horizontal="left" vertical="center" wrapText="1"/>
    </xf>
    <xf numFmtId="0" fontId="4" fillId="0" borderId="69"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5" xfId="0" applyFont="1" applyBorder="1" applyAlignment="1">
      <alignment horizontal="left" vertical="center" wrapText="1"/>
    </xf>
    <xf numFmtId="0" fontId="4" fillId="0" borderId="12"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73" xfId="0" applyFont="1" applyBorder="1" applyAlignment="1">
      <alignment horizontal="left" vertical="center" wrapText="1"/>
    </xf>
    <xf numFmtId="0" fontId="4" fillId="0" borderId="71" xfId="0" applyFont="1" applyBorder="1" applyAlignment="1">
      <alignment horizontal="center"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left" vertical="center" wrapText="1"/>
    </xf>
    <xf numFmtId="0" fontId="5" fillId="0" borderId="16" xfId="0" applyFont="1" applyBorder="1" applyAlignment="1">
      <alignment horizontal="center" vertical="center" wrapText="1"/>
    </xf>
    <xf numFmtId="0" fontId="5" fillId="0" borderId="15" xfId="0" applyFont="1" applyBorder="1" applyAlignment="1">
      <alignment horizontal="left" vertical="center" wrapText="1"/>
    </xf>
    <xf numFmtId="0" fontId="5" fillId="0" borderId="12"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18" xfId="0" applyFont="1" applyBorder="1" applyAlignment="1">
      <alignment horizontal="left" vertical="center" wrapText="1"/>
    </xf>
    <xf numFmtId="0" fontId="4" fillId="0" borderId="55" xfId="0" applyFont="1" applyBorder="1" applyAlignment="1">
      <alignment horizontal="left" vertical="center" wrapText="1"/>
    </xf>
    <xf numFmtId="0" fontId="4" fillId="0" borderId="66" xfId="0" applyFont="1" applyBorder="1" applyAlignment="1">
      <alignment horizontal="center" vertical="center" wrapText="1"/>
    </xf>
    <xf numFmtId="0" fontId="4" fillId="0" borderId="16" xfId="0" applyFont="1" applyBorder="1" applyAlignment="1">
      <alignment horizontal="left" vertical="center" wrapText="1"/>
    </xf>
    <xf numFmtId="0" fontId="4" fillId="0" borderId="15" xfId="0" applyFont="1" applyBorder="1" applyAlignment="1">
      <alignment horizontal="center" vertical="center" wrapText="1"/>
    </xf>
    <xf numFmtId="0" fontId="4" fillId="0" borderId="17" xfId="0" applyFont="1" applyBorder="1" applyAlignment="1">
      <alignment horizontal="left" vertical="center" wrapText="1"/>
    </xf>
    <xf numFmtId="0" fontId="4" fillId="0" borderId="73" xfId="0" applyFont="1" applyBorder="1" applyAlignment="1">
      <alignment horizontal="center" vertical="center" wrapText="1"/>
    </xf>
    <xf numFmtId="0" fontId="4" fillId="0" borderId="68" xfId="0" applyFont="1" applyBorder="1" applyAlignment="1">
      <alignment horizontal="center" vertical="center" wrapText="1"/>
    </xf>
    <xf numFmtId="0" fontId="4" fillId="0" borderId="75" xfId="0" applyFont="1" applyBorder="1" applyAlignment="1">
      <alignment horizontal="left" vertical="center" wrapText="1"/>
    </xf>
    <xf numFmtId="0" fontId="4" fillId="0" borderId="70" xfId="0" applyFont="1" applyBorder="1" applyAlignment="1">
      <alignment horizontal="center" vertical="center" wrapText="1"/>
    </xf>
    <xf numFmtId="0" fontId="4" fillId="0" borderId="76" xfId="0" applyFont="1" applyBorder="1" applyAlignment="1">
      <alignment horizontal="left" vertical="center" wrapText="1"/>
    </xf>
    <xf numFmtId="0" fontId="4" fillId="0" borderId="0" xfId="0" applyFont="1" applyAlignment="1">
      <alignment horizontal="center"/>
    </xf>
    <xf numFmtId="0" fontId="4" fillId="0" borderId="0" xfId="0" applyFont="1" applyAlignment="1">
      <alignment horizontal="left"/>
    </xf>
    <xf numFmtId="0" fontId="4" fillId="0" borderId="0" xfId="0" applyFont="1" applyAlignment="1">
      <alignment horizontal="right"/>
    </xf>
    <xf numFmtId="0" fontId="3" fillId="0" borderId="0" xfId="0" applyFont="1" applyAlignment="1">
      <alignment horizontal="center" vertical="center"/>
    </xf>
    <xf numFmtId="164" fontId="4" fillId="0" borderId="69" xfId="1" applyNumberFormat="1" applyFont="1" applyFill="1" applyBorder="1" applyAlignment="1">
      <alignment horizontal="right" wrapText="1"/>
    </xf>
    <xf numFmtId="164" fontId="4" fillId="0" borderId="75" xfId="1" applyNumberFormat="1" applyFont="1" applyFill="1" applyBorder="1" applyAlignment="1">
      <alignment horizontal="right" wrapText="1"/>
    </xf>
    <xf numFmtId="164" fontId="4" fillId="0" borderId="12" xfId="1" applyNumberFormat="1" applyFont="1" applyFill="1" applyBorder="1" applyAlignment="1">
      <alignment horizontal="right" wrapText="1"/>
    </xf>
    <xf numFmtId="164" fontId="4" fillId="0" borderId="24" xfId="1" applyNumberFormat="1" applyFont="1" applyFill="1" applyBorder="1" applyAlignment="1">
      <alignment horizontal="right" wrapText="1"/>
    </xf>
    <xf numFmtId="164" fontId="4" fillId="0" borderId="71" xfId="1" applyNumberFormat="1" applyFont="1" applyFill="1" applyBorder="1" applyAlignment="1">
      <alignment horizontal="right" wrapText="1"/>
    </xf>
    <xf numFmtId="164" fontId="4" fillId="0" borderId="76" xfId="1" applyNumberFormat="1" applyFont="1" applyFill="1" applyBorder="1" applyAlignment="1">
      <alignment horizontal="right" wrapText="1"/>
    </xf>
    <xf numFmtId="164" fontId="4" fillId="0" borderId="0" xfId="1" applyNumberFormat="1" applyFont="1" applyFill="1" applyBorder="1" applyAlignment="1">
      <alignment horizontal="right" wrapText="1"/>
    </xf>
    <xf numFmtId="0" fontId="4" fillId="19" borderId="55" xfId="0" applyFont="1" applyFill="1" applyBorder="1" applyAlignment="1">
      <alignment horizontal="center" vertical="center" wrapText="1"/>
    </xf>
    <xf numFmtId="0" fontId="4" fillId="19" borderId="66" xfId="0" applyFont="1" applyFill="1" applyBorder="1" applyAlignment="1">
      <alignment horizontal="left" vertical="center" wrapText="1"/>
    </xf>
    <xf numFmtId="0" fontId="4" fillId="19" borderId="69" xfId="0" applyFont="1" applyFill="1" applyBorder="1" applyAlignment="1">
      <alignment horizontal="center" vertical="center" wrapText="1"/>
    </xf>
    <xf numFmtId="164" fontId="4" fillId="19" borderId="69" xfId="1" applyNumberFormat="1" applyFont="1" applyFill="1" applyBorder="1" applyAlignment="1">
      <alignment horizontal="right" wrapText="1"/>
    </xf>
    <xf numFmtId="164" fontId="4" fillId="19" borderId="75" xfId="1" applyNumberFormat="1" applyFont="1" applyFill="1" applyBorder="1" applyAlignment="1">
      <alignment horizontal="right" wrapText="1"/>
    </xf>
    <xf numFmtId="0" fontId="4" fillId="19" borderId="17" xfId="0" applyFont="1" applyFill="1" applyBorder="1" applyAlignment="1">
      <alignment horizontal="center" vertical="center" wrapText="1"/>
    </xf>
    <xf numFmtId="0" fontId="4" fillId="19" borderId="73" xfId="0" applyFont="1" applyFill="1" applyBorder="1" applyAlignment="1">
      <alignment horizontal="left" vertical="center" wrapText="1"/>
    </xf>
    <xf numFmtId="0" fontId="4" fillId="19" borderId="71" xfId="0" applyFont="1" applyFill="1" applyBorder="1" applyAlignment="1">
      <alignment horizontal="center" vertical="center" wrapText="1"/>
    </xf>
    <xf numFmtId="164" fontId="4" fillId="19" borderId="71" xfId="1" applyNumberFormat="1" applyFont="1" applyFill="1" applyBorder="1" applyAlignment="1">
      <alignment horizontal="right" wrapText="1"/>
    </xf>
    <xf numFmtId="164" fontId="4" fillId="19" borderId="76" xfId="1" applyNumberFormat="1" applyFont="1" applyFill="1" applyBorder="1" applyAlignment="1">
      <alignment horizontal="right" wrapText="1"/>
    </xf>
    <xf numFmtId="164" fontId="4" fillId="19" borderId="69" xfId="1" applyNumberFormat="1" applyFont="1" applyFill="1" applyBorder="1" applyAlignment="1">
      <alignment horizontal="right"/>
    </xf>
    <xf numFmtId="164" fontId="4" fillId="19" borderId="64" xfId="1" applyNumberFormat="1" applyFont="1" applyFill="1" applyBorder="1" applyAlignment="1">
      <alignment horizontal="right" wrapText="1"/>
    </xf>
    <xf numFmtId="0" fontId="4" fillId="19" borderId="16" xfId="0" applyFont="1" applyFill="1" applyBorder="1" applyAlignment="1">
      <alignment horizontal="center" vertical="center" wrapText="1"/>
    </xf>
    <xf numFmtId="0" fontId="4" fillId="19" borderId="15" xfId="0" applyFont="1" applyFill="1" applyBorder="1" applyAlignment="1">
      <alignment horizontal="left" vertical="center" wrapText="1"/>
    </xf>
    <xf numFmtId="0" fontId="4" fillId="19" borderId="12" xfId="0" applyFont="1" applyFill="1" applyBorder="1" applyAlignment="1">
      <alignment horizontal="center" vertical="center" wrapText="1"/>
    </xf>
    <xf numFmtId="164" fontId="4" fillId="19" borderId="12" xfId="1" applyNumberFormat="1" applyFont="1" applyFill="1" applyBorder="1" applyAlignment="1">
      <alignment horizontal="right"/>
    </xf>
    <xf numFmtId="164" fontId="4" fillId="19" borderId="26" xfId="1" applyNumberFormat="1" applyFont="1" applyFill="1" applyBorder="1" applyAlignment="1">
      <alignment horizontal="right" wrapText="1"/>
    </xf>
    <xf numFmtId="164" fontId="4" fillId="19" borderId="71" xfId="1" applyNumberFormat="1" applyFont="1" applyFill="1" applyBorder="1" applyAlignment="1">
      <alignment horizontal="right"/>
    </xf>
    <xf numFmtId="164" fontId="4" fillId="0" borderId="75" xfId="0" applyNumberFormat="1" applyFont="1" applyBorder="1" applyAlignment="1">
      <alignment horizontal="right"/>
    </xf>
    <xf numFmtId="164" fontId="4" fillId="0" borderId="24" xfId="0" applyNumberFormat="1" applyFont="1" applyBorder="1" applyAlignment="1">
      <alignment horizontal="right"/>
    </xf>
    <xf numFmtId="164" fontId="4" fillId="0" borderId="76" xfId="0" applyNumberFormat="1" applyFont="1" applyBorder="1" applyAlignment="1">
      <alignment horizontal="right"/>
    </xf>
    <xf numFmtId="164" fontId="4" fillId="0" borderId="0" xfId="0" applyNumberFormat="1" applyFont="1" applyAlignment="1">
      <alignment horizontal="right"/>
    </xf>
    <xf numFmtId="164" fontId="3" fillId="0" borderId="0" xfId="1" applyNumberFormat="1" applyFont="1" applyFill="1" applyBorder="1" applyAlignment="1">
      <alignment horizontal="center" vertical="center" wrapText="1"/>
    </xf>
    <xf numFmtId="164" fontId="4" fillId="0" borderId="67" xfId="0" applyNumberFormat="1" applyFont="1" applyBorder="1" applyAlignment="1">
      <alignment horizontal="right"/>
    </xf>
    <xf numFmtId="164" fontId="4" fillId="0" borderId="13" xfId="0" applyNumberFormat="1" applyFont="1" applyBorder="1" applyAlignment="1">
      <alignment horizontal="right"/>
    </xf>
    <xf numFmtId="164" fontId="4" fillId="0" borderId="21" xfId="1" applyNumberFormat="1" applyFont="1" applyFill="1" applyBorder="1" applyAlignment="1">
      <alignment horizontal="right" wrapText="1"/>
    </xf>
    <xf numFmtId="164" fontId="4" fillId="0" borderId="27" xfId="0" applyNumberFormat="1" applyFont="1" applyBorder="1" applyAlignment="1">
      <alignment horizontal="right"/>
    </xf>
    <xf numFmtId="164" fontId="4" fillId="0" borderId="72" xfId="0" applyNumberFormat="1" applyFont="1" applyBorder="1" applyAlignment="1">
      <alignment horizontal="right"/>
    </xf>
    <xf numFmtId="164" fontId="4" fillId="0" borderId="69" xfId="1" applyNumberFormat="1" applyFont="1" applyFill="1" applyBorder="1" applyAlignment="1">
      <alignment horizontal="right"/>
    </xf>
    <xf numFmtId="164" fontId="4" fillId="0" borderId="12" xfId="1" applyNumberFormat="1" applyFont="1" applyFill="1" applyBorder="1" applyAlignment="1">
      <alignment horizontal="right"/>
    </xf>
    <xf numFmtId="164" fontId="4" fillId="0" borderId="71" xfId="1" applyNumberFormat="1" applyFont="1" applyFill="1" applyBorder="1" applyAlignment="1">
      <alignment horizontal="right"/>
    </xf>
    <xf numFmtId="0" fontId="4" fillId="21" borderId="63" xfId="0" applyFont="1" applyFill="1" applyBorder="1" applyAlignment="1">
      <alignment horizontal="center" vertical="center" wrapText="1"/>
    </xf>
    <xf numFmtId="0" fontId="4" fillId="21" borderId="55" xfId="0" applyFont="1" applyFill="1" applyBorder="1" applyAlignment="1">
      <alignment horizontal="left" vertical="center" wrapText="1"/>
    </xf>
    <xf numFmtId="0" fontId="4" fillId="21" borderId="78" xfId="0" applyFont="1" applyFill="1" applyBorder="1" applyAlignment="1">
      <alignment horizontal="center" vertical="center" wrapText="1"/>
    </xf>
    <xf numFmtId="164" fontId="4" fillId="21" borderId="55" xfId="1" applyNumberFormat="1" applyFont="1" applyFill="1" applyBorder="1" applyAlignment="1">
      <alignment horizontal="right" wrapText="1"/>
    </xf>
    <xf numFmtId="164" fontId="4" fillId="21" borderId="78" xfId="0" applyNumberFormat="1" applyFont="1" applyFill="1" applyBorder="1" applyAlignment="1">
      <alignment horizontal="right"/>
    </xf>
    <xf numFmtId="0" fontId="4" fillId="21" borderId="35" xfId="0" applyFont="1" applyFill="1" applyBorder="1" applyAlignment="1">
      <alignment horizontal="center" vertical="center" wrapText="1"/>
    </xf>
    <xf numFmtId="0" fontId="4" fillId="21" borderId="16" xfId="0" applyFont="1" applyFill="1" applyBorder="1" applyAlignment="1">
      <alignment horizontal="left" vertical="center" wrapText="1"/>
    </xf>
    <xf numFmtId="0" fontId="4" fillId="21" borderId="34" xfId="0" applyFont="1" applyFill="1" applyBorder="1" applyAlignment="1">
      <alignment horizontal="center" vertical="center" wrapText="1"/>
    </xf>
    <xf numFmtId="164" fontId="4" fillId="21" borderId="16" xfId="1" applyNumberFormat="1" applyFont="1" applyFill="1" applyBorder="1" applyAlignment="1">
      <alignment horizontal="right" wrapText="1"/>
    </xf>
    <xf numFmtId="164" fontId="4" fillId="21" borderId="34" xfId="0" applyNumberFormat="1" applyFont="1" applyFill="1" applyBorder="1" applyAlignment="1">
      <alignment horizontal="right"/>
    </xf>
    <xf numFmtId="0" fontId="4" fillId="21" borderId="50" xfId="0" applyFont="1" applyFill="1" applyBorder="1" applyAlignment="1">
      <alignment horizontal="center" vertical="center" wrapText="1"/>
    </xf>
    <xf numFmtId="0" fontId="4" fillId="21" borderId="17" xfId="0" applyFont="1" applyFill="1" applyBorder="1" applyAlignment="1">
      <alignment horizontal="left" vertical="center" wrapText="1"/>
    </xf>
    <xf numFmtId="0" fontId="4" fillId="21" borderId="51" xfId="0" applyFont="1" applyFill="1" applyBorder="1" applyAlignment="1">
      <alignment horizontal="center" vertical="center" wrapText="1"/>
    </xf>
    <xf numFmtId="164" fontId="4" fillId="21" borderId="17" xfId="1" applyNumberFormat="1" applyFont="1" applyFill="1" applyBorder="1" applyAlignment="1">
      <alignment horizontal="right" wrapText="1"/>
    </xf>
    <xf numFmtId="164" fontId="4" fillId="21" borderId="51" xfId="0" applyNumberFormat="1" applyFont="1" applyFill="1" applyBorder="1" applyAlignment="1">
      <alignment horizontal="right"/>
    </xf>
    <xf numFmtId="164" fontId="4" fillId="0" borderId="78" xfId="1" applyNumberFormat="1" applyFont="1" applyFill="1" applyBorder="1" applyAlignment="1">
      <alignment horizontal="right" wrapText="1"/>
    </xf>
    <xf numFmtId="164" fontId="4" fillId="0" borderId="55" xfId="0" applyNumberFormat="1" applyFont="1" applyBorder="1" applyAlignment="1">
      <alignment horizontal="right"/>
    </xf>
    <xf numFmtId="164" fontId="4" fillId="0" borderId="51" xfId="1" applyNumberFormat="1" applyFont="1" applyFill="1" applyBorder="1" applyAlignment="1">
      <alignment horizontal="right" wrapText="1"/>
    </xf>
    <xf numFmtId="164" fontId="4" fillId="0" borderId="17" xfId="0" applyNumberFormat="1" applyFont="1" applyBorder="1" applyAlignment="1">
      <alignment horizontal="right"/>
    </xf>
    <xf numFmtId="0" fontId="4" fillId="0" borderId="15" xfId="0" applyFont="1" applyBorder="1" applyAlignment="1">
      <alignment horizontal="left" vertical="center"/>
    </xf>
    <xf numFmtId="0" fontId="4" fillId="0" borderId="73" xfId="0" applyFont="1" applyBorder="1" applyAlignment="1">
      <alignment horizontal="left" vertical="center"/>
    </xf>
    <xf numFmtId="42" fontId="17" fillId="0" borderId="0" xfId="1" applyFont="1" applyAlignment="1">
      <alignment horizontal="center" vertical="center" wrapText="1"/>
    </xf>
    <xf numFmtId="0" fontId="17" fillId="0" borderId="0" xfId="0" applyFont="1" applyAlignment="1">
      <alignment horizontal="center" vertical="center" wrapText="1"/>
    </xf>
    <xf numFmtId="0" fontId="43" fillId="0" borderId="0" xfId="3" applyFont="1" applyAlignment="1">
      <alignment horizontal="center" vertical="center" wrapText="1"/>
    </xf>
    <xf numFmtId="0" fontId="17" fillId="0" borderId="0" xfId="0" applyFont="1" applyAlignment="1">
      <alignment horizontal="left" vertical="center" wrapText="1"/>
    </xf>
    <xf numFmtId="0" fontId="35" fillId="5" borderId="4" xfId="0" applyFont="1" applyFill="1" applyBorder="1" applyAlignment="1">
      <alignment horizontal="center" vertical="center" wrapText="1"/>
    </xf>
    <xf numFmtId="0" fontId="17" fillId="0" borderId="15" xfId="0" applyFont="1" applyBorder="1" applyAlignment="1">
      <alignment horizontal="center" vertical="center" wrapText="1"/>
    </xf>
    <xf numFmtId="42" fontId="17" fillId="0" borderId="15" xfId="1" applyFont="1" applyBorder="1" applyAlignment="1">
      <alignment horizontal="center" vertical="center" wrapText="1"/>
    </xf>
    <xf numFmtId="42" fontId="17" fillId="0" borderId="12" xfId="1" applyFont="1" applyBorder="1" applyAlignment="1">
      <alignment horizontal="center" vertical="center" wrapText="1"/>
    </xf>
    <xf numFmtId="0" fontId="17" fillId="0" borderId="12" xfId="0" applyFont="1" applyBorder="1" applyAlignment="1">
      <alignment horizontal="left" vertical="center" wrapText="1"/>
    </xf>
    <xf numFmtId="0" fontId="41" fillId="0" borderId="12" xfId="0" applyFont="1" applyBorder="1" applyAlignment="1">
      <alignment horizontal="left" vertical="center" wrapText="1"/>
    </xf>
    <xf numFmtId="42" fontId="17" fillId="3" borderId="12" xfId="1" applyFont="1" applyFill="1" applyBorder="1" applyAlignment="1">
      <alignment horizontal="center" vertical="center" wrapText="1"/>
    </xf>
    <xf numFmtId="42" fontId="41" fillId="0" borderId="12" xfId="1" applyFont="1" applyBorder="1" applyAlignment="1">
      <alignment horizontal="center" vertical="center" wrapText="1"/>
    </xf>
    <xf numFmtId="0" fontId="42" fillId="0" borderId="12" xfId="0" applyFont="1" applyBorder="1" applyAlignment="1">
      <alignment horizontal="left" vertical="center" wrapText="1"/>
    </xf>
    <xf numFmtId="0" fontId="17" fillId="0" borderId="71" xfId="0" applyFont="1" applyBorder="1" applyAlignment="1">
      <alignment horizontal="left" vertical="center" wrapText="1"/>
    </xf>
    <xf numFmtId="42" fontId="17" fillId="3" borderId="71" xfId="1" applyFont="1" applyFill="1" applyBorder="1" applyAlignment="1">
      <alignment horizontal="center" vertical="center" wrapText="1"/>
    </xf>
    <xf numFmtId="42" fontId="17" fillId="0" borderId="71" xfId="1" applyFont="1" applyBorder="1" applyAlignment="1">
      <alignment horizontal="center" vertical="center" wrapText="1"/>
    </xf>
    <xf numFmtId="0" fontId="41" fillId="0" borderId="14" xfId="0" applyFont="1" applyBorder="1" applyAlignment="1">
      <alignment horizontal="left" vertical="center" wrapText="1"/>
    </xf>
    <xf numFmtId="42" fontId="17" fillId="3" borderId="14" xfId="1" applyFont="1" applyFill="1" applyBorder="1" applyAlignment="1">
      <alignment horizontal="center" vertical="center" wrapText="1"/>
    </xf>
    <xf numFmtId="42" fontId="17" fillId="0" borderId="14" xfId="1" applyFont="1" applyBorder="1" applyAlignment="1">
      <alignment horizontal="center" vertical="center" wrapText="1"/>
    </xf>
    <xf numFmtId="42" fontId="17" fillId="6" borderId="28" xfId="1" applyFont="1" applyFill="1" applyBorder="1" applyAlignment="1">
      <alignment horizontal="center" vertical="center" wrapText="1"/>
    </xf>
    <xf numFmtId="0" fontId="7" fillId="5" borderId="60" xfId="0" applyFont="1" applyFill="1" applyBorder="1" applyAlignment="1">
      <alignment horizontal="center" vertical="center" wrapText="1"/>
    </xf>
    <xf numFmtId="0" fontId="7" fillId="5" borderId="61" xfId="0" applyFont="1" applyFill="1" applyBorder="1" applyAlignment="1">
      <alignment horizontal="center" vertical="center" wrapText="1"/>
    </xf>
    <xf numFmtId="42" fontId="7" fillId="3" borderId="61" xfId="1" applyFont="1" applyFill="1" applyBorder="1" applyAlignment="1">
      <alignment horizontal="center" vertical="center" wrapText="1"/>
    </xf>
    <xf numFmtId="42" fontId="7" fillId="5" borderId="61" xfId="1" applyFont="1" applyFill="1" applyBorder="1" applyAlignment="1">
      <alignment horizontal="center" vertical="center" wrapText="1"/>
    </xf>
    <xf numFmtId="42" fontId="7" fillId="6" borderId="62" xfId="1" applyFont="1" applyFill="1" applyBorder="1" applyAlignment="1">
      <alignment horizontal="center" vertical="center" wrapText="1"/>
    </xf>
    <xf numFmtId="42" fontId="41" fillId="3" borderId="12" xfId="1" applyFont="1" applyFill="1" applyBorder="1" applyAlignment="1">
      <alignment vertical="center" wrapText="1"/>
    </xf>
    <xf numFmtId="0" fontId="17" fillId="8" borderId="12" xfId="0" applyFont="1" applyFill="1" applyBorder="1"/>
    <xf numFmtId="0" fontId="17" fillId="8" borderId="12" xfId="0" applyFont="1" applyFill="1" applyBorder="1" applyAlignment="1">
      <alignment horizontal="center"/>
    </xf>
    <xf numFmtId="42" fontId="17" fillId="8" borderId="12" xfId="1" applyFont="1" applyFill="1" applyBorder="1" applyAlignment="1">
      <alignment horizontal="center"/>
    </xf>
    <xf numFmtId="42" fontId="17" fillId="8" borderId="12" xfId="0" applyNumberFormat="1" applyFont="1" applyFill="1" applyBorder="1"/>
    <xf numFmtId="42" fontId="17" fillId="0" borderId="0" xfId="0" applyNumberFormat="1" applyFont="1"/>
    <xf numFmtId="0" fontId="44" fillId="8" borderId="12" xfId="0" applyFont="1" applyFill="1" applyBorder="1"/>
    <xf numFmtId="0" fontId="44" fillId="8" borderId="12" xfId="0" applyFont="1" applyFill="1" applyBorder="1" applyAlignment="1">
      <alignment horizontal="center"/>
    </xf>
    <xf numFmtId="42" fontId="44" fillId="8" borderId="12" xfId="1" applyFont="1" applyFill="1" applyBorder="1" applyAlignment="1">
      <alignment horizontal="center"/>
    </xf>
    <xf numFmtId="42" fontId="44" fillId="8" borderId="12" xfId="0" applyNumberFormat="1" applyFont="1" applyFill="1" applyBorder="1"/>
    <xf numFmtId="1" fontId="44" fillId="8" borderId="12" xfId="0" applyNumberFormat="1" applyFont="1" applyFill="1" applyBorder="1"/>
    <xf numFmtId="42" fontId="44" fillId="8" borderId="0" xfId="1" applyFont="1" applyFill="1"/>
    <xf numFmtId="0" fontId="44" fillId="8" borderId="0" xfId="0" applyFont="1" applyFill="1" applyAlignment="1">
      <alignment horizontal="center"/>
    </xf>
    <xf numFmtId="0" fontId="17" fillId="0" borderId="12" xfId="0" applyFont="1" applyBorder="1"/>
    <xf numFmtId="0" fontId="17" fillId="0" borderId="12" xfId="0" applyFont="1" applyBorder="1" applyAlignment="1">
      <alignment horizontal="center"/>
    </xf>
    <xf numFmtId="42" fontId="17" fillId="0" borderId="12" xfId="1" applyFont="1" applyFill="1" applyBorder="1" applyAlignment="1">
      <alignment horizontal="center"/>
    </xf>
    <xf numFmtId="42" fontId="17" fillId="0" borderId="12" xfId="0" applyNumberFormat="1" applyFont="1" applyBorder="1"/>
    <xf numFmtId="0" fontId="17" fillId="8" borderId="12" xfId="0" applyFont="1" applyFill="1" applyBorder="1" applyAlignment="1">
      <alignment horizontal="left"/>
    </xf>
    <xf numFmtId="42" fontId="17" fillId="8" borderId="12" xfId="0" applyNumberFormat="1" applyFont="1" applyFill="1" applyBorder="1" applyAlignment="1">
      <alignment horizontal="center"/>
    </xf>
    <xf numFmtId="0" fontId="35" fillId="8" borderId="12" xfId="0" applyFont="1" applyFill="1" applyBorder="1" applyAlignment="1">
      <alignment horizontal="center"/>
    </xf>
    <xf numFmtId="0" fontId="45" fillId="0" borderId="0" xfId="0" applyFont="1"/>
    <xf numFmtId="42" fontId="44" fillId="0" borderId="0" xfId="1" applyFont="1" applyFill="1"/>
    <xf numFmtId="0" fontId="44" fillId="0" borderId="0" xfId="0" applyFont="1" applyAlignment="1">
      <alignment horizontal="center"/>
    </xf>
    <xf numFmtId="0" fontId="7" fillId="0" borderId="12" xfId="0" applyFont="1" applyBorder="1" applyAlignment="1">
      <alignment horizontal="center" vertical="center"/>
    </xf>
    <xf numFmtId="164" fontId="4" fillId="0" borderId="69" xfId="1" applyNumberFormat="1" applyFont="1" applyFill="1" applyBorder="1" applyAlignment="1">
      <alignment horizontal="right" vertical="center" wrapText="1"/>
    </xf>
    <xf numFmtId="164" fontId="4" fillId="0" borderId="75" xfId="1" applyNumberFormat="1" applyFont="1" applyFill="1" applyBorder="1" applyAlignment="1">
      <alignment horizontal="right" vertical="center" wrapText="1"/>
    </xf>
    <xf numFmtId="0" fontId="3" fillId="19" borderId="60" xfId="0" applyFont="1" applyFill="1" applyBorder="1" applyAlignment="1">
      <alignment horizontal="center" vertical="center" wrapText="1"/>
    </xf>
    <xf numFmtId="0" fontId="4" fillId="19" borderId="77" xfId="0" applyFont="1" applyFill="1" applyBorder="1" applyAlignment="1">
      <alignment horizontal="center" vertical="center" wrapText="1"/>
    </xf>
    <xf numFmtId="0" fontId="4" fillId="19" borderId="77" xfId="0" applyFont="1" applyFill="1" applyBorder="1" applyAlignment="1">
      <alignment horizontal="left" vertical="center" wrapText="1"/>
    </xf>
    <xf numFmtId="0" fontId="4" fillId="19" borderId="61" xfId="0" applyFont="1" applyFill="1" applyBorder="1" applyAlignment="1">
      <alignment horizontal="center" vertical="center" wrapText="1"/>
    </xf>
    <xf numFmtId="164" fontId="4" fillId="19" borderId="61" xfId="1" applyNumberFormat="1" applyFont="1" applyFill="1" applyBorder="1" applyAlignment="1">
      <alignment horizontal="right"/>
    </xf>
    <xf numFmtId="164" fontId="4" fillId="19" borderId="79" xfId="1" applyNumberFormat="1" applyFont="1" applyFill="1" applyBorder="1" applyAlignment="1">
      <alignment horizontal="right" wrapText="1"/>
    </xf>
    <xf numFmtId="164" fontId="3" fillId="19" borderId="62" xfId="1" applyNumberFormat="1" applyFont="1" applyFill="1" applyBorder="1" applyAlignment="1">
      <alignment horizontal="right" wrapText="1"/>
    </xf>
    <xf numFmtId="0" fontId="21" fillId="0" borderId="0" xfId="0" applyFont="1" applyAlignment="1">
      <alignment wrapText="1"/>
    </xf>
    <xf numFmtId="3" fontId="6" fillId="0" borderId="0" xfId="0" applyNumberFormat="1" applyFont="1"/>
    <xf numFmtId="42" fontId="44" fillId="8" borderId="0" xfId="0" applyNumberFormat="1" applyFont="1" applyFill="1"/>
    <xf numFmtId="1" fontId="7" fillId="0" borderId="0" xfId="0" applyNumberFormat="1" applyFont="1" applyAlignment="1">
      <alignment horizontal="right" vertical="center"/>
    </xf>
    <xf numFmtId="1" fontId="48" fillId="0" borderId="0" xfId="0" applyNumberFormat="1" applyFont="1" applyAlignment="1">
      <alignment horizontal="right" vertical="center"/>
    </xf>
    <xf numFmtId="42" fontId="44" fillId="0" borderId="0" xfId="0" applyNumberFormat="1" applyFont="1"/>
    <xf numFmtId="3" fontId="0" fillId="0" borderId="0" xfId="0" applyNumberFormat="1" applyAlignment="1">
      <alignment horizontal="center" vertical="center"/>
    </xf>
    <xf numFmtId="42" fontId="40" fillId="0" borderId="0" xfId="1" applyFont="1" applyAlignment="1">
      <alignment horizontal="center" vertical="center"/>
    </xf>
    <xf numFmtId="165" fontId="15" fillId="0" borderId="0" xfId="0" applyNumberFormat="1" applyFont="1" applyAlignment="1">
      <alignment horizontal="center" vertical="center"/>
    </xf>
    <xf numFmtId="166" fontId="15" fillId="0" borderId="0" xfId="0" applyNumberFormat="1" applyFont="1" applyAlignment="1">
      <alignment horizontal="center" vertical="center"/>
    </xf>
    <xf numFmtId="3" fontId="17" fillId="0" borderId="0" xfId="0" applyNumberFormat="1" applyFont="1"/>
    <xf numFmtId="0" fontId="35" fillId="0" borderId="12" xfId="0" applyFont="1" applyBorder="1" applyAlignment="1">
      <alignment horizontal="right"/>
    </xf>
    <xf numFmtId="0" fontId="4" fillId="0" borderId="12" xfId="0" applyFont="1" applyBorder="1" applyAlignment="1">
      <alignment horizontal="left" vertical="center" wrapText="1"/>
    </xf>
    <xf numFmtId="0" fontId="4" fillId="0" borderId="69" xfId="0" applyFont="1" applyBorder="1" applyAlignment="1">
      <alignment horizontal="left" vertical="center" wrapText="1"/>
    </xf>
    <xf numFmtId="0" fontId="4" fillId="0" borderId="74" xfId="0" applyFont="1" applyBorder="1" applyAlignment="1">
      <alignment horizontal="center" vertical="center" wrapText="1"/>
    </xf>
    <xf numFmtId="0" fontId="4" fillId="0" borderId="71" xfId="0" applyFont="1" applyBorder="1" applyAlignment="1">
      <alignment horizontal="left" vertical="center" wrapText="1"/>
    </xf>
    <xf numFmtId="0" fontId="17" fillId="22" borderId="74" xfId="0" applyFont="1" applyFill="1" applyBorder="1" applyAlignment="1">
      <alignment horizontal="center" vertical="center" wrapText="1"/>
    </xf>
    <xf numFmtId="0" fontId="17" fillId="14" borderId="74" xfId="0" applyFont="1" applyFill="1" applyBorder="1" applyAlignment="1">
      <alignment horizontal="center" vertical="center" wrapText="1"/>
    </xf>
    <xf numFmtId="0" fontId="17" fillId="8" borderId="74" xfId="0" applyFont="1" applyFill="1" applyBorder="1" applyAlignment="1">
      <alignment horizontal="center" vertical="center" wrapText="1"/>
    </xf>
    <xf numFmtId="0" fontId="17" fillId="8" borderId="29" xfId="0" applyFont="1" applyFill="1" applyBorder="1" applyAlignment="1">
      <alignment horizontal="center" vertical="center" wrapText="1"/>
    </xf>
    <xf numFmtId="0" fontId="17" fillId="23" borderId="74" xfId="0" applyFont="1" applyFill="1" applyBorder="1" applyAlignment="1">
      <alignment horizontal="center" vertical="center" wrapText="1"/>
    </xf>
    <xf numFmtId="0" fontId="17" fillId="22" borderId="70" xfId="0" applyFont="1" applyFill="1" applyBorder="1" applyAlignment="1">
      <alignment horizontal="center" vertical="center" wrapText="1"/>
    </xf>
    <xf numFmtId="0" fontId="50" fillId="0" borderId="0" xfId="7" applyFont="1"/>
    <xf numFmtId="0" fontId="50" fillId="0" borderId="12" xfId="7" applyFont="1" applyBorder="1"/>
    <xf numFmtId="0" fontId="50" fillId="0" borderId="12" xfId="7" applyFont="1" applyBorder="1" applyAlignment="1">
      <alignment horizontal="center" vertical="center"/>
    </xf>
    <xf numFmtId="0" fontId="50" fillId="0" borderId="12" xfId="7" applyFont="1" applyBorder="1" applyAlignment="1">
      <alignment horizontal="center"/>
    </xf>
    <xf numFmtId="0" fontId="52" fillId="0" borderId="12" xfId="7" applyFont="1" applyBorder="1" applyAlignment="1">
      <alignment horizontal="left" vertical="center"/>
    </xf>
    <xf numFmtId="0" fontId="51" fillId="0" borderId="12" xfId="7" applyFont="1" applyBorder="1" applyAlignment="1">
      <alignment horizontal="center" vertical="center"/>
    </xf>
    <xf numFmtId="0" fontId="51" fillId="0" borderId="12" xfId="7" applyFont="1" applyBorder="1" applyAlignment="1">
      <alignment horizontal="center"/>
    </xf>
    <xf numFmtId="0" fontId="50" fillId="0" borderId="0" xfId="7" applyFont="1" applyAlignment="1">
      <alignment horizontal="center" vertical="center"/>
    </xf>
    <xf numFmtId="0" fontId="50" fillId="0" borderId="12" xfId="7" applyFont="1" applyBorder="1" applyAlignment="1">
      <alignment horizontal="center" vertical="center" wrapText="1"/>
    </xf>
    <xf numFmtId="0" fontId="50" fillId="0" borderId="12" xfId="8" applyFont="1" applyFill="1" applyBorder="1" applyAlignment="1">
      <alignment horizontal="center" vertical="center" wrapText="1"/>
    </xf>
    <xf numFmtId="42" fontId="50" fillId="0" borderId="12" xfId="7" applyNumberFormat="1" applyFont="1" applyBorder="1"/>
    <xf numFmtId="41" fontId="50" fillId="0" borderId="12" xfId="5" applyFont="1" applyBorder="1" applyAlignment="1">
      <alignment horizontal="center" vertical="center"/>
    </xf>
    <xf numFmtId="41" fontId="50" fillId="0" borderId="12" xfId="5" applyFont="1" applyBorder="1"/>
    <xf numFmtId="41" fontId="50" fillId="0" borderId="0" xfId="5" applyFont="1"/>
    <xf numFmtId="0" fontId="31" fillId="0" borderId="0" xfId="0" applyFont="1" applyAlignment="1">
      <alignment horizontal="center" vertical="center" wrapText="1"/>
    </xf>
    <xf numFmtId="0" fontId="0" fillId="24" borderId="0" xfId="0" applyFill="1"/>
    <xf numFmtId="0" fontId="31" fillId="25" borderId="83" xfId="0" applyFont="1" applyFill="1" applyBorder="1" applyAlignment="1">
      <alignment horizontal="center" vertical="center" wrapText="1"/>
    </xf>
    <xf numFmtId="0" fontId="54" fillId="25" borderId="84" xfId="3" applyFont="1" applyFill="1" applyBorder="1" applyAlignment="1">
      <alignment horizontal="center" vertical="center" wrapText="1"/>
    </xf>
    <xf numFmtId="0" fontId="54" fillId="25" borderId="2" xfId="3" applyFont="1" applyFill="1" applyBorder="1" applyAlignment="1">
      <alignment horizontal="center" vertical="center" wrapText="1"/>
    </xf>
    <xf numFmtId="0" fontId="54" fillId="25" borderId="1" xfId="3" applyFont="1" applyFill="1" applyBorder="1" applyAlignment="1">
      <alignment horizontal="center" vertical="center" wrapText="1"/>
    </xf>
    <xf numFmtId="0" fontId="54" fillId="25" borderId="81" xfId="3" applyFont="1" applyFill="1" applyBorder="1" applyAlignment="1">
      <alignment horizontal="center" vertical="center" wrapText="1"/>
    </xf>
    <xf numFmtId="0" fontId="54" fillId="25" borderId="11" xfId="3" applyFont="1" applyFill="1" applyBorder="1" applyAlignment="1">
      <alignment horizontal="center" vertical="center" wrapText="1"/>
    </xf>
    <xf numFmtId="0" fontId="31" fillId="25" borderId="59" xfId="0" applyFont="1" applyFill="1" applyBorder="1" applyAlignment="1">
      <alignment horizontal="center" vertical="center" wrapText="1"/>
    </xf>
    <xf numFmtId="0" fontId="0" fillId="26" borderId="0" xfId="0" applyFill="1"/>
    <xf numFmtId="0" fontId="55" fillId="27" borderId="85" xfId="0" applyFont="1" applyFill="1" applyBorder="1" applyAlignment="1">
      <alignment horizontal="left" vertical="center"/>
    </xf>
    <xf numFmtId="0" fontId="49" fillId="28" borderId="63" xfId="0" applyFont="1" applyFill="1" applyBorder="1" applyAlignment="1">
      <alignment horizontal="center" vertical="center"/>
    </xf>
    <xf numFmtId="0" fontId="49" fillId="28" borderId="55" xfId="0" applyFont="1" applyFill="1" applyBorder="1" applyAlignment="1">
      <alignment horizontal="center"/>
    </xf>
    <xf numFmtId="0" fontId="49" fillId="28" borderId="78" xfId="0" applyFont="1" applyFill="1" applyBorder="1" applyAlignment="1">
      <alignment horizontal="center" vertical="center"/>
    </xf>
    <xf numFmtId="0" fontId="49" fillId="29" borderId="55" xfId="0" applyFont="1" applyFill="1" applyBorder="1" applyAlignment="1">
      <alignment horizontal="center"/>
    </xf>
    <xf numFmtId="0" fontId="49" fillId="28" borderId="78" xfId="0" applyFont="1" applyFill="1" applyBorder="1" applyAlignment="1">
      <alignment horizontal="center"/>
    </xf>
    <xf numFmtId="0" fontId="17" fillId="30" borderId="55" xfId="0" applyFont="1" applyFill="1" applyBorder="1" applyAlignment="1">
      <alignment horizontal="center"/>
    </xf>
    <xf numFmtId="0" fontId="17" fillId="28" borderId="55" xfId="0" applyFont="1" applyFill="1" applyBorder="1" applyAlignment="1">
      <alignment horizontal="center"/>
    </xf>
    <xf numFmtId="0" fontId="2" fillId="31" borderId="78" xfId="0" applyFont="1" applyFill="1" applyBorder="1" applyAlignment="1">
      <alignment horizontal="center"/>
    </xf>
    <xf numFmtId="0" fontId="2" fillId="31" borderId="55" xfId="0" applyFont="1" applyFill="1" applyBorder="1" applyAlignment="1">
      <alignment horizontal="center" vertical="center"/>
    </xf>
    <xf numFmtId="0" fontId="49" fillId="31" borderId="55" xfId="0" applyFont="1" applyFill="1" applyBorder="1" applyAlignment="1">
      <alignment horizontal="center" vertical="center"/>
    </xf>
    <xf numFmtId="0" fontId="2" fillId="31" borderId="63" xfId="0" applyFont="1" applyFill="1" applyBorder="1" applyAlignment="1">
      <alignment horizontal="center" vertical="center"/>
    </xf>
    <xf numFmtId="0" fontId="2" fillId="31" borderId="86" xfId="0" applyFont="1" applyFill="1" applyBorder="1" applyAlignment="1">
      <alignment horizontal="center" vertical="center"/>
    </xf>
    <xf numFmtId="0" fontId="56" fillId="27" borderId="59" xfId="0" applyFont="1" applyFill="1" applyBorder="1" applyAlignment="1">
      <alignment horizontal="center" vertical="center"/>
    </xf>
    <xf numFmtId="0" fontId="55" fillId="27" borderId="87" xfId="0" applyFont="1" applyFill="1" applyBorder="1" applyAlignment="1">
      <alignment horizontal="left" vertical="center"/>
    </xf>
    <xf numFmtId="0" fontId="49" fillId="28" borderId="35" xfId="0" applyFont="1" applyFill="1" applyBorder="1" applyAlignment="1">
      <alignment horizontal="center" vertical="center"/>
    </xf>
    <xf numFmtId="0" fontId="49" fillId="28" borderId="16" xfId="0" applyFont="1" applyFill="1" applyBorder="1" applyAlignment="1">
      <alignment horizontal="center"/>
    </xf>
    <xf numFmtId="0" fontId="49" fillId="28" borderId="34" xfId="0" applyFont="1" applyFill="1" applyBorder="1" applyAlignment="1">
      <alignment horizontal="center" vertical="center"/>
    </xf>
    <xf numFmtId="0" fontId="49" fillId="29" borderId="16" xfId="0" applyFont="1" applyFill="1" applyBorder="1" applyAlignment="1">
      <alignment horizontal="center"/>
    </xf>
    <xf numFmtId="0" fontId="49" fillId="28" borderId="34" xfId="0" applyFont="1" applyFill="1" applyBorder="1" applyAlignment="1">
      <alignment horizontal="center"/>
    </xf>
    <xf numFmtId="0" fontId="17" fillId="30" borderId="16" xfId="0" applyFont="1" applyFill="1" applyBorder="1" applyAlignment="1">
      <alignment horizontal="center"/>
    </xf>
    <xf numFmtId="0" fontId="17" fillId="28" borderId="16" xfId="0" applyFont="1" applyFill="1" applyBorder="1" applyAlignment="1">
      <alignment horizontal="center"/>
    </xf>
    <xf numFmtId="0" fontId="2" fillId="31" borderId="34" xfId="0" applyFont="1" applyFill="1" applyBorder="1" applyAlignment="1">
      <alignment horizontal="center"/>
    </xf>
    <xf numFmtId="0" fontId="2" fillId="31" borderId="16" xfId="0" applyFont="1" applyFill="1" applyBorder="1" applyAlignment="1">
      <alignment horizontal="center" vertical="center"/>
    </xf>
    <xf numFmtId="0" fontId="49" fillId="31" borderId="16" xfId="0" applyFont="1" applyFill="1" applyBorder="1" applyAlignment="1">
      <alignment horizontal="center" vertical="center"/>
    </xf>
    <xf numFmtId="0" fontId="2" fillId="31" borderId="35" xfId="0" applyFont="1" applyFill="1" applyBorder="1" applyAlignment="1">
      <alignment horizontal="center" vertical="center"/>
    </xf>
    <xf numFmtId="0" fontId="49" fillId="30" borderId="16" xfId="0" applyFont="1" applyFill="1" applyBorder="1" applyAlignment="1">
      <alignment horizontal="center"/>
    </xf>
    <xf numFmtId="0" fontId="55" fillId="27" borderId="88" xfId="0" applyFont="1" applyFill="1" applyBorder="1" applyAlignment="1">
      <alignment horizontal="left" vertical="center"/>
    </xf>
    <xf numFmtId="0" fontId="55" fillId="32" borderId="87" xfId="0" applyFont="1" applyFill="1" applyBorder="1" applyAlignment="1">
      <alignment horizontal="left" vertical="center" wrapText="1"/>
    </xf>
    <xf numFmtId="0" fontId="49" fillId="33" borderId="35" xfId="0" applyFont="1" applyFill="1" applyBorder="1" applyAlignment="1">
      <alignment horizontal="center" vertical="center"/>
    </xf>
    <xf numFmtId="0" fontId="49" fillId="33" borderId="16" xfId="0" applyFont="1" applyFill="1" applyBorder="1" applyAlignment="1">
      <alignment horizontal="center"/>
    </xf>
    <xf numFmtId="0" fontId="49" fillId="33" borderId="34" xfId="0" applyFont="1" applyFill="1" applyBorder="1" applyAlignment="1">
      <alignment horizontal="center" vertical="center"/>
    </xf>
    <xf numFmtId="0" fontId="49" fillId="34" borderId="16" xfId="0" applyFont="1" applyFill="1" applyBorder="1" applyAlignment="1">
      <alignment horizontal="center"/>
    </xf>
    <xf numFmtId="0" fontId="49" fillId="33" borderId="34" xfId="0" applyFont="1" applyFill="1" applyBorder="1" applyAlignment="1">
      <alignment horizontal="center"/>
    </xf>
    <xf numFmtId="0" fontId="17" fillId="35" borderId="16" xfId="0" applyFont="1" applyFill="1" applyBorder="1" applyAlignment="1">
      <alignment horizontal="center"/>
    </xf>
    <xf numFmtId="0" fontId="17" fillId="33" borderId="16" xfId="0" applyFont="1" applyFill="1" applyBorder="1" applyAlignment="1">
      <alignment horizontal="center"/>
    </xf>
    <xf numFmtId="0" fontId="2" fillId="36" borderId="34" xfId="0" applyFont="1" applyFill="1" applyBorder="1" applyAlignment="1">
      <alignment horizontal="center"/>
    </xf>
    <xf numFmtId="0" fontId="2" fillId="36" borderId="16" xfId="0" applyFont="1" applyFill="1" applyBorder="1" applyAlignment="1">
      <alignment horizontal="center" vertical="center"/>
    </xf>
    <xf numFmtId="0" fontId="49" fillId="36" borderId="16" xfId="0" applyFont="1" applyFill="1" applyBorder="1" applyAlignment="1">
      <alignment horizontal="center" vertical="center"/>
    </xf>
    <xf numFmtId="0" fontId="2" fillId="36" borderId="35" xfId="0" applyFont="1" applyFill="1" applyBorder="1" applyAlignment="1">
      <alignment horizontal="center" vertical="center"/>
    </xf>
    <xf numFmtId="0" fontId="56" fillId="32" borderId="59" xfId="0" applyFont="1" applyFill="1" applyBorder="1" applyAlignment="1">
      <alignment horizontal="center" vertical="center"/>
    </xf>
    <xf numFmtId="0" fontId="55" fillId="32" borderId="87" xfId="0" applyFont="1" applyFill="1" applyBorder="1" applyAlignment="1">
      <alignment horizontal="left" vertical="center"/>
    </xf>
    <xf numFmtId="0" fontId="17" fillId="36" borderId="16" xfId="0" applyFont="1" applyFill="1" applyBorder="1" applyAlignment="1">
      <alignment horizontal="center" vertical="center"/>
    </xf>
    <xf numFmtId="0" fontId="55" fillId="37" borderId="87" xfId="0" applyFont="1" applyFill="1" applyBorder="1" applyAlignment="1">
      <alignment horizontal="left" vertical="center"/>
    </xf>
    <xf numFmtId="0" fontId="49" fillId="38" borderId="35" xfId="0" applyFont="1" applyFill="1" applyBorder="1" applyAlignment="1">
      <alignment horizontal="center" vertical="center"/>
    </xf>
    <xf numFmtId="0" fontId="49" fillId="38" borderId="16" xfId="0" applyFont="1" applyFill="1" applyBorder="1" applyAlignment="1">
      <alignment horizontal="center"/>
    </xf>
    <xf numFmtId="0" fontId="49" fillId="38" borderId="34" xfId="0" applyFont="1" applyFill="1" applyBorder="1" applyAlignment="1">
      <alignment horizontal="center" vertical="center"/>
    </xf>
    <xf numFmtId="0" fontId="49" fillId="39" borderId="16" xfId="0" applyFont="1" applyFill="1" applyBorder="1" applyAlignment="1">
      <alignment horizontal="center"/>
    </xf>
    <xf numFmtId="0" fontId="49" fillId="38" borderId="34" xfId="0" applyFont="1" applyFill="1" applyBorder="1" applyAlignment="1">
      <alignment horizontal="center"/>
    </xf>
    <xf numFmtId="0" fontId="17" fillId="40" borderId="16" xfId="0" applyFont="1" applyFill="1" applyBorder="1" applyAlignment="1">
      <alignment horizontal="center"/>
    </xf>
    <xf numFmtId="0" fontId="17" fillId="38" borderId="16" xfId="0" applyFont="1" applyFill="1" applyBorder="1" applyAlignment="1">
      <alignment horizontal="center"/>
    </xf>
    <xf numFmtId="0" fontId="2" fillId="41" borderId="34" xfId="0" applyFont="1" applyFill="1" applyBorder="1" applyAlignment="1">
      <alignment horizontal="center"/>
    </xf>
    <xf numFmtId="0" fontId="2" fillId="41" borderId="16" xfId="0" applyFont="1" applyFill="1" applyBorder="1" applyAlignment="1">
      <alignment horizontal="center" vertical="center"/>
    </xf>
    <xf numFmtId="0" fontId="17" fillId="41" borderId="16" xfId="0" applyFont="1" applyFill="1" applyBorder="1" applyAlignment="1">
      <alignment horizontal="center" vertical="center"/>
    </xf>
    <xf numFmtId="0" fontId="2" fillId="41" borderId="35" xfId="0" applyFont="1" applyFill="1" applyBorder="1" applyAlignment="1">
      <alignment horizontal="center" vertical="center"/>
    </xf>
    <xf numFmtId="0" fontId="56" fillId="37" borderId="59" xfId="0" applyFont="1" applyFill="1" applyBorder="1" applyAlignment="1">
      <alignment horizontal="center" vertical="center"/>
    </xf>
    <xf numFmtId="0" fontId="49" fillId="41" borderId="16" xfId="0" applyFont="1" applyFill="1" applyBorder="1" applyAlignment="1">
      <alignment horizontal="center" vertical="center"/>
    </xf>
    <xf numFmtId="0" fontId="49" fillId="40" borderId="16" xfId="0" applyFont="1" applyFill="1" applyBorder="1" applyAlignment="1">
      <alignment horizontal="center"/>
    </xf>
    <xf numFmtId="0" fontId="55" fillId="37" borderId="87" xfId="0" applyFont="1" applyFill="1" applyBorder="1" applyAlignment="1">
      <alignment horizontal="left" vertical="center" wrapText="1"/>
    </xf>
    <xf numFmtId="0" fontId="55" fillId="42" borderId="87" xfId="0" applyFont="1" applyFill="1" applyBorder="1" applyAlignment="1">
      <alignment horizontal="left" vertical="center"/>
    </xf>
    <xf numFmtId="0" fontId="57" fillId="43" borderId="35" xfId="0" applyFont="1" applyFill="1" applyBorder="1" applyAlignment="1">
      <alignment horizontal="center" vertical="center"/>
    </xf>
    <xf numFmtId="0" fontId="57" fillId="43" borderId="16" xfId="0" applyFont="1" applyFill="1" applyBorder="1" applyAlignment="1">
      <alignment horizontal="center"/>
    </xf>
    <xf numFmtId="0" fontId="57" fillId="43" borderId="34" xfId="0" applyFont="1" applyFill="1" applyBorder="1" applyAlignment="1">
      <alignment horizontal="center" vertical="center"/>
    </xf>
    <xf numFmtId="0" fontId="57" fillId="44" borderId="16" xfId="0" applyFont="1" applyFill="1" applyBorder="1" applyAlignment="1">
      <alignment horizontal="center"/>
    </xf>
    <xf numFmtId="0" fontId="57" fillId="43" borderId="34" xfId="0" applyFont="1" applyFill="1" applyBorder="1" applyAlignment="1">
      <alignment horizontal="center"/>
    </xf>
    <xf numFmtId="0" fontId="42" fillId="45" borderId="16" xfId="0" applyFont="1" applyFill="1" applyBorder="1" applyAlignment="1">
      <alignment horizontal="center"/>
    </xf>
    <xf numFmtId="0" fontId="42" fillId="43" borderId="16" xfId="0" applyFont="1" applyFill="1" applyBorder="1" applyAlignment="1">
      <alignment horizontal="center"/>
    </xf>
    <xf numFmtId="0" fontId="58" fillId="46" borderId="34" xfId="0" applyFont="1" applyFill="1" applyBorder="1" applyAlignment="1">
      <alignment horizontal="center"/>
    </xf>
    <xf numFmtId="0" fontId="58" fillId="46" borderId="16" xfId="0" applyFont="1" applyFill="1" applyBorder="1" applyAlignment="1">
      <alignment horizontal="center" vertical="center"/>
    </xf>
    <xf numFmtId="0" fontId="42" fillId="46" borderId="16" xfId="0" applyFont="1" applyFill="1" applyBorder="1" applyAlignment="1">
      <alignment horizontal="center" vertical="center"/>
    </xf>
    <xf numFmtId="0" fontId="58" fillId="46" borderId="35" xfId="0" applyFont="1" applyFill="1" applyBorder="1" applyAlignment="1">
      <alignment horizontal="center" vertical="center"/>
    </xf>
    <xf numFmtId="0" fontId="59" fillId="42" borderId="59" xfId="0" applyFont="1" applyFill="1" applyBorder="1" applyAlignment="1">
      <alignment horizontal="center" vertical="center"/>
    </xf>
    <xf numFmtId="0" fontId="57" fillId="46" borderId="16" xfId="0" applyFont="1" applyFill="1" applyBorder="1" applyAlignment="1">
      <alignment horizontal="center" vertical="center"/>
    </xf>
    <xf numFmtId="0" fontId="55" fillId="10" borderId="87" xfId="0" applyFont="1" applyFill="1" applyBorder="1" applyAlignment="1">
      <alignment horizontal="left" vertical="center"/>
    </xf>
    <xf numFmtId="0" fontId="49" fillId="47" borderId="35" xfId="0" applyFont="1" applyFill="1" applyBorder="1" applyAlignment="1">
      <alignment horizontal="center" vertical="center"/>
    </xf>
    <xf numFmtId="0" fontId="49" fillId="47" borderId="16" xfId="0" applyFont="1" applyFill="1" applyBorder="1" applyAlignment="1">
      <alignment horizontal="center"/>
    </xf>
    <xf numFmtId="0" fontId="49" fillId="47" borderId="34" xfId="0" applyFont="1" applyFill="1" applyBorder="1" applyAlignment="1">
      <alignment horizontal="center" vertical="center"/>
    </xf>
    <xf numFmtId="0" fontId="49" fillId="48" borderId="16" xfId="0" applyFont="1" applyFill="1" applyBorder="1" applyAlignment="1">
      <alignment horizontal="center"/>
    </xf>
    <xf numFmtId="0" fontId="49" fillId="47" borderId="34" xfId="0" applyFont="1" applyFill="1" applyBorder="1" applyAlignment="1">
      <alignment horizontal="center"/>
    </xf>
    <xf numFmtId="0" fontId="49" fillId="49" borderId="16" xfId="0" applyFont="1" applyFill="1" applyBorder="1" applyAlignment="1">
      <alignment horizontal="center"/>
    </xf>
    <xf numFmtId="0" fontId="2" fillId="50" borderId="34" xfId="0" applyFont="1" applyFill="1" applyBorder="1" applyAlignment="1">
      <alignment horizontal="center"/>
    </xf>
    <xf numFmtId="0" fontId="2" fillId="50" borderId="16" xfId="0" applyFont="1" applyFill="1" applyBorder="1" applyAlignment="1">
      <alignment horizontal="center" vertical="center"/>
    </xf>
    <xf numFmtId="0" fontId="49" fillId="50" borderId="16" xfId="0" applyFont="1" applyFill="1" applyBorder="1" applyAlignment="1">
      <alignment horizontal="center" vertical="center"/>
    </xf>
    <xf numFmtId="0" fontId="2" fillId="50" borderId="35" xfId="0" applyFont="1" applyFill="1" applyBorder="1" applyAlignment="1">
      <alignment horizontal="center" vertical="center"/>
    </xf>
    <xf numFmtId="0" fontId="56" fillId="10" borderId="59" xfId="0" applyFont="1" applyFill="1" applyBorder="1" applyAlignment="1">
      <alignment horizontal="center" vertical="center"/>
    </xf>
    <xf numFmtId="0" fontId="55" fillId="51" borderId="88" xfId="0" applyFont="1" applyFill="1" applyBorder="1" applyAlignment="1">
      <alignment horizontal="left" vertical="center"/>
    </xf>
    <xf numFmtId="0" fontId="49" fillId="52" borderId="35" xfId="0" applyFont="1" applyFill="1" applyBorder="1" applyAlignment="1">
      <alignment horizontal="center" vertical="center"/>
    </xf>
    <xf numFmtId="0" fontId="49" fillId="52" borderId="16" xfId="0" applyFont="1" applyFill="1" applyBorder="1" applyAlignment="1">
      <alignment horizontal="center"/>
    </xf>
    <xf numFmtId="0" fontId="49" fillId="52" borderId="34" xfId="0" applyFont="1" applyFill="1" applyBorder="1" applyAlignment="1">
      <alignment horizontal="center" vertical="center"/>
    </xf>
    <xf numFmtId="0" fontId="49" fillId="53" borderId="16" xfId="0" applyFont="1" applyFill="1" applyBorder="1" applyAlignment="1">
      <alignment horizontal="center"/>
    </xf>
    <xf numFmtId="0" fontId="49" fillId="52" borderId="34" xfId="0" applyFont="1" applyFill="1" applyBorder="1" applyAlignment="1">
      <alignment horizontal="center"/>
    </xf>
    <xf numFmtId="0" fontId="17" fillId="54" borderId="16" xfId="0" applyFont="1" applyFill="1" applyBorder="1" applyAlignment="1">
      <alignment horizontal="center"/>
    </xf>
    <xf numFmtId="0" fontId="17" fillId="52" borderId="16" xfId="0" applyFont="1" applyFill="1" applyBorder="1" applyAlignment="1">
      <alignment horizontal="center"/>
    </xf>
    <xf numFmtId="0" fontId="2" fillId="55" borderId="34" xfId="0" applyFont="1" applyFill="1" applyBorder="1" applyAlignment="1">
      <alignment horizontal="center"/>
    </xf>
    <xf numFmtId="0" fontId="2" fillId="55" borderId="16" xfId="0" applyFont="1" applyFill="1" applyBorder="1" applyAlignment="1">
      <alignment horizontal="center" vertical="center"/>
    </xf>
    <xf numFmtId="0" fontId="17" fillId="55" borderId="16" xfId="0" applyFont="1" applyFill="1" applyBorder="1" applyAlignment="1">
      <alignment horizontal="center" vertical="center"/>
    </xf>
    <xf numFmtId="0" fontId="2" fillId="55" borderId="35" xfId="0" applyFont="1" applyFill="1" applyBorder="1" applyAlignment="1">
      <alignment horizontal="center" vertical="center"/>
    </xf>
    <xf numFmtId="0" fontId="56" fillId="51" borderId="59" xfId="0" applyFont="1" applyFill="1" applyBorder="1" applyAlignment="1">
      <alignment horizontal="center" vertical="center"/>
    </xf>
    <xf numFmtId="0" fontId="55" fillId="51" borderId="87" xfId="0" applyFont="1" applyFill="1" applyBorder="1" applyAlignment="1">
      <alignment horizontal="left" vertical="center"/>
    </xf>
    <xf numFmtId="0" fontId="49" fillId="52" borderId="50" xfId="0" applyFont="1" applyFill="1" applyBorder="1" applyAlignment="1">
      <alignment horizontal="center" vertical="center"/>
    </xf>
    <xf numFmtId="0" fontId="49" fillId="52" borderId="17" xfId="0" applyFont="1" applyFill="1" applyBorder="1" applyAlignment="1">
      <alignment horizontal="center"/>
    </xf>
    <xf numFmtId="0" fontId="49" fillId="52" borderId="51" xfId="0" applyFont="1" applyFill="1" applyBorder="1" applyAlignment="1">
      <alignment horizontal="center" vertical="center"/>
    </xf>
    <xf numFmtId="0" fontId="49" fillId="53" borderId="17" xfId="0" applyFont="1" applyFill="1" applyBorder="1" applyAlignment="1">
      <alignment horizontal="center"/>
    </xf>
    <xf numFmtId="0" fontId="49" fillId="52" borderId="51" xfId="0" applyFont="1" applyFill="1" applyBorder="1" applyAlignment="1">
      <alignment horizontal="center"/>
    </xf>
    <xf numFmtId="0" fontId="17" fillId="54" borderId="17" xfId="0" applyFont="1" applyFill="1" applyBorder="1" applyAlignment="1">
      <alignment horizontal="center"/>
    </xf>
    <xf numFmtId="0" fontId="17" fillId="52" borderId="17" xfId="0" applyFont="1" applyFill="1" applyBorder="1" applyAlignment="1">
      <alignment horizontal="center"/>
    </xf>
    <xf numFmtId="0" fontId="2" fillId="55" borderId="51" xfId="0" applyFont="1" applyFill="1" applyBorder="1" applyAlignment="1">
      <alignment horizontal="center"/>
    </xf>
    <xf numFmtId="0" fontId="2" fillId="55" borderId="17" xfId="0" applyFont="1" applyFill="1" applyBorder="1" applyAlignment="1">
      <alignment horizontal="center" vertical="center"/>
    </xf>
    <xf numFmtId="0" fontId="17" fillId="55" borderId="17" xfId="0" applyFont="1" applyFill="1" applyBorder="1" applyAlignment="1">
      <alignment horizontal="center" vertical="center"/>
    </xf>
    <xf numFmtId="0" fontId="2" fillId="55" borderId="50" xfId="0" applyFont="1" applyFill="1" applyBorder="1" applyAlignment="1">
      <alignment horizontal="center" vertical="center"/>
    </xf>
    <xf numFmtId="0" fontId="60" fillId="0" borderId="2" xfId="0" applyFont="1" applyBorder="1" applyAlignment="1">
      <alignment horizontal="center" vertical="center"/>
    </xf>
    <xf numFmtId="0" fontId="31" fillId="25" borderId="89" xfId="0" applyFont="1" applyFill="1" applyBorder="1" applyAlignment="1">
      <alignment horizontal="center" vertical="center" wrapText="1"/>
    </xf>
    <xf numFmtId="0" fontId="31" fillId="25" borderId="90" xfId="0" applyFont="1" applyFill="1" applyBorder="1" applyAlignment="1">
      <alignment horizontal="center" vertical="center" wrapText="1"/>
    </xf>
    <xf numFmtId="0" fontId="31" fillId="56" borderId="91" xfId="0" applyFont="1" applyFill="1" applyBorder="1" applyAlignment="1">
      <alignment horizontal="center" vertical="center" wrapText="1"/>
    </xf>
    <xf numFmtId="0" fontId="31" fillId="25" borderId="91" xfId="0" applyFont="1" applyFill="1" applyBorder="1" applyAlignment="1">
      <alignment horizontal="center" vertical="center" wrapText="1"/>
    </xf>
    <xf numFmtId="0" fontId="31" fillId="25" borderId="16" xfId="0" applyFont="1" applyFill="1" applyBorder="1" applyAlignment="1">
      <alignment horizontal="center" vertical="center" wrapText="1"/>
    </xf>
    <xf numFmtId="0" fontId="49" fillId="28" borderId="68" xfId="0" applyFont="1" applyFill="1" applyBorder="1" applyAlignment="1">
      <alignment horizontal="center" vertical="center"/>
    </xf>
    <xf numFmtId="0" fontId="49" fillId="28" borderId="69" xfId="0" applyFont="1" applyFill="1" applyBorder="1" applyAlignment="1">
      <alignment horizontal="center"/>
    </xf>
    <xf numFmtId="0" fontId="49" fillId="28" borderId="69" xfId="0" applyFont="1" applyFill="1" applyBorder="1" applyAlignment="1">
      <alignment horizontal="center" vertical="center"/>
    </xf>
    <xf numFmtId="0" fontId="49" fillId="29" borderId="69" xfId="0" applyFont="1" applyFill="1" applyBorder="1" applyAlignment="1">
      <alignment horizontal="center"/>
    </xf>
    <xf numFmtId="0" fontId="17" fillId="30" borderId="69" xfId="0" applyFont="1" applyFill="1" applyBorder="1" applyAlignment="1">
      <alignment horizontal="center"/>
    </xf>
    <xf numFmtId="0" fontId="17" fillId="28" borderId="69" xfId="0" applyFont="1" applyFill="1" applyBorder="1" applyAlignment="1">
      <alignment horizontal="center"/>
    </xf>
    <xf numFmtId="0" fontId="2" fillId="31" borderId="69" xfId="0" applyFont="1" applyFill="1" applyBorder="1" applyAlignment="1">
      <alignment horizontal="center"/>
    </xf>
    <xf numFmtId="0" fontId="2" fillId="31" borderId="69" xfId="0" applyFont="1" applyFill="1" applyBorder="1"/>
    <xf numFmtId="0" fontId="56" fillId="31" borderId="69" xfId="0" applyFont="1" applyFill="1" applyBorder="1" applyAlignment="1">
      <alignment horizontal="center" vertical="center"/>
    </xf>
    <xf numFmtId="0" fontId="49" fillId="31" borderId="69" xfId="0" applyFont="1" applyFill="1" applyBorder="1" applyAlignment="1">
      <alignment horizontal="center"/>
    </xf>
    <xf numFmtId="0" fontId="2" fillId="31" borderId="75" xfId="0" applyFont="1" applyFill="1" applyBorder="1" applyAlignment="1">
      <alignment horizontal="center"/>
    </xf>
    <xf numFmtId="0" fontId="2" fillId="31" borderId="16" xfId="0" applyFont="1" applyFill="1" applyBorder="1" applyAlignment="1">
      <alignment horizontal="center"/>
    </xf>
    <xf numFmtId="0" fontId="49" fillId="28" borderId="74" xfId="0" applyFont="1" applyFill="1" applyBorder="1" applyAlignment="1">
      <alignment horizontal="center" vertical="center"/>
    </xf>
    <xf numFmtId="0" fontId="49" fillId="28" borderId="12" xfId="0" applyFont="1" applyFill="1" applyBorder="1" applyAlignment="1">
      <alignment horizontal="center"/>
    </xf>
    <xf numFmtId="0" fontId="49" fillId="28" borderId="12" xfId="0" applyFont="1" applyFill="1" applyBorder="1" applyAlignment="1">
      <alignment horizontal="center" vertical="center"/>
    </xf>
    <xf numFmtId="0" fontId="49" fillId="29" borderId="12" xfId="0" applyFont="1" applyFill="1" applyBorder="1" applyAlignment="1">
      <alignment horizontal="center"/>
    </xf>
    <xf numFmtId="0" fontId="17" fillId="30" borderId="12" xfId="0" applyFont="1" applyFill="1" applyBorder="1" applyAlignment="1">
      <alignment horizontal="center"/>
    </xf>
    <xf numFmtId="0" fontId="17" fillId="28" borderId="12" xfId="0" applyFont="1" applyFill="1" applyBorder="1" applyAlignment="1">
      <alignment horizontal="center"/>
    </xf>
    <xf numFmtId="0" fontId="2" fillId="31" borderId="12" xfId="0" applyFont="1" applyFill="1" applyBorder="1" applyAlignment="1">
      <alignment horizontal="center"/>
    </xf>
    <xf numFmtId="0" fontId="2" fillId="31" borderId="12" xfId="0" applyFont="1" applyFill="1" applyBorder="1"/>
    <xf numFmtId="0" fontId="56" fillId="31" borderId="12" xfId="0" applyFont="1" applyFill="1" applyBorder="1" applyAlignment="1">
      <alignment horizontal="center" vertical="center"/>
    </xf>
    <xf numFmtId="0" fontId="49" fillId="31" borderId="12" xfId="0" applyFont="1" applyFill="1" applyBorder="1" applyAlignment="1">
      <alignment horizontal="center"/>
    </xf>
    <xf numFmtId="0" fontId="2" fillId="31" borderId="24" xfId="0" applyFont="1" applyFill="1" applyBorder="1" applyAlignment="1">
      <alignment horizontal="center"/>
    </xf>
    <xf numFmtId="0" fontId="49" fillId="30" borderId="12" xfId="0" applyFont="1" applyFill="1" applyBorder="1" applyAlignment="1">
      <alignment horizontal="center"/>
    </xf>
    <xf numFmtId="0" fontId="49" fillId="33" borderId="74" xfId="0" applyFont="1" applyFill="1" applyBorder="1" applyAlignment="1">
      <alignment horizontal="center" vertical="center"/>
    </xf>
    <xf numFmtId="0" fontId="49" fillId="33" borderId="12" xfId="0" applyFont="1" applyFill="1" applyBorder="1" applyAlignment="1">
      <alignment horizontal="center"/>
    </xf>
    <xf numFmtId="0" fontId="49" fillId="33" borderId="12" xfId="0" applyFont="1" applyFill="1" applyBorder="1" applyAlignment="1">
      <alignment horizontal="center" vertical="center"/>
    </xf>
    <xf numFmtId="0" fontId="49" fillId="34" borderId="12" xfId="0" applyFont="1" applyFill="1" applyBorder="1" applyAlignment="1">
      <alignment horizontal="center"/>
    </xf>
    <xf numFmtId="0" fontId="17" fillId="35" borderId="12" xfId="0" applyFont="1" applyFill="1" applyBorder="1" applyAlignment="1">
      <alignment horizontal="center"/>
    </xf>
    <xf numFmtId="0" fontId="17" fillId="33" borderId="12" xfId="0" applyFont="1" applyFill="1" applyBorder="1" applyAlignment="1">
      <alignment horizontal="center"/>
    </xf>
    <xf numFmtId="0" fontId="2" fillId="36" borderId="12" xfId="0" applyFont="1" applyFill="1" applyBorder="1" applyAlignment="1">
      <alignment horizontal="center"/>
    </xf>
    <xf numFmtId="0" fontId="2" fillId="36" borderId="12" xfId="0" applyFont="1" applyFill="1" applyBorder="1"/>
    <xf numFmtId="0" fontId="56" fillId="36" borderId="12" xfId="0" applyFont="1" applyFill="1" applyBorder="1" applyAlignment="1">
      <alignment horizontal="center" vertical="center"/>
    </xf>
    <xf numFmtId="0" fontId="49" fillId="36" borderId="12" xfId="0" applyFont="1" applyFill="1" applyBorder="1" applyAlignment="1">
      <alignment horizontal="center"/>
    </xf>
    <xf numFmtId="0" fontId="2" fillId="36" borderId="24" xfId="0" applyFont="1" applyFill="1" applyBorder="1" applyAlignment="1">
      <alignment horizontal="center"/>
    </xf>
    <xf numFmtId="0" fontId="2" fillId="36" borderId="16" xfId="0" applyFont="1" applyFill="1" applyBorder="1" applyAlignment="1">
      <alignment horizontal="center"/>
    </xf>
    <xf numFmtId="0" fontId="17" fillId="36" borderId="12" xfId="0" applyFont="1" applyFill="1" applyBorder="1" applyAlignment="1">
      <alignment horizontal="center"/>
    </xf>
    <xf numFmtId="0" fontId="49" fillId="38" borderId="74" xfId="0" applyFont="1" applyFill="1" applyBorder="1" applyAlignment="1">
      <alignment horizontal="center" vertical="center"/>
    </xf>
    <xf numFmtId="0" fontId="49" fillId="38" borderId="12" xfId="0" applyFont="1" applyFill="1" applyBorder="1" applyAlignment="1">
      <alignment horizontal="center"/>
    </xf>
    <xf numFmtId="0" fontId="49" fillId="38" borderId="12" xfId="0" applyFont="1" applyFill="1" applyBorder="1" applyAlignment="1">
      <alignment horizontal="center" vertical="center"/>
    </xf>
    <xf numFmtId="0" fontId="49" fillId="39" borderId="12" xfId="0" applyFont="1" applyFill="1" applyBorder="1" applyAlignment="1">
      <alignment horizontal="center"/>
    </xf>
    <xf numFmtId="0" fontId="17" fillId="40" borderId="12" xfId="0" applyFont="1" applyFill="1" applyBorder="1" applyAlignment="1">
      <alignment horizontal="center"/>
    </xf>
    <xf numFmtId="0" fontId="17" fillId="38" borderId="12" xfId="0" applyFont="1" applyFill="1" applyBorder="1" applyAlignment="1">
      <alignment horizontal="center"/>
    </xf>
    <xf numFmtId="0" fontId="2" fillId="41" borderId="12" xfId="0" applyFont="1" applyFill="1" applyBorder="1" applyAlignment="1">
      <alignment horizontal="center"/>
    </xf>
    <xf numFmtId="0" fontId="2" fillId="41" borderId="12" xfId="0" applyFont="1" applyFill="1" applyBorder="1"/>
    <xf numFmtId="0" fontId="56" fillId="41" borderId="12" xfId="0" applyFont="1" applyFill="1" applyBorder="1" applyAlignment="1">
      <alignment horizontal="center" vertical="center"/>
    </xf>
    <xf numFmtId="0" fontId="17" fillId="41" borderId="12" xfId="0" applyFont="1" applyFill="1" applyBorder="1" applyAlignment="1">
      <alignment horizontal="center"/>
    </xf>
    <xf numFmtId="0" fontId="2" fillId="41" borderId="24" xfId="0" applyFont="1" applyFill="1" applyBorder="1" applyAlignment="1">
      <alignment horizontal="center"/>
    </xf>
    <xf numFmtId="0" fontId="2" fillId="41" borderId="16" xfId="0" applyFont="1" applyFill="1" applyBorder="1" applyAlignment="1">
      <alignment horizontal="center"/>
    </xf>
    <xf numFmtId="0" fontId="49" fillId="41" borderId="12" xfId="0" applyFont="1" applyFill="1" applyBorder="1" applyAlignment="1">
      <alignment horizontal="center"/>
    </xf>
    <xf numFmtId="0" fontId="49" fillId="40" borderId="12" xfId="0" applyFont="1" applyFill="1" applyBorder="1" applyAlignment="1">
      <alignment horizontal="center"/>
    </xf>
    <xf numFmtId="0" fontId="57" fillId="43" borderId="74" xfId="0" applyFont="1" applyFill="1" applyBorder="1" applyAlignment="1">
      <alignment horizontal="center" vertical="center"/>
    </xf>
    <xf numFmtId="0" fontId="57" fillId="43" borderId="12" xfId="0" applyFont="1" applyFill="1" applyBorder="1" applyAlignment="1">
      <alignment horizontal="center"/>
    </xf>
    <xf numFmtId="0" fontId="57" fillId="43" borderId="12" xfId="0" applyFont="1" applyFill="1" applyBorder="1" applyAlignment="1">
      <alignment horizontal="center" vertical="center"/>
    </xf>
    <xf numFmtId="0" fontId="57" fillId="44" borderId="12" xfId="0" applyFont="1" applyFill="1" applyBorder="1" applyAlignment="1">
      <alignment horizontal="center"/>
    </xf>
    <xf numFmtId="0" fontId="42" fillId="45" borderId="12" xfId="0" applyFont="1" applyFill="1" applyBorder="1" applyAlignment="1">
      <alignment horizontal="center"/>
    </xf>
    <xf numFmtId="0" fontId="42" fillId="43" borderId="12" xfId="0" applyFont="1" applyFill="1" applyBorder="1" applyAlignment="1">
      <alignment horizontal="center"/>
    </xf>
    <xf numFmtId="0" fontId="58" fillId="46" borderId="12" xfId="0" applyFont="1" applyFill="1" applyBorder="1" applyAlignment="1">
      <alignment horizontal="center"/>
    </xf>
    <xf numFmtId="0" fontId="58" fillId="46" borderId="12" xfId="0" applyFont="1" applyFill="1" applyBorder="1"/>
    <xf numFmtId="0" fontId="59" fillId="46" borderId="12" xfId="0" applyFont="1" applyFill="1" applyBorder="1" applyAlignment="1">
      <alignment horizontal="center" vertical="center"/>
    </xf>
    <xf numFmtId="0" fontId="42" fillId="46" borderId="12" xfId="0" applyFont="1" applyFill="1" applyBorder="1" applyAlignment="1">
      <alignment horizontal="center"/>
    </xf>
    <xf numFmtId="0" fontId="58" fillId="46" borderId="24" xfId="0" applyFont="1" applyFill="1" applyBorder="1" applyAlignment="1">
      <alignment horizontal="center"/>
    </xf>
    <xf numFmtId="0" fontId="58" fillId="46" borderId="16" xfId="0" applyFont="1" applyFill="1" applyBorder="1" applyAlignment="1">
      <alignment horizontal="center"/>
    </xf>
    <xf numFmtId="0" fontId="57" fillId="46" borderId="12" xfId="0" applyFont="1" applyFill="1" applyBorder="1" applyAlignment="1">
      <alignment horizontal="center"/>
    </xf>
    <xf numFmtId="0" fontId="49" fillId="47" borderId="74" xfId="0" applyFont="1" applyFill="1" applyBorder="1" applyAlignment="1">
      <alignment horizontal="center" vertical="center"/>
    </xf>
    <xf numFmtId="0" fontId="49" fillId="47" borderId="12" xfId="0" applyFont="1" applyFill="1" applyBorder="1" applyAlignment="1">
      <alignment horizontal="center"/>
    </xf>
    <xf numFmtId="0" fontId="49" fillId="47" borderId="12" xfId="0" applyFont="1" applyFill="1" applyBorder="1" applyAlignment="1">
      <alignment horizontal="center" vertical="center"/>
    </xf>
    <xf numFmtId="0" fontId="49" fillId="48" borderId="12" xfId="0" applyFont="1" applyFill="1" applyBorder="1" applyAlignment="1">
      <alignment horizontal="center"/>
    </xf>
    <xf numFmtId="0" fontId="49" fillId="49" borderId="12" xfId="0" applyFont="1" applyFill="1" applyBorder="1" applyAlignment="1">
      <alignment horizontal="center"/>
    </xf>
    <xf numFmtId="0" fontId="2" fillId="50" borderId="12" xfId="0" applyFont="1" applyFill="1" applyBorder="1" applyAlignment="1">
      <alignment horizontal="center"/>
    </xf>
    <xf numFmtId="0" fontId="2" fillId="50" borderId="12" xfId="0" applyFont="1" applyFill="1" applyBorder="1"/>
    <xf numFmtId="0" fontId="56" fillId="50" borderId="12" xfId="0" applyFont="1" applyFill="1" applyBorder="1" applyAlignment="1">
      <alignment horizontal="center" vertical="center"/>
    </xf>
    <xf numFmtId="0" fontId="49" fillId="50" borderId="12" xfId="0" applyFont="1" applyFill="1" applyBorder="1" applyAlignment="1">
      <alignment horizontal="center"/>
    </xf>
    <xf numFmtId="0" fontId="2" fillId="50" borderId="24" xfId="0" applyFont="1" applyFill="1" applyBorder="1" applyAlignment="1">
      <alignment horizontal="center"/>
    </xf>
    <xf numFmtId="0" fontId="2" fillId="50" borderId="16" xfId="0" applyFont="1" applyFill="1" applyBorder="1" applyAlignment="1">
      <alignment horizontal="center"/>
    </xf>
    <xf numFmtId="0" fontId="49" fillId="52" borderId="74" xfId="0" applyFont="1" applyFill="1" applyBorder="1" applyAlignment="1">
      <alignment horizontal="center" vertical="center"/>
    </xf>
    <xf numFmtId="0" fontId="49" fillId="52" borderId="12" xfId="0" applyFont="1" applyFill="1" applyBorder="1" applyAlignment="1">
      <alignment horizontal="center"/>
    </xf>
    <xf numFmtId="0" fontId="49" fillId="52" borderId="12" xfId="0" applyFont="1" applyFill="1" applyBorder="1" applyAlignment="1">
      <alignment horizontal="center" vertical="center"/>
    </xf>
    <xf numFmtId="0" fontId="49" fillId="53" borderId="12" xfId="0" applyFont="1" applyFill="1" applyBorder="1" applyAlignment="1">
      <alignment horizontal="center"/>
    </xf>
    <xf numFmtId="0" fontId="17" fillId="54" borderId="12" xfId="0" applyFont="1" applyFill="1" applyBorder="1" applyAlignment="1">
      <alignment horizontal="center"/>
    </xf>
    <xf numFmtId="0" fontId="17" fillId="52" borderId="12" xfId="0" applyFont="1" applyFill="1" applyBorder="1" applyAlignment="1">
      <alignment horizontal="center"/>
    </xf>
    <xf numFmtId="0" fontId="2" fillId="55" borderId="12" xfId="0" applyFont="1" applyFill="1" applyBorder="1" applyAlignment="1">
      <alignment horizontal="center"/>
    </xf>
    <xf numFmtId="0" fontId="2" fillId="55" borderId="12" xfId="0" applyFont="1" applyFill="1" applyBorder="1"/>
    <xf numFmtId="0" fontId="56" fillId="55" borderId="12" xfId="0" applyFont="1" applyFill="1" applyBorder="1" applyAlignment="1">
      <alignment horizontal="center" vertical="center"/>
    </xf>
    <xf numFmtId="0" fontId="17" fillId="55" borderId="12" xfId="0" applyFont="1" applyFill="1" applyBorder="1" applyAlignment="1">
      <alignment horizontal="center"/>
    </xf>
    <xf numFmtId="0" fontId="2" fillId="55" borderId="24" xfId="0" applyFont="1" applyFill="1" applyBorder="1" applyAlignment="1">
      <alignment horizontal="center"/>
    </xf>
    <xf numFmtId="0" fontId="2" fillId="55" borderId="16" xfId="0" applyFont="1" applyFill="1" applyBorder="1" applyAlignment="1">
      <alignment horizontal="center"/>
    </xf>
    <xf numFmtId="0" fontId="49" fillId="52" borderId="70" xfId="0" applyFont="1" applyFill="1" applyBorder="1" applyAlignment="1">
      <alignment horizontal="center" vertical="center"/>
    </xf>
    <xf numFmtId="0" fontId="49" fillId="52" borderId="71" xfId="0" applyFont="1" applyFill="1" applyBorder="1" applyAlignment="1">
      <alignment horizontal="center"/>
    </xf>
    <xf numFmtId="0" fontId="49" fillId="52" borderId="71" xfId="0" applyFont="1" applyFill="1" applyBorder="1" applyAlignment="1">
      <alignment horizontal="center" vertical="center"/>
    </xf>
    <xf numFmtId="0" fontId="49" fillId="53" borderId="71" xfId="0" applyFont="1" applyFill="1" applyBorder="1" applyAlignment="1">
      <alignment horizontal="center"/>
    </xf>
    <xf numFmtId="0" fontId="17" fillId="54" borderId="71" xfId="0" applyFont="1" applyFill="1" applyBorder="1" applyAlignment="1">
      <alignment horizontal="center"/>
    </xf>
    <xf numFmtId="0" fontId="17" fillId="52" borderId="71" xfId="0" applyFont="1" applyFill="1" applyBorder="1" applyAlignment="1">
      <alignment horizontal="center"/>
    </xf>
    <xf numFmtId="0" fontId="2" fillId="55" borderId="71" xfId="0" applyFont="1" applyFill="1" applyBorder="1" applyAlignment="1">
      <alignment horizontal="center"/>
    </xf>
    <xf numFmtId="0" fontId="2" fillId="55" borderId="71" xfId="0" applyFont="1" applyFill="1" applyBorder="1"/>
    <xf numFmtId="0" fontId="56" fillId="55" borderId="71" xfId="0" applyFont="1" applyFill="1" applyBorder="1" applyAlignment="1">
      <alignment horizontal="center" vertical="center"/>
    </xf>
    <xf numFmtId="0" fontId="17" fillId="55" borderId="71" xfId="0" applyFont="1" applyFill="1" applyBorder="1" applyAlignment="1">
      <alignment horizontal="center"/>
    </xf>
    <xf numFmtId="0" fontId="2" fillId="55" borderId="76" xfId="0" applyFont="1" applyFill="1" applyBorder="1" applyAlignment="1">
      <alignment horizontal="center"/>
    </xf>
    <xf numFmtId="0" fontId="2" fillId="55" borderId="17" xfId="0" applyFont="1" applyFill="1" applyBorder="1" applyAlignment="1">
      <alignment horizontal="center"/>
    </xf>
    <xf numFmtId="0" fontId="61" fillId="0" borderId="0" xfId="0" applyFont="1"/>
    <xf numFmtId="0" fontId="49" fillId="0" borderId="0" xfId="0" applyFont="1" applyAlignment="1">
      <alignment horizontal="center" vertical="center"/>
    </xf>
    <xf numFmtId="0" fontId="49" fillId="0" borderId="0" xfId="0" applyFont="1" applyAlignment="1">
      <alignment horizontal="center"/>
    </xf>
    <xf numFmtId="0" fontId="52" fillId="0" borderId="12" xfId="7" applyFont="1" applyBorder="1" applyAlignment="1">
      <alignment horizontal="center" vertical="center"/>
    </xf>
    <xf numFmtId="41" fontId="17" fillId="0" borderId="0" xfId="5" applyFont="1" applyAlignment="1">
      <alignment horizontal="center" vertical="center" wrapText="1"/>
    </xf>
    <xf numFmtId="0" fontId="15" fillId="0" borderId="0" xfId="0" applyFont="1" applyAlignment="1">
      <alignment horizontal="left" vertical="center"/>
    </xf>
    <xf numFmtId="0" fontId="15" fillId="24" borderId="0" xfId="9" applyFont="1" applyFill="1" applyAlignment="1" applyProtection="1">
      <alignment vertical="center"/>
      <protection hidden="1"/>
    </xf>
    <xf numFmtId="9" fontId="64" fillId="22" borderId="12" xfId="9" applyNumberFormat="1" applyFont="1" applyFill="1" applyBorder="1" applyAlignment="1" applyProtection="1">
      <alignment horizontal="center" vertical="center"/>
      <protection hidden="1"/>
    </xf>
    <xf numFmtId="0" fontId="13" fillId="0" borderId="92" xfId="9" applyFont="1" applyBorder="1" applyAlignment="1" applyProtection="1">
      <alignment horizontal="center" vertical="center" wrapText="1"/>
      <protection hidden="1"/>
    </xf>
    <xf numFmtId="0" fontId="65" fillId="0" borderId="0" xfId="9" applyFont="1" applyAlignment="1" applyProtection="1">
      <alignment horizontal="center" vertical="center" wrapText="1"/>
      <protection hidden="1"/>
    </xf>
    <xf numFmtId="3" fontId="13" fillId="27" borderId="12" xfId="0" applyNumberFormat="1" applyFont="1" applyFill="1" applyBorder="1" applyAlignment="1">
      <alignment horizontal="center" vertical="center" wrapText="1"/>
    </xf>
    <xf numFmtId="3" fontId="13" fillId="5" borderId="14" xfId="0" applyNumberFormat="1" applyFont="1" applyFill="1" applyBorder="1" applyAlignment="1">
      <alignment horizontal="center" vertical="center" wrapText="1"/>
    </xf>
    <xf numFmtId="3" fontId="13" fillId="5" borderId="12" xfId="0" applyNumberFormat="1" applyFont="1" applyFill="1" applyBorder="1" applyAlignment="1">
      <alignment horizontal="center" vertical="center" wrapText="1"/>
    </xf>
    <xf numFmtId="3" fontId="13" fillId="0" borderId="14" xfId="0" applyNumberFormat="1" applyFont="1" applyBorder="1" applyAlignment="1">
      <alignment horizontal="center" vertical="center" wrapText="1"/>
    </xf>
    <xf numFmtId="3" fontId="13" fillId="6" borderId="19" xfId="9" applyNumberFormat="1" applyFont="1" applyFill="1" applyBorder="1" applyAlignment="1">
      <alignment horizontal="center" vertical="center" wrapText="1"/>
    </xf>
    <xf numFmtId="0" fontId="15" fillId="24" borderId="0" xfId="9" applyFont="1" applyFill="1" applyAlignment="1" applyProtection="1">
      <alignment horizontal="center" vertical="center" wrapText="1"/>
      <protection hidden="1"/>
    </xf>
    <xf numFmtId="1" fontId="65" fillId="22" borderId="12" xfId="10" applyNumberFormat="1" applyFont="1" applyFill="1" applyBorder="1" applyAlignment="1" applyProtection="1">
      <alignment horizontal="center" vertical="center" wrapText="1"/>
      <protection hidden="1"/>
    </xf>
    <xf numFmtId="0" fontId="13" fillId="31" borderId="12" xfId="9" applyFont="1" applyFill="1" applyBorder="1" applyAlignment="1" applyProtection="1">
      <alignment horizontal="center" vertical="center" wrapText="1"/>
      <protection locked="0" hidden="1"/>
    </xf>
    <xf numFmtId="0" fontId="13" fillId="0" borderId="0" xfId="9" applyFont="1" applyAlignment="1" applyProtection="1">
      <alignment horizontal="center" vertical="center" wrapText="1"/>
      <protection locked="0" hidden="1"/>
    </xf>
    <xf numFmtId="3" fontId="13" fillId="2" borderId="12" xfId="9" applyNumberFormat="1" applyFont="1" applyFill="1" applyBorder="1" applyAlignment="1" applyProtection="1">
      <alignment horizontal="center" vertical="center" wrapText="1"/>
      <protection hidden="1"/>
    </xf>
    <xf numFmtId="3" fontId="13" fillId="60" borderId="92" xfId="9" applyNumberFormat="1" applyFont="1" applyFill="1" applyBorder="1" applyAlignment="1" applyProtection="1">
      <alignment horizontal="center" vertical="center" wrapText="1"/>
      <protection locked="0" hidden="1"/>
    </xf>
    <xf numFmtId="0" fontId="15" fillId="0" borderId="0" xfId="0" applyFont="1" applyAlignment="1">
      <alignment horizontal="center" vertical="center" wrapText="1"/>
    </xf>
    <xf numFmtId="3" fontId="15" fillId="0" borderId="14" xfId="0" applyNumberFormat="1" applyFont="1" applyBorder="1" applyAlignment="1">
      <alignment horizontal="center" vertical="center"/>
    </xf>
    <xf numFmtId="3" fontId="32" fillId="0" borderId="12" xfId="0" applyNumberFormat="1" applyFont="1" applyBorder="1" applyAlignment="1">
      <alignment horizontal="justify" vertical="center" wrapText="1"/>
    </xf>
    <xf numFmtId="3" fontId="15" fillId="0" borderId="14" xfId="1" applyNumberFormat="1" applyFont="1" applyFill="1" applyBorder="1" applyAlignment="1">
      <alignment horizontal="center" vertical="center" wrapText="1"/>
    </xf>
    <xf numFmtId="3" fontId="15" fillId="0" borderId="14" xfId="6" applyNumberFormat="1" applyFont="1" applyFill="1" applyBorder="1" applyAlignment="1">
      <alignment horizontal="center" vertical="center"/>
    </xf>
    <xf numFmtId="3" fontId="15" fillId="0" borderId="14" xfId="6" applyNumberFormat="1" applyFont="1" applyFill="1" applyBorder="1" applyAlignment="1">
      <alignment horizontal="center" vertical="center" wrapText="1"/>
    </xf>
    <xf numFmtId="3" fontId="15" fillId="0" borderId="12" xfId="6" applyNumberFormat="1" applyFont="1" applyFill="1" applyBorder="1" applyAlignment="1">
      <alignment horizontal="center" vertical="center"/>
    </xf>
    <xf numFmtId="3" fontId="15" fillId="0" borderId="36" xfId="0" applyNumberFormat="1" applyFont="1" applyBorder="1" applyAlignment="1">
      <alignment horizontal="center" vertical="center"/>
    </xf>
    <xf numFmtId="3" fontId="15" fillId="0" borderId="12" xfId="0" applyNumberFormat="1" applyFont="1" applyBorder="1" applyAlignment="1">
      <alignment horizontal="center" vertical="center"/>
    </xf>
    <xf numFmtId="3" fontId="13" fillId="24" borderId="12" xfId="9" applyNumberFormat="1" applyFont="1" applyFill="1" applyBorder="1" applyAlignment="1">
      <alignment horizontal="center" vertical="center"/>
    </xf>
    <xf numFmtId="167" fontId="15" fillId="24" borderId="12" xfId="9" applyNumberFormat="1" applyFont="1" applyFill="1" applyBorder="1" applyAlignment="1" applyProtection="1">
      <alignment horizontal="right" vertical="center"/>
      <protection hidden="1"/>
    </xf>
    <xf numFmtId="0" fontId="15" fillId="24" borderId="12" xfId="4" applyNumberFormat="1" applyFont="1" applyFill="1" applyBorder="1" applyAlignment="1" applyProtection="1">
      <alignment horizontal="center" vertical="center"/>
      <protection hidden="1"/>
    </xf>
    <xf numFmtId="3" fontId="15" fillId="24" borderId="12" xfId="10" applyNumberFormat="1" applyFont="1" applyFill="1" applyBorder="1" applyAlignment="1" applyProtection="1">
      <alignment horizontal="center" vertical="center"/>
      <protection hidden="1"/>
    </xf>
    <xf numFmtId="9" fontId="15" fillId="24" borderId="12" xfId="10" applyFont="1" applyFill="1" applyBorder="1" applyAlignment="1" applyProtection="1">
      <alignment horizontal="center" vertical="center"/>
      <protection hidden="1"/>
    </xf>
    <xf numFmtId="0" fontId="15" fillId="22" borderId="12" xfId="9" applyFont="1" applyFill="1" applyBorder="1" applyAlignment="1" applyProtection="1">
      <alignment horizontal="center" vertical="center" wrapText="1"/>
      <protection hidden="1"/>
    </xf>
    <xf numFmtId="0" fontId="15" fillId="24" borderId="12" xfId="9" applyFont="1" applyFill="1" applyBorder="1" applyAlignment="1" applyProtection="1">
      <alignment horizontal="center" vertical="center" wrapText="1"/>
      <protection hidden="1"/>
    </xf>
    <xf numFmtId="0" fontId="15" fillId="0" borderId="92" xfId="9" applyFont="1" applyBorder="1" applyAlignment="1" applyProtection="1">
      <alignment horizontal="center" vertical="center" wrapText="1"/>
      <protection hidden="1"/>
    </xf>
    <xf numFmtId="168" fontId="15" fillId="24" borderId="12" xfId="9" applyNumberFormat="1" applyFont="1" applyFill="1" applyBorder="1" applyAlignment="1" applyProtection="1">
      <alignment vertical="center"/>
      <protection hidden="1"/>
    </xf>
    <xf numFmtId="42" fontId="15" fillId="0" borderId="0" xfId="9" applyNumberFormat="1" applyFont="1" applyAlignment="1" applyProtection="1">
      <alignment vertical="center"/>
      <protection hidden="1"/>
    </xf>
    <xf numFmtId="167" fontId="13" fillId="9" borderId="12" xfId="9" applyNumberFormat="1" applyFont="1" applyFill="1" applyBorder="1" applyAlignment="1" applyProtection="1">
      <alignment horizontal="right" vertical="center"/>
      <protection hidden="1"/>
    </xf>
    <xf numFmtId="0" fontId="15" fillId="24" borderId="12" xfId="9" applyFont="1" applyFill="1" applyBorder="1" applyAlignment="1" applyProtection="1">
      <alignment horizontal="justify" vertical="center" wrapText="1"/>
      <protection hidden="1"/>
    </xf>
    <xf numFmtId="9" fontId="15" fillId="0" borderId="12" xfId="10" applyFont="1" applyFill="1" applyBorder="1" applyAlignment="1" applyProtection="1">
      <alignment horizontal="center" vertical="center"/>
      <protection hidden="1"/>
    </xf>
    <xf numFmtId="0" fontId="15" fillId="24" borderId="14" xfId="9" applyFont="1" applyFill="1" applyBorder="1" applyAlignment="1" applyProtection="1">
      <alignment horizontal="center" vertical="center" wrapText="1"/>
      <protection locked="0" hidden="1"/>
    </xf>
    <xf numFmtId="0" fontId="15" fillId="24" borderId="0" xfId="9" applyFont="1" applyFill="1" applyAlignment="1">
      <alignment vertical="center"/>
    </xf>
    <xf numFmtId="0" fontId="13" fillId="0" borderId="0" xfId="0" applyFont="1" applyAlignment="1">
      <alignment horizontal="center" vertical="center"/>
    </xf>
    <xf numFmtId="169" fontId="15" fillId="0" borderId="0" xfId="0" applyNumberFormat="1" applyFont="1" applyAlignment="1">
      <alignment horizontal="center" vertical="center"/>
    </xf>
    <xf numFmtId="0" fontId="15" fillId="0" borderId="0" xfId="0" applyFont="1" applyAlignment="1">
      <alignment vertical="center"/>
    </xf>
    <xf numFmtId="42" fontId="33" fillId="0" borderId="12" xfId="3" applyNumberFormat="1" applyBorder="1" applyAlignment="1">
      <alignment horizontal="center" vertical="center" wrapText="1"/>
    </xf>
    <xf numFmtId="0" fontId="50" fillId="61" borderId="12" xfId="7" applyFont="1" applyFill="1" applyBorder="1"/>
    <xf numFmtId="0" fontId="50" fillId="61" borderId="12" xfId="7" applyFont="1" applyFill="1" applyBorder="1" applyAlignment="1">
      <alignment horizontal="center"/>
    </xf>
    <xf numFmtId="41" fontId="50" fillId="61" borderId="12" xfId="5" applyFont="1" applyFill="1" applyBorder="1"/>
    <xf numFmtId="0" fontId="52" fillId="61" borderId="12" xfId="7" applyFont="1" applyFill="1" applyBorder="1" applyAlignment="1">
      <alignment horizontal="left" vertical="center"/>
    </xf>
    <xf numFmtId="0" fontId="51" fillId="61" borderId="12" xfId="7" applyFont="1" applyFill="1" applyBorder="1" applyAlignment="1">
      <alignment horizontal="center" vertical="center"/>
    </xf>
    <xf numFmtId="0" fontId="51" fillId="61" borderId="12" xfId="7" applyFont="1" applyFill="1" applyBorder="1" applyAlignment="1">
      <alignment horizontal="center"/>
    </xf>
    <xf numFmtId="9" fontId="50" fillId="0" borderId="0" xfId="2" applyFont="1"/>
    <xf numFmtId="41" fontId="50" fillId="0" borderId="12" xfId="7" applyNumberFormat="1" applyFont="1" applyBorder="1"/>
    <xf numFmtId="41" fontId="50" fillId="0" borderId="12" xfId="7" applyNumberFormat="1" applyFont="1" applyBorder="1" applyAlignment="1">
      <alignment horizontal="center" vertical="center"/>
    </xf>
    <xf numFmtId="41" fontId="50" fillId="0" borderId="12" xfId="5" applyFont="1" applyBorder="1" applyAlignment="1">
      <alignment horizontal="center"/>
    </xf>
    <xf numFmtId="0" fontId="50" fillId="0" borderId="12" xfId="7" applyFont="1" applyBorder="1" applyAlignment="1">
      <alignment wrapText="1"/>
    </xf>
    <xf numFmtId="41" fontId="50" fillId="0" borderId="12" xfId="5" applyFont="1" applyFill="1" applyBorder="1" applyAlignment="1">
      <alignment horizontal="center" vertical="center"/>
    </xf>
    <xf numFmtId="41" fontId="50" fillId="0" borderId="12" xfId="5" applyFont="1" applyBorder="1" applyAlignment="1">
      <alignment horizontal="center" vertical="center" wrapText="1"/>
    </xf>
    <xf numFmtId="0" fontId="33" fillId="0" borderId="12" xfId="3" applyNumberFormat="1" applyBorder="1" applyAlignment="1">
      <alignment horizontal="center" vertical="center" wrapText="1"/>
    </xf>
    <xf numFmtId="41" fontId="50" fillId="0" borderId="0" xfId="7" applyNumberFormat="1" applyFont="1"/>
    <xf numFmtId="0" fontId="75" fillId="0" borderId="0" xfId="0" applyFont="1"/>
    <xf numFmtId="0" fontId="74" fillId="0" borderId="0" xfId="0" applyFont="1"/>
    <xf numFmtId="0" fontId="76" fillId="0" borderId="0" xfId="0" applyFont="1"/>
    <xf numFmtId="0" fontId="73" fillId="0" borderId="38" xfId="0" applyFont="1" applyBorder="1" applyAlignment="1">
      <alignment horizontal="left" vertical="center" wrapText="1"/>
    </xf>
    <xf numFmtId="0" fontId="41" fillId="0" borderId="0" xfId="0" applyFont="1"/>
    <xf numFmtId="0" fontId="13" fillId="0" borderId="0" xfId="0" applyFont="1" applyAlignment="1">
      <alignment horizontal="center" vertical="center"/>
    </xf>
    <xf numFmtId="0" fontId="66" fillId="0" borderId="0" xfId="0" applyFont="1" applyAlignment="1">
      <alignment horizontal="left" vertical="center" wrapText="1"/>
    </xf>
    <xf numFmtId="0" fontId="65" fillId="2" borderId="12" xfId="9" applyFont="1" applyFill="1" applyBorder="1" applyAlignment="1" applyProtection="1">
      <alignment horizontal="center" vertical="center" wrapText="1"/>
      <protection hidden="1"/>
    </xf>
    <xf numFmtId="3" fontId="13" fillId="6" borderId="12" xfId="9" applyNumberFormat="1" applyFont="1" applyFill="1" applyBorder="1" applyAlignment="1" applyProtection="1">
      <alignment horizontal="center" vertical="center" wrapText="1"/>
      <protection hidden="1"/>
    </xf>
    <xf numFmtId="0" fontId="65" fillId="2" borderId="12" xfId="9" applyFont="1" applyFill="1" applyBorder="1" applyAlignment="1" applyProtection="1">
      <alignment horizontal="center" vertical="center"/>
      <protection hidden="1"/>
    </xf>
    <xf numFmtId="0" fontId="13" fillId="2" borderId="12" xfId="9" applyFont="1" applyFill="1" applyBorder="1" applyAlignment="1" applyProtection="1">
      <alignment horizontal="center" vertical="center" wrapText="1"/>
      <protection hidden="1"/>
    </xf>
    <xf numFmtId="0" fontId="13" fillId="2" borderId="12" xfId="9" applyFont="1" applyFill="1" applyBorder="1" applyAlignment="1" applyProtection="1">
      <alignment horizontal="center" vertical="center"/>
      <protection hidden="1"/>
    </xf>
    <xf numFmtId="0" fontId="62" fillId="0" borderId="0" xfId="0" applyFont="1" applyAlignment="1">
      <alignment horizontal="center" vertical="center"/>
    </xf>
    <xf numFmtId="0" fontId="63" fillId="0" borderId="12" xfId="0" applyFont="1" applyBorder="1" applyAlignment="1">
      <alignment horizontal="center" vertical="center" wrapText="1"/>
    </xf>
    <xf numFmtId="0" fontId="13" fillId="22" borderId="12" xfId="0" applyFont="1" applyFill="1" applyBorder="1" applyAlignment="1">
      <alignment horizontal="left" vertical="center" wrapText="1"/>
    </xf>
    <xf numFmtId="0" fontId="13" fillId="59" borderId="12" xfId="0" applyFont="1" applyFill="1" applyBorder="1" applyAlignment="1">
      <alignment horizontal="left" vertical="center"/>
    </xf>
    <xf numFmtId="0" fontId="13" fillId="6" borderId="12" xfId="9" applyFont="1" applyFill="1" applyBorder="1" applyAlignment="1" applyProtection="1">
      <alignment horizontal="center" vertical="center" wrapText="1"/>
      <protection hidden="1"/>
    </xf>
    <xf numFmtId="0" fontId="13" fillId="6" borderId="21" xfId="9" applyFont="1" applyFill="1" applyBorder="1" applyAlignment="1" applyProtection="1">
      <alignment horizontal="center" vertical="center" wrapText="1"/>
      <protection hidden="1"/>
    </xf>
    <xf numFmtId="0" fontId="13" fillId="6" borderId="14" xfId="9" applyFont="1" applyFill="1" applyBorder="1" applyAlignment="1" applyProtection="1">
      <alignment horizontal="center" vertical="center" wrapText="1"/>
      <protection hidden="1"/>
    </xf>
    <xf numFmtId="0" fontId="13" fillId="0" borderId="12" xfId="9" applyFont="1" applyBorder="1" applyAlignment="1" applyProtection="1">
      <alignment horizontal="center" vertical="center" wrapText="1"/>
      <protection hidden="1"/>
    </xf>
    <xf numFmtId="0" fontId="50" fillId="0" borderId="12" xfId="7" applyFont="1" applyBorder="1" applyAlignment="1">
      <alignment horizontal="center"/>
    </xf>
    <xf numFmtId="0" fontId="67" fillId="0" borderId="24" xfId="7" applyFont="1" applyBorder="1" applyAlignment="1">
      <alignment horizontal="left"/>
    </xf>
    <xf numFmtId="0" fontId="67" fillId="0" borderId="34" xfId="7" applyFont="1" applyBorder="1" applyAlignment="1">
      <alignment horizontal="left"/>
    </xf>
    <xf numFmtId="0" fontId="67" fillId="0" borderId="15" xfId="7" applyFont="1" applyBorder="1" applyAlignment="1">
      <alignment horizontal="left"/>
    </xf>
    <xf numFmtId="0" fontId="14" fillId="24" borderId="12" xfId="0" applyFont="1" applyFill="1" applyBorder="1" applyAlignment="1">
      <alignment horizontal="left" vertical="center" wrapText="1"/>
    </xf>
    <xf numFmtId="0" fontId="52" fillId="0" borderId="12" xfId="7" applyFont="1" applyBorder="1" applyAlignment="1">
      <alignment horizontal="center" vertical="center"/>
    </xf>
    <xf numFmtId="0" fontId="0" fillId="57" borderId="89" xfId="0" applyFill="1" applyBorder="1" applyAlignment="1">
      <alignment horizontal="center" vertical="center"/>
    </xf>
    <xf numFmtId="0" fontId="0" fillId="13" borderId="89" xfId="0" applyFill="1" applyBorder="1" applyAlignment="1">
      <alignment horizontal="center" vertical="center"/>
    </xf>
    <xf numFmtId="0" fontId="0" fillId="22" borderId="89" xfId="0" applyFill="1" applyBorder="1" applyAlignment="1">
      <alignment horizontal="center" vertical="center"/>
    </xf>
    <xf numFmtId="0" fontId="0" fillId="58" borderId="89" xfId="0" applyFill="1" applyBorder="1" applyAlignment="1">
      <alignment horizontal="center" vertical="center"/>
    </xf>
    <xf numFmtId="0" fontId="3" fillId="0" borderId="11" xfId="0" applyFont="1" applyBorder="1" applyAlignment="1">
      <alignment horizontal="center" vertical="center" wrapText="1"/>
    </xf>
    <xf numFmtId="0" fontId="3" fillId="0" borderId="54" xfId="0" applyFont="1" applyBorder="1" applyAlignment="1">
      <alignment horizontal="center" vertical="center" wrapText="1"/>
    </xf>
    <xf numFmtId="0" fontId="3" fillId="0" borderId="32" xfId="0" applyFont="1" applyBorder="1" applyAlignment="1">
      <alignment horizontal="center" vertical="center" wrapText="1"/>
    </xf>
    <xf numFmtId="164" fontId="3" fillId="20" borderId="5" xfId="0" applyNumberFormat="1" applyFont="1" applyFill="1" applyBorder="1" applyAlignment="1">
      <alignment horizontal="center" vertical="center"/>
    </xf>
    <xf numFmtId="0" fontId="3" fillId="20" borderId="8" xfId="0" applyFont="1" applyFill="1" applyBorder="1" applyAlignment="1">
      <alignment horizontal="center" vertical="center"/>
    </xf>
    <xf numFmtId="0" fontId="3" fillId="20" borderId="6" xfId="0" applyFont="1" applyFill="1" applyBorder="1" applyAlignment="1">
      <alignment horizontal="center" vertical="center"/>
    </xf>
    <xf numFmtId="164" fontId="3" fillId="19" borderId="2" xfId="0" applyNumberFormat="1" applyFont="1" applyFill="1" applyBorder="1" applyAlignment="1">
      <alignment horizontal="center" vertical="center"/>
    </xf>
    <xf numFmtId="164" fontId="3" fillId="19" borderId="10" xfId="0" applyNumberFormat="1" applyFont="1" applyFill="1" applyBorder="1" applyAlignment="1">
      <alignment horizontal="center" vertical="center"/>
    </xf>
    <xf numFmtId="164" fontId="3" fillId="19" borderId="3" xfId="0" applyNumberFormat="1" applyFont="1" applyFill="1" applyBorder="1" applyAlignment="1">
      <alignment horizontal="center" vertical="center"/>
    </xf>
    <xf numFmtId="0" fontId="3" fillId="19" borderId="11" xfId="0" applyFont="1" applyFill="1" applyBorder="1" applyAlignment="1">
      <alignment horizontal="center" vertical="center" wrapText="1"/>
    </xf>
    <xf numFmtId="0" fontId="3" fillId="19" borderId="32" xfId="0" applyFont="1" applyFill="1" applyBorder="1" applyAlignment="1">
      <alignment horizontal="center" vertical="center" wrapText="1"/>
    </xf>
    <xf numFmtId="164" fontId="3" fillId="19" borderId="55" xfId="0" applyNumberFormat="1" applyFont="1" applyFill="1" applyBorder="1" applyAlignment="1">
      <alignment horizontal="center" vertical="center"/>
    </xf>
    <xf numFmtId="0" fontId="3" fillId="19" borderId="17" xfId="0" applyFont="1" applyFill="1" applyBorder="1" applyAlignment="1">
      <alignment horizontal="center" vertical="center"/>
    </xf>
    <xf numFmtId="0" fontId="46" fillId="18" borderId="23" xfId="0" applyFont="1" applyFill="1" applyBorder="1" applyAlignment="1">
      <alignment horizontal="center" vertical="center"/>
    </xf>
    <xf numFmtId="0" fontId="46" fillId="18" borderId="9" xfId="0" applyFont="1" applyFill="1" applyBorder="1" applyAlignment="1">
      <alignment horizontal="center" vertical="center"/>
    </xf>
    <xf numFmtId="0" fontId="46" fillId="18" borderId="4" xfId="0" applyFont="1" applyFill="1" applyBorder="1" applyAlignment="1">
      <alignment horizontal="center" vertical="center"/>
    </xf>
    <xf numFmtId="0" fontId="3" fillId="18" borderId="55" xfId="0" applyFont="1" applyFill="1" applyBorder="1" applyAlignment="1">
      <alignment horizontal="center" vertical="center"/>
    </xf>
    <xf numFmtId="0" fontId="3" fillId="18" borderId="17" xfId="0" applyFont="1" applyFill="1" applyBorder="1" applyAlignment="1">
      <alignment horizontal="center" vertical="center"/>
    </xf>
    <xf numFmtId="0" fontId="3" fillId="18" borderId="8" xfId="0" applyFont="1" applyFill="1" applyBorder="1" applyAlignment="1">
      <alignment horizontal="center" vertical="center" wrapText="1"/>
    </xf>
    <xf numFmtId="0" fontId="3" fillId="18" borderId="10" xfId="0" applyFont="1" applyFill="1" applyBorder="1" applyAlignment="1">
      <alignment horizontal="center" vertical="center" wrapText="1"/>
    </xf>
    <xf numFmtId="0" fontId="3" fillId="18" borderId="10" xfId="0" applyFont="1" applyFill="1" applyBorder="1" applyAlignment="1">
      <alignment horizontal="right" wrapText="1"/>
    </xf>
    <xf numFmtId="0" fontId="46" fillId="18" borderId="11" xfId="0" applyFont="1" applyFill="1" applyBorder="1" applyAlignment="1">
      <alignment horizontal="center" vertical="center" wrapText="1"/>
    </xf>
    <xf numFmtId="0" fontId="47" fillId="18" borderId="53" xfId="0" applyFont="1" applyFill="1" applyBorder="1" applyAlignment="1">
      <alignment horizontal="center" vertical="center"/>
    </xf>
    <xf numFmtId="0" fontId="47" fillId="18" borderId="5" xfId="0" applyFont="1" applyFill="1" applyBorder="1" applyAlignment="1">
      <alignment horizontal="center" vertical="center"/>
    </xf>
    <xf numFmtId="0" fontId="47" fillId="18" borderId="32" xfId="0" applyFont="1" applyFill="1" applyBorder="1" applyAlignment="1">
      <alignment horizontal="center" vertical="center"/>
    </xf>
    <xf numFmtId="0" fontId="47" fillId="18" borderId="7" xfId="0" applyFont="1" applyFill="1" applyBorder="1" applyAlignment="1">
      <alignment horizontal="center" vertical="center"/>
    </xf>
    <xf numFmtId="0" fontId="47" fillId="18" borderId="6" xfId="0" applyFont="1" applyFill="1" applyBorder="1" applyAlignment="1">
      <alignment horizontal="center" vertical="center"/>
    </xf>
    <xf numFmtId="0" fontId="3" fillId="18" borderId="55" xfId="0" applyFont="1" applyFill="1" applyBorder="1" applyAlignment="1">
      <alignment horizontal="center" vertical="center" wrapText="1"/>
    </xf>
    <xf numFmtId="0" fontId="3" fillId="18" borderId="17" xfId="0" applyFont="1" applyFill="1" applyBorder="1" applyAlignment="1">
      <alignment horizontal="center" vertical="center" wrapText="1"/>
    </xf>
    <xf numFmtId="0" fontId="3" fillId="19" borderId="54" xfId="0" applyFont="1" applyFill="1" applyBorder="1" applyAlignment="1">
      <alignment horizontal="center" vertical="center" wrapText="1"/>
    </xf>
    <xf numFmtId="0" fontId="3" fillId="19" borderId="10" xfId="0" applyFont="1" applyFill="1" applyBorder="1" applyAlignment="1">
      <alignment horizontal="center" vertical="center"/>
    </xf>
    <xf numFmtId="0" fontId="3" fillId="19" borderId="3" xfId="0" applyFont="1" applyFill="1" applyBorder="1" applyAlignment="1">
      <alignment horizontal="center" vertical="center"/>
    </xf>
    <xf numFmtId="0" fontId="3" fillId="0" borderId="11" xfId="0" applyFont="1" applyBorder="1" applyAlignment="1">
      <alignment horizontal="center" vertical="center"/>
    </xf>
    <xf numFmtId="0" fontId="3" fillId="0" borderId="54" xfId="0" applyFont="1" applyBorder="1" applyAlignment="1">
      <alignment horizontal="center" vertical="center"/>
    </xf>
    <xf numFmtId="0" fontId="3" fillId="0" borderId="32" xfId="0" applyFont="1" applyBorder="1" applyAlignment="1">
      <alignment horizontal="center" vertical="center"/>
    </xf>
    <xf numFmtId="164" fontId="3" fillId="19" borderId="5" xfId="0" applyNumberFormat="1" applyFont="1" applyFill="1" applyBorder="1" applyAlignment="1">
      <alignment horizontal="center" vertical="center"/>
    </xf>
    <xf numFmtId="0" fontId="3" fillId="19" borderId="8" xfId="0" applyFont="1" applyFill="1" applyBorder="1" applyAlignment="1">
      <alignment horizontal="center" vertical="center"/>
    </xf>
    <xf numFmtId="0" fontId="3" fillId="19" borderId="6" xfId="0" applyFont="1" applyFill="1" applyBorder="1" applyAlignment="1">
      <alignment horizontal="center" vertical="center"/>
    </xf>
    <xf numFmtId="164" fontId="3" fillId="20" borderId="2" xfId="0" applyNumberFormat="1" applyFont="1" applyFill="1" applyBorder="1" applyAlignment="1">
      <alignment horizontal="center" vertical="center"/>
    </xf>
    <xf numFmtId="0" fontId="3" fillId="20" borderId="10" xfId="0" applyFont="1" applyFill="1" applyBorder="1" applyAlignment="1">
      <alignment horizontal="center" vertical="center"/>
    </xf>
    <xf numFmtId="0" fontId="3" fillId="20" borderId="3" xfId="0" applyFont="1" applyFill="1" applyBorder="1" applyAlignment="1">
      <alignment horizontal="center" vertical="center"/>
    </xf>
    <xf numFmtId="0" fontId="3" fillId="21" borderId="11" xfId="0" applyFont="1" applyFill="1" applyBorder="1" applyAlignment="1">
      <alignment horizontal="center" vertical="center" wrapText="1"/>
    </xf>
    <xf numFmtId="0" fontId="3" fillId="21" borderId="54" xfId="0" applyFont="1" applyFill="1" applyBorder="1" applyAlignment="1">
      <alignment horizontal="center" vertical="center" wrapText="1"/>
    </xf>
    <xf numFmtId="0" fontId="3" fillId="21" borderId="32" xfId="0" applyFont="1" applyFill="1" applyBorder="1" applyAlignment="1">
      <alignment horizontal="center" vertical="center" wrapText="1"/>
    </xf>
    <xf numFmtId="164" fontId="3" fillId="20" borderId="10" xfId="0" applyNumberFormat="1" applyFont="1" applyFill="1" applyBorder="1" applyAlignment="1">
      <alignment horizontal="center" vertical="center"/>
    </xf>
    <xf numFmtId="164" fontId="3" fillId="20" borderId="3" xfId="0" applyNumberFormat="1" applyFont="1" applyFill="1"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164" fontId="3" fillId="0" borderId="56" xfId="0" applyNumberFormat="1" applyFont="1" applyBorder="1" applyAlignment="1">
      <alignment horizontal="center" vertical="center"/>
    </xf>
    <xf numFmtId="164" fontId="3" fillId="0" borderId="52" xfId="0" applyNumberFormat="1" applyFont="1" applyBorder="1" applyAlignment="1">
      <alignment horizontal="center" vertical="center"/>
    </xf>
    <xf numFmtId="0" fontId="3" fillId="9" borderId="2" xfId="0" applyFont="1" applyFill="1" applyBorder="1" applyAlignment="1">
      <alignment horizontal="center" vertical="center" wrapText="1"/>
    </xf>
    <xf numFmtId="0" fontId="3" fillId="9" borderId="10" xfId="0" applyFont="1" applyFill="1" applyBorder="1" applyAlignment="1">
      <alignment horizontal="center" vertical="center" wrapText="1"/>
    </xf>
    <xf numFmtId="0" fontId="3" fillId="12" borderId="2" xfId="0" applyFont="1" applyFill="1" applyBorder="1" applyAlignment="1">
      <alignment horizontal="center" vertical="center" wrapText="1"/>
    </xf>
    <xf numFmtId="0" fontId="3" fillId="12" borderId="3" xfId="0" applyFont="1" applyFill="1" applyBorder="1" applyAlignment="1">
      <alignment horizontal="center" vertical="center" wrapText="1"/>
    </xf>
    <xf numFmtId="0" fontId="3" fillId="15" borderId="2" xfId="0" applyFont="1" applyFill="1" applyBorder="1" applyAlignment="1">
      <alignment horizontal="center" vertical="center" wrapText="1"/>
    </xf>
    <xf numFmtId="0" fontId="3" fillId="15" borderId="10" xfId="0" applyFont="1" applyFill="1" applyBorder="1" applyAlignment="1">
      <alignment horizontal="center" vertical="center" wrapText="1"/>
    </xf>
    <xf numFmtId="0" fontId="3" fillId="10" borderId="2" xfId="0" applyFont="1" applyFill="1" applyBorder="1" applyAlignment="1">
      <alignment horizontal="center" vertical="center" wrapText="1"/>
    </xf>
    <xf numFmtId="0" fontId="3" fillId="10" borderId="3" xfId="0" applyFont="1" applyFill="1" applyBorder="1" applyAlignment="1">
      <alignment horizontal="center" vertical="center" wrapText="1"/>
    </xf>
    <xf numFmtId="0" fontId="3" fillId="3" borderId="2" xfId="0" applyFont="1" applyFill="1" applyBorder="1" applyAlignment="1">
      <alignment horizontal="right" vertical="center" wrapText="1"/>
    </xf>
    <xf numFmtId="0" fontId="3" fillId="3" borderId="3" xfId="0" applyFont="1" applyFill="1" applyBorder="1" applyAlignment="1">
      <alignment horizontal="right" vertical="center" wrapText="1"/>
    </xf>
    <xf numFmtId="42" fontId="3" fillId="3" borderId="11" xfId="1" applyFont="1" applyFill="1" applyBorder="1" applyAlignment="1">
      <alignment horizontal="center" vertical="center" wrapText="1"/>
    </xf>
    <xf numFmtId="42" fontId="3" fillId="3" borderId="32" xfId="1" applyFont="1" applyFill="1" applyBorder="1" applyAlignment="1">
      <alignment horizontal="center" vertical="center" wrapText="1"/>
    </xf>
    <xf numFmtId="0" fontId="3" fillId="3" borderId="23" xfId="0" applyFont="1" applyFill="1" applyBorder="1" applyAlignment="1">
      <alignment horizontal="center" vertical="center"/>
    </xf>
    <xf numFmtId="0" fontId="3" fillId="3" borderId="4" xfId="0" applyFont="1" applyFill="1" applyBorder="1" applyAlignment="1">
      <alignment horizontal="center" vertical="center"/>
    </xf>
    <xf numFmtId="0" fontId="7" fillId="9" borderId="12" xfId="0" applyFont="1" applyFill="1" applyBorder="1" applyAlignment="1">
      <alignment horizontal="right"/>
    </xf>
    <xf numFmtId="0" fontId="3" fillId="12" borderId="10" xfId="0" applyFont="1" applyFill="1" applyBorder="1" applyAlignment="1">
      <alignment horizontal="center" vertical="center" wrapText="1"/>
    </xf>
    <xf numFmtId="0" fontId="3" fillId="9" borderId="3" xfId="0" applyFont="1" applyFill="1" applyBorder="1" applyAlignment="1">
      <alignment horizontal="center" vertical="center" wrapText="1"/>
    </xf>
    <xf numFmtId="0" fontId="3" fillId="11" borderId="2" xfId="0" applyFont="1" applyFill="1" applyBorder="1" applyAlignment="1">
      <alignment horizontal="center" vertical="center" wrapText="1"/>
    </xf>
    <xf numFmtId="0" fontId="3" fillId="11" borderId="3" xfId="0" applyFont="1" applyFill="1" applyBorder="1" applyAlignment="1">
      <alignment horizontal="center" vertical="center" wrapText="1"/>
    </xf>
    <xf numFmtId="0" fontId="3" fillId="12" borderId="5" xfId="0" applyFont="1" applyFill="1" applyBorder="1" applyAlignment="1">
      <alignment horizontal="center" vertical="center" wrapText="1"/>
    </xf>
    <xf numFmtId="0" fontId="3" fillId="12" borderId="6" xfId="0" applyFont="1" applyFill="1" applyBorder="1" applyAlignment="1">
      <alignment horizontal="center" vertical="center" wrapText="1"/>
    </xf>
    <xf numFmtId="0" fontId="3" fillId="11" borderId="10" xfId="0" applyFont="1" applyFill="1" applyBorder="1" applyAlignment="1">
      <alignment horizontal="center" vertical="center" wrapText="1"/>
    </xf>
    <xf numFmtId="0" fontId="3" fillId="10" borderId="10" xfId="0" applyFont="1" applyFill="1" applyBorder="1" applyAlignment="1">
      <alignment horizontal="center" vertical="center" wrapText="1"/>
    </xf>
    <xf numFmtId="0" fontId="9" fillId="4" borderId="40" xfId="0" applyFont="1" applyFill="1" applyBorder="1" applyAlignment="1">
      <alignment horizontal="left" vertical="top" wrapText="1"/>
    </xf>
    <xf numFmtId="0" fontId="9" fillId="4" borderId="41" xfId="0" applyFont="1" applyFill="1" applyBorder="1" applyAlignment="1">
      <alignment horizontal="left" vertical="top" wrapText="1"/>
    </xf>
    <xf numFmtId="0" fontId="9" fillId="4" borderId="39" xfId="0" applyFont="1" applyFill="1" applyBorder="1" applyAlignment="1">
      <alignment horizontal="left" vertical="top" wrapText="1"/>
    </xf>
    <xf numFmtId="0" fontId="9" fillId="0" borderId="49" xfId="0" applyFont="1" applyBorder="1" applyAlignment="1">
      <alignment horizontal="center" vertical="center" wrapText="1"/>
    </xf>
    <xf numFmtId="0" fontId="9" fillId="0" borderId="45" xfId="0" applyFont="1" applyBorder="1" applyAlignment="1">
      <alignment horizontal="center" vertical="center" wrapText="1"/>
    </xf>
    <xf numFmtId="0" fontId="9" fillId="0" borderId="48" xfId="0" applyFont="1" applyBorder="1" applyAlignment="1">
      <alignment horizontal="center" vertical="center" wrapText="1"/>
    </xf>
    <xf numFmtId="0" fontId="9" fillId="0" borderId="47" xfId="0" applyFont="1" applyBorder="1" applyAlignment="1">
      <alignment horizontal="center" vertical="center" wrapText="1"/>
    </xf>
    <xf numFmtId="0" fontId="9" fillId="0" borderId="0" xfId="0" applyFont="1" applyAlignment="1">
      <alignment horizontal="center" vertical="center" wrapText="1"/>
    </xf>
    <xf numFmtId="0" fontId="9" fillId="0" borderId="46" xfId="0" applyFont="1" applyBorder="1" applyAlignment="1">
      <alignment horizontal="center" vertical="center" wrapText="1"/>
    </xf>
    <xf numFmtId="0" fontId="9" fillId="0" borderId="44" xfId="0" applyFont="1" applyBorder="1" applyAlignment="1">
      <alignment horizontal="center" vertical="center" wrapText="1"/>
    </xf>
    <xf numFmtId="0" fontId="9" fillId="0" borderId="43" xfId="0" applyFont="1" applyBorder="1" applyAlignment="1">
      <alignment horizontal="center" vertical="center" wrapText="1"/>
    </xf>
    <xf numFmtId="0" fontId="9" fillId="0" borderId="42" xfId="0" applyFont="1" applyBorder="1" applyAlignment="1">
      <alignment horizontal="center" vertical="center" wrapText="1"/>
    </xf>
    <xf numFmtId="0" fontId="10" fillId="0" borderId="40" xfId="0" applyFont="1" applyBorder="1" applyAlignment="1">
      <alignment horizontal="left" vertical="top" wrapText="1"/>
    </xf>
    <xf numFmtId="0" fontId="10" fillId="0" borderId="41" xfId="0" applyFont="1" applyBorder="1" applyAlignment="1">
      <alignment horizontal="left" vertical="top" wrapText="1"/>
    </xf>
    <xf numFmtId="0" fontId="10" fillId="0" borderId="39" xfId="0" applyFont="1" applyBorder="1" applyAlignment="1">
      <alignment horizontal="left" vertical="top" wrapText="1"/>
    </xf>
    <xf numFmtId="0" fontId="9" fillId="4" borderId="12" xfId="0" applyFont="1" applyFill="1" applyBorder="1" applyAlignment="1">
      <alignment horizontal="left" vertical="top" wrapText="1"/>
    </xf>
    <xf numFmtId="0" fontId="10" fillId="0" borderId="44" xfId="0" applyFont="1" applyBorder="1" applyAlignment="1">
      <alignment horizontal="left" vertical="top" wrapText="1"/>
    </xf>
    <xf numFmtId="0" fontId="10" fillId="0" borderId="43" xfId="0" applyFont="1" applyBorder="1" applyAlignment="1">
      <alignment horizontal="left" vertical="top" wrapText="1"/>
    </xf>
    <xf numFmtId="0" fontId="10" fillId="0" borderId="42" xfId="0" applyFont="1" applyBorder="1" applyAlignment="1">
      <alignment horizontal="left" vertical="top" wrapText="1"/>
    </xf>
    <xf numFmtId="0" fontId="18" fillId="0" borderId="12" xfId="0" applyFont="1" applyBorder="1" applyAlignment="1">
      <alignment horizontal="left" vertical="center" wrapText="1"/>
    </xf>
    <xf numFmtId="0" fontId="9" fillId="0" borderId="49" xfId="0" applyFont="1" applyBorder="1" applyAlignment="1">
      <alignment horizontal="center" vertical="top" wrapText="1"/>
    </xf>
    <xf numFmtId="0" fontId="9" fillId="0" borderId="45" xfId="0" applyFont="1" applyBorder="1" applyAlignment="1">
      <alignment horizontal="center" vertical="top" wrapText="1"/>
    </xf>
    <xf numFmtId="0" fontId="9" fillId="0" borderId="48" xfId="0" applyFont="1" applyBorder="1" applyAlignment="1">
      <alignment horizontal="center" vertical="top" wrapText="1"/>
    </xf>
    <xf numFmtId="0" fontId="9" fillId="0" borderId="47" xfId="0" applyFont="1" applyBorder="1" applyAlignment="1">
      <alignment horizontal="center" vertical="top" wrapText="1"/>
    </xf>
    <xf numFmtId="0" fontId="9" fillId="0" borderId="0" xfId="0" applyFont="1" applyAlignment="1">
      <alignment horizontal="center" vertical="top" wrapText="1"/>
    </xf>
    <xf numFmtId="0" fontId="9" fillId="0" borderId="46" xfId="0" applyFont="1" applyBorder="1" applyAlignment="1">
      <alignment horizontal="center" vertical="top" wrapText="1"/>
    </xf>
    <xf numFmtId="0" fontId="9" fillId="0" borderId="44" xfId="0" applyFont="1" applyBorder="1" applyAlignment="1">
      <alignment horizontal="center" vertical="top" wrapText="1"/>
    </xf>
    <xf numFmtId="0" fontId="9" fillId="0" borderId="43" xfId="0" applyFont="1" applyBorder="1" applyAlignment="1">
      <alignment horizontal="center" vertical="top" wrapText="1"/>
    </xf>
    <xf numFmtId="0" fontId="9" fillId="0" borderId="42" xfId="0" applyFont="1" applyBorder="1" applyAlignment="1">
      <alignment horizontal="center" vertical="top" wrapText="1"/>
    </xf>
    <xf numFmtId="0" fontId="12" fillId="0" borderId="49" xfId="0" applyFont="1" applyBorder="1" applyAlignment="1">
      <alignment horizontal="left" vertical="center" wrapText="1"/>
    </xf>
    <xf numFmtId="0" fontId="12" fillId="0" borderId="45" xfId="0" applyFont="1" applyBorder="1" applyAlignment="1">
      <alignment horizontal="left" vertical="center" wrapText="1"/>
    </xf>
    <xf numFmtId="0" fontId="12" fillId="0" borderId="48" xfId="0" applyFont="1" applyBorder="1" applyAlignment="1">
      <alignment horizontal="left" vertical="center" wrapText="1"/>
    </xf>
    <xf numFmtId="0" fontId="12" fillId="0" borderId="47" xfId="0" applyFont="1" applyBorder="1" applyAlignment="1">
      <alignment horizontal="left" vertical="center" wrapText="1"/>
    </xf>
    <xf numFmtId="0" fontId="12" fillId="0" borderId="0" xfId="0" applyFont="1" applyAlignment="1">
      <alignment horizontal="left" vertical="center" wrapText="1"/>
    </xf>
    <xf numFmtId="0" fontId="12" fillId="0" borderId="46" xfId="0" applyFont="1" applyBorder="1" applyAlignment="1">
      <alignment horizontal="left" vertical="center" wrapText="1"/>
    </xf>
    <xf numFmtId="0" fontId="12" fillId="0" borderId="44" xfId="0" applyFont="1" applyBorder="1" applyAlignment="1">
      <alignment horizontal="left" vertical="center" wrapText="1"/>
    </xf>
    <xf numFmtId="0" fontId="12" fillId="0" borderId="43" xfId="0" applyFont="1" applyBorder="1" applyAlignment="1">
      <alignment horizontal="left" vertical="center" wrapText="1"/>
    </xf>
    <xf numFmtId="0" fontId="12" fillId="0" borderId="42" xfId="0" applyFont="1" applyBorder="1" applyAlignment="1">
      <alignment horizontal="left" vertical="center" wrapText="1"/>
    </xf>
    <xf numFmtId="0" fontId="16" fillId="0" borderId="0" xfId="0" applyFont="1" applyAlignment="1">
      <alignment horizontal="left" vertical="center"/>
    </xf>
    <xf numFmtId="0" fontId="8" fillId="0" borderId="45" xfId="0" applyFont="1" applyBorder="1" applyAlignment="1">
      <alignment horizontal="left" vertical="center" wrapText="1"/>
    </xf>
    <xf numFmtId="0" fontId="8" fillId="0" borderId="0" xfId="0" applyFont="1" applyAlignment="1">
      <alignment horizontal="left" vertical="center" wrapText="1"/>
    </xf>
    <xf numFmtId="0" fontId="8" fillId="0" borderId="33" xfId="0" applyFont="1" applyBorder="1" applyAlignment="1">
      <alignment horizontal="left" vertical="center" wrapText="1"/>
    </xf>
    <xf numFmtId="0" fontId="18" fillId="0" borderId="24" xfId="0" applyFont="1" applyBorder="1" applyAlignment="1">
      <alignment horizontal="left"/>
    </xf>
    <xf numFmtId="0" fontId="18" fillId="0" borderId="34" xfId="0" applyFont="1" applyBorder="1" applyAlignment="1">
      <alignment horizontal="left"/>
    </xf>
    <xf numFmtId="0" fontId="18" fillId="0" borderId="15" xfId="0" applyFont="1" applyBorder="1" applyAlignment="1">
      <alignment horizontal="left"/>
    </xf>
    <xf numFmtId="0" fontId="9" fillId="0" borderId="40" xfId="0" applyFont="1" applyBorder="1" applyAlignment="1">
      <alignment horizontal="left" vertical="top" wrapText="1"/>
    </xf>
    <xf numFmtId="0" fontId="9" fillId="0" borderId="41" xfId="0" applyFont="1" applyBorder="1" applyAlignment="1">
      <alignment horizontal="left" vertical="top" wrapText="1"/>
    </xf>
    <xf numFmtId="0" fontId="9" fillId="0" borderId="39" xfId="0" applyFont="1" applyBorder="1" applyAlignment="1">
      <alignment horizontal="left" vertical="top" wrapText="1"/>
    </xf>
    <xf numFmtId="0" fontId="11" fillId="0" borderId="45" xfId="0" applyFont="1" applyBorder="1" applyAlignment="1">
      <alignment horizontal="left" vertical="center" wrapText="1"/>
    </xf>
    <xf numFmtId="0" fontId="11" fillId="0" borderId="48" xfId="0" applyFont="1" applyBorder="1" applyAlignment="1">
      <alignment horizontal="left" vertical="center" wrapText="1"/>
    </xf>
    <xf numFmtId="0" fontId="11" fillId="0" borderId="47" xfId="0" applyFont="1" applyBorder="1" applyAlignment="1">
      <alignment horizontal="left" vertical="center" wrapText="1"/>
    </xf>
    <xf numFmtId="0" fontId="11" fillId="0" borderId="0" xfId="0" applyFont="1" applyAlignment="1">
      <alignment horizontal="left" vertical="center" wrapText="1"/>
    </xf>
    <xf numFmtId="0" fontId="11" fillId="0" borderId="46" xfId="0" applyFont="1" applyBorder="1" applyAlignment="1">
      <alignment horizontal="left" vertical="center" wrapText="1"/>
    </xf>
    <xf numFmtId="0" fontId="11" fillId="0" borderId="44" xfId="0" applyFont="1" applyBorder="1" applyAlignment="1">
      <alignment horizontal="left" vertical="center" wrapText="1"/>
    </xf>
    <xf numFmtId="0" fontId="11" fillId="0" borderId="43" xfId="0" applyFont="1" applyBorder="1" applyAlignment="1">
      <alignment horizontal="left" vertical="center" wrapText="1"/>
    </xf>
    <xf numFmtId="0" fontId="11" fillId="0" borderId="42" xfId="0" applyFont="1" applyBorder="1" applyAlignment="1">
      <alignment horizontal="left" vertical="center" wrapText="1"/>
    </xf>
    <xf numFmtId="0" fontId="16" fillId="2" borderId="24" xfId="0" applyFont="1" applyFill="1" applyBorder="1" applyAlignment="1">
      <alignment horizontal="left"/>
    </xf>
    <xf numFmtId="0" fontId="16" fillId="2" borderId="34" xfId="0" applyFont="1" applyFill="1" applyBorder="1" applyAlignment="1">
      <alignment horizontal="left"/>
    </xf>
    <xf numFmtId="0" fontId="16" fillId="2" borderId="15" xfId="0" applyFont="1" applyFill="1" applyBorder="1" applyAlignment="1">
      <alignment horizontal="left"/>
    </xf>
    <xf numFmtId="0" fontId="13" fillId="0" borderId="12" xfId="0" applyFont="1" applyBorder="1" applyAlignment="1">
      <alignment horizontal="center"/>
    </xf>
    <xf numFmtId="0" fontId="13" fillId="0" borderId="26"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0" xfId="0" applyFont="1" applyAlignment="1">
      <alignment horizontal="center" vertical="center" wrapText="1"/>
    </xf>
    <xf numFmtId="0" fontId="13" fillId="0" borderId="19" xfId="0" applyFont="1" applyBorder="1" applyAlignment="1">
      <alignment horizontal="center" vertical="center" wrapText="1"/>
    </xf>
    <xf numFmtId="0" fontId="13" fillId="0" borderId="36" xfId="0" applyFont="1" applyBorder="1" applyAlignment="1">
      <alignment horizontal="center" vertical="center" wrapText="1"/>
    </xf>
    <xf numFmtId="0" fontId="13" fillId="0" borderId="33" xfId="0" applyFont="1" applyBorder="1" applyAlignment="1">
      <alignment horizontal="center" vertical="center" wrapText="1"/>
    </xf>
    <xf numFmtId="0" fontId="13" fillId="0" borderId="20" xfId="0" applyFont="1" applyBorder="1" applyAlignment="1">
      <alignment horizontal="center" vertical="center" wrapText="1"/>
    </xf>
    <xf numFmtId="0" fontId="16" fillId="0" borderId="12" xfId="0" applyFont="1" applyBorder="1" applyAlignment="1">
      <alignment horizontal="center"/>
    </xf>
    <xf numFmtId="0" fontId="16" fillId="2" borderId="12" xfId="0" applyFont="1" applyFill="1" applyBorder="1" applyAlignment="1">
      <alignment horizontal="left"/>
    </xf>
    <xf numFmtId="0" fontId="18" fillId="0" borderId="12" xfId="0" applyFont="1" applyBorder="1" applyAlignment="1">
      <alignment horizontal="left" vertical="distributed"/>
    </xf>
    <xf numFmtId="0" fontId="18" fillId="0" borderId="12" xfId="0" applyFont="1" applyBorder="1" applyAlignment="1">
      <alignment horizontal="left" vertical="center"/>
    </xf>
    <xf numFmtId="0" fontId="16" fillId="2" borderId="12" xfId="0" applyFont="1" applyFill="1" applyBorder="1" applyAlignment="1">
      <alignment horizontal="left" vertical="center"/>
    </xf>
    <xf numFmtId="0" fontId="19" fillId="0" borderId="26" xfId="0" applyFont="1" applyBorder="1" applyAlignment="1">
      <alignment horizontal="left" vertical="center" wrapText="1"/>
    </xf>
    <xf numFmtId="0" fontId="19" fillId="0" borderId="25" xfId="0" applyFont="1" applyBorder="1" applyAlignment="1">
      <alignment horizontal="left" vertical="center" wrapText="1"/>
    </xf>
    <xf numFmtId="0" fontId="19" fillId="0" borderId="18" xfId="0" applyFont="1" applyBorder="1" applyAlignment="1">
      <alignment horizontal="left" vertical="center" wrapText="1"/>
    </xf>
    <xf numFmtId="0" fontId="19" fillId="0" borderId="22" xfId="0" applyFont="1" applyBorder="1" applyAlignment="1">
      <alignment horizontal="left" vertical="center" wrapText="1"/>
    </xf>
    <xf numFmtId="0" fontId="19" fillId="0" borderId="0" xfId="0" applyFont="1" applyAlignment="1">
      <alignment horizontal="left" vertical="center" wrapText="1"/>
    </xf>
    <xf numFmtId="0" fontId="19" fillId="0" borderId="19" xfId="0" applyFont="1" applyBorder="1" applyAlignment="1">
      <alignment horizontal="left" vertical="center" wrapText="1"/>
    </xf>
    <xf numFmtId="0" fontId="18" fillId="0" borderId="26" xfId="0" applyFont="1" applyBorder="1" applyAlignment="1">
      <alignment horizontal="center" vertical="center" wrapText="1"/>
    </xf>
    <xf numFmtId="0" fontId="18" fillId="0" borderId="25" xfId="0" applyFont="1" applyBorder="1" applyAlignment="1">
      <alignment horizontal="center" vertical="center"/>
    </xf>
    <xf numFmtId="0" fontId="18" fillId="0" borderId="18" xfId="0" applyFont="1" applyBorder="1" applyAlignment="1">
      <alignment horizontal="center" vertical="center"/>
    </xf>
    <xf numFmtId="0" fontId="18" fillId="0" borderId="22" xfId="0" applyFont="1" applyBorder="1" applyAlignment="1">
      <alignment horizontal="center" vertical="center"/>
    </xf>
    <xf numFmtId="0" fontId="18" fillId="0" borderId="0" xfId="0" applyFont="1" applyAlignment="1">
      <alignment horizontal="center" vertical="center"/>
    </xf>
    <xf numFmtId="0" fontId="18" fillId="0" borderId="19" xfId="0" applyFont="1" applyBorder="1" applyAlignment="1">
      <alignment horizontal="center" vertical="center"/>
    </xf>
    <xf numFmtId="0" fontId="19" fillId="0" borderId="64" xfId="0" applyFont="1" applyBorder="1" applyAlignment="1">
      <alignment horizontal="left" vertical="center" wrapText="1"/>
    </xf>
    <xf numFmtId="0" fontId="19" fillId="0" borderId="53" xfId="0" applyFont="1" applyBorder="1" applyAlignment="1">
      <alignment horizontal="left" vertical="center" wrapText="1"/>
    </xf>
    <xf numFmtId="0" fontId="19" fillId="0" borderId="65" xfId="0" applyFont="1" applyBorder="1" applyAlignment="1">
      <alignment horizontal="left" vertical="center" wrapText="1"/>
    </xf>
    <xf numFmtId="0" fontId="16" fillId="2" borderId="23" xfId="0" applyFont="1" applyFill="1" applyBorder="1" applyAlignment="1">
      <alignment horizontal="left"/>
    </xf>
    <xf numFmtId="0" fontId="16" fillId="2" borderId="9" xfId="0" applyFont="1" applyFill="1" applyBorder="1" applyAlignment="1">
      <alignment horizontal="left"/>
    </xf>
    <xf numFmtId="0" fontId="16" fillId="2" borderId="4" xfId="0" applyFont="1" applyFill="1" applyBorder="1" applyAlignment="1">
      <alignment horizontal="left"/>
    </xf>
    <xf numFmtId="0" fontId="18" fillId="0" borderId="23" xfId="0" applyFont="1" applyBorder="1" applyAlignment="1">
      <alignment horizontal="left" wrapText="1"/>
    </xf>
    <xf numFmtId="0" fontId="18" fillId="0" borderId="9" xfId="0" applyFont="1" applyBorder="1" applyAlignment="1">
      <alignment horizontal="left" wrapText="1"/>
    </xf>
    <xf numFmtId="0" fontId="18" fillId="0" borderId="4" xfId="0" applyFont="1" applyBorder="1" applyAlignment="1">
      <alignment horizontal="left" wrapText="1"/>
    </xf>
    <xf numFmtId="0" fontId="18" fillId="0" borderId="11" xfId="0" applyFont="1" applyBorder="1" applyAlignment="1">
      <alignment horizontal="left" vertical="center" wrapText="1"/>
    </xf>
    <xf numFmtId="0" fontId="18" fillId="0" borderId="53" xfId="0" applyFont="1" applyBorder="1" applyAlignment="1">
      <alignment horizontal="left" vertical="center" wrapText="1"/>
    </xf>
    <xf numFmtId="0" fontId="18" fillId="0" borderId="5" xfId="0" applyFont="1" applyBorder="1" applyAlignment="1">
      <alignment horizontal="left" vertical="center" wrapText="1"/>
    </xf>
    <xf numFmtId="0" fontId="16" fillId="2" borderId="50" xfId="0" applyFont="1" applyFill="1" applyBorder="1" applyAlignment="1">
      <alignment horizontal="left"/>
    </xf>
    <xf numFmtId="0" fontId="16" fillId="2" borderId="51" xfId="0" applyFont="1" applyFill="1" applyBorder="1" applyAlignment="1">
      <alignment horizontal="left"/>
    </xf>
    <xf numFmtId="0" fontId="16" fillId="2" borderId="52" xfId="0" applyFont="1" applyFill="1" applyBorder="1" applyAlignment="1">
      <alignment horizontal="left"/>
    </xf>
    <xf numFmtId="0" fontId="24" fillId="0" borderId="26" xfId="0" applyFont="1" applyBorder="1" applyAlignment="1">
      <alignment horizontal="left" vertical="top" wrapText="1"/>
    </xf>
    <xf numFmtId="0" fontId="24" fillId="0" borderId="25" xfId="0" applyFont="1" applyBorder="1" applyAlignment="1">
      <alignment horizontal="left" vertical="top" wrapText="1"/>
    </xf>
    <xf numFmtId="0" fontId="24" fillId="0" borderId="18" xfId="0" applyFont="1" applyBorder="1" applyAlignment="1">
      <alignment horizontal="left" vertical="top" wrapText="1"/>
    </xf>
    <xf numFmtId="0" fontId="24" fillId="0" borderId="22" xfId="0" applyFont="1" applyBorder="1" applyAlignment="1">
      <alignment horizontal="left" vertical="top" wrapText="1"/>
    </xf>
    <xf numFmtId="0" fontId="24" fillId="0" borderId="0" xfId="0" applyFont="1" applyAlignment="1">
      <alignment horizontal="left" vertical="top" wrapText="1"/>
    </xf>
    <xf numFmtId="0" fontId="24" fillId="0" borderId="19" xfId="0" applyFont="1" applyBorder="1" applyAlignment="1">
      <alignment horizontal="left" vertical="top" wrapText="1"/>
    </xf>
    <xf numFmtId="0" fontId="20" fillId="2" borderId="12" xfId="0" applyFont="1" applyFill="1" applyBorder="1" applyAlignment="1">
      <alignment horizontal="left" vertical="center" wrapText="1"/>
    </xf>
    <xf numFmtId="0" fontId="16" fillId="2" borderId="12" xfId="0" applyFont="1" applyFill="1" applyBorder="1" applyAlignment="1">
      <alignment horizontal="left" vertical="center" wrapText="1"/>
    </xf>
    <xf numFmtId="0" fontId="24" fillId="0" borderId="26" xfId="0" applyFont="1" applyBorder="1" applyAlignment="1">
      <alignment horizontal="left" vertical="center" wrapText="1"/>
    </xf>
    <xf numFmtId="0" fontId="24" fillId="0" borderId="25" xfId="0" applyFont="1" applyBorder="1" applyAlignment="1">
      <alignment horizontal="left" vertical="center" wrapText="1"/>
    </xf>
    <xf numFmtId="0" fontId="24" fillId="0" borderId="18" xfId="0" applyFont="1" applyBorder="1" applyAlignment="1">
      <alignment horizontal="left" vertical="center" wrapText="1"/>
    </xf>
    <xf numFmtId="0" fontId="24" fillId="0" borderId="22" xfId="0" applyFont="1" applyBorder="1" applyAlignment="1">
      <alignment horizontal="left" vertical="center" wrapText="1"/>
    </xf>
    <xf numFmtId="0" fontId="24" fillId="0" borderId="0" xfId="0" applyFont="1" applyAlignment="1">
      <alignment horizontal="left" vertical="center" wrapText="1"/>
    </xf>
    <xf numFmtId="0" fontId="24" fillId="0" borderId="19" xfId="0" applyFont="1" applyBorder="1" applyAlignment="1">
      <alignment horizontal="left" vertical="center" wrapText="1"/>
    </xf>
    <xf numFmtId="0" fontId="24" fillId="0" borderId="36" xfId="0" applyFont="1" applyBorder="1" applyAlignment="1">
      <alignment horizontal="left" vertical="center" wrapText="1"/>
    </xf>
    <xf numFmtId="0" fontId="24" fillId="0" borderId="33" xfId="0" applyFont="1" applyBorder="1" applyAlignment="1">
      <alignment horizontal="left" vertical="center" wrapText="1"/>
    </xf>
    <xf numFmtId="0" fontId="24" fillId="0" borderId="20" xfId="0" applyFont="1" applyBorder="1" applyAlignment="1">
      <alignment horizontal="left" vertical="center" wrapText="1"/>
    </xf>
    <xf numFmtId="0" fontId="24" fillId="0" borderId="25" xfId="0" applyFont="1" applyBorder="1" applyAlignment="1">
      <alignment horizontal="left" vertical="top"/>
    </xf>
    <xf numFmtId="0" fontId="24" fillId="0" borderId="18" xfId="0" applyFont="1" applyBorder="1" applyAlignment="1">
      <alignment horizontal="left" vertical="top"/>
    </xf>
    <xf numFmtId="0" fontId="24" fillId="0" borderId="0" xfId="0" applyFont="1" applyAlignment="1">
      <alignment horizontal="left" vertical="top"/>
    </xf>
    <xf numFmtId="0" fontId="24" fillId="0" borderId="19" xfId="0" applyFont="1" applyBorder="1" applyAlignment="1">
      <alignment horizontal="left" vertical="top"/>
    </xf>
    <xf numFmtId="0" fontId="18" fillId="0" borderId="26" xfId="0" applyFont="1" applyBorder="1" applyAlignment="1">
      <alignment horizontal="center" vertical="center"/>
    </xf>
    <xf numFmtId="0" fontId="21" fillId="0" borderId="11" xfId="0" applyFont="1" applyBorder="1" applyAlignment="1">
      <alignment horizontal="left" vertical="center" wrapText="1"/>
    </xf>
    <xf numFmtId="0" fontId="21" fillId="0" borderId="53" xfId="0" applyFont="1" applyBorder="1" applyAlignment="1">
      <alignment horizontal="left" vertical="center" wrapText="1"/>
    </xf>
    <xf numFmtId="0" fontId="21" fillId="0" borderId="5" xfId="0" applyFont="1" applyBorder="1" applyAlignment="1">
      <alignment horizontal="left" vertical="center" wrapText="1"/>
    </xf>
    <xf numFmtId="0" fontId="21" fillId="0" borderId="54" xfId="0" applyFont="1" applyBorder="1" applyAlignment="1">
      <alignment horizontal="left" vertical="center" wrapText="1"/>
    </xf>
    <xf numFmtId="0" fontId="21" fillId="0" borderId="0" xfId="0" applyFont="1" applyAlignment="1">
      <alignment horizontal="left" vertical="center" wrapText="1"/>
    </xf>
    <xf numFmtId="0" fontId="21" fillId="0" borderId="8" xfId="0" applyFont="1" applyBorder="1" applyAlignment="1">
      <alignment horizontal="left" vertical="center" wrapText="1"/>
    </xf>
    <xf numFmtId="0" fontId="18" fillId="0" borderId="36" xfId="0" applyFont="1" applyBorder="1" applyAlignment="1">
      <alignment horizontal="center" vertical="center"/>
    </xf>
    <xf numFmtId="0" fontId="18" fillId="0" borderId="33" xfId="0" applyFont="1" applyBorder="1" applyAlignment="1">
      <alignment horizontal="center" vertical="center"/>
    </xf>
    <xf numFmtId="0" fontId="18" fillId="0" borderId="20" xfId="0" applyFont="1" applyBorder="1" applyAlignment="1">
      <alignment horizontal="center" vertical="center"/>
    </xf>
    <xf numFmtId="0" fontId="21" fillId="0" borderId="11" xfId="0" applyFont="1" applyBorder="1" applyAlignment="1">
      <alignment horizontal="left" vertical="distributed" wrapText="1"/>
    </xf>
    <xf numFmtId="0" fontId="21" fillId="0" borderId="53" xfId="0" applyFont="1" applyBorder="1" applyAlignment="1">
      <alignment horizontal="left" vertical="distributed" wrapText="1"/>
    </xf>
    <xf numFmtId="0" fontId="21" fillId="0" borderId="5" xfId="0" applyFont="1" applyBorder="1" applyAlignment="1">
      <alignment horizontal="left" vertical="distributed" wrapText="1"/>
    </xf>
    <xf numFmtId="0" fontId="21" fillId="0" borderId="54" xfId="0" applyFont="1" applyBorder="1" applyAlignment="1">
      <alignment horizontal="left" vertical="distributed" wrapText="1"/>
    </xf>
    <xf numFmtId="0" fontId="21" fillId="0" borderId="0" xfId="0" applyFont="1" applyAlignment="1">
      <alignment horizontal="left" vertical="distributed" wrapText="1"/>
    </xf>
    <xf numFmtId="0" fontId="21" fillId="0" borderId="8" xfId="0" applyFont="1" applyBorder="1" applyAlignment="1">
      <alignment horizontal="left" vertical="distributed" wrapText="1"/>
    </xf>
    <xf numFmtId="0" fontId="21" fillId="0" borderId="32" xfId="0" applyFont="1" applyBorder="1" applyAlignment="1">
      <alignment horizontal="left" vertical="distributed" wrapText="1"/>
    </xf>
    <xf numFmtId="0" fontId="21" fillId="0" borderId="7" xfId="0" applyFont="1" applyBorder="1" applyAlignment="1">
      <alignment horizontal="left" vertical="distributed" wrapText="1"/>
    </xf>
    <xf numFmtId="0" fontId="21" fillId="0" borderId="6" xfId="0" applyFont="1" applyBorder="1" applyAlignment="1">
      <alignment horizontal="left" vertical="distributed" wrapText="1"/>
    </xf>
    <xf numFmtId="0" fontId="18" fillId="0" borderId="23" xfId="0" applyFont="1" applyBorder="1" applyAlignment="1">
      <alignment horizontal="left" vertical="center" wrapText="1"/>
    </xf>
    <xf numFmtId="0" fontId="18" fillId="0" borderId="9" xfId="0" applyFont="1" applyBorder="1" applyAlignment="1">
      <alignment horizontal="left" vertical="center" wrapText="1"/>
    </xf>
    <xf numFmtId="0" fontId="18" fillId="0" borderId="4" xfId="0" applyFont="1" applyBorder="1" applyAlignment="1">
      <alignment horizontal="left" vertical="center" wrapText="1"/>
    </xf>
    <xf numFmtId="0" fontId="18" fillId="0" borderId="11" xfId="0" applyFont="1" applyBorder="1" applyAlignment="1">
      <alignment horizontal="left" wrapText="1"/>
    </xf>
    <xf numFmtId="0" fontId="18" fillId="0" borderId="53" xfId="0" applyFont="1" applyBorder="1" applyAlignment="1">
      <alignment horizontal="left" wrapText="1"/>
    </xf>
    <xf numFmtId="0" fontId="18" fillId="0" borderId="5" xfId="0" applyFont="1" applyBorder="1" applyAlignment="1">
      <alignment horizontal="left" wrapText="1"/>
    </xf>
    <xf numFmtId="0" fontId="18" fillId="0" borderId="25" xfId="0" applyFont="1" applyBorder="1" applyAlignment="1">
      <alignment horizontal="left" vertical="center" wrapText="1"/>
    </xf>
    <xf numFmtId="0" fontId="18" fillId="0" borderId="18" xfId="0" applyFont="1" applyBorder="1" applyAlignment="1">
      <alignment horizontal="left" vertical="center" wrapText="1"/>
    </xf>
    <xf numFmtId="0" fontId="18" fillId="0" borderId="22" xfId="0" applyFont="1" applyBorder="1" applyAlignment="1">
      <alignment horizontal="left" vertical="center" wrapText="1"/>
    </xf>
    <xf numFmtId="0" fontId="18" fillId="0" borderId="0" xfId="0" applyFont="1" applyAlignment="1">
      <alignment horizontal="left" vertical="center" wrapText="1"/>
    </xf>
    <xf numFmtId="0" fontId="18" fillId="0" borderId="19" xfId="0" applyFont="1" applyBorder="1" applyAlignment="1">
      <alignment horizontal="left" vertical="center" wrapText="1"/>
    </xf>
    <xf numFmtId="0" fontId="18" fillId="0" borderId="36" xfId="0" applyFont="1" applyBorder="1" applyAlignment="1">
      <alignment horizontal="left" vertical="center" wrapText="1"/>
    </xf>
    <xf numFmtId="0" fontId="18" fillId="0" borderId="33" xfId="0" applyFont="1" applyBorder="1" applyAlignment="1">
      <alignment horizontal="left" vertical="center" wrapText="1"/>
    </xf>
    <xf numFmtId="0" fontId="18" fillId="0" borderId="20" xfId="0" applyFont="1" applyBorder="1" applyAlignment="1">
      <alignment horizontal="left" vertical="center" wrapText="1"/>
    </xf>
    <xf numFmtId="0" fontId="16" fillId="0" borderId="12" xfId="0" applyFont="1" applyBorder="1" applyAlignment="1">
      <alignment horizontal="center" vertical="center"/>
    </xf>
    <xf numFmtId="0" fontId="18" fillId="0" borderId="12" xfId="0" applyFont="1" applyBorder="1" applyAlignment="1">
      <alignment horizontal="center" vertical="center"/>
    </xf>
    <xf numFmtId="0" fontId="30" fillId="0" borderId="11" xfId="0" applyFont="1" applyBorder="1" applyAlignment="1">
      <alignment horizontal="left" vertical="distributed" wrapText="1"/>
    </xf>
    <xf numFmtId="0" fontId="30" fillId="0" borderId="53" xfId="0" applyFont="1" applyBorder="1" applyAlignment="1">
      <alignment horizontal="left" vertical="distributed" wrapText="1"/>
    </xf>
    <xf numFmtId="0" fontId="30" fillId="0" borderId="5" xfId="0" applyFont="1" applyBorder="1" applyAlignment="1">
      <alignment horizontal="left" vertical="distributed" wrapText="1"/>
    </xf>
    <xf numFmtId="0" fontId="30" fillId="0" borderId="37" xfId="0" applyFont="1" applyBorder="1" applyAlignment="1">
      <alignment horizontal="left" vertical="distributed" wrapText="1"/>
    </xf>
    <xf numFmtId="0" fontId="30" fillId="0" borderId="33" xfId="0" applyFont="1" applyBorder="1" applyAlignment="1">
      <alignment horizontal="left" vertical="distributed" wrapText="1"/>
    </xf>
    <xf numFmtId="0" fontId="30" fillId="0" borderId="30" xfId="0" applyFont="1" applyBorder="1" applyAlignment="1">
      <alignment horizontal="left" vertical="distributed" wrapText="1"/>
    </xf>
    <xf numFmtId="0" fontId="19" fillId="0" borderId="49" xfId="0" applyFont="1" applyBorder="1" applyAlignment="1">
      <alignment horizontal="left" vertical="center" wrapText="1"/>
    </xf>
    <xf numFmtId="0" fontId="36" fillId="0" borderId="45" xfId="0" applyFont="1" applyBorder="1" applyAlignment="1">
      <alignment horizontal="left" vertical="center" wrapText="1"/>
    </xf>
    <xf numFmtId="0" fontId="36" fillId="0" borderId="48" xfId="0" applyFont="1" applyBorder="1" applyAlignment="1">
      <alignment horizontal="left" vertical="center" wrapText="1"/>
    </xf>
    <xf numFmtId="0" fontId="36" fillId="0" borderId="47" xfId="0" applyFont="1" applyBorder="1" applyAlignment="1">
      <alignment horizontal="left" vertical="center" wrapText="1"/>
    </xf>
    <xf numFmtId="0" fontId="36" fillId="0" borderId="0" xfId="0" applyFont="1" applyAlignment="1">
      <alignment horizontal="left" vertical="center" wrapText="1"/>
    </xf>
    <xf numFmtId="0" fontId="36" fillId="0" borderId="46" xfId="0" applyFont="1" applyBorder="1" applyAlignment="1">
      <alignment horizontal="left" vertical="center" wrapText="1"/>
    </xf>
    <xf numFmtId="0" fontId="36" fillId="0" borderId="44" xfId="0" applyFont="1" applyBorder="1" applyAlignment="1">
      <alignment horizontal="left" vertical="center" wrapText="1"/>
    </xf>
    <xf numFmtId="0" fontId="36" fillId="0" borderId="43" xfId="0" applyFont="1" applyBorder="1" applyAlignment="1">
      <alignment horizontal="left" vertical="center" wrapText="1"/>
    </xf>
    <xf numFmtId="0" fontId="36" fillId="0" borderId="42" xfId="0" applyFont="1" applyBorder="1" applyAlignment="1">
      <alignment horizontal="left" vertical="center" wrapText="1"/>
    </xf>
    <xf numFmtId="0" fontId="18" fillId="0" borderId="45" xfId="0" applyFont="1" applyBorder="1" applyAlignment="1">
      <alignment horizontal="left" vertical="center" wrapText="1"/>
    </xf>
    <xf numFmtId="0" fontId="17" fillId="0" borderId="26" xfId="0" applyFont="1" applyBorder="1" applyAlignment="1">
      <alignment horizontal="left" vertical="center" wrapText="1"/>
    </xf>
    <xf numFmtId="0" fontId="17" fillId="0" borderId="25" xfId="0" applyFont="1" applyBorder="1" applyAlignment="1">
      <alignment horizontal="left" vertical="center" wrapText="1"/>
    </xf>
    <xf numFmtId="0" fontId="17" fillId="0" borderId="18" xfId="0" applyFont="1" applyBorder="1" applyAlignment="1">
      <alignment horizontal="left" vertical="center" wrapText="1"/>
    </xf>
    <xf numFmtId="0" fontId="17" fillId="0" borderId="22" xfId="0" applyFont="1" applyBorder="1" applyAlignment="1">
      <alignment horizontal="left" vertical="center" wrapText="1"/>
    </xf>
    <xf numFmtId="0" fontId="17" fillId="0" borderId="0" xfId="0" applyFont="1" applyAlignment="1">
      <alignment horizontal="left" vertical="center" wrapText="1"/>
    </xf>
    <xf numFmtId="0" fontId="17" fillId="0" borderId="19" xfId="0" applyFont="1" applyBorder="1" applyAlignment="1">
      <alignment horizontal="left" vertical="center" wrapText="1"/>
    </xf>
    <xf numFmtId="0" fontId="17" fillId="0" borderId="36" xfId="0" applyFont="1" applyBorder="1" applyAlignment="1">
      <alignment horizontal="left" vertical="center" wrapText="1"/>
    </xf>
    <xf numFmtId="0" fontId="17" fillId="0" borderId="33" xfId="0" applyFont="1" applyBorder="1" applyAlignment="1">
      <alignment horizontal="left" vertical="center" wrapText="1"/>
    </xf>
    <xf numFmtId="0" fontId="17" fillId="0" borderId="20" xfId="0" applyFont="1" applyBorder="1" applyAlignment="1">
      <alignment horizontal="left" vertical="center" wrapText="1"/>
    </xf>
    <xf numFmtId="0" fontId="19" fillId="0" borderId="26" xfId="0" applyFont="1" applyBorder="1" applyAlignment="1">
      <alignment horizontal="center" vertical="center" wrapText="1"/>
    </xf>
    <xf numFmtId="0" fontId="19" fillId="0" borderId="25" xfId="0" applyFont="1" applyBorder="1" applyAlignment="1">
      <alignment horizontal="center" vertical="center" wrapText="1"/>
    </xf>
    <xf numFmtId="0" fontId="19" fillId="0" borderId="18" xfId="0" applyFont="1" applyBorder="1" applyAlignment="1">
      <alignment horizontal="center" vertical="center" wrapText="1"/>
    </xf>
    <xf numFmtId="0" fontId="19" fillId="0" borderId="22" xfId="0" applyFont="1" applyBorder="1" applyAlignment="1">
      <alignment horizontal="center" vertical="center" wrapText="1"/>
    </xf>
    <xf numFmtId="0" fontId="19" fillId="0" borderId="0" xfId="0" applyFont="1" applyAlignment="1">
      <alignment horizontal="center" vertical="center" wrapText="1"/>
    </xf>
    <xf numFmtId="0" fontId="19" fillId="0" borderId="19" xfId="0" applyFont="1" applyBorder="1" applyAlignment="1">
      <alignment horizontal="center" vertical="center" wrapText="1"/>
    </xf>
    <xf numFmtId="0" fontId="11" fillId="0" borderId="40" xfId="0" applyFont="1" applyBorder="1" applyAlignment="1">
      <alignment horizontal="left" vertical="top" wrapText="1"/>
    </xf>
    <xf numFmtId="0" fontId="37" fillId="0" borderId="41" xfId="0" applyFont="1" applyBorder="1"/>
    <xf numFmtId="0" fontId="37" fillId="0" borderId="39" xfId="0" applyFont="1" applyBorder="1"/>
    <xf numFmtId="0" fontId="23" fillId="17" borderId="40" xfId="0" applyFont="1" applyFill="1" applyBorder="1" applyAlignment="1">
      <alignment horizontal="left" vertical="top" wrapText="1"/>
    </xf>
    <xf numFmtId="0" fontId="36" fillId="0" borderId="40" xfId="0" applyFont="1" applyBorder="1" applyAlignment="1">
      <alignment horizontal="left"/>
    </xf>
    <xf numFmtId="0" fontId="34" fillId="0" borderId="0" xfId="0" applyFont="1" applyAlignment="1">
      <alignment horizontal="left" vertical="center"/>
    </xf>
    <xf numFmtId="0" fontId="0" fillId="0" borderId="0" xfId="0" applyAlignment="1">
      <alignment vertical="center"/>
    </xf>
    <xf numFmtId="0" fontId="4" fillId="0" borderId="49" xfId="0" applyFont="1" applyBorder="1" applyAlignment="1">
      <alignment horizontal="left" vertical="center" wrapText="1"/>
    </xf>
    <xf numFmtId="0" fontId="4" fillId="0" borderId="45" xfId="0" applyFont="1" applyBorder="1" applyAlignment="1">
      <alignment horizontal="left" vertical="center" wrapText="1"/>
    </xf>
    <xf numFmtId="0" fontId="4" fillId="0" borderId="48" xfId="0" applyFont="1" applyBorder="1" applyAlignment="1">
      <alignment horizontal="left" vertical="center" wrapText="1"/>
    </xf>
    <xf numFmtId="0" fontId="4" fillId="0" borderId="47" xfId="0" applyFont="1" applyBorder="1" applyAlignment="1">
      <alignment horizontal="left" vertical="center" wrapText="1"/>
    </xf>
    <xf numFmtId="0" fontId="4" fillId="0" borderId="0" xfId="0" applyFont="1" applyAlignment="1">
      <alignment horizontal="left" vertical="center" wrapText="1"/>
    </xf>
    <xf numFmtId="0" fontId="4" fillId="0" borderId="46" xfId="0" applyFont="1" applyBorder="1" applyAlignment="1">
      <alignment horizontal="left" vertical="center" wrapText="1"/>
    </xf>
    <xf numFmtId="0" fontId="4" fillId="0" borderId="44" xfId="0" applyFont="1" applyBorder="1" applyAlignment="1">
      <alignment horizontal="left" vertical="center" wrapText="1"/>
    </xf>
    <xf numFmtId="0" fontId="4" fillId="0" borderId="43" xfId="0" applyFont="1" applyBorder="1" applyAlignment="1">
      <alignment horizontal="left" vertical="center" wrapText="1"/>
    </xf>
    <xf numFmtId="0" fontId="4" fillId="0" borderId="42" xfId="0" applyFont="1" applyBorder="1" applyAlignment="1">
      <alignment horizontal="left" vertical="center" wrapText="1"/>
    </xf>
    <xf numFmtId="0" fontId="37" fillId="0" borderId="45" xfId="0" applyFont="1" applyBorder="1"/>
    <xf numFmtId="0" fontId="37" fillId="0" borderId="43" xfId="0" applyFont="1" applyBorder="1"/>
    <xf numFmtId="0" fontId="11" fillId="0" borderId="44" xfId="0" applyFont="1" applyBorder="1" applyAlignment="1">
      <alignment horizontal="left" vertical="top" wrapText="1"/>
    </xf>
    <xf numFmtId="0" fontId="37" fillId="0" borderId="42" xfId="0" applyFont="1" applyBorder="1"/>
    <xf numFmtId="0" fontId="36" fillId="0" borderId="40" xfId="0" applyFont="1" applyBorder="1" applyAlignment="1">
      <alignment horizontal="left" vertical="center" wrapText="1"/>
    </xf>
    <xf numFmtId="0" fontId="23" fillId="0" borderId="49" xfId="0" applyFont="1" applyBorder="1" applyAlignment="1">
      <alignment horizontal="center" vertical="top" wrapText="1"/>
    </xf>
    <xf numFmtId="0" fontId="37" fillId="0" borderId="48" xfId="0" applyFont="1" applyBorder="1"/>
    <xf numFmtId="0" fontId="37" fillId="0" borderId="47" xfId="0" applyFont="1" applyBorder="1"/>
    <xf numFmtId="0" fontId="37" fillId="0" borderId="46" xfId="0" applyFont="1" applyBorder="1"/>
    <xf numFmtId="0" fontId="37" fillId="0" borderId="44" xfId="0" applyFont="1" applyBorder="1"/>
    <xf numFmtId="0" fontId="23" fillId="0" borderId="49" xfId="0" applyFont="1" applyBorder="1" applyAlignment="1">
      <alignment horizontal="center" vertical="center" wrapText="1"/>
    </xf>
    <xf numFmtId="0" fontId="23" fillId="0" borderId="40" xfId="0" applyFont="1" applyBorder="1" applyAlignment="1">
      <alignment horizontal="left" vertical="top" wrapText="1"/>
    </xf>
    <xf numFmtId="0" fontId="11" fillId="0" borderId="49" xfId="0" applyFont="1" applyBorder="1" applyAlignment="1">
      <alignment horizontal="left" vertical="center" wrapText="1"/>
    </xf>
    <xf numFmtId="0" fontId="71" fillId="17" borderId="40" xfId="0" applyFont="1" applyFill="1" applyBorder="1" applyAlignment="1">
      <alignment horizontal="left" vertical="top" wrapText="1"/>
    </xf>
    <xf numFmtId="0" fontId="72" fillId="0" borderId="41" xfId="0" applyFont="1" applyBorder="1"/>
    <xf numFmtId="0" fontId="72" fillId="0" borderId="39" xfId="0" applyFont="1" applyBorder="1"/>
    <xf numFmtId="0" fontId="73" fillId="0" borderId="40" xfId="0" applyFont="1" applyBorder="1" applyAlignment="1">
      <alignment horizontal="left" vertical="top" wrapText="1"/>
    </xf>
    <xf numFmtId="0" fontId="74" fillId="0" borderId="40" xfId="0" applyFont="1" applyBorder="1" applyAlignment="1">
      <alignment horizontal="left" vertical="center" wrapText="1"/>
    </xf>
    <xf numFmtId="0" fontId="71" fillId="0" borderId="40" xfId="0" applyFont="1" applyBorder="1" applyAlignment="1">
      <alignment horizontal="left" vertical="top" wrapText="1"/>
    </xf>
    <xf numFmtId="0" fontId="71" fillId="0" borderId="49" xfId="0" applyFont="1" applyBorder="1" applyAlignment="1">
      <alignment horizontal="center" vertical="top" wrapText="1"/>
    </xf>
    <xf numFmtId="0" fontId="72" fillId="0" borderId="45" xfId="0" applyFont="1" applyBorder="1"/>
    <xf numFmtId="0" fontId="72" fillId="0" borderId="48" xfId="0" applyFont="1" applyBorder="1"/>
    <xf numFmtId="0" fontId="72" fillId="0" borderId="47" xfId="0" applyFont="1" applyBorder="1"/>
    <xf numFmtId="0" fontId="15" fillId="0" borderId="0" xfId="0" applyFont="1" applyAlignment="1">
      <alignment vertical="center"/>
    </xf>
    <xf numFmtId="0" fontId="72" fillId="0" borderId="46" xfId="0" applyFont="1" applyBorder="1"/>
    <xf numFmtId="0" fontId="72" fillId="0" borderId="44" xfId="0" applyFont="1" applyBorder="1"/>
    <xf numFmtId="0" fontId="72" fillId="0" borderId="43" xfId="0" applyFont="1" applyBorder="1"/>
    <xf numFmtId="0" fontId="72" fillId="0" borderId="42" xfId="0" applyFont="1" applyBorder="1"/>
    <xf numFmtId="0" fontId="32" fillId="0" borderId="49" xfId="0" applyFont="1" applyBorder="1" applyAlignment="1">
      <alignment horizontal="left" vertical="center" wrapText="1"/>
    </xf>
    <xf numFmtId="0" fontId="74" fillId="0" borderId="40" xfId="0" applyFont="1" applyBorder="1" applyAlignment="1">
      <alignment horizontal="left"/>
    </xf>
    <xf numFmtId="0" fontId="76" fillId="0" borderId="0" xfId="0" applyFont="1" applyAlignment="1">
      <alignment horizontal="left" vertical="center"/>
    </xf>
    <xf numFmtId="0" fontId="73" fillId="0" borderId="45" xfId="0" applyFont="1" applyBorder="1" applyAlignment="1">
      <alignment horizontal="left" vertical="center" wrapText="1"/>
    </xf>
    <xf numFmtId="0" fontId="73" fillId="0" borderId="44" xfId="0" applyFont="1" applyBorder="1" applyAlignment="1">
      <alignment horizontal="left" vertical="top" wrapText="1"/>
    </xf>
    <xf numFmtId="0" fontId="34" fillId="62" borderId="40" xfId="0" applyFont="1" applyFill="1" applyBorder="1" applyAlignment="1">
      <alignment horizontal="left"/>
    </xf>
    <xf numFmtId="0" fontId="77" fillId="0" borderId="93" xfId="0" applyFont="1" applyBorder="1" applyAlignment="1">
      <alignment horizontal="center"/>
    </xf>
    <xf numFmtId="0" fontId="37" fillId="0" borderId="94" xfId="0" applyFont="1" applyBorder="1"/>
    <xf numFmtId="0" fontId="37" fillId="0" borderId="95" xfId="0" applyFont="1" applyBorder="1"/>
    <xf numFmtId="0" fontId="77" fillId="0" borderId="49" xfId="0" applyFont="1" applyBorder="1" applyAlignment="1">
      <alignment horizontal="center" vertical="center" wrapText="1"/>
    </xf>
    <xf numFmtId="0" fontId="34" fillId="0" borderId="40" xfId="0" applyFont="1" applyBorder="1" applyAlignment="1">
      <alignment horizontal="center"/>
    </xf>
    <xf numFmtId="0" fontId="36" fillId="0" borderId="40" xfId="0" applyFont="1" applyBorder="1" applyAlignment="1">
      <alignment horizontal="left" vertical="center"/>
    </xf>
    <xf numFmtId="0" fontId="34" fillId="62" borderId="40" xfId="0" applyFont="1" applyFill="1" applyBorder="1" applyAlignment="1">
      <alignment horizontal="left" vertical="center"/>
    </xf>
    <xf numFmtId="0" fontId="37" fillId="0" borderId="45" xfId="0" applyFont="1" applyBorder="1" applyAlignment="1">
      <alignment horizontal="left" vertical="center"/>
    </xf>
    <xf numFmtId="0" fontId="37" fillId="0" borderId="48" xfId="0" applyFont="1" applyBorder="1" applyAlignment="1">
      <alignment horizontal="left" vertical="center"/>
    </xf>
    <xf numFmtId="0" fontId="37" fillId="0" borderId="47" xfId="0" applyFont="1" applyBorder="1" applyAlignment="1">
      <alignment horizontal="left" vertical="center"/>
    </xf>
    <xf numFmtId="0" fontId="0" fillId="0" borderId="0" xfId="0" applyAlignment="1">
      <alignment horizontal="left" vertical="center"/>
    </xf>
    <xf numFmtId="0" fontId="37" fillId="0" borderId="46" xfId="0" applyFont="1" applyBorder="1" applyAlignment="1">
      <alignment horizontal="left" vertical="center"/>
    </xf>
    <xf numFmtId="0" fontId="37" fillId="0" borderId="44" xfId="0" applyFont="1" applyBorder="1" applyAlignment="1">
      <alignment horizontal="left" vertical="center"/>
    </xf>
    <xf numFmtId="0" fontId="37" fillId="0" borderId="43" xfId="0" applyFont="1" applyBorder="1" applyAlignment="1">
      <alignment horizontal="left" vertical="center"/>
    </xf>
    <xf numFmtId="0" fontId="37" fillId="0" borderId="42" xfId="0" applyFont="1" applyBorder="1" applyAlignment="1">
      <alignment horizontal="left" vertical="center"/>
    </xf>
    <xf numFmtId="0" fontId="36" fillId="0" borderId="49" xfId="0" applyFont="1" applyBorder="1" applyAlignment="1">
      <alignment horizontal="center" vertical="center" wrapText="1"/>
    </xf>
    <xf numFmtId="0" fontId="34" fillId="62" borderId="40" xfId="0" applyFont="1" applyFill="1" applyBorder="1" applyAlignment="1">
      <alignment horizontal="left" vertical="center" wrapText="1"/>
    </xf>
    <xf numFmtId="0" fontId="36" fillId="0" borderId="49" xfId="0" applyFont="1" applyBorder="1" applyAlignment="1">
      <alignment horizontal="left" vertical="center" wrapText="1"/>
    </xf>
    <xf numFmtId="0" fontId="37" fillId="0" borderId="45" xfId="0" applyFont="1" applyBorder="1" applyAlignment="1">
      <alignment horizontal="left"/>
    </xf>
    <xf numFmtId="0" fontId="37" fillId="0" borderId="48" xfId="0" applyFont="1" applyBorder="1" applyAlignment="1">
      <alignment horizontal="left"/>
    </xf>
    <xf numFmtId="0" fontId="37" fillId="0" borderId="47" xfId="0" applyFont="1" applyBorder="1" applyAlignment="1">
      <alignment horizontal="left"/>
    </xf>
    <xf numFmtId="0" fontId="37" fillId="0" borderId="46" xfId="0" applyFont="1" applyBorder="1" applyAlignment="1">
      <alignment horizontal="left"/>
    </xf>
    <xf numFmtId="0" fontId="34" fillId="62" borderId="96" xfId="0" applyFont="1" applyFill="1" applyBorder="1" applyAlignment="1">
      <alignment horizontal="left"/>
    </xf>
    <xf numFmtId="0" fontId="37" fillId="0" borderId="97" xfId="0" applyFont="1" applyBorder="1"/>
    <xf numFmtId="0" fontId="37" fillId="0" borderId="98" xfId="0" applyFont="1" applyBorder="1"/>
    <xf numFmtId="0" fontId="39" fillId="0" borderId="84" xfId="0" applyFont="1" applyBorder="1" applyAlignment="1">
      <alignment horizontal="left" vertical="center" wrapText="1"/>
    </xf>
    <xf numFmtId="0" fontId="37" fillId="0" borderId="81" xfId="0" applyFont="1" applyBorder="1"/>
    <xf numFmtId="0" fontId="37" fillId="0" borderId="99" xfId="0" applyFont="1" applyBorder="1"/>
    <xf numFmtId="0" fontId="37" fillId="0" borderId="91" xfId="0" applyFont="1" applyBorder="1"/>
    <xf numFmtId="0" fontId="37" fillId="0" borderId="89" xfId="0" applyFont="1" applyBorder="1"/>
    <xf numFmtId="0" fontId="37" fillId="0" borderId="100" xfId="0" applyFont="1" applyBorder="1"/>
    <xf numFmtId="0" fontId="37" fillId="0" borderId="101" xfId="0" applyFont="1" applyBorder="1"/>
    <xf numFmtId="0" fontId="37" fillId="0" borderId="102" xfId="0" applyFont="1" applyBorder="1"/>
    <xf numFmtId="0" fontId="34" fillId="62" borderId="57" xfId="0" applyFont="1" applyFill="1" applyBorder="1" applyAlignment="1">
      <alignment horizontal="left"/>
    </xf>
    <xf numFmtId="0" fontId="37" fillId="0" borderId="58" xfId="0" applyFont="1" applyBorder="1"/>
    <xf numFmtId="0" fontId="37" fillId="0" borderId="59" xfId="0" applyFont="1" applyBorder="1"/>
    <xf numFmtId="0" fontId="36" fillId="0" borderId="57" xfId="0" applyFont="1" applyBorder="1" applyAlignment="1">
      <alignment horizontal="left" wrapText="1"/>
    </xf>
    <xf numFmtId="0" fontId="36" fillId="0" borderId="84" xfId="0" applyFont="1" applyBorder="1" applyAlignment="1">
      <alignment horizontal="left" vertical="center" wrapText="1"/>
    </xf>
    <xf numFmtId="0" fontId="36" fillId="0" borderId="49" xfId="0" applyFont="1" applyBorder="1" applyAlignment="1">
      <alignment horizontal="center" vertical="center"/>
    </xf>
    <xf numFmtId="0" fontId="78" fillId="0" borderId="45" xfId="0" applyFont="1" applyBorder="1" applyAlignment="1">
      <alignment horizontal="left"/>
    </xf>
    <xf numFmtId="0" fontId="78" fillId="0" borderId="48" xfId="0" applyFont="1" applyBorder="1" applyAlignment="1">
      <alignment horizontal="left"/>
    </xf>
    <xf numFmtId="0" fontId="78" fillId="0" borderId="47" xfId="0" applyFont="1" applyBorder="1" applyAlignment="1">
      <alignment horizontal="left"/>
    </xf>
    <xf numFmtId="0" fontId="79" fillId="0" borderId="0" xfId="0" applyFont="1" applyAlignment="1">
      <alignment horizontal="left" vertical="center"/>
    </xf>
    <xf numFmtId="0" fontId="78" fillId="0" borderId="46" xfId="0" applyFont="1" applyBorder="1" applyAlignment="1">
      <alignment horizontal="left"/>
    </xf>
    <xf numFmtId="0" fontId="41" fillId="0" borderId="49" xfId="0" applyFont="1" applyBorder="1" applyAlignment="1">
      <alignment horizontal="left" vertical="center" wrapText="1"/>
    </xf>
    <xf numFmtId="0" fontId="57" fillId="0" borderId="45" xfId="0" applyFont="1" applyBorder="1"/>
    <xf numFmtId="0" fontId="57" fillId="0" borderId="48" xfId="0" applyFont="1" applyBorder="1"/>
    <xf numFmtId="0" fontId="57" fillId="0" borderId="47" xfId="0" applyFont="1" applyBorder="1"/>
    <xf numFmtId="0" fontId="57" fillId="0" borderId="46" xfId="0" applyFont="1" applyBorder="1"/>
    <xf numFmtId="0" fontId="57" fillId="0" borderId="44" xfId="0" applyFont="1" applyBorder="1"/>
    <xf numFmtId="0" fontId="57" fillId="0" borderId="43" xfId="0" applyFont="1" applyBorder="1"/>
    <xf numFmtId="0" fontId="57" fillId="0" borderId="42" xfId="0" applyFont="1" applyBorder="1"/>
    <xf numFmtId="0" fontId="57" fillId="0" borderId="45" xfId="0" applyFont="1" applyBorder="1" applyAlignment="1">
      <alignment horizontal="left"/>
    </xf>
    <xf numFmtId="0" fontId="57" fillId="0" borderId="48" xfId="0" applyFont="1" applyBorder="1" applyAlignment="1">
      <alignment horizontal="left"/>
    </xf>
    <xf numFmtId="0" fontId="57" fillId="0" borderId="47" xfId="0" applyFont="1" applyBorder="1" applyAlignment="1">
      <alignment horizontal="left"/>
    </xf>
    <xf numFmtId="0" fontId="57" fillId="0" borderId="46" xfId="0" applyFont="1" applyBorder="1" applyAlignment="1">
      <alignment horizontal="left"/>
    </xf>
    <xf numFmtId="0" fontId="18" fillId="0" borderId="12" xfId="0" applyFont="1" applyBorder="1" applyAlignment="1">
      <alignment horizontal="left" vertical="distributed" wrapText="1"/>
    </xf>
    <xf numFmtId="0" fontId="8" fillId="0" borderId="26" xfId="0" applyFont="1" applyBorder="1" applyAlignment="1">
      <alignment horizontal="left" vertical="center" wrapText="1"/>
    </xf>
    <xf numFmtId="0" fontId="8" fillId="0" borderId="25" xfId="0" applyFont="1" applyBorder="1" applyAlignment="1">
      <alignment horizontal="left" vertical="center" wrapText="1"/>
    </xf>
    <xf numFmtId="0" fontId="8" fillId="0" borderId="18" xfId="0" applyFont="1" applyBorder="1" applyAlignment="1">
      <alignment horizontal="left" vertical="center" wrapText="1"/>
    </xf>
    <xf numFmtId="0" fontId="8" fillId="0" borderId="22" xfId="0" applyFont="1" applyBorder="1" applyAlignment="1">
      <alignment horizontal="left" vertical="center" wrapText="1"/>
    </xf>
    <xf numFmtId="0" fontId="8" fillId="0" borderId="19" xfId="0" applyFont="1" applyBorder="1" applyAlignment="1">
      <alignment horizontal="left" vertical="center" wrapText="1"/>
    </xf>
    <xf numFmtId="0" fontId="8" fillId="0" borderId="36" xfId="0" applyFont="1" applyBorder="1" applyAlignment="1">
      <alignment horizontal="left" vertical="center" wrapText="1"/>
    </xf>
    <xf numFmtId="0" fontId="8" fillId="0" borderId="20" xfId="0" applyFont="1" applyBorder="1" applyAlignment="1">
      <alignment horizontal="left" vertical="center" wrapText="1"/>
    </xf>
    <xf numFmtId="0" fontId="19" fillId="0" borderId="36" xfId="0" applyFont="1" applyBorder="1" applyAlignment="1">
      <alignment horizontal="left" vertical="center" wrapText="1"/>
    </xf>
    <xf numFmtId="0" fontId="19" fillId="0" borderId="33" xfId="0" applyFont="1" applyBorder="1" applyAlignment="1">
      <alignment horizontal="left" vertical="center" wrapText="1"/>
    </xf>
    <xf numFmtId="0" fontId="19" fillId="0" borderId="20" xfId="0" applyFont="1" applyBorder="1" applyAlignment="1">
      <alignment horizontal="left" vertical="center" wrapText="1"/>
    </xf>
    <xf numFmtId="0" fontId="21" fillId="0" borderId="32" xfId="0" applyFont="1" applyBorder="1" applyAlignment="1">
      <alignment horizontal="left" vertical="center" wrapText="1"/>
    </xf>
    <xf numFmtId="0" fontId="21" fillId="0" borderId="7" xfId="0" applyFont="1" applyBorder="1" applyAlignment="1">
      <alignment horizontal="left" vertical="center" wrapText="1"/>
    </xf>
    <xf numFmtId="0" fontId="21" fillId="0" borderId="6" xfId="0" applyFont="1" applyBorder="1" applyAlignment="1">
      <alignment horizontal="left" vertical="center" wrapText="1"/>
    </xf>
    <xf numFmtId="0" fontId="24" fillId="0" borderId="26" xfId="0" applyFont="1" applyBorder="1" applyAlignment="1">
      <alignment horizontal="center" vertical="center" wrapText="1"/>
    </xf>
    <xf numFmtId="0" fontId="24" fillId="0" borderId="25"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0" xfId="0" applyFont="1" applyAlignment="1">
      <alignment horizontal="center" vertical="center" wrapText="1"/>
    </xf>
    <xf numFmtId="0" fontId="24" fillId="0" borderId="19" xfId="0" applyFont="1" applyBorder="1" applyAlignment="1">
      <alignment horizontal="center" vertical="center" wrapText="1"/>
    </xf>
    <xf numFmtId="0" fontId="24" fillId="0" borderId="36"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20" xfId="0" applyFont="1" applyBorder="1" applyAlignment="1">
      <alignment horizontal="center" vertical="center" wrapText="1"/>
    </xf>
    <xf numFmtId="0" fontId="8" fillId="0" borderId="40" xfId="0" applyFont="1" applyBorder="1" applyAlignment="1">
      <alignment horizontal="left" vertical="top" wrapText="1"/>
    </xf>
    <xf numFmtId="0" fontId="27" fillId="0" borderId="41" xfId="0" applyFont="1" applyBorder="1"/>
    <xf numFmtId="0" fontId="27" fillId="0" borderId="39" xfId="0" applyFont="1" applyBorder="1"/>
    <xf numFmtId="0" fontId="26" fillId="7" borderId="40" xfId="0" applyFont="1" applyFill="1" applyBorder="1" applyAlignment="1">
      <alignment horizontal="left" vertical="top" wrapText="1"/>
    </xf>
    <xf numFmtId="0" fontId="26" fillId="0" borderId="40" xfId="0" applyFont="1" applyBorder="1" applyAlignment="1">
      <alignment horizontal="left" vertical="top" wrapText="1"/>
    </xf>
    <xf numFmtId="0" fontId="11" fillId="0" borderId="49" xfId="0" applyFont="1" applyBorder="1" applyAlignment="1">
      <alignment horizontal="center" vertical="center" wrapText="1"/>
    </xf>
    <xf numFmtId="0" fontId="27" fillId="0" borderId="45" xfId="0" applyFont="1" applyBorder="1"/>
    <xf numFmtId="0" fontId="27" fillId="0" borderId="48" xfId="0" applyFont="1" applyBorder="1"/>
    <xf numFmtId="0" fontId="27" fillId="0" borderId="47" xfId="0" applyFont="1" applyBorder="1"/>
    <xf numFmtId="0" fontId="0" fillId="0" borderId="0" xfId="0"/>
    <xf numFmtId="0" fontId="27" fillId="0" borderId="46" xfId="0" applyFont="1" applyBorder="1"/>
    <xf numFmtId="0" fontId="27" fillId="0" borderId="44" xfId="0" applyFont="1" applyBorder="1"/>
    <xf numFmtId="0" fontId="27" fillId="0" borderId="43" xfId="0" applyFont="1" applyBorder="1"/>
    <xf numFmtId="0" fontId="27" fillId="0" borderId="42" xfId="0" applyFont="1" applyBorder="1"/>
    <xf numFmtId="0" fontId="8" fillId="0" borderId="49" xfId="0" applyFont="1" applyBorder="1" applyAlignment="1">
      <alignment horizontal="left" vertical="top" wrapText="1"/>
    </xf>
    <xf numFmtId="0" fontId="26" fillId="0" borderId="49" xfId="0" applyFont="1" applyBorder="1" applyAlignment="1">
      <alignment horizontal="center" vertical="center" wrapText="1"/>
    </xf>
    <xf numFmtId="0" fontId="28" fillId="0" borderId="39" xfId="0" applyFont="1" applyBorder="1"/>
    <xf numFmtId="0" fontId="26" fillId="0" borderId="49" xfId="0" applyFont="1" applyBorder="1" applyAlignment="1">
      <alignment horizontal="center" wrapText="1"/>
    </xf>
    <xf numFmtId="0" fontId="28" fillId="0" borderId="49" xfId="0" applyFont="1" applyBorder="1" applyAlignment="1">
      <alignment horizontal="center" wrapText="1"/>
    </xf>
    <xf numFmtId="0" fontId="8" fillId="0" borderId="49" xfId="0" applyFont="1" applyBorder="1" applyAlignment="1">
      <alignment horizontal="left" vertical="center" wrapText="1"/>
    </xf>
    <xf numFmtId="0" fontId="11" fillId="0" borderId="49" xfId="0" applyFont="1" applyBorder="1" applyAlignment="1">
      <alignment horizontal="left" vertical="top" wrapText="1"/>
    </xf>
    <xf numFmtId="0" fontId="8" fillId="0" borderId="44" xfId="0" applyFont="1" applyBorder="1" applyAlignment="1">
      <alignment horizontal="left" vertical="top" wrapText="1"/>
    </xf>
    <xf numFmtId="0" fontId="18" fillId="0" borderId="57" xfId="0" applyFont="1" applyBorder="1" applyAlignment="1">
      <alignment horizontal="left" vertical="center" wrapText="1"/>
    </xf>
    <xf numFmtId="0" fontId="27" fillId="0" borderId="58" xfId="0" applyFont="1" applyBorder="1"/>
    <xf numFmtId="0" fontId="27" fillId="0" borderId="59" xfId="0" applyFont="1" applyBorder="1"/>
    <xf numFmtId="0" fontId="11" fillId="0" borderId="45" xfId="0" applyFont="1" applyBorder="1" applyAlignment="1">
      <alignment horizontal="center" vertical="top" wrapText="1"/>
    </xf>
    <xf numFmtId="0" fontId="11" fillId="0" borderId="0" xfId="0" applyFont="1" applyAlignment="1">
      <alignment horizontal="center" vertical="top" wrapText="1"/>
    </xf>
    <xf numFmtId="0" fontId="11" fillId="0" borderId="43" xfId="0" applyFont="1" applyBorder="1" applyAlignment="1">
      <alignment horizontal="center" vertical="top" wrapText="1"/>
    </xf>
    <xf numFmtId="0" fontId="8" fillId="0" borderId="80" xfId="0" applyFont="1" applyBorder="1" applyAlignment="1">
      <alignment horizontal="left" vertical="top" wrapText="1"/>
    </xf>
    <xf numFmtId="0" fontId="8" fillId="0" borderId="81" xfId="0" applyFont="1" applyBorder="1" applyAlignment="1">
      <alignment horizontal="left" vertical="top" wrapText="1"/>
    </xf>
    <xf numFmtId="0" fontId="8" fillId="0" borderId="82" xfId="0" applyFont="1" applyBorder="1" applyAlignment="1">
      <alignment horizontal="left" vertical="top" wrapText="1"/>
    </xf>
    <xf numFmtId="0" fontId="8" fillId="0" borderId="47" xfId="0" applyFont="1" applyBorder="1" applyAlignment="1">
      <alignment horizontal="left" vertical="top" wrapText="1"/>
    </xf>
    <xf numFmtId="0" fontId="8" fillId="0" borderId="0" xfId="0" applyFont="1" applyAlignment="1">
      <alignment horizontal="left" vertical="top" wrapText="1"/>
    </xf>
    <xf numFmtId="0" fontId="8" fillId="0" borderId="46" xfId="0" applyFont="1" applyBorder="1" applyAlignment="1">
      <alignment horizontal="left" vertical="top" wrapText="1"/>
    </xf>
    <xf numFmtId="0" fontId="8" fillId="0" borderId="43" xfId="0" applyFont="1" applyBorder="1" applyAlignment="1">
      <alignment horizontal="left" vertical="top" wrapText="1"/>
    </xf>
    <xf numFmtId="0" fontId="8" fillId="0" borderId="42" xfId="0" applyFont="1" applyBorder="1" applyAlignment="1">
      <alignment horizontal="left" vertical="top" wrapText="1"/>
    </xf>
    <xf numFmtId="0" fontId="26" fillId="0" borderId="41" xfId="0" applyFont="1" applyBorder="1" applyAlignment="1">
      <alignment horizontal="left" vertical="top" wrapText="1"/>
    </xf>
    <xf numFmtId="0" fontId="26" fillId="0" borderId="39" xfId="0" applyFont="1" applyBorder="1" applyAlignment="1">
      <alignment horizontal="left" vertical="top" wrapText="1"/>
    </xf>
    <xf numFmtId="0" fontId="26" fillId="0" borderId="40" xfId="0" applyFont="1" applyBorder="1" applyAlignment="1">
      <alignment horizontal="center" wrapText="1"/>
    </xf>
    <xf numFmtId="0" fontId="19" fillId="0" borderId="26" xfId="0" applyFont="1" applyBorder="1" applyAlignment="1">
      <alignment vertical="center" wrapText="1"/>
    </xf>
    <xf numFmtId="0" fontId="19" fillId="0" borderId="25" xfId="0" applyFont="1" applyBorder="1" applyAlignment="1">
      <alignment vertical="center" wrapText="1"/>
    </xf>
    <xf numFmtId="0" fontId="19" fillId="0" borderId="18" xfId="0" applyFont="1" applyBorder="1" applyAlignment="1">
      <alignment vertical="center" wrapText="1"/>
    </xf>
    <xf numFmtId="0" fontId="19" fillId="0" borderId="22" xfId="0" applyFont="1" applyBorder="1" applyAlignment="1">
      <alignment vertical="center" wrapText="1"/>
    </xf>
    <xf numFmtId="0" fontId="19" fillId="0" borderId="0" xfId="0" applyFont="1" applyAlignment="1">
      <alignment vertical="center" wrapText="1"/>
    </xf>
    <xf numFmtId="0" fontId="19" fillId="0" borderId="19" xfId="0" applyFont="1" applyBorder="1" applyAlignment="1">
      <alignment vertical="center" wrapText="1"/>
    </xf>
    <xf numFmtId="0" fontId="19" fillId="0" borderId="36" xfId="0" applyFont="1" applyBorder="1" applyAlignment="1">
      <alignment vertical="center" wrapText="1"/>
    </xf>
    <xf numFmtId="0" fontId="19" fillId="0" borderId="33" xfId="0" applyFont="1" applyBorder="1" applyAlignment="1">
      <alignment vertical="center" wrapText="1"/>
    </xf>
    <xf numFmtId="0" fontId="19" fillId="0" borderId="20" xfId="0" applyFont="1" applyBorder="1" applyAlignment="1">
      <alignment vertical="center" wrapText="1"/>
    </xf>
    <xf numFmtId="0" fontId="29" fillId="0" borderId="40" xfId="0" applyFont="1" applyBorder="1" applyAlignment="1">
      <alignment horizontal="left" vertical="top" wrapText="1"/>
    </xf>
  </cellXfs>
  <cellStyles count="11">
    <cellStyle name="Hipervínculo" xfId="3" builtinId="8"/>
    <cellStyle name="Hipervínculo 2" xfId="8" xr:uid="{6D2C2961-FF9A-3444-9FAA-F3B39AE91FC8}"/>
    <cellStyle name="Millares" xfId="4" builtinId="3"/>
    <cellStyle name="Millares [0]" xfId="5" builtinId="6"/>
    <cellStyle name="Moneda" xfId="6" builtinId="4"/>
    <cellStyle name="Moneda [0]" xfId="1" builtinId="7"/>
    <cellStyle name="Normal" xfId="0" builtinId="0"/>
    <cellStyle name="Normal 2" xfId="7" xr:uid="{D220A104-CF01-FA4A-B344-4C3805ADA508}"/>
    <cellStyle name="Normal 7" xfId="9" xr:uid="{AC9BD057-91DB-5D4B-B295-ABA6FA9FE6C0}"/>
    <cellStyle name="Porcentaje" xfId="2" builtinId="5"/>
    <cellStyle name="Porcentaje 4" xfId="10" xr:uid="{3A5A4083-370D-AE4E-B9A0-84AC48BB6B3F}"/>
  </cellStyles>
  <dxfs count="9">
    <dxf>
      <font>
        <color auto="1"/>
      </font>
      <fill>
        <patternFill>
          <bgColor theme="4" tint="0.79998168889431442"/>
        </patternFill>
      </fill>
    </dxf>
    <dxf>
      <font>
        <color rgb="FFC00000"/>
      </font>
      <fill>
        <patternFill>
          <bgColor theme="5" tint="0.7999816888943144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theme="4" tint="0.79998168889431442"/>
        </patternFill>
      </fill>
    </dxf>
    <dxf>
      <fill>
        <patternFill>
          <bgColor theme="5" tint="0.79998168889431442"/>
        </patternFill>
      </fill>
    </dxf>
  </dxfs>
  <tableStyles count="0" defaultTableStyle="TableStyleMedium2" defaultPivotStyle="PivotStyleLight16"/>
  <colors>
    <mruColors>
      <color rgb="FFFF887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externalLink" Target="externalLinks/externalLink15.xml"/><Relationship Id="rId68" Type="http://schemas.openxmlformats.org/officeDocument/2006/relationships/externalLink" Target="externalLinks/externalLink20.xml"/><Relationship Id="rId84" Type="http://schemas.openxmlformats.org/officeDocument/2006/relationships/externalLink" Target="externalLinks/externalLink36.xml"/><Relationship Id="rId89" Type="http://schemas.openxmlformats.org/officeDocument/2006/relationships/externalLink" Target="externalLinks/externalLink41.xml"/><Relationship Id="rId16" Type="http://schemas.openxmlformats.org/officeDocument/2006/relationships/worksheet" Target="worksheets/sheet16.xml"/><Relationship Id="rId107" Type="http://schemas.openxmlformats.org/officeDocument/2006/relationships/calcChain" Target="calcChain.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externalLink" Target="externalLinks/externalLink5.xml"/><Relationship Id="rId58" Type="http://schemas.openxmlformats.org/officeDocument/2006/relationships/externalLink" Target="externalLinks/externalLink10.xml"/><Relationship Id="rId74" Type="http://schemas.openxmlformats.org/officeDocument/2006/relationships/externalLink" Target="externalLinks/externalLink26.xml"/><Relationship Id="rId79" Type="http://schemas.openxmlformats.org/officeDocument/2006/relationships/externalLink" Target="externalLinks/externalLink31.xml"/><Relationship Id="rId102" Type="http://schemas.openxmlformats.org/officeDocument/2006/relationships/externalLink" Target="externalLinks/externalLink54.xml"/><Relationship Id="rId5" Type="http://schemas.openxmlformats.org/officeDocument/2006/relationships/worksheet" Target="worksheets/sheet5.xml"/><Relationship Id="rId90" Type="http://schemas.openxmlformats.org/officeDocument/2006/relationships/externalLink" Target="externalLinks/externalLink42.xml"/><Relationship Id="rId95" Type="http://schemas.openxmlformats.org/officeDocument/2006/relationships/externalLink" Target="externalLinks/externalLink47.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externalLink" Target="externalLinks/externalLink16.xml"/><Relationship Id="rId69" Type="http://schemas.openxmlformats.org/officeDocument/2006/relationships/externalLink" Target="externalLinks/externalLink21.xml"/><Relationship Id="rId80" Type="http://schemas.openxmlformats.org/officeDocument/2006/relationships/externalLink" Target="externalLinks/externalLink32.xml"/><Relationship Id="rId85" Type="http://schemas.openxmlformats.org/officeDocument/2006/relationships/externalLink" Target="externalLinks/externalLink37.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externalLink" Target="externalLinks/externalLink11.xml"/><Relationship Id="rId103" Type="http://schemas.openxmlformats.org/officeDocument/2006/relationships/externalLink" Target="externalLinks/externalLink55.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externalLink" Target="externalLinks/externalLink6.xml"/><Relationship Id="rId62" Type="http://schemas.openxmlformats.org/officeDocument/2006/relationships/externalLink" Target="externalLinks/externalLink14.xml"/><Relationship Id="rId70" Type="http://schemas.openxmlformats.org/officeDocument/2006/relationships/externalLink" Target="externalLinks/externalLink22.xml"/><Relationship Id="rId75" Type="http://schemas.openxmlformats.org/officeDocument/2006/relationships/externalLink" Target="externalLinks/externalLink27.xml"/><Relationship Id="rId83" Type="http://schemas.openxmlformats.org/officeDocument/2006/relationships/externalLink" Target="externalLinks/externalLink35.xml"/><Relationship Id="rId88" Type="http://schemas.openxmlformats.org/officeDocument/2006/relationships/externalLink" Target="externalLinks/externalLink40.xml"/><Relationship Id="rId91" Type="http://schemas.openxmlformats.org/officeDocument/2006/relationships/externalLink" Target="externalLinks/externalLink43.xml"/><Relationship Id="rId96" Type="http://schemas.openxmlformats.org/officeDocument/2006/relationships/externalLink" Target="externalLinks/externalLink48.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1.xml"/><Relationship Id="rId57" Type="http://schemas.openxmlformats.org/officeDocument/2006/relationships/externalLink" Target="externalLinks/externalLink9.xml"/><Relationship Id="rId106" Type="http://schemas.openxmlformats.org/officeDocument/2006/relationships/sharedStrings" Target="sharedString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externalLink" Target="externalLinks/externalLink4.xml"/><Relationship Id="rId60" Type="http://schemas.openxmlformats.org/officeDocument/2006/relationships/externalLink" Target="externalLinks/externalLink12.xml"/><Relationship Id="rId65" Type="http://schemas.openxmlformats.org/officeDocument/2006/relationships/externalLink" Target="externalLinks/externalLink17.xml"/><Relationship Id="rId73" Type="http://schemas.openxmlformats.org/officeDocument/2006/relationships/externalLink" Target="externalLinks/externalLink25.xml"/><Relationship Id="rId78" Type="http://schemas.openxmlformats.org/officeDocument/2006/relationships/externalLink" Target="externalLinks/externalLink30.xml"/><Relationship Id="rId81" Type="http://schemas.openxmlformats.org/officeDocument/2006/relationships/externalLink" Target="externalLinks/externalLink33.xml"/><Relationship Id="rId86" Type="http://schemas.openxmlformats.org/officeDocument/2006/relationships/externalLink" Target="externalLinks/externalLink38.xml"/><Relationship Id="rId94" Type="http://schemas.openxmlformats.org/officeDocument/2006/relationships/externalLink" Target="externalLinks/externalLink46.xml"/><Relationship Id="rId99" Type="http://schemas.openxmlformats.org/officeDocument/2006/relationships/externalLink" Target="externalLinks/externalLink51.xml"/><Relationship Id="rId101" Type="http://schemas.openxmlformats.org/officeDocument/2006/relationships/externalLink" Target="externalLinks/externalLink53.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externalLink" Target="externalLinks/externalLink2.xml"/><Relationship Id="rId55" Type="http://schemas.openxmlformats.org/officeDocument/2006/relationships/externalLink" Target="externalLinks/externalLink7.xml"/><Relationship Id="rId76" Type="http://schemas.openxmlformats.org/officeDocument/2006/relationships/externalLink" Target="externalLinks/externalLink28.xml"/><Relationship Id="rId97" Type="http://schemas.openxmlformats.org/officeDocument/2006/relationships/externalLink" Target="externalLinks/externalLink49.xml"/><Relationship Id="rId104" Type="http://schemas.openxmlformats.org/officeDocument/2006/relationships/theme" Target="theme/theme1.xml"/><Relationship Id="rId7" Type="http://schemas.openxmlformats.org/officeDocument/2006/relationships/worksheet" Target="worksheets/sheet7.xml"/><Relationship Id="rId71" Type="http://schemas.openxmlformats.org/officeDocument/2006/relationships/externalLink" Target="externalLinks/externalLink23.xml"/><Relationship Id="rId92" Type="http://schemas.openxmlformats.org/officeDocument/2006/relationships/externalLink" Target="externalLinks/externalLink44.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externalLink" Target="externalLinks/externalLink18.xml"/><Relationship Id="rId87" Type="http://schemas.openxmlformats.org/officeDocument/2006/relationships/externalLink" Target="externalLinks/externalLink39.xml"/><Relationship Id="rId61" Type="http://schemas.openxmlformats.org/officeDocument/2006/relationships/externalLink" Target="externalLinks/externalLink13.xml"/><Relationship Id="rId82" Type="http://schemas.openxmlformats.org/officeDocument/2006/relationships/externalLink" Target="externalLinks/externalLink34.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externalLink" Target="externalLinks/externalLink8.xml"/><Relationship Id="rId77" Type="http://schemas.openxmlformats.org/officeDocument/2006/relationships/externalLink" Target="externalLinks/externalLink29.xml"/><Relationship Id="rId100" Type="http://schemas.openxmlformats.org/officeDocument/2006/relationships/externalLink" Target="externalLinks/externalLink52.xml"/><Relationship Id="rId105"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externalLink" Target="externalLinks/externalLink3.xml"/><Relationship Id="rId72" Type="http://schemas.openxmlformats.org/officeDocument/2006/relationships/externalLink" Target="externalLinks/externalLink24.xml"/><Relationship Id="rId93" Type="http://schemas.openxmlformats.org/officeDocument/2006/relationships/externalLink" Target="externalLinks/externalLink45.xml"/><Relationship Id="rId98" Type="http://schemas.openxmlformats.org/officeDocument/2006/relationships/externalLink" Target="externalLinks/externalLink50.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externalLink" Target="externalLinks/externalLink1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hyperlink" Target="http://www.google.com.co/imgres?q=balones+deportivos&amp;sa=X&amp;biw=1024&amp;bih=566&amp;tbm=isch&amp;tbnid=7ax6aIOI2j7PcM:&amp;imgrefurl=http://www.argandadeportiva.com/&amp;docid=JciYZjwHlXMV2M&amp;imgurl=http://www.argandadeportiva.com/imagenes/balones2.jpg&amp;w=384&amp;h=328&amp;ei=ZYDEUYenE4bq8gT_64CICA&amp;zoom=1&amp;iact=rc&amp;page=1&amp;tbnh=144&amp;tbnw=169&amp;start=0&amp;ndsp=16&amp;ved=1t:429,r:9,s:0,i:183&amp;tx=55&amp;ty=103" TargetMode="External"/><Relationship Id="rId4" Type="http://schemas.openxmlformats.org/officeDocument/2006/relationships/image" Target="../media/image8.png"/></Relationships>
</file>

<file path=xl/drawings/_rels/drawing4.xml.rels><?xml version="1.0" encoding="UTF-8" standalone="yes"?>
<Relationships xmlns="http://schemas.openxmlformats.org/package/2006/relationships"><Relationship Id="rId3" Type="http://schemas.openxmlformats.org/officeDocument/2006/relationships/image" Target="../media/image9.jpeg"/><Relationship Id="rId2" Type="http://schemas.openxmlformats.org/officeDocument/2006/relationships/image" Target="../media/image2.png"/><Relationship Id="rId1" Type="http://schemas.openxmlformats.org/officeDocument/2006/relationships/hyperlink" Target="http://www.google.com.co/imgres?q=balones+deportivos&amp;sa=X&amp;biw=1024&amp;bih=566&amp;tbm=isch&amp;tbnid=7ax6aIOI2j7PcM:&amp;imgrefurl=http://www.argandadeportiva.com/&amp;docid=JciYZjwHlXMV2M&amp;imgurl=http://www.argandadeportiva.com/imagenes/balones2.jpg&amp;w=384&amp;h=328&amp;ei=ZYDEUYenE4bq8gT_64CICA&amp;zoom=1&amp;iact=rc&amp;page=1&amp;tbnh=144&amp;tbnw=169&amp;start=0&amp;ndsp=16&amp;ved=1t:429,r:9,s:0,i:183&amp;tx=55&amp;ty=103" TargetMode="External"/></Relationships>
</file>

<file path=xl/drawings/_rels/drawing5.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2.png"/><Relationship Id="rId1" Type="http://schemas.openxmlformats.org/officeDocument/2006/relationships/hyperlink" Target="http://www.google.com.co/imgres?q=balones+deportivos&amp;sa=X&amp;biw=1024&amp;bih=566&amp;tbm=isch&amp;tbnid=7ax6aIOI2j7PcM:&amp;imgrefurl=http://www.argandadeportiva.com/&amp;docid=JciYZjwHlXMV2M&amp;imgurl=http://www.argandadeportiva.com/imagenes/balones2.jpg&amp;w=384&amp;h=328&amp;ei=ZYDEUYenE4bq8gT_64CICA&amp;zoom=1&amp;iact=rc&amp;page=1&amp;tbnh=144&amp;tbnw=169&amp;start=0&amp;ndsp=16&amp;ved=1t:429,r:9,s:0,i:183&amp;tx=55&amp;ty=103" TargetMode="External"/></Relationships>
</file>

<file path=xl/drawings/_rels/drawing6.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2.png"/><Relationship Id="rId1" Type="http://schemas.openxmlformats.org/officeDocument/2006/relationships/hyperlink" Target="http://www.google.com.co/imgres?q=balones+deportivos&amp;sa=X&amp;biw=1024&amp;bih=566&amp;tbm=isch&amp;tbnid=7ax6aIOI2j7PcM:&amp;imgrefurl=http://www.argandadeportiva.com/&amp;docid=JciYZjwHlXMV2M&amp;imgurl=http://www.argandadeportiva.com/imagenes/balones2.jpg&amp;w=384&amp;h=328&amp;ei=ZYDEUYenE4bq8gT_64CICA&amp;zoom=1&amp;iact=rc&amp;page=1&amp;tbnh=144&amp;tbnw=169&amp;start=0&amp;ndsp=16&amp;ved=1t:429,r:9,s:0,i:183&amp;tx=55&amp;ty=103" TargetMode="External"/><Relationship Id="rId4" Type="http://schemas.openxmlformats.org/officeDocument/2006/relationships/image" Target="../media/image12.png"/></Relationships>
</file>

<file path=xl/drawings/_rels/drawing7.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2.png"/><Relationship Id="rId1" Type="http://schemas.openxmlformats.org/officeDocument/2006/relationships/hyperlink" Target="http://www.google.com.co/imgres?q=balones+deportivos&amp;sa=X&amp;biw=1024&amp;bih=566&amp;tbm=isch&amp;tbnid=7ax6aIOI2j7PcM:&amp;imgrefurl=http://www.argandadeportiva.com/&amp;docid=JciYZjwHlXMV2M&amp;imgurl=http://www.argandadeportiva.com/imagenes/balones2.jpg&amp;w=384&amp;h=328&amp;ei=ZYDEUYenE4bq8gT_64CICA&amp;zoom=1&amp;iact=rc&amp;page=1&amp;tbnh=144&amp;tbnw=169&amp;start=0&amp;ndsp=16&amp;ved=1t:429,r:9,s:0,i:183&amp;tx=55&amp;ty=103" TargetMode="External"/><Relationship Id="rId4" Type="http://schemas.openxmlformats.org/officeDocument/2006/relationships/image" Target="../media/image12.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image" Target="../media/image2.png"/><Relationship Id="rId1" Type="http://schemas.openxmlformats.org/officeDocument/2006/relationships/hyperlink" Target="http://www.google.com.co/imgres?q=balones+deportivos&amp;sa=X&amp;biw=1024&amp;bih=566&amp;tbm=isch&amp;tbnid=7ax6aIOI2j7PcM:&amp;imgrefurl=http://www.argandadeportiva.com/&amp;docid=JciYZjwHlXMV2M&amp;imgurl=http://www.argandadeportiva.com/imagenes/balones2.jpg&amp;w=384&amp;h=328&amp;ei=ZYDEUYenE4bq8gT_64CICA&amp;zoom=1&amp;iact=rc&amp;page=1&amp;tbnh=144&amp;tbnw=169&amp;start=0&amp;ndsp=16&amp;ved=1t:429,r:9,s:0,i:183&amp;tx=55&amp;ty=103" TargetMode="External"/></Relationships>
</file>

<file path=xl/drawings/_rels/drawing10.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image" Target="../media/image2.png"/><Relationship Id="rId1" Type="http://schemas.openxmlformats.org/officeDocument/2006/relationships/hyperlink" Target="http://www.google.com.co/imgres?q=balones+deportivos&amp;sa=X&amp;biw=1024&amp;bih=566&amp;tbm=isch&amp;tbnid=7ax6aIOI2j7PcM:&amp;imgrefurl=http://www.argandadeportiva.com/&amp;docid=JciYZjwHlXMV2M&amp;imgurl=http://www.argandadeportiva.com/imagenes/balones2.jpg&amp;w=384&amp;h=328&amp;ei=ZYDEUYenE4bq8gT_64CICA&amp;zoom=1&amp;iact=rc&amp;page=1&amp;tbnh=144&amp;tbnw=169&amp;start=0&amp;ndsp=16&amp;ved=1t:429,r:9,s:0,i:183&amp;tx=55&amp;ty=103" TargetMode="External"/></Relationships>
</file>

<file path=xl/drawings/_rels/drawing11.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2.png"/><Relationship Id="rId1" Type="http://schemas.openxmlformats.org/officeDocument/2006/relationships/hyperlink" Target="http://www.google.com.co/imgres?q=balones+deportivos&amp;sa=X&amp;biw=1024&amp;bih=566&amp;tbm=isch&amp;tbnid=7ax6aIOI2j7PcM:&amp;imgrefurl=http://www.argandadeportiva.com/&amp;docid=JciYZjwHlXMV2M&amp;imgurl=http://www.argandadeportiva.com/imagenes/balones2.jpg&amp;w=384&amp;h=328&amp;ei=ZYDEUYenE4bq8gT_64CICA&amp;zoom=1&amp;iact=rc&amp;page=1&amp;tbnh=144&amp;tbnw=169&amp;start=0&amp;ndsp=16&amp;ved=1t:429,r:9,s:0,i:183&amp;tx=55&amp;ty=103" TargetMode="External"/><Relationship Id="rId4" Type="http://schemas.openxmlformats.org/officeDocument/2006/relationships/image" Target="../media/image16.png"/></Relationships>
</file>

<file path=xl/drawings/_rels/drawing12.xml.rels><?xml version="1.0" encoding="UTF-8" standalone="yes"?>
<Relationships xmlns="http://schemas.openxmlformats.org/package/2006/relationships"><Relationship Id="rId2" Type="http://schemas.openxmlformats.org/officeDocument/2006/relationships/image" Target="../media/image18.png"/><Relationship Id="rId1" Type="http://schemas.openxmlformats.org/officeDocument/2006/relationships/image" Target="../media/image17.png"/></Relationships>
</file>

<file path=xl/drawings/_rels/drawing13.xml.rels><?xml version="1.0" encoding="UTF-8" standalone="yes"?>
<Relationships xmlns="http://schemas.openxmlformats.org/package/2006/relationships"><Relationship Id="rId2" Type="http://schemas.openxmlformats.org/officeDocument/2006/relationships/image" Target="../media/image18.png"/><Relationship Id="rId1" Type="http://schemas.openxmlformats.org/officeDocument/2006/relationships/image" Target="../media/image19.png"/></Relationships>
</file>

<file path=xl/drawings/_rels/drawing14.xml.rels><?xml version="1.0" encoding="UTF-8" standalone="yes"?>
<Relationships xmlns="http://schemas.openxmlformats.org/package/2006/relationships"><Relationship Id="rId2" Type="http://schemas.openxmlformats.org/officeDocument/2006/relationships/image" Target="../media/image18.png"/><Relationship Id="rId1" Type="http://schemas.openxmlformats.org/officeDocument/2006/relationships/image" Target="../media/image20.png"/></Relationships>
</file>

<file path=xl/drawings/_rels/drawing15.xml.rels><?xml version="1.0" encoding="UTF-8" standalone="yes"?>
<Relationships xmlns="http://schemas.openxmlformats.org/package/2006/relationships"><Relationship Id="rId3" Type="http://schemas.openxmlformats.org/officeDocument/2006/relationships/image" Target="../media/image21.png"/><Relationship Id="rId2" Type="http://schemas.openxmlformats.org/officeDocument/2006/relationships/image" Target="../media/image18.png"/><Relationship Id="rId1" Type="http://schemas.openxmlformats.org/officeDocument/2006/relationships/hyperlink" Target="http://www.google.com.co/imgres?q=balonesdeportivos&amp;sa=X&amp;biw=1024&amp;bih=566&amp;tbm=isch&amp;tbnid=7ax6aIOI2j7PcM:&amp;imgrefurl=http://www.argandadeportiva.com/&amp;docid=JciYZjwHlXMV2M&amp;imgurl=http://www.argandadeportiva.com/imagenes/balones2.jpg&amp;w=384&amp;h=328&amp;ei=ZYDEUYenE4bq8gT_64CICA&amp;zoom=1&amp;iact=rc&amp;page=1&amp;tbnh=144&amp;tbnw=169&amp;start=0&amp;ndsp=16&amp;ved=1t:429,r:9,s:0,i:183&amp;tx=55&amp;ty=103" TargetMode="External"/></Relationships>
</file>

<file path=xl/drawings/_rels/drawing16.xml.rels><?xml version="1.0" encoding="UTF-8" standalone="yes"?>
<Relationships xmlns="http://schemas.openxmlformats.org/package/2006/relationships"><Relationship Id="rId3" Type="http://schemas.openxmlformats.org/officeDocument/2006/relationships/image" Target="../media/image18.png"/><Relationship Id="rId2" Type="http://schemas.openxmlformats.org/officeDocument/2006/relationships/image" Target="../media/image22.png"/><Relationship Id="rId1" Type="http://schemas.openxmlformats.org/officeDocument/2006/relationships/hyperlink" Target="http://www.google.com.co/imgres?q=balonesdeportivos&amp;sa=X&amp;biw=1024&amp;bih=566&amp;tbm=isch&amp;tbnid=7ax6aIOI2j7PcM:&amp;imgrefurl=http://www.argandadeportiva.com/&amp;docid=JciYZjwHlXMV2M&amp;imgurl=http://www.argandadeportiva.com/imagenes/balones2.jpg&amp;w=384&amp;h=328&amp;ei=ZYDEUYenE4bq8gT_64CICA&amp;zoom=1&amp;iact=rc&amp;page=1&amp;tbnh=144&amp;tbnw=169&amp;start=0&amp;ndsp=16&amp;ved=1t:429,r:9,s:0,i:183&amp;tx=55&amp;ty=103" TargetMode="External"/></Relationships>
</file>

<file path=xl/drawings/_rels/drawing17.xml.rels><?xml version="1.0" encoding="UTF-8" standalone="yes"?>
<Relationships xmlns="http://schemas.openxmlformats.org/package/2006/relationships"><Relationship Id="rId3" Type="http://schemas.openxmlformats.org/officeDocument/2006/relationships/image" Target="../media/image18.png"/><Relationship Id="rId2" Type="http://schemas.openxmlformats.org/officeDocument/2006/relationships/image" Target="../media/image23.png"/><Relationship Id="rId1" Type="http://schemas.openxmlformats.org/officeDocument/2006/relationships/hyperlink" Target="http://www.google.com.co/imgres?q=balonesdeportivos&amp;sa=X&amp;biw=1024&amp;bih=566&amp;tbm=isch&amp;tbnid=7ax6aIOI2j7PcM:&amp;imgrefurl=http://www.argandadeportiva.com/&amp;docid=JciYZjwHlXMV2M&amp;imgurl=http://www.argandadeportiva.com/imagenes/balones2.jpg&amp;w=384&amp;h=328&amp;ei=ZYDEUYenE4bq8gT_64CICA&amp;zoom=1&amp;iact=rc&amp;page=1&amp;tbnh=144&amp;tbnw=169&amp;start=0&amp;ndsp=16&amp;ved=1t:429,r:9,s:0,i:183&amp;tx=55&amp;ty=103" TargetMode="External"/></Relationships>
</file>

<file path=xl/drawings/_rels/drawing18.xml.rels><?xml version="1.0" encoding="UTF-8" standalone="yes"?>
<Relationships xmlns="http://schemas.openxmlformats.org/package/2006/relationships"><Relationship Id="rId3" Type="http://schemas.openxmlformats.org/officeDocument/2006/relationships/image" Target="../media/image18.png"/><Relationship Id="rId2" Type="http://schemas.openxmlformats.org/officeDocument/2006/relationships/image" Target="../media/image24.png"/><Relationship Id="rId1" Type="http://schemas.openxmlformats.org/officeDocument/2006/relationships/hyperlink" Target="http://www.google.com.co/imgres?q=balonesdeportivos&amp;sa=X&amp;biw=1024&amp;bih=566&amp;tbm=isch&amp;tbnid=7ax6aIOI2j7PcM:&amp;imgrefurl=http://www.argandadeportiva.com/&amp;docid=JciYZjwHlXMV2M&amp;imgurl=http://www.argandadeportiva.com/imagenes/balones2.jpg&amp;w=384&amp;h=328&amp;ei=ZYDEUYenE4bq8gT_64CICA&amp;zoom=1&amp;iact=rc&amp;page=1&amp;tbnh=144&amp;tbnw=169&amp;start=0&amp;ndsp=16&amp;ved=1t:429,r:9,s:0,i:183&amp;tx=55&amp;ty=103" TargetMode="External"/></Relationships>
</file>

<file path=xl/drawings/_rels/drawing19.xml.rels><?xml version="1.0" encoding="UTF-8" standalone="yes"?>
<Relationships xmlns="http://schemas.openxmlformats.org/package/2006/relationships"><Relationship Id="rId2" Type="http://schemas.openxmlformats.org/officeDocument/2006/relationships/image" Target="../media/image18.png"/><Relationship Id="rId1" Type="http://schemas.openxmlformats.org/officeDocument/2006/relationships/image" Target="../media/image25.png"/></Relationships>
</file>

<file path=xl/drawings/_rels/drawing20.xml.rels><?xml version="1.0" encoding="UTF-8" standalone="yes"?>
<Relationships xmlns="http://schemas.openxmlformats.org/package/2006/relationships"><Relationship Id="rId3" Type="http://schemas.openxmlformats.org/officeDocument/2006/relationships/image" Target="../media/image18.png"/><Relationship Id="rId2" Type="http://schemas.openxmlformats.org/officeDocument/2006/relationships/image" Target="../media/image26.png"/><Relationship Id="rId1" Type="http://schemas.openxmlformats.org/officeDocument/2006/relationships/hyperlink" Target="http://www.google.com.co/imgres?q=balonesdeportivos&amp;sa=X&amp;biw=1024&amp;bih=566&amp;tbm=isch&amp;tbnid=7ax6aIOI2j7PcM:&amp;imgrefurl=http://www.argandadeportiva.com/&amp;docid=JciYZjwHlXMV2M&amp;imgurl=http://www.argandadeportiva.com/imagenes/balones2.jpg&amp;w=384&amp;h=328&amp;ei=ZYDEUYenE4bq8gT_64CICA&amp;zoom=1&amp;iact=rc&amp;page=1&amp;tbnh=144&amp;tbnw=169&amp;start=0&amp;ndsp=16&amp;ved=1t:429,r:9,s:0,i:183&amp;tx=55&amp;ty=103" TargetMode="External"/></Relationships>
</file>

<file path=xl/drawings/_rels/drawing21.xml.rels><?xml version="1.0" encoding="UTF-8" standalone="yes"?>
<Relationships xmlns="http://schemas.openxmlformats.org/package/2006/relationships"><Relationship Id="rId3" Type="http://schemas.openxmlformats.org/officeDocument/2006/relationships/image" Target="../media/image27.png"/><Relationship Id="rId2" Type="http://schemas.openxmlformats.org/officeDocument/2006/relationships/image" Target="../media/image2.png"/><Relationship Id="rId1" Type="http://schemas.openxmlformats.org/officeDocument/2006/relationships/hyperlink" Target="http://www.google.com.co/imgres?q=balones+deportivos&amp;sa=X&amp;biw=1024&amp;bih=566&amp;tbm=isch&amp;tbnid=7ax6aIOI2j7PcM:&amp;imgrefurl=http://www.argandadeportiva.com/&amp;docid=JciYZjwHlXMV2M&amp;imgurl=http://www.argandadeportiva.com/imagenes/balones2.jpg&amp;w=384&amp;h=328&amp;ei=ZYDEUYenE4bq8gT_64CICA&amp;zoom=1&amp;iact=rc&amp;page=1&amp;tbnh=144&amp;tbnw=169&amp;start=0&amp;ndsp=16&amp;ved=1t:429,r:9,s:0,i:183&amp;tx=55&amp;ty=103" TargetMode="External"/></Relationships>
</file>

<file path=xl/drawings/_rels/drawing22.xml.rels><?xml version="1.0" encoding="UTF-8" standalone="yes"?>
<Relationships xmlns="http://schemas.openxmlformats.org/package/2006/relationships"><Relationship Id="rId3" Type="http://schemas.openxmlformats.org/officeDocument/2006/relationships/image" Target="../media/image28.png"/><Relationship Id="rId2" Type="http://schemas.openxmlformats.org/officeDocument/2006/relationships/image" Target="../media/image2.png"/><Relationship Id="rId1" Type="http://schemas.openxmlformats.org/officeDocument/2006/relationships/hyperlink" Target="http://www.google.com.co/imgres?q=balones+deportivos&amp;sa=X&amp;biw=1024&amp;bih=566&amp;tbm=isch&amp;tbnid=7ax6aIOI2j7PcM:&amp;imgrefurl=http://www.argandadeportiva.com/&amp;docid=JciYZjwHlXMV2M&amp;imgurl=http://www.argandadeportiva.com/imagenes/balones2.jpg&amp;w=384&amp;h=328&amp;ei=ZYDEUYenE4bq8gT_64CICA&amp;zoom=1&amp;iact=rc&amp;page=1&amp;tbnh=144&amp;tbnw=169&amp;start=0&amp;ndsp=16&amp;ved=1t:429,r:9,s:0,i:183&amp;tx=55&amp;ty=103" TargetMode="External"/></Relationships>
</file>

<file path=xl/drawings/_rels/drawing23.xml.rels><?xml version="1.0" encoding="UTF-8" standalone="yes"?>
<Relationships xmlns="http://schemas.openxmlformats.org/package/2006/relationships"><Relationship Id="rId3" Type="http://schemas.openxmlformats.org/officeDocument/2006/relationships/hyperlink" Target="http://www.google.com.co/imgres?q=balones+deportivos&amp;sa=X&amp;biw=1024&amp;bih=566&amp;tbm=isch&amp;tbnid=7ax6aIOI2j7PcM:&amp;imgrefurl=http://www.argandadeportiva.com/&amp;docid=JciYZjwHlXMV2M&amp;imgurl=http://www.argandadeportiva.com/imagenes/balones2.jpg&amp;w=384&amp;h=328&amp;ei=ZYDEUYenE4bq8gT_64CICA&amp;zoom=1&amp;iact=rc&amp;page=1&amp;tbnh=144&amp;tbnw=169&amp;start=0&amp;ndsp=16&amp;ved=1t:429,r:9,s:0,i:183&amp;tx=55&amp;ty=103" TargetMode="External"/><Relationship Id="rId2" Type="http://schemas.openxmlformats.org/officeDocument/2006/relationships/image" Target="../media/image30.jpg"/><Relationship Id="rId1" Type="http://schemas.openxmlformats.org/officeDocument/2006/relationships/image" Target="../media/image29.png"/></Relationships>
</file>

<file path=xl/drawings/_rels/drawing24.xml.rels><?xml version="1.0" encoding="UTF-8" standalone="yes"?>
<Relationships xmlns="http://schemas.openxmlformats.org/package/2006/relationships"><Relationship Id="rId2" Type="http://schemas.openxmlformats.org/officeDocument/2006/relationships/hyperlink" Target="http://www.google.com.co/imgres?q=balones+deportivos&amp;sa=X&amp;biw=1024&amp;bih=566&amp;tbm=isch&amp;tbnid=7ax6aIOI2j7PcM:&amp;imgrefurl=http://www.argandadeportiva.com/&amp;docid=JciYZjwHlXMV2M&amp;imgurl=http://www.argandadeportiva.com/imagenes/balones2.jpg&amp;w=384&amp;h=328&amp;ei=ZYDEUYenE4bq8gT_64CICA&amp;zoom=1&amp;iact=rc&amp;page=1&amp;tbnh=144&amp;tbnw=169&amp;start=0&amp;ndsp=16&amp;ved=1t:429,r:9,s:0,i:183&amp;tx=55&amp;ty=103" TargetMode="External"/><Relationship Id="rId1" Type="http://schemas.openxmlformats.org/officeDocument/2006/relationships/image" Target="../media/image30.jpg"/></Relationships>
</file>

<file path=xl/drawings/_rels/drawing25.xml.rels><?xml version="1.0" encoding="UTF-8" standalone="yes"?>
<Relationships xmlns="http://schemas.openxmlformats.org/package/2006/relationships"><Relationship Id="rId2" Type="http://schemas.openxmlformats.org/officeDocument/2006/relationships/image" Target="../media/image30.jpg"/><Relationship Id="rId1" Type="http://schemas.openxmlformats.org/officeDocument/2006/relationships/image" Target="../media/image31.jpg"/></Relationships>
</file>

<file path=xl/drawings/_rels/drawing26.xml.rels><?xml version="1.0" encoding="UTF-8" standalone="yes"?>
<Relationships xmlns="http://schemas.openxmlformats.org/package/2006/relationships"><Relationship Id="rId2" Type="http://schemas.openxmlformats.org/officeDocument/2006/relationships/image" Target="../media/image30.jpg"/><Relationship Id="rId1" Type="http://schemas.openxmlformats.org/officeDocument/2006/relationships/image" Target="../media/image32.png"/></Relationships>
</file>

<file path=xl/drawings/_rels/drawing27.xml.rels><?xml version="1.0" encoding="UTF-8" standalone="yes"?>
<Relationships xmlns="http://schemas.openxmlformats.org/package/2006/relationships"><Relationship Id="rId1" Type="http://schemas.openxmlformats.org/officeDocument/2006/relationships/image" Target="../media/image30.jpg"/></Relationships>
</file>

<file path=xl/drawings/_rels/drawing2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www.google.com.co/imgres?q=balones+deportivos&amp;sa=X&amp;biw=1024&amp;bih=566&amp;tbm=isch&amp;tbnid=7ax6aIOI2j7PcM:&amp;imgrefurl=http://www.argandadeportiva.com/&amp;docid=JciYZjwHlXMV2M&amp;imgurl=http://www.argandadeportiva.com/imagenes/balones2.jpg&amp;w=384&amp;h=328&amp;ei=ZYDEUYenE4bq8gT_64CICA&amp;zoom=1&amp;iact=rc&amp;page=1&amp;tbnh=144&amp;tbnw=169&amp;start=0&amp;ndsp=16&amp;ved=1t:429,r:9,s:0,i:183&amp;tx=55&amp;ty=103" TargetMode="External"/><Relationship Id="rId1" Type="http://schemas.openxmlformats.org/officeDocument/2006/relationships/image" Target="../media/image30.jpg"/><Relationship Id="rId4" Type="http://schemas.openxmlformats.org/officeDocument/2006/relationships/image" Target="../media/image33.png"/></Relationships>
</file>

<file path=xl/drawings/_rels/drawing29.xml.rels><?xml version="1.0" encoding="UTF-8" standalone="yes"?>
<Relationships xmlns="http://schemas.openxmlformats.org/package/2006/relationships"><Relationship Id="rId2" Type="http://schemas.openxmlformats.org/officeDocument/2006/relationships/image" Target="../media/image34.jpeg"/><Relationship Id="rId1" Type="http://schemas.openxmlformats.org/officeDocument/2006/relationships/image" Target="../media/image2.png"/></Relationships>
</file>

<file path=xl/drawings/_rels/drawing30.xml.rels><?xml version="1.0" encoding="UTF-8" standalone="yes"?>
<Relationships xmlns="http://schemas.openxmlformats.org/package/2006/relationships"><Relationship Id="rId3" Type="http://schemas.openxmlformats.org/officeDocument/2006/relationships/image" Target="../media/image35.jpg"/><Relationship Id="rId2" Type="http://schemas.openxmlformats.org/officeDocument/2006/relationships/image" Target="../media/image2.png"/><Relationship Id="rId1" Type="http://schemas.openxmlformats.org/officeDocument/2006/relationships/hyperlink" Target="http://www.google.com.co/imgres?q=balones+deportivos&amp;sa=X&amp;biw=1024&amp;bih=566&amp;tbm=isch&amp;tbnid=7ax6aIOI2j7PcM:&amp;imgrefurl=http://www.argandadeportiva.com/&amp;docid=JciYZjwHlXMV2M&amp;imgurl=http://www.argandadeportiva.com/imagenes/balones2.jpg&amp;w=384&amp;h=328&amp;ei=ZYDEUYenE4bq8gT_64CICA&amp;zoom=1&amp;iact=rc&amp;page=1&amp;tbnh=144&amp;tbnw=169&amp;start=0&amp;ndsp=16&amp;ved=1t:429,r:9,s:0,i:183&amp;tx=55&amp;ty=103" TargetMode="External"/></Relationships>
</file>

<file path=xl/drawings/_rels/drawing31.xml.rels><?xml version="1.0" encoding="UTF-8" standalone="yes"?>
<Relationships xmlns="http://schemas.openxmlformats.org/package/2006/relationships"><Relationship Id="rId2" Type="http://schemas.openxmlformats.org/officeDocument/2006/relationships/image" Target="../media/image30.jpg"/><Relationship Id="rId1" Type="http://schemas.openxmlformats.org/officeDocument/2006/relationships/image" Target="../media/image36.png"/></Relationships>
</file>

<file path=xl/drawings/_rels/drawing32.xml.rels><?xml version="1.0" encoding="UTF-8" standalone="yes"?>
<Relationships xmlns="http://schemas.openxmlformats.org/package/2006/relationships"><Relationship Id="rId2" Type="http://schemas.openxmlformats.org/officeDocument/2006/relationships/image" Target="../media/image30.jpg"/><Relationship Id="rId1" Type="http://schemas.openxmlformats.org/officeDocument/2006/relationships/image" Target="../media/image37.jpg"/></Relationships>
</file>

<file path=xl/drawings/_rels/drawing33.xml.rels><?xml version="1.0" encoding="UTF-8" standalone="yes"?>
<Relationships xmlns="http://schemas.openxmlformats.org/package/2006/relationships"><Relationship Id="rId3" Type="http://schemas.openxmlformats.org/officeDocument/2006/relationships/image" Target="../media/image38.png"/><Relationship Id="rId2" Type="http://schemas.openxmlformats.org/officeDocument/2006/relationships/image" Target="../media/image2.png"/><Relationship Id="rId1" Type="http://schemas.openxmlformats.org/officeDocument/2006/relationships/hyperlink" Target="http://www.google.com.co/imgres?q=balones+deportivos&amp;sa=X&amp;biw=1024&amp;bih=566&amp;tbm=isch&amp;tbnid=7ax6aIOI2j7PcM:&amp;imgrefurl=http://www.argandadeportiva.com/&amp;docid=JciYZjwHlXMV2M&amp;imgurl=http://www.argandadeportiva.com/imagenes/balones2.jpg&amp;w=384&amp;h=328&amp;ei=ZYDEUYenE4bq8gT_64CICA&amp;zoom=1&amp;iact=rc&amp;page=1&amp;tbnh=144&amp;tbnw=169&amp;start=0&amp;ndsp=16&amp;ved=1t:429,r:9,s:0,i:183&amp;tx=55&amp;ty=103" TargetMode="External"/></Relationships>
</file>

<file path=xl/drawings/_rels/drawing34.xml.rels><?xml version="1.0" encoding="UTF-8" standalone="yes"?>
<Relationships xmlns="http://schemas.openxmlformats.org/package/2006/relationships"><Relationship Id="rId3" Type="http://schemas.openxmlformats.org/officeDocument/2006/relationships/image" Target="../media/image27.png"/><Relationship Id="rId2" Type="http://schemas.openxmlformats.org/officeDocument/2006/relationships/image" Target="../media/image2.png"/><Relationship Id="rId1" Type="http://schemas.openxmlformats.org/officeDocument/2006/relationships/hyperlink" Target="http://www.google.com.co/imgres?q=balones+deportivos&amp;sa=X&amp;biw=1024&amp;bih=566&amp;tbm=isch&amp;tbnid=7ax6aIOI2j7PcM:&amp;imgrefurl=http://www.argandadeportiva.com/&amp;docid=JciYZjwHlXMV2M&amp;imgurl=http://www.argandadeportiva.com/imagenes/balones2.jpg&amp;w=384&amp;h=328&amp;ei=ZYDEUYenE4bq8gT_64CICA&amp;zoom=1&amp;iact=rc&amp;page=1&amp;tbnh=144&amp;tbnw=169&amp;start=0&amp;ndsp=16&amp;ved=1t:429,r:9,s:0,i:183&amp;tx=55&amp;ty=103" TargetMode="External"/></Relationships>
</file>

<file path=xl/drawings/_rels/vmlDrawing1.v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image" Target="../media/image3.png"/></Relationships>
</file>

<file path=xl/drawings/_rels/vmlDrawing2.v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image" Target="../media/image3.png"/></Relationships>
</file>

<file path=xl/drawings/_rels/vmlDrawing3.v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5</xdr:col>
      <xdr:colOff>1345821</xdr:colOff>
      <xdr:row>13</xdr:row>
      <xdr:rowOff>75821</xdr:rowOff>
    </xdr:from>
    <xdr:to>
      <xdr:col>6</xdr:col>
      <xdr:colOff>1139925</xdr:colOff>
      <xdr:row>24</xdr:row>
      <xdr:rowOff>199656</xdr:rowOff>
    </xdr:to>
    <xdr:pic>
      <xdr:nvPicPr>
        <xdr:cNvPr id="3" name="Imagen 4">
          <a:extLst>
            <a:ext uri="{FF2B5EF4-FFF2-40B4-BE49-F238E27FC236}">
              <a16:creationId xmlns:a16="http://schemas.microsoft.com/office/drawing/2014/main" id="{53B8C1D9-54C1-014D-8849-103B045181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8659" t="13377" r="20956" b="61365"/>
        <a:stretch>
          <a:fillRect/>
        </a:stretch>
      </xdr:blipFill>
      <xdr:spPr bwMode="auto">
        <a:xfrm>
          <a:off x="9923060" y="2682164"/>
          <a:ext cx="1509551" cy="20383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208508</xdr:colOff>
      <xdr:row>1</xdr:row>
      <xdr:rowOff>66343</xdr:rowOff>
    </xdr:from>
    <xdr:to>
      <xdr:col>2</xdr:col>
      <xdr:colOff>1052015</xdr:colOff>
      <xdr:row>3</xdr:row>
      <xdr:rowOff>196195</xdr:rowOff>
    </xdr:to>
    <xdr:pic>
      <xdr:nvPicPr>
        <xdr:cNvPr id="4" name="3 Imagen">
          <a:extLst>
            <a:ext uri="{FF2B5EF4-FFF2-40B4-BE49-F238E27FC236}">
              <a16:creationId xmlns:a16="http://schemas.microsoft.com/office/drawing/2014/main" id="{229988D1-CE07-924D-A7C5-D7D90F302E7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67609" t="5577" r="5919" b="76813"/>
        <a:stretch>
          <a:fillRect/>
        </a:stretch>
      </xdr:blipFill>
      <xdr:spPr bwMode="auto">
        <a:xfrm>
          <a:off x="796120" y="227462"/>
          <a:ext cx="843507" cy="6416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208508</xdr:colOff>
      <xdr:row>1</xdr:row>
      <xdr:rowOff>66343</xdr:rowOff>
    </xdr:from>
    <xdr:to>
      <xdr:col>2</xdr:col>
      <xdr:colOff>1052015</xdr:colOff>
      <xdr:row>3</xdr:row>
      <xdr:rowOff>196195</xdr:rowOff>
    </xdr:to>
    <xdr:pic>
      <xdr:nvPicPr>
        <xdr:cNvPr id="3" name="3 Imagen">
          <a:extLst>
            <a:ext uri="{FF2B5EF4-FFF2-40B4-BE49-F238E27FC236}">
              <a16:creationId xmlns:a16="http://schemas.microsoft.com/office/drawing/2014/main" id="{4041EA7D-D22B-2B4D-9061-E74722B612A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67609" t="5577" r="5919" b="76813"/>
        <a:stretch>
          <a:fillRect/>
        </a:stretch>
      </xdr:blipFill>
      <xdr:spPr bwMode="auto">
        <a:xfrm>
          <a:off x="792708" y="231443"/>
          <a:ext cx="843507" cy="6378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691865</xdr:colOff>
      <xdr:row>14</xdr:row>
      <xdr:rowOff>37911</xdr:rowOff>
    </xdr:from>
    <xdr:to>
      <xdr:col>7</xdr:col>
      <xdr:colOff>280852</xdr:colOff>
      <xdr:row>24</xdr:row>
      <xdr:rowOff>141975</xdr:rowOff>
    </xdr:to>
    <xdr:pic>
      <xdr:nvPicPr>
        <xdr:cNvPr id="4" name="Imagen 4" descr="https://i0.wp.com/plasticosmq.com.co/wp-content/uploads/2019/12/Mesa-clasica-blanca-MQ-2.jpg?fit=640%2C640&amp;ssl=1">
          <a:extLst>
            <a:ext uri="{FF2B5EF4-FFF2-40B4-BE49-F238E27FC236}">
              <a16:creationId xmlns:a16="http://schemas.microsoft.com/office/drawing/2014/main" id="{56F9B25D-1AC6-8B48-B50C-60B710E9099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4111" t="16228" r="9689" b="12794"/>
        <a:stretch>
          <a:fillRect/>
        </a:stretch>
      </xdr:blipFill>
      <xdr:spPr bwMode="auto">
        <a:xfrm>
          <a:off x="9534477" y="2568433"/>
          <a:ext cx="2053167" cy="1866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0</xdr:colOff>
      <xdr:row>29</xdr:row>
      <xdr:rowOff>0</xdr:rowOff>
    </xdr:from>
    <xdr:to>
      <xdr:col>6</xdr:col>
      <xdr:colOff>342900</xdr:colOff>
      <xdr:row>30</xdr:row>
      <xdr:rowOff>101600</xdr:rowOff>
    </xdr:to>
    <xdr:sp macro="" textlink="">
      <xdr:nvSpPr>
        <xdr:cNvPr id="2"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BBE98164-AD8A-DA4D-A42E-2F8632A90BCC}"/>
            </a:ext>
          </a:extLst>
        </xdr:cNvPr>
        <xdr:cNvSpPr>
          <a:spLocks noChangeAspect="1" noChangeArrowheads="1"/>
        </xdr:cNvSpPr>
      </xdr:nvSpPr>
      <xdr:spPr bwMode="auto">
        <a:xfrm>
          <a:off x="7874000" y="10947400"/>
          <a:ext cx="342900" cy="292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485327</xdr:colOff>
      <xdr:row>0</xdr:row>
      <xdr:rowOff>101600</xdr:rowOff>
    </xdr:from>
    <xdr:to>
      <xdr:col>0</xdr:col>
      <xdr:colOff>1475927</xdr:colOff>
      <xdr:row>2</xdr:row>
      <xdr:rowOff>254000</xdr:rowOff>
    </xdr:to>
    <xdr:pic>
      <xdr:nvPicPr>
        <xdr:cNvPr id="3" name="3 Imagen">
          <a:extLst>
            <a:ext uri="{FF2B5EF4-FFF2-40B4-BE49-F238E27FC236}">
              <a16:creationId xmlns:a16="http://schemas.microsoft.com/office/drawing/2014/main" id="{2D7C635F-CF2C-504A-8973-10A9BAA4B6C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67609" t="5577" r="5919" b="76813"/>
        <a:stretch>
          <a:fillRect/>
        </a:stretch>
      </xdr:blipFill>
      <xdr:spPr bwMode="auto">
        <a:xfrm>
          <a:off x="485327" y="101600"/>
          <a:ext cx="990600" cy="7289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xdr:row>
      <xdr:rowOff>0</xdr:rowOff>
    </xdr:from>
    <xdr:to>
      <xdr:col>6</xdr:col>
      <xdr:colOff>342900</xdr:colOff>
      <xdr:row>30</xdr:row>
      <xdr:rowOff>101600</xdr:rowOff>
    </xdr:to>
    <xdr:sp macro="" textlink="">
      <xdr:nvSpPr>
        <xdr:cNvPr id="5"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175D92E3-8E6F-6944-8148-47FB15B69EC3}"/>
            </a:ext>
          </a:extLst>
        </xdr:cNvPr>
        <xdr:cNvSpPr>
          <a:spLocks noChangeAspect="1" noChangeArrowheads="1"/>
        </xdr:cNvSpPr>
      </xdr:nvSpPr>
      <xdr:spPr bwMode="auto">
        <a:xfrm>
          <a:off x="7874000" y="10947400"/>
          <a:ext cx="342900" cy="292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xdr:row>
      <xdr:rowOff>0</xdr:rowOff>
    </xdr:from>
    <xdr:to>
      <xdr:col>6</xdr:col>
      <xdr:colOff>342900</xdr:colOff>
      <xdr:row>30</xdr:row>
      <xdr:rowOff>101600</xdr:rowOff>
    </xdr:to>
    <xdr:sp macro="" textlink="">
      <xdr:nvSpPr>
        <xdr:cNvPr id="6"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5A3F1109-9E1B-6B4E-89E7-A97C1F0B62E9}"/>
            </a:ext>
          </a:extLst>
        </xdr:cNvPr>
        <xdr:cNvSpPr>
          <a:spLocks noChangeAspect="1" noChangeArrowheads="1"/>
        </xdr:cNvSpPr>
      </xdr:nvSpPr>
      <xdr:spPr bwMode="auto">
        <a:xfrm>
          <a:off x="7874000" y="10947400"/>
          <a:ext cx="342900" cy="292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584355</xdr:colOff>
      <xdr:row>17</xdr:row>
      <xdr:rowOff>109080</xdr:rowOff>
    </xdr:from>
    <xdr:to>
      <xdr:col>6</xdr:col>
      <xdr:colOff>1550490</xdr:colOff>
      <xdr:row>25</xdr:row>
      <xdr:rowOff>256591</xdr:rowOff>
    </xdr:to>
    <xdr:pic>
      <xdr:nvPicPr>
        <xdr:cNvPr id="7" name="Imagen 6">
          <a:extLst>
            <a:ext uri="{FF2B5EF4-FFF2-40B4-BE49-F238E27FC236}">
              <a16:creationId xmlns:a16="http://schemas.microsoft.com/office/drawing/2014/main" id="{51A6A5AF-4652-3649-ABA1-CE77BCB3D4ED}"/>
            </a:ext>
          </a:extLst>
        </xdr:cNvPr>
        <xdr:cNvPicPr>
          <a:picLocks noChangeAspect="1"/>
        </xdr:cNvPicPr>
      </xdr:nvPicPr>
      <xdr:blipFill>
        <a:blip xmlns:r="http://schemas.openxmlformats.org/officeDocument/2006/relationships" r:embed="rId3"/>
        <a:stretch>
          <a:fillRect/>
        </a:stretch>
      </xdr:blipFill>
      <xdr:spPr>
        <a:xfrm>
          <a:off x="5929263" y="3490552"/>
          <a:ext cx="3482761" cy="1581131"/>
        </a:xfrm>
        <a:prstGeom prst="rect">
          <a:avLst/>
        </a:prstGeom>
      </xdr:spPr>
    </xdr:pic>
    <xdr:clientData/>
  </xdr:twoCellAnchor>
  <xdr:twoCellAnchor editAs="oneCell">
    <xdr:from>
      <xdr:col>4</xdr:col>
      <xdr:colOff>537606</xdr:colOff>
      <xdr:row>20</xdr:row>
      <xdr:rowOff>109079</xdr:rowOff>
    </xdr:from>
    <xdr:to>
      <xdr:col>5</xdr:col>
      <xdr:colOff>526386</xdr:colOff>
      <xdr:row>23</xdr:row>
      <xdr:rowOff>92172</xdr:rowOff>
    </xdr:to>
    <xdr:pic>
      <xdr:nvPicPr>
        <xdr:cNvPr id="8" name="Imagen 7">
          <a:extLst>
            <a:ext uri="{FF2B5EF4-FFF2-40B4-BE49-F238E27FC236}">
              <a16:creationId xmlns:a16="http://schemas.microsoft.com/office/drawing/2014/main" id="{277DF5F7-A0C4-F44E-97E8-17DC0A18D3A3}"/>
            </a:ext>
          </a:extLst>
        </xdr:cNvPr>
        <xdr:cNvPicPr>
          <a:picLocks noChangeAspect="1"/>
        </xdr:cNvPicPr>
      </xdr:nvPicPr>
      <xdr:blipFill>
        <a:blip xmlns:r="http://schemas.openxmlformats.org/officeDocument/2006/relationships" r:embed="rId4"/>
        <a:stretch>
          <a:fillRect/>
        </a:stretch>
      </xdr:blipFill>
      <xdr:spPr>
        <a:xfrm>
          <a:off x="6755152" y="4028159"/>
          <a:ext cx="861419" cy="5207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0</xdr:colOff>
      <xdr:row>24</xdr:row>
      <xdr:rowOff>0</xdr:rowOff>
    </xdr:from>
    <xdr:to>
      <xdr:col>6</xdr:col>
      <xdr:colOff>342900</xdr:colOff>
      <xdr:row>25</xdr:row>
      <xdr:rowOff>101598</xdr:rowOff>
    </xdr:to>
    <xdr:sp macro="" textlink="">
      <xdr:nvSpPr>
        <xdr:cNvPr id="2"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97BE967F-4168-F944-9C51-A654E56D3384}"/>
            </a:ext>
          </a:extLst>
        </xdr:cNvPr>
        <xdr:cNvSpPr>
          <a:spLocks noChangeAspect="1" noChangeArrowheads="1"/>
        </xdr:cNvSpPr>
      </xdr:nvSpPr>
      <xdr:spPr bwMode="auto">
        <a:xfrm>
          <a:off x="8128000" y="9652000"/>
          <a:ext cx="342900" cy="292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1054100</xdr:colOff>
      <xdr:row>0</xdr:row>
      <xdr:rowOff>101600</xdr:rowOff>
    </xdr:from>
    <xdr:to>
      <xdr:col>0</xdr:col>
      <xdr:colOff>2044700</xdr:colOff>
      <xdr:row>2</xdr:row>
      <xdr:rowOff>254000</xdr:rowOff>
    </xdr:to>
    <xdr:pic>
      <xdr:nvPicPr>
        <xdr:cNvPr id="3" name="3 Imagen">
          <a:extLst>
            <a:ext uri="{FF2B5EF4-FFF2-40B4-BE49-F238E27FC236}">
              <a16:creationId xmlns:a16="http://schemas.microsoft.com/office/drawing/2014/main" id="{18677C7E-7DE0-5443-9A25-611A615BD2E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67609" t="5577" r="5919" b="76813"/>
        <a:stretch>
          <a:fillRect/>
        </a:stretch>
      </xdr:blipFill>
      <xdr:spPr bwMode="auto">
        <a:xfrm>
          <a:off x="1054100" y="101600"/>
          <a:ext cx="990600" cy="73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271780</xdr:colOff>
      <xdr:row>14</xdr:row>
      <xdr:rowOff>60960</xdr:rowOff>
    </xdr:from>
    <xdr:to>
      <xdr:col>6</xdr:col>
      <xdr:colOff>827888</xdr:colOff>
      <xdr:row>15</xdr:row>
      <xdr:rowOff>644932</xdr:rowOff>
    </xdr:to>
    <xdr:pic>
      <xdr:nvPicPr>
        <xdr:cNvPr id="4" name="Picture 64">
          <a:extLst>
            <a:ext uri="{FF2B5EF4-FFF2-40B4-BE49-F238E27FC236}">
              <a16:creationId xmlns:a16="http://schemas.microsoft.com/office/drawing/2014/main" id="{2B1E3ED2-80F9-0344-9318-82AE5FD6C757}"/>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642100" y="2956560"/>
          <a:ext cx="2227580" cy="1330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0</xdr:colOff>
      <xdr:row>31</xdr:row>
      <xdr:rowOff>0</xdr:rowOff>
    </xdr:from>
    <xdr:to>
      <xdr:col>6</xdr:col>
      <xdr:colOff>342900</xdr:colOff>
      <xdr:row>32</xdr:row>
      <xdr:rowOff>101599</xdr:rowOff>
    </xdr:to>
    <xdr:sp macro="" textlink="">
      <xdr:nvSpPr>
        <xdr:cNvPr id="2"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AA5F679-686A-F54B-923F-BF7549B160A1}"/>
            </a:ext>
          </a:extLst>
        </xdr:cNvPr>
        <xdr:cNvSpPr>
          <a:spLocks noChangeAspect="1" noChangeArrowheads="1"/>
        </xdr:cNvSpPr>
      </xdr:nvSpPr>
      <xdr:spPr bwMode="auto">
        <a:xfrm>
          <a:off x="7912100" y="8191500"/>
          <a:ext cx="342900" cy="292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1054100</xdr:colOff>
      <xdr:row>0</xdr:row>
      <xdr:rowOff>101600</xdr:rowOff>
    </xdr:from>
    <xdr:to>
      <xdr:col>0</xdr:col>
      <xdr:colOff>2044700</xdr:colOff>
      <xdr:row>2</xdr:row>
      <xdr:rowOff>254000</xdr:rowOff>
    </xdr:to>
    <xdr:pic>
      <xdr:nvPicPr>
        <xdr:cNvPr id="3" name="3 Imagen">
          <a:extLst>
            <a:ext uri="{FF2B5EF4-FFF2-40B4-BE49-F238E27FC236}">
              <a16:creationId xmlns:a16="http://schemas.microsoft.com/office/drawing/2014/main" id="{D1E27E4E-4769-CC49-A881-9B1E5588817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67609" t="5577" r="5919" b="76813"/>
        <a:stretch>
          <a:fillRect/>
        </a:stretch>
      </xdr:blipFill>
      <xdr:spPr bwMode="auto">
        <a:xfrm>
          <a:off x="1054100" y="101600"/>
          <a:ext cx="990600" cy="73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66675</xdr:colOff>
      <xdr:row>17</xdr:row>
      <xdr:rowOff>133349</xdr:rowOff>
    </xdr:from>
    <xdr:to>
      <xdr:col>6</xdr:col>
      <xdr:colOff>845297</xdr:colOff>
      <xdr:row>20</xdr:row>
      <xdr:rowOff>380999</xdr:rowOff>
    </xdr:to>
    <xdr:pic>
      <xdr:nvPicPr>
        <xdr:cNvPr id="4" name="3 Imagen">
          <a:extLst>
            <a:ext uri="{FF2B5EF4-FFF2-40B4-BE49-F238E27FC236}">
              <a16:creationId xmlns:a16="http://schemas.microsoft.com/office/drawing/2014/main" id="{1996475B-F82D-A641-8712-B4C1C6AC7870}"/>
            </a:ext>
          </a:extLst>
        </xdr:cNvPr>
        <xdr:cNvPicPr>
          <a:picLocks noChangeAspect="1"/>
        </xdr:cNvPicPr>
      </xdr:nvPicPr>
      <xdr:blipFill>
        <a:blip xmlns:r="http://schemas.openxmlformats.org/officeDocument/2006/relationships" r:embed="rId3"/>
        <a:stretch>
          <a:fillRect/>
        </a:stretch>
      </xdr:blipFill>
      <xdr:spPr>
        <a:xfrm>
          <a:off x="6302375" y="3511549"/>
          <a:ext cx="2455022" cy="154305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0</xdr:colOff>
      <xdr:row>31</xdr:row>
      <xdr:rowOff>0</xdr:rowOff>
    </xdr:from>
    <xdr:to>
      <xdr:col>6</xdr:col>
      <xdr:colOff>342900</xdr:colOff>
      <xdr:row>32</xdr:row>
      <xdr:rowOff>114299</xdr:rowOff>
    </xdr:to>
    <xdr:sp macro="" textlink="">
      <xdr:nvSpPr>
        <xdr:cNvPr id="2"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583C5870-DECA-7D44-A93F-3229991D0615}"/>
            </a:ext>
          </a:extLst>
        </xdr:cNvPr>
        <xdr:cNvSpPr>
          <a:spLocks noChangeAspect="1" noChangeArrowheads="1"/>
        </xdr:cNvSpPr>
      </xdr:nvSpPr>
      <xdr:spPr bwMode="auto">
        <a:xfrm>
          <a:off x="7912100" y="8191500"/>
          <a:ext cx="342900" cy="292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1054100</xdr:colOff>
      <xdr:row>0</xdr:row>
      <xdr:rowOff>101600</xdr:rowOff>
    </xdr:from>
    <xdr:to>
      <xdr:col>0</xdr:col>
      <xdr:colOff>2044700</xdr:colOff>
      <xdr:row>2</xdr:row>
      <xdr:rowOff>254000</xdr:rowOff>
    </xdr:to>
    <xdr:pic>
      <xdr:nvPicPr>
        <xdr:cNvPr id="3" name="3 Imagen">
          <a:extLst>
            <a:ext uri="{FF2B5EF4-FFF2-40B4-BE49-F238E27FC236}">
              <a16:creationId xmlns:a16="http://schemas.microsoft.com/office/drawing/2014/main" id="{EF69B82D-5A4D-5745-AA29-649CBEA23EE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67609" t="5577" r="5919" b="76813"/>
        <a:stretch>
          <a:fillRect/>
        </a:stretch>
      </xdr:blipFill>
      <xdr:spPr bwMode="auto">
        <a:xfrm>
          <a:off x="1054100" y="101600"/>
          <a:ext cx="990600" cy="73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xdr:row>
      <xdr:rowOff>0</xdr:rowOff>
    </xdr:from>
    <xdr:to>
      <xdr:col>6</xdr:col>
      <xdr:colOff>342900</xdr:colOff>
      <xdr:row>31</xdr:row>
      <xdr:rowOff>114300</xdr:rowOff>
    </xdr:to>
    <xdr:sp macro="" textlink="">
      <xdr:nvSpPr>
        <xdr:cNvPr id="5"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F00F4026-A1EF-B94C-8A8E-C4A4810BA82E}"/>
            </a:ext>
          </a:extLst>
        </xdr:cNvPr>
        <xdr:cNvSpPr>
          <a:spLocks noChangeAspect="1" noChangeArrowheads="1"/>
        </xdr:cNvSpPr>
      </xdr:nvSpPr>
      <xdr:spPr bwMode="auto">
        <a:xfrm>
          <a:off x="8216900" y="8953500"/>
          <a:ext cx="342900" cy="292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1041400</xdr:colOff>
      <xdr:row>1</xdr:row>
      <xdr:rowOff>63500</xdr:rowOff>
    </xdr:from>
    <xdr:to>
      <xdr:col>0</xdr:col>
      <xdr:colOff>2032000</xdr:colOff>
      <xdr:row>4</xdr:row>
      <xdr:rowOff>50800</xdr:rowOff>
    </xdr:to>
    <xdr:pic>
      <xdr:nvPicPr>
        <xdr:cNvPr id="6" name="3 Imagen">
          <a:extLst>
            <a:ext uri="{FF2B5EF4-FFF2-40B4-BE49-F238E27FC236}">
              <a16:creationId xmlns:a16="http://schemas.microsoft.com/office/drawing/2014/main" id="{911FCE14-BBC6-AC4D-9C52-88D2D2CEFB6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67609" t="5577" r="5919" b="76813"/>
        <a:stretch>
          <a:fillRect/>
        </a:stretch>
      </xdr:blipFill>
      <xdr:spPr bwMode="auto">
        <a:xfrm>
          <a:off x="1041400" y="355600"/>
          <a:ext cx="99060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266700</xdr:colOff>
      <xdr:row>13</xdr:row>
      <xdr:rowOff>76200</xdr:rowOff>
    </xdr:from>
    <xdr:to>
      <xdr:col>6</xdr:col>
      <xdr:colOff>1358900</xdr:colOff>
      <xdr:row>23</xdr:row>
      <xdr:rowOff>139700</xdr:rowOff>
    </xdr:to>
    <xdr:pic>
      <xdr:nvPicPr>
        <xdr:cNvPr id="7" name="Imagen 1">
          <a:extLst>
            <a:ext uri="{FF2B5EF4-FFF2-40B4-BE49-F238E27FC236}">
              <a16:creationId xmlns:a16="http://schemas.microsoft.com/office/drawing/2014/main" id="{F1BFDA28-91F9-7744-B85B-8289BA9F9D4D}"/>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765800" y="2730500"/>
          <a:ext cx="3505200" cy="245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88900</xdr:colOff>
      <xdr:row>25</xdr:row>
      <xdr:rowOff>152400</xdr:rowOff>
    </xdr:from>
    <xdr:to>
      <xdr:col>6</xdr:col>
      <xdr:colOff>1524000</xdr:colOff>
      <xdr:row>26</xdr:row>
      <xdr:rowOff>2184400</xdr:rowOff>
    </xdr:to>
    <xdr:pic>
      <xdr:nvPicPr>
        <xdr:cNvPr id="8" name="Imagen 2">
          <a:extLst>
            <a:ext uri="{FF2B5EF4-FFF2-40B4-BE49-F238E27FC236}">
              <a16:creationId xmlns:a16="http://schemas.microsoft.com/office/drawing/2014/main" id="{86DB2FF0-7511-F54D-A8F0-E164380700E4}"/>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588000" y="5549900"/>
          <a:ext cx="3848100" cy="2209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0</xdr:colOff>
      <xdr:row>31</xdr:row>
      <xdr:rowOff>0</xdr:rowOff>
    </xdr:from>
    <xdr:to>
      <xdr:col>6</xdr:col>
      <xdr:colOff>342900</xdr:colOff>
      <xdr:row>32</xdr:row>
      <xdr:rowOff>114299</xdr:rowOff>
    </xdr:to>
    <xdr:sp macro="" textlink="">
      <xdr:nvSpPr>
        <xdr:cNvPr id="2"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FC426A65-22B0-1E40-B6DC-FB109FF3CB66}"/>
            </a:ext>
          </a:extLst>
        </xdr:cNvPr>
        <xdr:cNvSpPr>
          <a:spLocks noChangeAspect="1" noChangeArrowheads="1"/>
        </xdr:cNvSpPr>
      </xdr:nvSpPr>
      <xdr:spPr bwMode="auto">
        <a:xfrm>
          <a:off x="7912100" y="8813800"/>
          <a:ext cx="342900" cy="292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1054100</xdr:colOff>
      <xdr:row>0</xdr:row>
      <xdr:rowOff>101600</xdr:rowOff>
    </xdr:from>
    <xdr:to>
      <xdr:col>0</xdr:col>
      <xdr:colOff>2044700</xdr:colOff>
      <xdr:row>2</xdr:row>
      <xdr:rowOff>254000</xdr:rowOff>
    </xdr:to>
    <xdr:pic>
      <xdr:nvPicPr>
        <xdr:cNvPr id="3" name="3 Imagen">
          <a:extLst>
            <a:ext uri="{FF2B5EF4-FFF2-40B4-BE49-F238E27FC236}">
              <a16:creationId xmlns:a16="http://schemas.microsoft.com/office/drawing/2014/main" id="{FA60C363-CFA6-7D48-AA63-AB4FAE6057D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67609" t="5577" r="5919" b="76813"/>
        <a:stretch>
          <a:fillRect/>
        </a:stretch>
      </xdr:blipFill>
      <xdr:spPr bwMode="auto">
        <a:xfrm>
          <a:off x="1054100" y="101600"/>
          <a:ext cx="990600" cy="73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xdr:row>
      <xdr:rowOff>0</xdr:rowOff>
    </xdr:from>
    <xdr:to>
      <xdr:col>6</xdr:col>
      <xdr:colOff>342900</xdr:colOff>
      <xdr:row>31</xdr:row>
      <xdr:rowOff>114300</xdr:rowOff>
    </xdr:to>
    <xdr:sp macro="" textlink="">
      <xdr:nvSpPr>
        <xdr:cNvPr id="4"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959E79D4-B591-304B-95AC-D2DFF1B12E28}"/>
            </a:ext>
          </a:extLst>
        </xdr:cNvPr>
        <xdr:cNvSpPr>
          <a:spLocks noChangeAspect="1" noChangeArrowheads="1"/>
        </xdr:cNvSpPr>
      </xdr:nvSpPr>
      <xdr:spPr bwMode="auto">
        <a:xfrm>
          <a:off x="7912100" y="8623300"/>
          <a:ext cx="3429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1041400</xdr:colOff>
      <xdr:row>1</xdr:row>
      <xdr:rowOff>63500</xdr:rowOff>
    </xdr:from>
    <xdr:to>
      <xdr:col>0</xdr:col>
      <xdr:colOff>2032000</xdr:colOff>
      <xdr:row>4</xdr:row>
      <xdr:rowOff>50800</xdr:rowOff>
    </xdr:to>
    <xdr:pic>
      <xdr:nvPicPr>
        <xdr:cNvPr id="5" name="3 Imagen">
          <a:extLst>
            <a:ext uri="{FF2B5EF4-FFF2-40B4-BE49-F238E27FC236}">
              <a16:creationId xmlns:a16="http://schemas.microsoft.com/office/drawing/2014/main" id="{0A35C955-7BC8-D141-BC9D-BF200C2DDB2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67609" t="5577" r="5919" b="76813"/>
        <a:stretch>
          <a:fillRect/>
        </a:stretch>
      </xdr:blipFill>
      <xdr:spPr bwMode="auto">
        <a:xfrm>
          <a:off x="1041400" y="355600"/>
          <a:ext cx="99060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266700</xdr:colOff>
      <xdr:row>13</xdr:row>
      <xdr:rowOff>76200</xdr:rowOff>
    </xdr:from>
    <xdr:to>
      <xdr:col>6</xdr:col>
      <xdr:colOff>1358900</xdr:colOff>
      <xdr:row>23</xdr:row>
      <xdr:rowOff>139700</xdr:rowOff>
    </xdr:to>
    <xdr:pic>
      <xdr:nvPicPr>
        <xdr:cNvPr id="6" name="Imagen 1">
          <a:extLst>
            <a:ext uri="{FF2B5EF4-FFF2-40B4-BE49-F238E27FC236}">
              <a16:creationId xmlns:a16="http://schemas.microsoft.com/office/drawing/2014/main" id="{88E1A470-C425-2947-9202-06001D866491}"/>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765800" y="2730500"/>
          <a:ext cx="3505200" cy="245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88900</xdr:colOff>
      <xdr:row>25</xdr:row>
      <xdr:rowOff>152400</xdr:rowOff>
    </xdr:from>
    <xdr:to>
      <xdr:col>6</xdr:col>
      <xdr:colOff>1524000</xdr:colOff>
      <xdr:row>26</xdr:row>
      <xdr:rowOff>2184400</xdr:rowOff>
    </xdr:to>
    <xdr:pic>
      <xdr:nvPicPr>
        <xdr:cNvPr id="7" name="Imagen 2">
          <a:extLst>
            <a:ext uri="{FF2B5EF4-FFF2-40B4-BE49-F238E27FC236}">
              <a16:creationId xmlns:a16="http://schemas.microsoft.com/office/drawing/2014/main" id="{D5433624-81AE-344B-9536-4B0667896F3D}"/>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588000" y="5549900"/>
          <a:ext cx="3848100" cy="2209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5</xdr:col>
      <xdr:colOff>1345821</xdr:colOff>
      <xdr:row>13</xdr:row>
      <xdr:rowOff>75821</xdr:rowOff>
    </xdr:from>
    <xdr:to>
      <xdr:col>6</xdr:col>
      <xdr:colOff>1139924</xdr:colOff>
      <xdr:row>24</xdr:row>
      <xdr:rowOff>199656</xdr:rowOff>
    </xdr:to>
    <xdr:pic>
      <xdr:nvPicPr>
        <xdr:cNvPr id="2" name="Imagen 4">
          <a:extLst>
            <a:ext uri="{FF2B5EF4-FFF2-40B4-BE49-F238E27FC236}">
              <a16:creationId xmlns:a16="http://schemas.microsoft.com/office/drawing/2014/main" id="{F3713C57-DA2E-1845-90BB-6217F4533F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8659" t="13377" r="20956" b="61365"/>
        <a:stretch>
          <a:fillRect/>
        </a:stretch>
      </xdr:blipFill>
      <xdr:spPr bwMode="auto">
        <a:xfrm>
          <a:off x="10185021" y="2488821"/>
          <a:ext cx="1508603" cy="20415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208508</xdr:colOff>
      <xdr:row>1</xdr:row>
      <xdr:rowOff>66343</xdr:rowOff>
    </xdr:from>
    <xdr:to>
      <xdr:col>2</xdr:col>
      <xdr:colOff>1052015</xdr:colOff>
      <xdr:row>3</xdr:row>
      <xdr:rowOff>196195</xdr:rowOff>
    </xdr:to>
    <xdr:pic>
      <xdr:nvPicPr>
        <xdr:cNvPr id="3" name="2 Imagen">
          <a:extLst>
            <a:ext uri="{FF2B5EF4-FFF2-40B4-BE49-F238E27FC236}">
              <a16:creationId xmlns:a16="http://schemas.microsoft.com/office/drawing/2014/main" id="{5B03CCFF-99A2-7946-BB59-1872C37C79C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67609" t="5577" r="5919" b="76813"/>
        <a:stretch>
          <a:fillRect/>
        </a:stretch>
      </xdr:blipFill>
      <xdr:spPr bwMode="auto">
        <a:xfrm>
          <a:off x="792708" y="231443"/>
          <a:ext cx="843507" cy="6378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6</xdr:col>
      <xdr:colOff>0</xdr:colOff>
      <xdr:row>31</xdr:row>
      <xdr:rowOff>0</xdr:rowOff>
    </xdr:from>
    <xdr:to>
      <xdr:col>6</xdr:col>
      <xdr:colOff>342900</xdr:colOff>
      <xdr:row>32</xdr:row>
      <xdr:rowOff>126999</xdr:rowOff>
    </xdr:to>
    <xdr:sp macro="" textlink="">
      <xdr:nvSpPr>
        <xdr:cNvPr id="2"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953584FF-E900-B04F-95B0-661F1E1BB0C0}"/>
            </a:ext>
          </a:extLst>
        </xdr:cNvPr>
        <xdr:cNvSpPr>
          <a:spLocks noChangeAspect="1" noChangeArrowheads="1"/>
        </xdr:cNvSpPr>
      </xdr:nvSpPr>
      <xdr:spPr bwMode="auto">
        <a:xfrm>
          <a:off x="7912100" y="8191500"/>
          <a:ext cx="342900" cy="292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208508</xdr:colOff>
      <xdr:row>1</xdr:row>
      <xdr:rowOff>66343</xdr:rowOff>
    </xdr:from>
    <xdr:to>
      <xdr:col>2</xdr:col>
      <xdr:colOff>1052015</xdr:colOff>
      <xdr:row>3</xdr:row>
      <xdr:rowOff>196195</xdr:rowOff>
    </xdr:to>
    <xdr:pic>
      <xdr:nvPicPr>
        <xdr:cNvPr id="4" name="3 Imagen">
          <a:extLst>
            <a:ext uri="{FF2B5EF4-FFF2-40B4-BE49-F238E27FC236}">
              <a16:creationId xmlns:a16="http://schemas.microsoft.com/office/drawing/2014/main" id="{40C37757-D0BA-F54C-9762-8A629C859C1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67609" t="5577" r="5919" b="76813"/>
        <a:stretch>
          <a:fillRect/>
        </a:stretch>
      </xdr:blipFill>
      <xdr:spPr bwMode="auto">
        <a:xfrm>
          <a:off x="792708" y="231443"/>
          <a:ext cx="843507" cy="6378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476251</xdr:colOff>
      <xdr:row>14</xdr:row>
      <xdr:rowOff>334483</xdr:rowOff>
    </xdr:from>
    <xdr:to>
      <xdr:col>6</xdr:col>
      <xdr:colOff>1143001</xdr:colOff>
      <xdr:row>23</xdr:row>
      <xdr:rowOff>475803</xdr:rowOff>
    </xdr:to>
    <xdr:pic>
      <xdr:nvPicPr>
        <xdr:cNvPr id="5" name="1 Imagen">
          <a:extLst>
            <a:ext uri="{FF2B5EF4-FFF2-40B4-BE49-F238E27FC236}">
              <a16:creationId xmlns:a16="http://schemas.microsoft.com/office/drawing/2014/main" id="{1EFD50E6-3F11-A040-AC42-75CDAE62BD0A}"/>
            </a:ext>
          </a:extLst>
        </xdr:cNvPr>
        <xdr:cNvPicPr>
          <a:picLocks noChangeAspect="1"/>
        </xdr:cNvPicPr>
      </xdr:nvPicPr>
      <xdr:blipFill>
        <a:blip xmlns:r="http://schemas.openxmlformats.org/officeDocument/2006/relationships" r:embed="rId3"/>
        <a:stretch>
          <a:fillRect/>
        </a:stretch>
      </xdr:blipFill>
      <xdr:spPr>
        <a:xfrm>
          <a:off x="9315451" y="2899883"/>
          <a:ext cx="2381250" cy="175422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oneCellAnchor>
    <xdr:from>
      <xdr:col>6</xdr:col>
      <xdr:colOff>0</xdr:colOff>
      <xdr:row>31</xdr:row>
      <xdr:rowOff>0</xdr:rowOff>
    </xdr:from>
    <xdr:ext cx="342900" cy="292099"/>
    <xdr:sp macro="" textlink="">
      <xdr:nvSpPr>
        <xdr:cNvPr id="2"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A0C15683-3DC1-484C-8F50-9DA1685C56E6}"/>
            </a:ext>
          </a:extLst>
        </xdr:cNvPr>
        <xdr:cNvSpPr>
          <a:spLocks noChangeAspect="1" noChangeArrowheads="1"/>
        </xdr:cNvSpPr>
      </xdr:nvSpPr>
      <xdr:spPr bwMode="auto">
        <a:xfrm>
          <a:off x="5257800" y="5511800"/>
          <a:ext cx="342900" cy="292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1054100</xdr:colOff>
      <xdr:row>0</xdr:row>
      <xdr:rowOff>101600</xdr:rowOff>
    </xdr:from>
    <xdr:ext cx="990600" cy="736600"/>
    <xdr:pic>
      <xdr:nvPicPr>
        <xdr:cNvPr id="3" name="3 Imagen">
          <a:extLst>
            <a:ext uri="{FF2B5EF4-FFF2-40B4-BE49-F238E27FC236}">
              <a16:creationId xmlns:a16="http://schemas.microsoft.com/office/drawing/2014/main" id="{C2129057-B9C8-9B4B-8C89-F5863458F68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67609" t="5577" r="5919" b="76813"/>
        <a:stretch>
          <a:fillRect/>
        </a:stretch>
      </xdr:blipFill>
      <xdr:spPr bwMode="auto">
        <a:xfrm>
          <a:off x="876300" y="101600"/>
          <a:ext cx="990600" cy="73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127940</xdr:colOff>
      <xdr:row>18</xdr:row>
      <xdr:rowOff>104775</xdr:rowOff>
    </xdr:from>
    <xdr:ext cx="2214432" cy="1393326"/>
    <xdr:pic>
      <xdr:nvPicPr>
        <xdr:cNvPr id="4" name="4 Imagen">
          <a:extLst>
            <a:ext uri="{FF2B5EF4-FFF2-40B4-BE49-F238E27FC236}">
              <a16:creationId xmlns:a16="http://schemas.microsoft.com/office/drawing/2014/main" id="{136CD250-56F4-DF49-87E4-6FD957E3846E}"/>
            </a:ext>
          </a:extLst>
        </xdr:cNvPr>
        <xdr:cNvPicPr>
          <a:picLocks noChangeAspect="1"/>
        </xdr:cNvPicPr>
      </xdr:nvPicPr>
      <xdr:blipFill>
        <a:blip xmlns:r="http://schemas.openxmlformats.org/officeDocument/2006/relationships" r:embed="rId3"/>
        <a:stretch>
          <a:fillRect/>
        </a:stretch>
      </xdr:blipFill>
      <xdr:spPr>
        <a:xfrm>
          <a:off x="3633140" y="3305175"/>
          <a:ext cx="2214432" cy="1393326"/>
        </a:xfrm>
        <a:prstGeom prst="rect">
          <a:avLst/>
        </a:prstGeom>
      </xdr:spPr>
    </xdr:pic>
    <xdr:clientData/>
  </xdr:oneCellAnchor>
</xdr:wsDr>
</file>

<file path=xl/drawings/drawing11.xml><?xml version="1.0" encoding="utf-8"?>
<xdr:wsDr xmlns:xdr="http://schemas.openxmlformats.org/drawingml/2006/spreadsheetDrawing" xmlns:a="http://schemas.openxmlformats.org/drawingml/2006/main">
  <xdr:oneCellAnchor>
    <xdr:from>
      <xdr:col>6</xdr:col>
      <xdr:colOff>0</xdr:colOff>
      <xdr:row>31</xdr:row>
      <xdr:rowOff>0</xdr:rowOff>
    </xdr:from>
    <xdr:ext cx="342900" cy="292099"/>
    <xdr:sp macro="" textlink="">
      <xdr:nvSpPr>
        <xdr:cNvPr id="2"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F1148DE7-D760-DE4A-9FA9-A8D6B5FD7C47}"/>
            </a:ext>
          </a:extLst>
        </xdr:cNvPr>
        <xdr:cNvSpPr>
          <a:spLocks noChangeAspect="1" noChangeArrowheads="1"/>
        </xdr:cNvSpPr>
      </xdr:nvSpPr>
      <xdr:spPr bwMode="auto">
        <a:xfrm>
          <a:off x="5257800" y="5511800"/>
          <a:ext cx="342900" cy="292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1054100</xdr:colOff>
      <xdr:row>0</xdr:row>
      <xdr:rowOff>101600</xdr:rowOff>
    </xdr:from>
    <xdr:ext cx="990600" cy="736600"/>
    <xdr:pic>
      <xdr:nvPicPr>
        <xdr:cNvPr id="3" name="3 Imagen">
          <a:extLst>
            <a:ext uri="{FF2B5EF4-FFF2-40B4-BE49-F238E27FC236}">
              <a16:creationId xmlns:a16="http://schemas.microsoft.com/office/drawing/2014/main" id="{15D51447-C255-0C43-A3BE-6F5CDA508D6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67609" t="5577" r="5919" b="76813"/>
        <a:stretch>
          <a:fillRect/>
        </a:stretch>
      </xdr:blipFill>
      <xdr:spPr bwMode="auto">
        <a:xfrm>
          <a:off x="876300" y="101600"/>
          <a:ext cx="990600" cy="73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2</xdr:col>
      <xdr:colOff>199977</xdr:colOff>
      <xdr:row>1</xdr:row>
      <xdr:rowOff>50303</xdr:rowOff>
    </xdr:from>
    <xdr:to>
      <xdr:col>2</xdr:col>
      <xdr:colOff>1041059</xdr:colOff>
      <xdr:row>3</xdr:row>
      <xdr:rowOff>174128</xdr:rowOff>
    </xdr:to>
    <xdr:pic>
      <xdr:nvPicPr>
        <xdr:cNvPr id="4" name="image5.png" descr=" ">
          <a:extLst>
            <a:ext uri="{FF2B5EF4-FFF2-40B4-BE49-F238E27FC236}">
              <a16:creationId xmlns:a16="http://schemas.microsoft.com/office/drawing/2014/main" id="{9D807A94-7CBE-7E42-8C6F-C84AF2CF6585}"/>
            </a:ext>
          </a:extLst>
        </xdr:cNvPr>
        <xdr:cNvPicPr/>
      </xdr:nvPicPr>
      <xdr:blipFill>
        <a:blip xmlns:r="http://schemas.openxmlformats.org/officeDocument/2006/relationships" r:embed="rId3"/>
        <a:srcRect/>
        <a:stretch>
          <a:fillRect/>
        </a:stretch>
      </xdr:blipFill>
      <xdr:spPr>
        <a:xfrm>
          <a:off x="784177" y="240803"/>
          <a:ext cx="841082" cy="606425"/>
        </a:xfrm>
        <a:prstGeom prst="rect">
          <a:avLst/>
        </a:prstGeom>
        <a:noFill/>
        <a:ln>
          <a:noFill/>
        </a:ln>
        <a:effectLst/>
      </xdr:spPr>
    </xdr:pic>
    <xdr:clientData/>
  </xdr:twoCellAnchor>
  <xdr:twoCellAnchor editAs="oneCell">
    <xdr:from>
      <xdr:col>5</xdr:col>
      <xdr:colOff>390525</xdr:colOff>
      <xdr:row>13</xdr:row>
      <xdr:rowOff>47625</xdr:rowOff>
    </xdr:from>
    <xdr:to>
      <xdr:col>6</xdr:col>
      <xdr:colOff>1400175</xdr:colOff>
      <xdr:row>23</xdr:row>
      <xdr:rowOff>101228</xdr:rowOff>
    </xdr:to>
    <xdr:pic>
      <xdr:nvPicPr>
        <xdr:cNvPr id="5" name="Imagen 4">
          <a:extLst>
            <a:ext uri="{FF2B5EF4-FFF2-40B4-BE49-F238E27FC236}">
              <a16:creationId xmlns:a16="http://schemas.microsoft.com/office/drawing/2014/main" id="{F5C9072D-34CD-0A49-9E5C-D2A91A2F8134}"/>
            </a:ext>
          </a:extLst>
        </xdr:cNvPr>
        <xdr:cNvPicPr>
          <a:picLocks noChangeAspect="1"/>
        </xdr:cNvPicPr>
      </xdr:nvPicPr>
      <xdr:blipFill>
        <a:blip xmlns:r="http://schemas.openxmlformats.org/officeDocument/2006/relationships" r:embed="rId4"/>
        <a:stretch>
          <a:fillRect/>
        </a:stretch>
      </xdr:blipFill>
      <xdr:spPr>
        <a:xfrm>
          <a:off x="9229725" y="2676525"/>
          <a:ext cx="2724150" cy="2149103"/>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3</xdr:col>
      <xdr:colOff>495301</xdr:colOff>
      <xdr:row>12</xdr:row>
      <xdr:rowOff>104775</xdr:rowOff>
    </xdr:from>
    <xdr:to>
      <xdr:col>6</xdr:col>
      <xdr:colOff>1767841</xdr:colOff>
      <xdr:row>24</xdr:row>
      <xdr:rowOff>82419</xdr:rowOff>
    </xdr:to>
    <xdr:pic>
      <xdr:nvPicPr>
        <xdr:cNvPr id="2" name="Imagen 1">
          <a:extLst>
            <a:ext uri="{FF2B5EF4-FFF2-40B4-BE49-F238E27FC236}">
              <a16:creationId xmlns:a16="http://schemas.microsoft.com/office/drawing/2014/main" id="{2354A496-2EF5-AE42-B13A-19D529912839}"/>
            </a:ext>
          </a:extLst>
        </xdr:cNvPr>
        <xdr:cNvPicPr>
          <a:picLocks noChangeAspect="1"/>
        </xdr:cNvPicPr>
      </xdr:nvPicPr>
      <xdr:blipFill>
        <a:blip xmlns:r="http://schemas.openxmlformats.org/officeDocument/2006/relationships" r:embed="rId1"/>
        <a:stretch>
          <a:fillRect/>
        </a:stretch>
      </xdr:blipFill>
      <xdr:spPr>
        <a:xfrm>
          <a:off x="5918201" y="2555875"/>
          <a:ext cx="3749040" cy="2263644"/>
        </a:xfrm>
        <a:prstGeom prst="rect">
          <a:avLst/>
        </a:prstGeom>
      </xdr:spPr>
    </xdr:pic>
    <xdr:clientData/>
  </xdr:twoCellAnchor>
  <xdr:twoCellAnchor editAs="oneCell">
    <xdr:from>
      <xdr:col>0</xdr:col>
      <xdr:colOff>304800</xdr:colOff>
      <xdr:row>0</xdr:row>
      <xdr:rowOff>144780</xdr:rowOff>
    </xdr:from>
    <xdr:to>
      <xdr:col>1</xdr:col>
      <xdr:colOff>477466</xdr:colOff>
      <xdr:row>3</xdr:row>
      <xdr:rowOff>7620</xdr:rowOff>
    </xdr:to>
    <xdr:pic>
      <xdr:nvPicPr>
        <xdr:cNvPr id="3" name="3 Imagen">
          <a:extLst>
            <a:ext uri="{FF2B5EF4-FFF2-40B4-BE49-F238E27FC236}">
              <a16:creationId xmlns:a16="http://schemas.microsoft.com/office/drawing/2014/main" id="{5F7D690A-1B89-784B-A751-594E0695C4E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67609" t="5577" r="5919" b="76813"/>
        <a:stretch>
          <a:fillRect/>
        </a:stretch>
      </xdr:blipFill>
      <xdr:spPr bwMode="auto">
        <a:xfrm>
          <a:off x="304800" y="144780"/>
          <a:ext cx="998166" cy="599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4</xdr:col>
      <xdr:colOff>552450</xdr:colOff>
      <xdr:row>12</xdr:row>
      <xdr:rowOff>47626</xdr:rowOff>
    </xdr:from>
    <xdr:to>
      <xdr:col>6</xdr:col>
      <xdr:colOff>1307150</xdr:colOff>
      <xdr:row>24</xdr:row>
      <xdr:rowOff>99061</xdr:rowOff>
    </xdr:to>
    <xdr:pic>
      <xdr:nvPicPr>
        <xdr:cNvPr id="2" name="Imagen 1">
          <a:extLst>
            <a:ext uri="{FF2B5EF4-FFF2-40B4-BE49-F238E27FC236}">
              <a16:creationId xmlns:a16="http://schemas.microsoft.com/office/drawing/2014/main" id="{57AE8F67-4C87-0A42-AF8B-B0DE4EF9C7BA}"/>
            </a:ext>
          </a:extLst>
        </xdr:cNvPr>
        <xdr:cNvPicPr>
          <a:picLocks noChangeAspect="1"/>
        </xdr:cNvPicPr>
      </xdr:nvPicPr>
      <xdr:blipFill>
        <a:blip xmlns:r="http://schemas.openxmlformats.org/officeDocument/2006/relationships" r:embed="rId1"/>
        <a:stretch>
          <a:fillRect/>
        </a:stretch>
      </xdr:blipFill>
      <xdr:spPr>
        <a:xfrm>
          <a:off x="5441950" y="2498726"/>
          <a:ext cx="2405700" cy="2337435"/>
        </a:xfrm>
        <a:prstGeom prst="rect">
          <a:avLst/>
        </a:prstGeom>
      </xdr:spPr>
    </xdr:pic>
    <xdr:clientData/>
  </xdr:twoCellAnchor>
  <xdr:twoCellAnchor editAs="oneCell">
    <xdr:from>
      <xdr:col>0</xdr:col>
      <xdr:colOff>246434</xdr:colOff>
      <xdr:row>0</xdr:row>
      <xdr:rowOff>129540</xdr:rowOff>
    </xdr:from>
    <xdr:to>
      <xdr:col>1</xdr:col>
      <xdr:colOff>419100</xdr:colOff>
      <xdr:row>2</xdr:row>
      <xdr:rowOff>187960</xdr:rowOff>
    </xdr:to>
    <xdr:pic>
      <xdr:nvPicPr>
        <xdr:cNvPr id="3" name="3 Imagen">
          <a:extLst>
            <a:ext uri="{FF2B5EF4-FFF2-40B4-BE49-F238E27FC236}">
              <a16:creationId xmlns:a16="http://schemas.microsoft.com/office/drawing/2014/main" id="{56CCC159-6D44-FB48-ABC3-16BB1B7E8F4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67609" t="5577" r="5919" b="76813"/>
        <a:stretch>
          <a:fillRect/>
        </a:stretch>
      </xdr:blipFill>
      <xdr:spPr bwMode="auto">
        <a:xfrm>
          <a:off x="246434" y="129540"/>
          <a:ext cx="998166" cy="604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4</xdr:col>
      <xdr:colOff>447675</xdr:colOff>
      <xdr:row>12</xdr:row>
      <xdr:rowOff>104775</xdr:rowOff>
    </xdr:from>
    <xdr:to>
      <xdr:col>6</xdr:col>
      <xdr:colOff>1432907</xdr:colOff>
      <xdr:row>24</xdr:row>
      <xdr:rowOff>70485</xdr:rowOff>
    </xdr:to>
    <xdr:pic>
      <xdr:nvPicPr>
        <xdr:cNvPr id="2" name="Imagen 1">
          <a:extLst>
            <a:ext uri="{FF2B5EF4-FFF2-40B4-BE49-F238E27FC236}">
              <a16:creationId xmlns:a16="http://schemas.microsoft.com/office/drawing/2014/main" id="{C1C7E4C2-E6F7-A245-B20D-925C69CB7014}"/>
            </a:ext>
          </a:extLst>
        </xdr:cNvPr>
        <xdr:cNvPicPr>
          <a:picLocks noChangeAspect="1"/>
        </xdr:cNvPicPr>
      </xdr:nvPicPr>
      <xdr:blipFill>
        <a:blip xmlns:r="http://schemas.openxmlformats.org/officeDocument/2006/relationships" r:embed="rId1"/>
        <a:stretch>
          <a:fillRect/>
        </a:stretch>
      </xdr:blipFill>
      <xdr:spPr>
        <a:xfrm>
          <a:off x="6035675" y="2555875"/>
          <a:ext cx="2636232" cy="2251710"/>
        </a:xfrm>
        <a:prstGeom prst="rect">
          <a:avLst/>
        </a:prstGeom>
      </xdr:spPr>
    </xdr:pic>
    <xdr:clientData/>
  </xdr:twoCellAnchor>
  <xdr:twoCellAnchor editAs="oneCell">
    <xdr:from>
      <xdr:col>0</xdr:col>
      <xdr:colOff>670560</xdr:colOff>
      <xdr:row>0</xdr:row>
      <xdr:rowOff>114300</xdr:rowOff>
    </xdr:from>
    <xdr:to>
      <xdr:col>2</xdr:col>
      <xdr:colOff>50746</xdr:colOff>
      <xdr:row>2</xdr:row>
      <xdr:rowOff>185420</xdr:rowOff>
    </xdr:to>
    <xdr:pic>
      <xdr:nvPicPr>
        <xdr:cNvPr id="3" name="3 Imagen">
          <a:extLst>
            <a:ext uri="{FF2B5EF4-FFF2-40B4-BE49-F238E27FC236}">
              <a16:creationId xmlns:a16="http://schemas.microsoft.com/office/drawing/2014/main" id="{7F0F88A0-A3A5-6B40-A46E-70D8BAA5EAC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67609" t="5577" r="5919" b="76813"/>
        <a:stretch>
          <a:fillRect/>
        </a:stretch>
      </xdr:blipFill>
      <xdr:spPr bwMode="auto">
        <a:xfrm>
          <a:off x="670560" y="114300"/>
          <a:ext cx="1031186"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6</xdr:col>
      <xdr:colOff>0</xdr:colOff>
      <xdr:row>32</xdr:row>
      <xdr:rowOff>0</xdr:rowOff>
    </xdr:from>
    <xdr:to>
      <xdr:col>6</xdr:col>
      <xdr:colOff>343526</xdr:colOff>
      <xdr:row>33</xdr:row>
      <xdr:rowOff>97006</xdr:rowOff>
    </xdr:to>
    <xdr:sp macro="" textlink="">
      <xdr:nvSpPr>
        <xdr:cNvPr id="2" name="rect">
          <a:hlinkClick xmlns:r="http://schemas.openxmlformats.org/officeDocument/2006/relationships" r:id="rId1"/>
          <a:extLst>
            <a:ext uri="{FF2B5EF4-FFF2-40B4-BE49-F238E27FC236}">
              <a16:creationId xmlns:a16="http://schemas.microsoft.com/office/drawing/2014/main" id="{E2E2CA50-5633-7448-8FD3-5EF20CCFAF0B}"/>
            </a:ext>
          </a:extLst>
        </xdr:cNvPr>
        <xdr:cNvSpPr/>
      </xdr:nvSpPr>
      <xdr:spPr>
        <a:xfrm>
          <a:off x="7696200" y="6096000"/>
          <a:ext cx="343526" cy="300206"/>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p>
          <a:pPr algn="l"/>
          <a:endParaRPr/>
        </a:p>
      </xdr:txBody>
    </xdr:sp>
    <xdr:clientData/>
  </xdr:twoCellAnchor>
  <xdr:twoCellAnchor editAs="oneCell">
    <xdr:from>
      <xdr:col>6</xdr:col>
      <xdr:colOff>0</xdr:colOff>
      <xdr:row>32</xdr:row>
      <xdr:rowOff>0</xdr:rowOff>
    </xdr:from>
    <xdr:to>
      <xdr:col>6</xdr:col>
      <xdr:colOff>343526</xdr:colOff>
      <xdr:row>33</xdr:row>
      <xdr:rowOff>97006</xdr:rowOff>
    </xdr:to>
    <xdr:sp macro="" textlink="">
      <xdr:nvSpPr>
        <xdr:cNvPr id="3" name="rect">
          <a:hlinkClick xmlns:r="http://schemas.openxmlformats.org/officeDocument/2006/relationships" r:id="rId1"/>
          <a:extLst>
            <a:ext uri="{FF2B5EF4-FFF2-40B4-BE49-F238E27FC236}">
              <a16:creationId xmlns:a16="http://schemas.microsoft.com/office/drawing/2014/main" id="{E32EABD2-EFAE-CB42-B64F-94032AB681EA}"/>
            </a:ext>
          </a:extLst>
        </xdr:cNvPr>
        <xdr:cNvSpPr/>
      </xdr:nvSpPr>
      <xdr:spPr>
        <a:xfrm>
          <a:off x="7696200" y="6096000"/>
          <a:ext cx="343526" cy="300206"/>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p>
          <a:pPr algn="l"/>
          <a:endParaRPr/>
        </a:p>
      </xdr:txBody>
    </xdr:sp>
    <xdr:clientData/>
  </xdr:twoCellAnchor>
  <xdr:twoCellAnchor editAs="oneCell">
    <xdr:from>
      <xdr:col>6</xdr:col>
      <xdr:colOff>0</xdr:colOff>
      <xdr:row>32</xdr:row>
      <xdr:rowOff>0</xdr:rowOff>
    </xdr:from>
    <xdr:to>
      <xdr:col>6</xdr:col>
      <xdr:colOff>343526</xdr:colOff>
      <xdr:row>33</xdr:row>
      <xdr:rowOff>97006</xdr:rowOff>
    </xdr:to>
    <xdr:sp macro="" textlink="">
      <xdr:nvSpPr>
        <xdr:cNvPr id="4" name="rect">
          <a:hlinkClick xmlns:r="http://schemas.openxmlformats.org/officeDocument/2006/relationships" r:id="rId1"/>
          <a:extLst>
            <a:ext uri="{FF2B5EF4-FFF2-40B4-BE49-F238E27FC236}">
              <a16:creationId xmlns:a16="http://schemas.microsoft.com/office/drawing/2014/main" id="{ED96BE14-46CC-D44B-9F2A-507C53CDA9DF}"/>
            </a:ext>
          </a:extLst>
        </xdr:cNvPr>
        <xdr:cNvSpPr/>
      </xdr:nvSpPr>
      <xdr:spPr>
        <a:xfrm>
          <a:off x="7696200" y="6096000"/>
          <a:ext cx="343526" cy="300206"/>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p>
          <a:pPr algn="l"/>
          <a:endParaRPr/>
        </a:p>
      </xdr:txBody>
    </xdr:sp>
    <xdr:clientData/>
  </xdr:twoCellAnchor>
  <xdr:twoCellAnchor editAs="oneCell">
    <xdr:from>
      <xdr:col>0</xdr:col>
      <xdr:colOff>0</xdr:colOff>
      <xdr:row>0</xdr:row>
      <xdr:rowOff>0</xdr:rowOff>
    </xdr:from>
    <xdr:to>
      <xdr:col>1</xdr:col>
      <xdr:colOff>172666</xdr:colOff>
      <xdr:row>3</xdr:row>
      <xdr:rowOff>0</xdr:rowOff>
    </xdr:to>
    <xdr:pic>
      <xdr:nvPicPr>
        <xdr:cNvPr id="5" name="3 Imagen">
          <a:extLst>
            <a:ext uri="{FF2B5EF4-FFF2-40B4-BE49-F238E27FC236}">
              <a16:creationId xmlns:a16="http://schemas.microsoft.com/office/drawing/2014/main" id="{8DC425C5-3705-C44F-8C8A-75D0D03A20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67609" t="5577" r="5919" b="76813"/>
        <a:stretch>
          <a:fillRect/>
        </a:stretch>
      </xdr:blipFill>
      <xdr:spPr bwMode="auto">
        <a:xfrm>
          <a:off x="0" y="0"/>
          <a:ext cx="998166"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373098</xdr:colOff>
      <xdr:row>13</xdr:row>
      <xdr:rowOff>45720</xdr:rowOff>
    </xdr:from>
    <xdr:to>
      <xdr:col>6</xdr:col>
      <xdr:colOff>1158532</xdr:colOff>
      <xdr:row>25</xdr:row>
      <xdr:rowOff>23127</xdr:rowOff>
    </xdr:to>
    <xdr:pic>
      <xdr:nvPicPr>
        <xdr:cNvPr id="6" name="Imagen 5">
          <a:extLst>
            <a:ext uri="{FF2B5EF4-FFF2-40B4-BE49-F238E27FC236}">
              <a16:creationId xmlns:a16="http://schemas.microsoft.com/office/drawing/2014/main" id="{5A3B1ABE-CF63-F34F-8559-805BF3B33211}"/>
            </a:ext>
          </a:extLst>
        </xdr:cNvPr>
        <xdr:cNvPicPr>
          <a:picLocks noChangeAspect="1"/>
        </xdr:cNvPicPr>
      </xdr:nvPicPr>
      <xdr:blipFill>
        <a:blip xmlns:r="http://schemas.openxmlformats.org/officeDocument/2006/relationships" r:embed="rId3"/>
        <a:stretch>
          <a:fillRect/>
        </a:stretch>
      </xdr:blipFill>
      <xdr:spPr>
        <a:xfrm>
          <a:off x="6418298" y="2522220"/>
          <a:ext cx="2436434" cy="2263407"/>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6</xdr:col>
      <xdr:colOff>0</xdr:colOff>
      <xdr:row>31</xdr:row>
      <xdr:rowOff>0</xdr:rowOff>
    </xdr:from>
    <xdr:to>
      <xdr:col>6</xdr:col>
      <xdr:colOff>348469</xdr:colOff>
      <xdr:row>32</xdr:row>
      <xdr:rowOff>97006</xdr:rowOff>
    </xdr:to>
    <xdr:sp macro="" textlink="">
      <xdr:nvSpPr>
        <xdr:cNvPr id="2" name="rect">
          <a:hlinkClick xmlns:r="http://schemas.openxmlformats.org/officeDocument/2006/relationships" r:id="rId1"/>
          <a:extLst>
            <a:ext uri="{FF2B5EF4-FFF2-40B4-BE49-F238E27FC236}">
              <a16:creationId xmlns:a16="http://schemas.microsoft.com/office/drawing/2014/main" id="{7CB68E51-3593-6A4A-821E-B8985F7E6C0F}"/>
            </a:ext>
          </a:extLst>
        </xdr:cNvPr>
        <xdr:cNvSpPr/>
      </xdr:nvSpPr>
      <xdr:spPr>
        <a:xfrm>
          <a:off x="7264400" y="6070600"/>
          <a:ext cx="348469" cy="300206"/>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p>
          <a:pPr algn="l"/>
          <a:endParaRPr/>
        </a:p>
      </xdr:txBody>
    </xdr:sp>
    <xdr:clientData/>
  </xdr:twoCellAnchor>
  <xdr:twoCellAnchor editAs="oneCell">
    <xdr:from>
      <xdr:col>3</xdr:col>
      <xdr:colOff>339090</xdr:colOff>
      <xdr:row>13</xdr:row>
      <xdr:rowOff>114300</xdr:rowOff>
    </xdr:from>
    <xdr:to>
      <xdr:col>6</xdr:col>
      <xdr:colOff>680086</xdr:colOff>
      <xdr:row>24</xdr:row>
      <xdr:rowOff>135622</xdr:rowOff>
    </xdr:to>
    <xdr:pic>
      <xdr:nvPicPr>
        <xdr:cNvPr id="3" name="Imagen 2">
          <a:extLst>
            <a:ext uri="{FF2B5EF4-FFF2-40B4-BE49-F238E27FC236}">
              <a16:creationId xmlns:a16="http://schemas.microsoft.com/office/drawing/2014/main" id="{CA98AC49-B191-CF44-BB37-B64D534E5ADB}"/>
            </a:ext>
          </a:extLst>
        </xdr:cNvPr>
        <xdr:cNvPicPr>
          <a:picLocks noChangeAspect="1"/>
        </xdr:cNvPicPr>
      </xdr:nvPicPr>
      <xdr:blipFill rotWithShape="1">
        <a:blip xmlns:r="http://schemas.openxmlformats.org/officeDocument/2006/relationships" r:embed="rId2"/>
        <a:srcRect l="17673" t="20287" r="14782"/>
        <a:stretch/>
      </xdr:blipFill>
      <xdr:spPr>
        <a:xfrm>
          <a:off x="5126990" y="2755900"/>
          <a:ext cx="2817496" cy="2116822"/>
        </a:xfrm>
        <a:prstGeom prst="rect">
          <a:avLst/>
        </a:prstGeom>
      </xdr:spPr>
    </xdr:pic>
    <xdr:clientData/>
  </xdr:twoCellAnchor>
  <xdr:twoCellAnchor editAs="oneCell">
    <xdr:from>
      <xdr:col>0</xdr:col>
      <xdr:colOff>83820</xdr:colOff>
      <xdr:row>0</xdr:row>
      <xdr:rowOff>0</xdr:rowOff>
    </xdr:from>
    <xdr:to>
      <xdr:col>1</xdr:col>
      <xdr:colOff>256486</xdr:colOff>
      <xdr:row>3</xdr:row>
      <xdr:rowOff>0</xdr:rowOff>
    </xdr:to>
    <xdr:pic>
      <xdr:nvPicPr>
        <xdr:cNvPr id="4" name="3 Imagen">
          <a:extLst>
            <a:ext uri="{FF2B5EF4-FFF2-40B4-BE49-F238E27FC236}">
              <a16:creationId xmlns:a16="http://schemas.microsoft.com/office/drawing/2014/main" id="{1F8C35CC-C643-4744-B3EF-4AA8E1365101}"/>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67609" t="5577" r="5919" b="76813"/>
        <a:stretch>
          <a:fillRect/>
        </a:stretch>
      </xdr:blipFill>
      <xdr:spPr bwMode="auto">
        <a:xfrm>
          <a:off x="83820" y="0"/>
          <a:ext cx="998166" cy="73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6</xdr:col>
      <xdr:colOff>0</xdr:colOff>
      <xdr:row>31</xdr:row>
      <xdr:rowOff>0</xdr:rowOff>
    </xdr:from>
    <xdr:to>
      <xdr:col>6</xdr:col>
      <xdr:colOff>348469</xdr:colOff>
      <xdr:row>32</xdr:row>
      <xdr:rowOff>97006</xdr:rowOff>
    </xdr:to>
    <xdr:sp macro="" textlink="">
      <xdr:nvSpPr>
        <xdr:cNvPr id="2" name="rect">
          <a:hlinkClick xmlns:r="http://schemas.openxmlformats.org/officeDocument/2006/relationships" r:id="rId1"/>
          <a:extLst>
            <a:ext uri="{FF2B5EF4-FFF2-40B4-BE49-F238E27FC236}">
              <a16:creationId xmlns:a16="http://schemas.microsoft.com/office/drawing/2014/main" id="{E276ACB1-1F47-0B43-88A1-B2371F4D5096}"/>
            </a:ext>
          </a:extLst>
        </xdr:cNvPr>
        <xdr:cNvSpPr/>
      </xdr:nvSpPr>
      <xdr:spPr>
        <a:xfrm>
          <a:off x="6883400" y="6248400"/>
          <a:ext cx="348469" cy="300206"/>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p>
          <a:pPr algn="l"/>
          <a:endParaRPr/>
        </a:p>
      </xdr:txBody>
    </xdr:sp>
    <xdr:clientData/>
  </xdr:twoCellAnchor>
  <xdr:twoCellAnchor editAs="oneCell">
    <xdr:from>
      <xdr:col>4</xdr:col>
      <xdr:colOff>289560</xdr:colOff>
      <xdr:row>13</xdr:row>
      <xdr:rowOff>112930</xdr:rowOff>
    </xdr:from>
    <xdr:to>
      <xdr:col>6</xdr:col>
      <xdr:colOff>310515</xdr:colOff>
      <xdr:row>22</xdr:row>
      <xdr:rowOff>27246</xdr:rowOff>
    </xdr:to>
    <xdr:pic>
      <xdr:nvPicPr>
        <xdr:cNvPr id="3" name="Imagen 2">
          <a:extLst>
            <a:ext uri="{FF2B5EF4-FFF2-40B4-BE49-F238E27FC236}">
              <a16:creationId xmlns:a16="http://schemas.microsoft.com/office/drawing/2014/main" id="{0CEF7E97-C2E7-FF42-A42C-FA45073E3757}"/>
            </a:ext>
          </a:extLst>
        </xdr:cNvPr>
        <xdr:cNvPicPr>
          <a:picLocks noChangeAspect="1"/>
        </xdr:cNvPicPr>
      </xdr:nvPicPr>
      <xdr:blipFill>
        <a:blip xmlns:r="http://schemas.openxmlformats.org/officeDocument/2006/relationships" r:embed="rId2"/>
        <a:stretch>
          <a:fillRect/>
        </a:stretch>
      </xdr:blipFill>
      <xdr:spPr>
        <a:xfrm>
          <a:off x="5521960" y="2589430"/>
          <a:ext cx="1671955" cy="1628816"/>
        </a:xfrm>
        <a:prstGeom prst="rect">
          <a:avLst/>
        </a:prstGeom>
      </xdr:spPr>
    </xdr:pic>
    <xdr:clientData/>
  </xdr:twoCellAnchor>
  <xdr:twoCellAnchor editAs="oneCell">
    <xdr:from>
      <xdr:col>0</xdr:col>
      <xdr:colOff>0</xdr:colOff>
      <xdr:row>0</xdr:row>
      <xdr:rowOff>0</xdr:rowOff>
    </xdr:from>
    <xdr:to>
      <xdr:col>1</xdr:col>
      <xdr:colOff>172666</xdr:colOff>
      <xdr:row>3</xdr:row>
      <xdr:rowOff>0</xdr:rowOff>
    </xdr:to>
    <xdr:pic>
      <xdr:nvPicPr>
        <xdr:cNvPr id="4" name="3 Imagen">
          <a:extLst>
            <a:ext uri="{FF2B5EF4-FFF2-40B4-BE49-F238E27FC236}">
              <a16:creationId xmlns:a16="http://schemas.microsoft.com/office/drawing/2014/main" id="{4414DDED-4D2F-8E41-8184-15BA0DDF0DE5}"/>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67609" t="5577" r="5919" b="76813"/>
        <a:stretch>
          <a:fillRect/>
        </a:stretch>
      </xdr:blipFill>
      <xdr:spPr bwMode="auto">
        <a:xfrm>
          <a:off x="0" y="0"/>
          <a:ext cx="998166"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6</xdr:col>
      <xdr:colOff>0</xdr:colOff>
      <xdr:row>31</xdr:row>
      <xdr:rowOff>0</xdr:rowOff>
    </xdr:from>
    <xdr:to>
      <xdr:col>6</xdr:col>
      <xdr:colOff>348469</xdr:colOff>
      <xdr:row>32</xdr:row>
      <xdr:rowOff>97006</xdr:rowOff>
    </xdr:to>
    <xdr:sp macro="" textlink="">
      <xdr:nvSpPr>
        <xdr:cNvPr id="2" name="rect">
          <a:hlinkClick xmlns:r="http://schemas.openxmlformats.org/officeDocument/2006/relationships" r:id="rId1"/>
          <a:extLst>
            <a:ext uri="{FF2B5EF4-FFF2-40B4-BE49-F238E27FC236}">
              <a16:creationId xmlns:a16="http://schemas.microsoft.com/office/drawing/2014/main" id="{707556F0-2553-4248-A682-F808BF9FC3F6}"/>
            </a:ext>
          </a:extLst>
        </xdr:cNvPr>
        <xdr:cNvSpPr/>
      </xdr:nvSpPr>
      <xdr:spPr>
        <a:xfrm>
          <a:off x="5930900" y="6515100"/>
          <a:ext cx="348469" cy="300206"/>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p>
          <a:pPr algn="l"/>
          <a:endParaRPr/>
        </a:p>
      </xdr:txBody>
    </xdr:sp>
    <xdr:clientData/>
  </xdr:twoCellAnchor>
  <xdr:twoCellAnchor editAs="oneCell">
    <xdr:from>
      <xdr:col>4</xdr:col>
      <xdr:colOff>60960</xdr:colOff>
      <xdr:row>13</xdr:row>
      <xdr:rowOff>115760</xdr:rowOff>
    </xdr:from>
    <xdr:to>
      <xdr:col>6</xdr:col>
      <xdr:colOff>819150</xdr:colOff>
      <xdr:row>22</xdr:row>
      <xdr:rowOff>62255</xdr:rowOff>
    </xdr:to>
    <xdr:pic>
      <xdr:nvPicPr>
        <xdr:cNvPr id="3" name="Imagen 2">
          <a:extLst>
            <a:ext uri="{FF2B5EF4-FFF2-40B4-BE49-F238E27FC236}">
              <a16:creationId xmlns:a16="http://schemas.microsoft.com/office/drawing/2014/main" id="{8F3450FD-E211-4F4D-9A46-B3F3CF415D43}"/>
            </a:ext>
          </a:extLst>
        </xdr:cNvPr>
        <xdr:cNvPicPr>
          <a:picLocks noChangeAspect="1"/>
        </xdr:cNvPicPr>
      </xdr:nvPicPr>
      <xdr:blipFill>
        <a:blip xmlns:r="http://schemas.openxmlformats.org/officeDocument/2006/relationships" r:embed="rId2"/>
        <a:stretch>
          <a:fillRect/>
        </a:stretch>
      </xdr:blipFill>
      <xdr:spPr>
        <a:xfrm>
          <a:off x="4340860" y="2592260"/>
          <a:ext cx="2409190" cy="1660995"/>
        </a:xfrm>
        <a:prstGeom prst="rect">
          <a:avLst/>
        </a:prstGeom>
      </xdr:spPr>
    </xdr:pic>
    <xdr:clientData/>
  </xdr:twoCellAnchor>
  <xdr:twoCellAnchor editAs="oneCell">
    <xdr:from>
      <xdr:col>0</xdr:col>
      <xdr:colOff>0</xdr:colOff>
      <xdr:row>0</xdr:row>
      <xdr:rowOff>7620</xdr:rowOff>
    </xdr:from>
    <xdr:to>
      <xdr:col>1</xdr:col>
      <xdr:colOff>172666</xdr:colOff>
      <xdr:row>3</xdr:row>
      <xdr:rowOff>7620</xdr:rowOff>
    </xdr:to>
    <xdr:pic>
      <xdr:nvPicPr>
        <xdr:cNvPr id="4" name="3 Imagen">
          <a:extLst>
            <a:ext uri="{FF2B5EF4-FFF2-40B4-BE49-F238E27FC236}">
              <a16:creationId xmlns:a16="http://schemas.microsoft.com/office/drawing/2014/main" id="{EB4C47DB-0B7C-F347-8D64-FE0BE7720ADA}"/>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67609" t="5577" r="5919" b="76813"/>
        <a:stretch>
          <a:fillRect/>
        </a:stretch>
      </xdr:blipFill>
      <xdr:spPr bwMode="auto">
        <a:xfrm>
          <a:off x="0" y="7620"/>
          <a:ext cx="998166"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4</xdr:col>
      <xdr:colOff>323851</xdr:colOff>
      <xdr:row>13</xdr:row>
      <xdr:rowOff>9525</xdr:rowOff>
    </xdr:from>
    <xdr:to>
      <xdr:col>6</xdr:col>
      <xdr:colOff>897480</xdr:colOff>
      <xdr:row>24</xdr:row>
      <xdr:rowOff>25364</xdr:rowOff>
    </xdr:to>
    <xdr:pic>
      <xdr:nvPicPr>
        <xdr:cNvPr id="2" name="Imagen 1">
          <a:extLst>
            <a:ext uri="{FF2B5EF4-FFF2-40B4-BE49-F238E27FC236}">
              <a16:creationId xmlns:a16="http://schemas.microsoft.com/office/drawing/2014/main" id="{C11C1CAE-A70C-CD4A-8DBE-93F42C5F785B}"/>
            </a:ext>
          </a:extLst>
        </xdr:cNvPr>
        <xdr:cNvPicPr>
          <a:picLocks noChangeAspect="1"/>
        </xdr:cNvPicPr>
      </xdr:nvPicPr>
      <xdr:blipFill>
        <a:blip xmlns:r="http://schemas.openxmlformats.org/officeDocument/2006/relationships" r:embed="rId1"/>
        <a:stretch>
          <a:fillRect/>
        </a:stretch>
      </xdr:blipFill>
      <xdr:spPr>
        <a:xfrm>
          <a:off x="6927851" y="2651125"/>
          <a:ext cx="2224629" cy="2111339"/>
        </a:xfrm>
        <a:prstGeom prst="rect">
          <a:avLst/>
        </a:prstGeom>
      </xdr:spPr>
    </xdr:pic>
    <xdr:clientData/>
  </xdr:twoCellAnchor>
  <xdr:twoCellAnchor editAs="oneCell">
    <xdr:from>
      <xdr:col>0</xdr:col>
      <xdr:colOff>0</xdr:colOff>
      <xdr:row>0</xdr:row>
      <xdr:rowOff>60960</xdr:rowOff>
    </xdr:from>
    <xdr:to>
      <xdr:col>1</xdr:col>
      <xdr:colOff>172666</xdr:colOff>
      <xdr:row>3</xdr:row>
      <xdr:rowOff>5080</xdr:rowOff>
    </xdr:to>
    <xdr:pic>
      <xdr:nvPicPr>
        <xdr:cNvPr id="3" name="3 Imagen">
          <a:extLst>
            <a:ext uri="{FF2B5EF4-FFF2-40B4-BE49-F238E27FC236}">
              <a16:creationId xmlns:a16="http://schemas.microsoft.com/office/drawing/2014/main" id="{E2B85CB8-64AB-034F-A67F-44ED5B52ABD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67609" t="5577" r="5919" b="76813"/>
        <a:stretch>
          <a:fillRect/>
        </a:stretch>
      </xdr:blipFill>
      <xdr:spPr bwMode="auto">
        <a:xfrm>
          <a:off x="0" y="60960"/>
          <a:ext cx="998166" cy="680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6</xdr:col>
      <xdr:colOff>0</xdr:colOff>
      <xdr:row>31</xdr:row>
      <xdr:rowOff>0</xdr:rowOff>
    </xdr:from>
    <xdr:to>
      <xdr:col>6</xdr:col>
      <xdr:colOff>348469</xdr:colOff>
      <xdr:row>32</xdr:row>
      <xdr:rowOff>97006</xdr:rowOff>
    </xdr:to>
    <xdr:sp macro="" textlink="">
      <xdr:nvSpPr>
        <xdr:cNvPr id="2" name="rect">
          <a:hlinkClick xmlns:r="http://schemas.openxmlformats.org/officeDocument/2006/relationships" r:id="rId1"/>
          <a:extLst>
            <a:ext uri="{FF2B5EF4-FFF2-40B4-BE49-F238E27FC236}">
              <a16:creationId xmlns:a16="http://schemas.microsoft.com/office/drawing/2014/main" id="{71D0A1B1-037D-0140-B88C-766780D4F14C}"/>
            </a:ext>
          </a:extLst>
        </xdr:cNvPr>
        <xdr:cNvSpPr/>
      </xdr:nvSpPr>
      <xdr:spPr>
        <a:xfrm>
          <a:off x="7416800" y="6705600"/>
          <a:ext cx="348469" cy="300206"/>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p>
          <a:pPr algn="l"/>
          <a:endParaRPr/>
        </a:p>
      </xdr:txBody>
    </xdr:sp>
    <xdr:clientData/>
  </xdr:twoCellAnchor>
  <xdr:twoCellAnchor editAs="oneCell">
    <xdr:from>
      <xdr:col>4</xdr:col>
      <xdr:colOff>407467</xdr:colOff>
      <xdr:row>13</xdr:row>
      <xdr:rowOff>80009</xdr:rowOff>
    </xdr:from>
    <xdr:to>
      <xdr:col>6</xdr:col>
      <xdr:colOff>714375</xdr:colOff>
      <xdr:row>22</xdr:row>
      <xdr:rowOff>38100</xdr:rowOff>
    </xdr:to>
    <xdr:pic>
      <xdr:nvPicPr>
        <xdr:cNvPr id="3" name="Imagen 2">
          <a:extLst>
            <a:ext uri="{FF2B5EF4-FFF2-40B4-BE49-F238E27FC236}">
              <a16:creationId xmlns:a16="http://schemas.microsoft.com/office/drawing/2014/main" id="{BD10972B-7D21-BF49-95D7-7DD46FB4B320}"/>
            </a:ext>
          </a:extLst>
        </xdr:cNvPr>
        <xdr:cNvPicPr>
          <a:picLocks noChangeAspect="1"/>
        </xdr:cNvPicPr>
      </xdr:nvPicPr>
      <xdr:blipFill>
        <a:blip xmlns:r="http://schemas.openxmlformats.org/officeDocument/2006/relationships" r:embed="rId2"/>
        <a:stretch>
          <a:fillRect/>
        </a:stretch>
      </xdr:blipFill>
      <xdr:spPr>
        <a:xfrm>
          <a:off x="6173267" y="2556509"/>
          <a:ext cx="1957908" cy="1672591"/>
        </a:xfrm>
        <a:prstGeom prst="rect">
          <a:avLst/>
        </a:prstGeom>
      </xdr:spPr>
    </xdr:pic>
    <xdr:clientData/>
  </xdr:twoCellAnchor>
  <xdr:twoCellAnchor editAs="oneCell">
    <xdr:from>
      <xdr:col>0</xdr:col>
      <xdr:colOff>0</xdr:colOff>
      <xdr:row>0</xdr:row>
      <xdr:rowOff>0</xdr:rowOff>
    </xdr:from>
    <xdr:to>
      <xdr:col>1</xdr:col>
      <xdr:colOff>172666</xdr:colOff>
      <xdr:row>3</xdr:row>
      <xdr:rowOff>0</xdr:rowOff>
    </xdr:to>
    <xdr:pic>
      <xdr:nvPicPr>
        <xdr:cNvPr id="4" name="3 Imagen">
          <a:extLst>
            <a:ext uri="{FF2B5EF4-FFF2-40B4-BE49-F238E27FC236}">
              <a16:creationId xmlns:a16="http://schemas.microsoft.com/office/drawing/2014/main" id="{9ECDC8DD-37F5-364F-8C8B-95653006046B}"/>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67609" t="5577" r="5919" b="76813"/>
        <a:stretch>
          <a:fillRect/>
        </a:stretch>
      </xdr:blipFill>
      <xdr:spPr bwMode="auto">
        <a:xfrm>
          <a:off x="0" y="0"/>
          <a:ext cx="998166"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6</xdr:col>
      <xdr:colOff>0</xdr:colOff>
      <xdr:row>31</xdr:row>
      <xdr:rowOff>0</xdr:rowOff>
    </xdr:from>
    <xdr:to>
      <xdr:col>6</xdr:col>
      <xdr:colOff>342900</xdr:colOff>
      <xdr:row>32</xdr:row>
      <xdr:rowOff>101599</xdr:rowOff>
    </xdr:to>
    <xdr:sp macro="" textlink="">
      <xdr:nvSpPr>
        <xdr:cNvPr id="2"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1C5170EA-6BE9-0247-8C6C-4187DD9D7210}"/>
            </a:ext>
          </a:extLst>
        </xdr:cNvPr>
        <xdr:cNvSpPr>
          <a:spLocks noChangeAspect="1" noChangeArrowheads="1"/>
        </xdr:cNvSpPr>
      </xdr:nvSpPr>
      <xdr:spPr bwMode="auto">
        <a:xfrm>
          <a:off x="7912100" y="5511800"/>
          <a:ext cx="342900" cy="292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1054100</xdr:colOff>
      <xdr:row>0</xdr:row>
      <xdr:rowOff>101600</xdr:rowOff>
    </xdr:from>
    <xdr:to>
      <xdr:col>0</xdr:col>
      <xdr:colOff>2095500</xdr:colOff>
      <xdr:row>5</xdr:row>
      <xdr:rowOff>63500</xdr:rowOff>
    </xdr:to>
    <xdr:pic>
      <xdr:nvPicPr>
        <xdr:cNvPr id="3" name="3 Imagen">
          <a:extLst>
            <a:ext uri="{FF2B5EF4-FFF2-40B4-BE49-F238E27FC236}">
              <a16:creationId xmlns:a16="http://schemas.microsoft.com/office/drawing/2014/main" id="{81E29C21-4B32-1C4A-B6B5-315A2E5B532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67609" t="5577" r="5919" b="76813"/>
        <a:stretch>
          <a:fillRect/>
        </a:stretch>
      </xdr:blipFill>
      <xdr:spPr bwMode="auto">
        <a:xfrm>
          <a:off x="1054100" y="101600"/>
          <a:ext cx="1041400" cy="850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371475</xdr:colOff>
      <xdr:row>16</xdr:row>
      <xdr:rowOff>14241</xdr:rowOff>
    </xdr:from>
    <xdr:to>
      <xdr:col>6</xdr:col>
      <xdr:colOff>615950</xdr:colOff>
      <xdr:row>28</xdr:row>
      <xdr:rowOff>72449</xdr:rowOff>
    </xdr:to>
    <xdr:pic>
      <xdr:nvPicPr>
        <xdr:cNvPr id="4" name="4 Imagen">
          <a:extLst>
            <a:ext uri="{FF2B5EF4-FFF2-40B4-BE49-F238E27FC236}">
              <a16:creationId xmlns:a16="http://schemas.microsoft.com/office/drawing/2014/main" id="{8E2AE05A-4DEB-C44E-84A0-8A07A343EA47}"/>
            </a:ext>
          </a:extLst>
        </xdr:cNvPr>
        <xdr:cNvPicPr>
          <a:picLocks noChangeAspect="1"/>
        </xdr:cNvPicPr>
      </xdr:nvPicPr>
      <xdr:blipFill>
        <a:blip xmlns:r="http://schemas.openxmlformats.org/officeDocument/2006/relationships" r:embed="rId3"/>
        <a:stretch>
          <a:fillRect/>
        </a:stretch>
      </xdr:blipFill>
      <xdr:spPr>
        <a:xfrm>
          <a:off x="6607175" y="2859041"/>
          <a:ext cx="1920875" cy="2191808"/>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oneCellAnchor>
    <xdr:from>
      <xdr:col>6</xdr:col>
      <xdr:colOff>0</xdr:colOff>
      <xdr:row>31</xdr:row>
      <xdr:rowOff>0</xdr:rowOff>
    </xdr:from>
    <xdr:ext cx="342900" cy="292099"/>
    <xdr:sp macro="" textlink="">
      <xdr:nvSpPr>
        <xdr:cNvPr id="2"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FBCC4E96-106A-D840-95EA-74823CE6C719}"/>
            </a:ext>
          </a:extLst>
        </xdr:cNvPr>
        <xdr:cNvSpPr>
          <a:spLocks noChangeAspect="1" noChangeArrowheads="1"/>
        </xdr:cNvSpPr>
      </xdr:nvSpPr>
      <xdr:spPr bwMode="auto">
        <a:xfrm>
          <a:off x="5257800" y="5511800"/>
          <a:ext cx="342900" cy="292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2</xdr:col>
      <xdr:colOff>208508</xdr:colOff>
      <xdr:row>1</xdr:row>
      <xdr:rowOff>66343</xdr:rowOff>
    </xdr:from>
    <xdr:to>
      <xdr:col>2</xdr:col>
      <xdr:colOff>1052015</xdr:colOff>
      <xdr:row>3</xdr:row>
      <xdr:rowOff>196195</xdr:rowOff>
    </xdr:to>
    <xdr:pic>
      <xdr:nvPicPr>
        <xdr:cNvPr id="4" name="3 Imagen">
          <a:extLst>
            <a:ext uri="{FF2B5EF4-FFF2-40B4-BE49-F238E27FC236}">
              <a16:creationId xmlns:a16="http://schemas.microsoft.com/office/drawing/2014/main" id="{AE3156CE-97BF-9943-ACCB-6333CBAB43B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67609" t="5577" r="5919" b="76813"/>
        <a:stretch>
          <a:fillRect/>
        </a:stretch>
      </xdr:blipFill>
      <xdr:spPr bwMode="auto">
        <a:xfrm>
          <a:off x="792708" y="231443"/>
          <a:ext cx="843507" cy="6378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857249</xdr:colOff>
      <xdr:row>14</xdr:row>
      <xdr:rowOff>89353</xdr:rowOff>
    </xdr:from>
    <xdr:to>
      <xdr:col>6</xdr:col>
      <xdr:colOff>942975</xdr:colOff>
      <xdr:row>24</xdr:row>
      <xdr:rowOff>123221</xdr:rowOff>
    </xdr:to>
    <xdr:pic>
      <xdr:nvPicPr>
        <xdr:cNvPr id="5" name="1 Imagen">
          <a:extLst>
            <a:ext uri="{FF2B5EF4-FFF2-40B4-BE49-F238E27FC236}">
              <a16:creationId xmlns:a16="http://schemas.microsoft.com/office/drawing/2014/main" id="{BF133415-5049-6042-A20B-3D3D6BAA93CE}"/>
            </a:ext>
          </a:extLst>
        </xdr:cNvPr>
        <xdr:cNvPicPr>
          <a:picLocks noChangeAspect="1"/>
        </xdr:cNvPicPr>
      </xdr:nvPicPr>
      <xdr:blipFill>
        <a:blip xmlns:r="http://schemas.openxmlformats.org/officeDocument/2006/relationships" r:embed="rId3"/>
        <a:stretch>
          <a:fillRect/>
        </a:stretch>
      </xdr:blipFill>
      <xdr:spPr>
        <a:xfrm>
          <a:off x="9696449" y="2654753"/>
          <a:ext cx="1800226" cy="1799168"/>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oneCellAnchor>
    <xdr:from>
      <xdr:col>4</xdr:col>
      <xdr:colOff>60325</xdr:colOff>
      <xdr:row>14</xdr:row>
      <xdr:rowOff>114300</xdr:rowOff>
    </xdr:from>
    <xdr:ext cx="2628900" cy="1600200"/>
    <xdr:pic>
      <xdr:nvPicPr>
        <xdr:cNvPr id="2" name="image2.png" title="Imagen">
          <a:extLst>
            <a:ext uri="{FF2B5EF4-FFF2-40B4-BE49-F238E27FC236}">
              <a16:creationId xmlns:a16="http://schemas.microsoft.com/office/drawing/2014/main" id="{1CC166A9-E7DF-054C-B13A-4EFE6081C657}"/>
            </a:ext>
          </a:extLst>
        </xdr:cNvPr>
        <xdr:cNvPicPr preferRelativeResize="0"/>
      </xdr:nvPicPr>
      <xdr:blipFill>
        <a:blip xmlns:r="http://schemas.openxmlformats.org/officeDocument/2006/relationships" r:embed="rId1" cstate="print"/>
        <a:stretch>
          <a:fillRect/>
        </a:stretch>
      </xdr:blipFill>
      <xdr:spPr>
        <a:xfrm>
          <a:off x="6283325" y="2603500"/>
          <a:ext cx="2628900" cy="1600200"/>
        </a:xfrm>
        <a:prstGeom prst="rect">
          <a:avLst/>
        </a:prstGeom>
        <a:noFill/>
      </xdr:spPr>
    </xdr:pic>
    <xdr:clientData fLocksWithSheet="0"/>
  </xdr:oneCellAnchor>
  <xdr:oneCellAnchor>
    <xdr:from>
      <xdr:col>0</xdr:col>
      <xdr:colOff>180975</xdr:colOff>
      <xdr:row>0</xdr:row>
      <xdr:rowOff>38100</xdr:rowOff>
    </xdr:from>
    <xdr:ext cx="590550" cy="542925"/>
    <xdr:pic>
      <xdr:nvPicPr>
        <xdr:cNvPr id="3" name="image1.jpg" title="Imagen">
          <a:extLst>
            <a:ext uri="{FF2B5EF4-FFF2-40B4-BE49-F238E27FC236}">
              <a16:creationId xmlns:a16="http://schemas.microsoft.com/office/drawing/2014/main" id="{F0762E40-A31D-1442-A3F0-5625B9368837}"/>
            </a:ext>
          </a:extLst>
        </xdr:cNvPr>
        <xdr:cNvPicPr preferRelativeResize="0"/>
      </xdr:nvPicPr>
      <xdr:blipFill>
        <a:blip xmlns:r="http://schemas.openxmlformats.org/officeDocument/2006/relationships" r:embed="rId2" cstate="print"/>
        <a:stretch>
          <a:fillRect/>
        </a:stretch>
      </xdr:blipFill>
      <xdr:spPr>
        <a:xfrm>
          <a:off x="180975" y="38100"/>
          <a:ext cx="590550" cy="542925"/>
        </a:xfrm>
        <a:prstGeom prst="rect">
          <a:avLst/>
        </a:prstGeom>
        <a:noFill/>
      </xdr:spPr>
    </xdr:pic>
    <xdr:clientData fLocksWithSheet="0"/>
  </xdr:oneCellAnchor>
  <xdr:oneCellAnchor>
    <xdr:from>
      <xdr:col>6</xdr:col>
      <xdr:colOff>0</xdr:colOff>
      <xdr:row>29</xdr:row>
      <xdr:rowOff>0</xdr:rowOff>
    </xdr:from>
    <xdr:ext cx="342900" cy="292099"/>
    <xdr:sp macro="" textlink="">
      <xdr:nvSpPr>
        <xdr:cNvPr id="4"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3"/>
          <a:extLst>
            <a:ext uri="{FF2B5EF4-FFF2-40B4-BE49-F238E27FC236}">
              <a16:creationId xmlns:a16="http://schemas.microsoft.com/office/drawing/2014/main" id="{992A742B-0D5E-A84C-8416-93D7BF38CEC8}"/>
            </a:ext>
          </a:extLst>
        </xdr:cNvPr>
        <xdr:cNvSpPr>
          <a:spLocks noChangeAspect="1" noChangeArrowheads="1"/>
        </xdr:cNvSpPr>
      </xdr:nvSpPr>
      <xdr:spPr bwMode="auto">
        <a:xfrm>
          <a:off x="7912100" y="8191500"/>
          <a:ext cx="342900" cy="292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6</xdr:col>
      <xdr:colOff>0</xdr:colOff>
      <xdr:row>32</xdr:row>
      <xdr:rowOff>0</xdr:rowOff>
    </xdr:from>
    <xdr:to>
      <xdr:col>6</xdr:col>
      <xdr:colOff>342900</xdr:colOff>
      <xdr:row>33</xdr:row>
      <xdr:rowOff>101600</xdr:rowOff>
    </xdr:to>
    <xdr:sp macro="" textlink="">
      <xdr:nvSpPr>
        <xdr:cNvPr id="6"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3"/>
          <a:extLst>
            <a:ext uri="{FF2B5EF4-FFF2-40B4-BE49-F238E27FC236}">
              <a16:creationId xmlns:a16="http://schemas.microsoft.com/office/drawing/2014/main" id="{2E358563-38F0-414C-8AD4-9CA03076B12A}"/>
            </a:ext>
          </a:extLst>
        </xdr:cNvPr>
        <xdr:cNvSpPr>
          <a:spLocks noChangeAspect="1" noChangeArrowheads="1"/>
        </xdr:cNvSpPr>
      </xdr:nvSpPr>
      <xdr:spPr bwMode="auto">
        <a:xfrm>
          <a:off x="7874000" y="8013700"/>
          <a:ext cx="342900" cy="292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32</xdr:row>
      <xdr:rowOff>0</xdr:rowOff>
    </xdr:from>
    <xdr:to>
      <xdr:col>6</xdr:col>
      <xdr:colOff>342900</xdr:colOff>
      <xdr:row>33</xdr:row>
      <xdr:rowOff>101600</xdr:rowOff>
    </xdr:to>
    <xdr:sp macro="" textlink="">
      <xdr:nvSpPr>
        <xdr:cNvPr id="8"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3"/>
          <a:extLst>
            <a:ext uri="{FF2B5EF4-FFF2-40B4-BE49-F238E27FC236}">
              <a16:creationId xmlns:a16="http://schemas.microsoft.com/office/drawing/2014/main" id="{327427C1-B90B-4446-B778-C8994C30AB00}"/>
            </a:ext>
          </a:extLst>
        </xdr:cNvPr>
        <xdr:cNvSpPr>
          <a:spLocks noChangeAspect="1" noChangeArrowheads="1"/>
        </xdr:cNvSpPr>
      </xdr:nvSpPr>
      <xdr:spPr bwMode="auto">
        <a:xfrm>
          <a:off x="7874000" y="8013700"/>
          <a:ext cx="342900" cy="292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32</xdr:row>
      <xdr:rowOff>0</xdr:rowOff>
    </xdr:from>
    <xdr:to>
      <xdr:col>6</xdr:col>
      <xdr:colOff>342900</xdr:colOff>
      <xdr:row>33</xdr:row>
      <xdr:rowOff>101600</xdr:rowOff>
    </xdr:to>
    <xdr:sp macro="" textlink="">
      <xdr:nvSpPr>
        <xdr:cNvPr id="9"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3"/>
          <a:extLst>
            <a:ext uri="{FF2B5EF4-FFF2-40B4-BE49-F238E27FC236}">
              <a16:creationId xmlns:a16="http://schemas.microsoft.com/office/drawing/2014/main" id="{6FC8EB50-D4FD-FA4C-B4C6-69460F07C397}"/>
            </a:ext>
          </a:extLst>
        </xdr:cNvPr>
        <xdr:cNvSpPr>
          <a:spLocks noChangeAspect="1" noChangeArrowheads="1"/>
        </xdr:cNvSpPr>
      </xdr:nvSpPr>
      <xdr:spPr bwMode="auto">
        <a:xfrm>
          <a:off x="7874000" y="8013700"/>
          <a:ext cx="342900" cy="292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oneCellAnchor>
    <xdr:from>
      <xdr:col>0</xdr:col>
      <xdr:colOff>180975</xdr:colOff>
      <xdr:row>0</xdr:row>
      <xdr:rowOff>38100</xdr:rowOff>
    </xdr:from>
    <xdr:ext cx="590550" cy="542925"/>
    <xdr:pic>
      <xdr:nvPicPr>
        <xdr:cNvPr id="3" name="image1.jpg" title="Imagen">
          <a:extLst>
            <a:ext uri="{FF2B5EF4-FFF2-40B4-BE49-F238E27FC236}">
              <a16:creationId xmlns:a16="http://schemas.microsoft.com/office/drawing/2014/main" id="{7718BEAC-8669-074A-86A7-9FA9229EC68E}"/>
            </a:ext>
          </a:extLst>
        </xdr:cNvPr>
        <xdr:cNvPicPr preferRelativeResize="0"/>
      </xdr:nvPicPr>
      <xdr:blipFill>
        <a:blip xmlns:r="http://schemas.openxmlformats.org/officeDocument/2006/relationships" r:embed="rId1" cstate="print"/>
        <a:stretch>
          <a:fillRect/>
        </a:stretch>
      </xdr:blipFill>
      <xdr:spPr>
        <a:xfrm>
          <a:off x="180975" y="38100"/>
          <a:ext cx="590550" cy="542925"/>
        </a:xfrm>
        <a:prstGeom prst="rect">
          <a:avLst/>
        </a:prstGeom>
        <a:noFill/>
      </xdr:spPr>
    </xdr:pic>
    <xdr:clientData fLocksWithSheet="0"/>
  </xdr:oneCellAnchor>
  <xdr:oneCellAnchor>
    <xdr:from>
      <xdr:col>6</xdr:col>
      <xdr:colOff>0</xdr:colOff>
      <xdr:row>29</xdr:row>
      <xdr:rowOff>0</xdr:rowOff>
    </xdr:from>
    <xdr:ext cx="342900" cy="292099"/>
    <xdr:sp macro="" textlink="">
      <xdr:nvSpPr>
        <xdr:cNvPr id="4"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2"/>
          <a:extLst>
            <a:ext uri="{FF2B5EF4-FFF2-40B4-BE49-F238E27FC236}">
              <a16:creationId xmlns:a16="http://schemas.microsoft.com/office/drawing/2014/main" id="{F052306B-6CA0-5240-9914-CF66CC4C9702}"/>
            </a:ext>
          </a:extLst>
        </xdr:cNvPr>
        <xdr:cNvSpPr>
          <a:spLocks noChangeAspect="1" noChangeArrowheads="1"/>
        </xdr:cNvSpPr>
      </xdr:nvSpPr>
      <xdr:spPr bwMode="auto">
        <a:xfrm>
          <a:off x="8915400" y="5461000"/>
          <a:ext cx="342900" cy="292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25.xml><?xml version="1.0" encoding="utf-8"?>
<xdr:wsDr xmlns:xdr="http://schemas.openxmlformats.org/drawingml/2006/spreadsheetDrawing" xmlns:a="http://schemas.openxmlformats.org/drawingml/2006/main">
  <xdr:oneCellAnchor>
    <xdr:from>
      <xdr:col>4</xdr:col>
      <xdr:colOff>673100</xdr:colOff>
      <xdr:row>12</xdr:row>
      <xdr:rowOff>114300</xdr:rowOff>
    </xdr:from>
    <xdr:ext cx="1724025" cy="1838325"/>
    <xdr:pic>
      <xdr:nvPicPr>
        <xdr:cNvPr id="2" name="image2.jpg">
          <a:extLst>
            <a:ext uri="{FF2B5EF4-FFF2-40B4-BE49-F238E27FC236}">
              <a16:creationId xmlns:a16="http://schemas.microsoft.com/office/drawing/2014/main" id="{642999DB-45D5-F04C-8E0E-92366F96058F}"/>
            </a:ext>
          </a:extLst>
        </xdr:cNvPr>
        <xdr:cNvPicPr preferRelativeResize="0"/>
      </xdr:nvPicPr>
      <xdr:blipFill>
        <a:blip xmlns:r="http://schemas.openxmlformats.org/officeDocument/2006/relationships" r:embed="rId1" cstate="print"/>
        <a:stretch>
          <a:fillRect/>
        </a:stretch>
      </xdr:blipFill>
      <xdr:spPr>
        <a:xfrm>
          <a:off x="6007100" y="2895600"/>
          <a:ext cx="1724025" cy="1838325"/>
        </a:xfrm>
        <a:prstGeom prst="rect">
          <a:avLst/>
        </a:prstGeom>
        <a:noFill/>
      </xdr:spPr>
    </xdr:pic>
    <xdr:clientData fLocksWithSheet="0"/>
  </xdr:oneCellAnchor>
  <xdr:oneCellAnchor>
    <xdr:from>
      <xdr:col>0</xdr:col>
      <xdr:colOff>219075</xdr:colOff>
      <xdr:row>0</xdr:row>
      <xdr:rowOff>19050</xdr:rowOff>
    </xdr:from>
    <xdr:ext cx="609600" cy="561975"/>
    <xdr:pic>
      <xdr:nvPicPr>
        <xdr:cNvPr id="3" name="image1.jpg" title="Imagen">
          <a:extLst>
            <a:ext uri="{FF2B5EF4-FFF2-40B4-BE49-F238E27FC236}">
              <a16:creationId xmlns:a16="http://schemas.microsoft.com/office/drawing/2014/main" id="{ADE6B4E5-BA4E-E540-9D44-28EFCC2EED25}"/>
            </a:ext>
          </a:extLst>
        </xdr:cNvPr>
        <xdr:cNvPicPr preferRelativeResize="0"/>
      </xdr:nvPicPr>
      <xdr:blipFill>
        <a:blip xmlns:r="http://schemas.openxmlformats.org/officeDocument/2006/relationships" r:embed="rId2" cstate="print"/>
        <a:stretch>
          <a:fillRect/>
        </a:stretch>
      </xdr:blipFill>
      <xdr:spPr>
        <a:xfrm>
          <a:off x="219075" y="19050"/>
          <a:ext cx="609600" cy="561975"/>
        </a:xfrm>
        <a:prstGeom prst="rect">
          <a:avLst/>
        </a:prstGeom>
        <a:noFill/>
      </xdr:spPr>
    </xdr:pic>
    <xdr:clientData fLocksWithSheet="0"/>
  </xdr:oneCellAnchor>
</xdr:wsDr>
</file>

<file path=xl/drawings/drawing26.xml><?xml version="1.0" encoding="utf-8"?>
<xdr:wsDr xmlns:xdr="http://schemas.openxmlformats.org/drawingml/2006/spreadsheetDrawing" xmlns:a="http://schemas.openxmlformats.org/drawingml/2006/main">
  <xdr:oneCellAnchor>
    <xdr:from>
      <xdr:col>3</xdr:col>
      <xdr:colOff>1301750</xdr:colOff>
      <xdr:row>12</xdr:row>
      <xdr:rowOff>76199</xdr:rowOff>
    </xdr:from>
    <xdr:ext cx="4229100" cy="1781175"/>
    <xdr:pic>
      <xdr:nvPicPr>
        <xdr:cNvPr id="2" name="image1.png" title="Imagen">
          <a:extLst>
            <a:ext uri="{FF2B5EF4-FFF2-40B4-BE49-F238E27FC236}">
              <a16:creationId xmlns:a16="http://schemas.microsoft.com/office/drawing/2014/main" id="{0E36BE0F-FBA0-AF4F-B25D-FB7EA15981C8}"/>
            </a:ext>
          </a:extLst>
        </xdr:cNvPr>
        <xdr:cNvPicPr preferRelativeResize="0"/>
      </xdr:nvPicPr>
      <xdr:blipFill>
        <a:blip xmlns:r="http://schemas.openxmlformats.org/officeDocument/2006/relationships" r:embed="rId1" cstate="print"/>
        <a:stretch>
          <a:fillRect/>
        </a:stretch>
      </xdr:blipFill>
      <xdr:spPr>
        <a:xfrm>
          <a:off x="5988050" y="2857499"/>
          <a:ext cx="4229100" cy="1781175"/>
        </a:xfrm>
        <a:prstGeom prst="rect">
          <a:avLst/>
        </a:prstGeom>
        <a:noFill/>
      </xdr:spPr>
    </xdr:pic>
    <xdr:clientData fLocksWithSheet="0"/>
  </xdr:oneCellAnchor>
  <xdr:oneCellAnchor>
    <xdr:from>
      <xdr:col>0</xdr:col>
      <xdr:colOff>190500</xdr:colOff>
      <xdr:row>0</xdr:row>
      <xdr:rowOff>19050</xdr:rowOff>
    </xdr:from>
    <xdr:ext cx="609600" cy="561975"/>
    <xdr:pic>
      <xdr:nvPicPr>
        <xdr:cNvPr id="3" name="image2.jpg" title="Imagen">
          <a:extLst>
            <a:ext uri="{FF2B5EF4-FFF2-40B4-BE49-F238E27FC236}">
              <a16:creationId xmlns:a16="http://schemas.microsoft.com/office/drawing/2014/main" id="{A3125BDF-DF76-0841-8AAC-655F51604650}"/>
            </a:ext>
          </a:extLst>
        </xdr:cNvPr>
        <xdr:cNvPicPr preferRelativeResize="0"/>
      </xdr:nvPicPr>
      <xdr:blipFill>
        <a:blip xmlns:r="http://schemas.openxmlformats.org/officeDocument/2006/relationships" r:embed="rId2" cstate="print"/>
        <a:stretch>
          <a:fillRect/>
        </a:stretch>
      </xdr:blipFill>
      <xdr:spPr>
        <a:xfrm>
          <a:off x="190500" y="19050"/>
          <a:ext cx="609600" cy="561975"/>
        </a:xfrm>
        <a:prstGeom prst="rect">
          <a:avLst/>
        </a:prstGeom>
        <a:noFill/>
      </xdr:spPr>
    </xdr:pic>
    <xdr:clientData fLocksWithSheet="0"/>
  </xdr:oneCellAnchor>
</xdr:wsDr>
</file>

<file path=xl/drawings/drawing27.xml><?xml version="1.0" encoding="utf-8"?>
<xdr:wsDr xmlns:xdr="http://schemas.openxmlformats.org/drawingml/2006/spreadsheetDrawing" xmlns:a="http://schemas.openxmlformats.org/drawingml/2006/main">
  <xdr:oneCellAnchor>
    <xdr:from>
      <xdr:col>0</xdr:col>
      <xdr:colOff>190500</xdr:colOff>
      <xdr:row>0</xdr:row>
      <xdr:rowOff>19050</xdr:rowOff>
    </xdr:from>
    <xdr:ext cx="609600" cy="561975"/>
    <xdr:pic>
      <xdr:nvPicPr>
        <xdr:cNvPr id="3" name="image2.jpg" title="Imagen">
          <a:extLst>
            <a:ext uri="{FF2B5EF4-FFF2-40B4-BE49-F238E27FC236}">
              <a16:creationId xmlns:a16="http://schemas.microsoft.com/office/drawing/2014/main" id="{89410635-ED1F-0F42-B6F9-B22EE16D8ED4}"/>
            </a:ext>
          </a:extLst>
        </xdr:cNvPr>
        <xdr:cNvPicPr preferRelativeResize="0"/>
      </xdr:nvPicPr>
      <xdr:blipFill>
        <a:blip xmlns:r="http://schemas.openxmlformats.org/officeDocument/2006/relationships" r:embed="rId1" cstate="print"/>
        <a:stretch>
          <a:fillRect/>
        </a:stretch>
      </xdr:blipFill>
      <xdr:spPr>
        <a:xfrm>
          <a:off x="190500" y="19050"/>
          <a:ext cx="609600" cy="561975"/>
        </a:xfrm>
        <a:prstGeom prst="rect">
          <a:avLst/>
        </a:prstGeom>
        <a:noFill/>
      </xdr:spPr>
    </xdr:pic>
    <xdr:clientData fLocksWithSheet="0"/>
  </xdr:oneCellAnchor>
</xdr:wsDr>
</file>

<file path=xl/drawings/drawing28.xml><?xml version="1.0" encoding="utf-8"?>
<xdr:wsDr xmlns:xdr="http://schemas.openxmlformats.org/drawingml/2006/spreadsheetDrawing" xmlns:a="http://schemas.openxmlformats.org/drawingml/2006/main">
  <xdr:oneCellAnchor>
    <xdr:from>
      <xdr:col>0</xdr:col>
      <xdr:colOff>190500</xdr:colOff>
      <xdr:row>0</xdr:row>
      <xdr:rowOff>19050</xdr:rowOff>
    </xdr:from>
    <xdr:ext cx="609600" cy="561975"/>
    <xdr:pic>
      <xdr:nvPicPr>
        <xdr:cNvPr id="2" name="image2.jpg" title="Imagen">
          <a:extLst>
            <a:ext uri="{FF2B5EF4-FFF2-40B4-BE49-F238E27FC236}">
              <a16:creationId xmlns:a16="http://schemas.microsoft.com/office/drawing/2014/main" id="{A1078FCF-D2F8-6047-8353-E970EEA8E771}"/>
            </a:ext>
          </a:extLst>
        </xdr:cNvPr>
        <xdr:cNvPicPr preferRelativeResize="0"/>
      </xdr:nvPicPr>
      <xdr:blipFill>
        <a:blip xmlns:r="http://schemas.openxmlformats.org/officeDocument/2006/relationships" r:embed="rId1" cstate="print"/>
        <a:stretch>
          <a:fillRect/>
        </a:stretch>
      </xdr:blipFill>
      <xdr:spPr>
        <a:xfrm>
          <a:off x="190500" y="19050"/>
          <a:ext cx="609600" cy="561975"/>
        </a:xfrm>
        <a:prstGeom prst="rect">
          <a:avLst/>
        </a:prstGeom>
        <a:noFill/>
      </xdr:spPr>
    </xdr:pic>
    <xdr:clientData fLocksWithSheet="0"/>
  </xdr:oneCellAnchor>
  <xdr:twoCellAnchor editAs="oneCell">
    <xdr:from>
      <xdr:col>6</xdr:col>
      <xdr:colOff>0</xdr:colOff>
      <xdr:row>31</xdr:row>
      <xdr:rowOff>0</xdr:rowOff>
    </xdr:from>
    <xdr:to>
      <xdr:col>6</xdr:col>
      <xdr:colOff>342900</xdr:colOff>
      <xdr:row>32</xdr:row>
      <xdr:rowOff>101599</xdr:rowOff>
    </xdr:to>
    <xdr:sp macro="" textlink="">
      <xdr:nvSpPr>
        <xdr:cNvPr id="3"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2"/>
          <a:extLst>
            <a:ext uri="{FF2B5EF4-FFF2-40B4-BE49-F238E27FC236}">
              <a16:creationId xmlns:a16="http://schemas.microsoft.com/office/drawing/2014/main" id="{E130464A-3A60-B942-90C2-59022678DE2F}"/>
            </a:ext>
          </a:extLst>
        </xdr:cNvPr>
        <xdr:cNvSpPr>
          <a:spLocks noChangeAspect="1" noChangeArrowheads="1"/>
        </xdr:cNvSpPr>
      </xdr:nvSpPr>
      <xdr:spPr bwMode="auto">
        <a:xfrm>
          <a:off x="7912100" y="6057900"/>
          <a:ext cx="342900" cy="292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1054100</xdr:colOff>
      <xdr:row>0</xdr:row>
      <xdr:rowOff>101600</xdr:rowOff>
    </xdr:from>
    <xdr:to>
      <xdr:col>0</xdr:col>
      <xdr:colOff>2044700</xdr:colOff>
      <xdr:row>3</xdr:row>
      <xdr:rowOff>127000</xdr:rowOff>
    </xdr:to>
    <xdr:pic>
      <xdr:nvPicPr>
        <xdr:cNvPr id="4" name="3 Imagen">
          <a:extLst>
            <a:ext uri="{FF2B5EF4-FFF2-40B4-BE49-F238E27FC236}">
              <a16:creationId xmlns:a16="http://schemas.microsoft.com/office/drawing/2014/main" id="{69952252-B88D-644C-85B6-22EEFDDEB1B1}"/>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67609" t="5577" r="5919" b="76813"/>
        <a:stretch>
          <a:fillRect/>
        </a:stretch>
      </xdr:blipFill>
      <xdr:spPr bwMode="auto">
        <a:xfrm>
          <a:off x="1054100" y="101600"/>
          <a:ext cx="990600" cy="73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552450</xdr:colOff>
      <xdr:row>15</xdr:row>
      <xdr:rowOff>114300</xdr:rowOff>
    </xdr:from>
    <xdr:to>
      <xdr:col>6</xdr:col>
      <xdr:colOff>133350</xdr:colOff>
      <xdr:row>26</xdr:row>
      <xdr:rowOff>13582</xdr:rowOff>
    </xdr:to>
    <xdr:pic>
      <xdr:nvPicPr>
        <xdr:cNvPr id="5" name="4 Imagen">
          <a:extLst>
            <a:ext uri="{FF2B5EF4-FFF2-40B4-BE49-F238E27FC236}">
              <a16:creationId xmlns:a16="http://schemas.microsoft.com/office/drawing/2014/main" id="{9FAB08C5-8955-224C-894A-21D93784F747}"/>
            </a:ext>
          </a:extLst>
        </xdr:cNvPr>
        <xdr:cNvPicPr>
          <a:picLocks noChangeAspect="1"/>
        </xdr:cNvPicPr>
      </xdr:nvPicPr>
      <xdr:blipFill>
        <a:blip xmlns:r="http://schemas.openxmlformats.org/officeDocument/2006/relationships" r:embed="rId4"/>
        <a:stretch>
          <a:fillRect/>
        </a:stretch>
      </xdr:blipFill>
      <xdr:spPr>
        <a:xfrm>
          <a:off x="6788150" y="3136900"/>
          <a:ext cx="1257300" cy="1855082"/>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2</xdr:col>
      <xdr:colOff>208508</xdr:colOff>
      <xdr:row>1</xdr:row>
      <xdr:rowOff>66343</xdr:rowOff>
    </xdr:from>
    <xdr:to>
      <xdr:col>2</xdr:col>
      <xdr:colOff>1102815</xdr:colOff>
      <xdr:row>4</xdr:row>
      <xdr:rowOff>69195</xdr:rowOff>
    </xdr:to>
    <xdr:pic>
      <xdr:nvPicPr>
        <xdr:cNvPr id="2" name="3 Imagen">
          <a:extLst>
            <a:ext uri="{FF2B5EF4-FFF2-40B4-BE49-F238E27FC236}">
              <a16:creationId xmlns:a16="http://schemas.microsoft.com/office/drawing/2014/main" id="{68AB4DA1-B430-5448-B097-AFBA673C706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67609" t="5577" r="5919" b="76813"/>
        <a:stretch>
          <a:fillRect/>
        </a:stretch>
      </xdr:blipFill>
      <xdr:spPr bwMode="auto">
        <a:xfrm>
          <a:off x="792708" y="231443"/>
          <a:ext cx="843507" cy="6378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512839</xdr:colOff>
      <xdr:row>13</xdr:row>
      <xdr:rowOff>114300</xdr:rowOff>
    </xdr:from>
    <xdr:to>
      <xdr:col>6</xdr:col>
      <xdr:colOff>1016000</xdr:colOff>
      <xdr:row>23</xdr:row>
      <xdr:rowOff>163081</xdr:rowOff>
    </xdr:to>
    <xdr:pic>
      <xdr:nvPicPr>
        <xdr:cNvPr id="3" name="Imagen 2">
          <a:extLst>
            <a:ext uri="{FF2B5EF4-FFF2-40B4-BE49-F238E27FC236}">
              <a16:creationId xmlns:a16="http://schemas.microsoft.com/office/drawing/2014/main" id="{CD815487-43D4-EB43-961C-CE4EE51A521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9352039" y="2476500"/>
          <a:ext cx="2217661" cy="1699781"/>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6</xdr:col>
      <xdr:colOff>0</xdr:colOff>
      <xdr:row>32</xdr:row>
      <xdr:rowOff>0</xdr:rowOff>
    </xdr:from>
    <xdr:to>
      <xdr:col>6</xdr:col>
      <xdr:colOff>342900</xdr:colOff>
      <xdr:row>33</xdr:row>
      <xdr:rowOff>101600</xdr:rowOff>
    </xdr:to>
    <xdr:sp macro="" textlink="">
      <xdr:nvSpPr>
        <xdr:cNvPr id="2"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C9D82BEB-0B9A-614D-8FE8-427D257FF98D}"/>
            </a:ext>
          </a:extLst>
        </xdr:cNvPr>
        <xdr:cNvSpPr>
          <a:spLocks noChangeAspect="1" noChangeArrowheads="1"/>
        </xdr:cNvSpPr>
      </xdr:nvSpPr>
      <xdr:spPr bwMode="auto">
        <a:xfrm>
          <a:off x="7874000" y="8013700"/>
          <a:ext cx="342900" cy="292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1054100</xdr:colOff>
      <xdr:row>0</xdr:row>
      <xdr:rowOff>101600</xdr:rowOff>
    </xdr:from>
    <xdr:to>
      <xdr:col>0</xdr:col>
      <xdr:colOff>2095500</xdr:colOff>
      <xdr:row>4</xdr:row>
      <xdr:rowOff>12700</xdr:rowOff>
    </xdr:to>
    <xdr:pic>
      <xdr:nvPicPr>
        <xdr:cNvPr id="3" name="3 Imagen">
          <a:extLst>
            <a:ext uri="{FF2B5EF4-FFF2-40B4-BE49-F238E27FC236}">
              <a16:creationId xmlns:a16="http://schemas.microsoft.com/office/drawing/2014/main" id="{4A54F970-5078-CB47-BA45-2E54D01CBBE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67609" t="5577" r="5919" b="76813"/>
        <a:stretch>
          <a:fillRect/>
        </a:stretch>
      </xdr:blipFill>
      <xdr:spPr bwMode="auto">
        <a:xfrm>
          <a:off x="1054100" y="101600"/>
          <a:ext cx="990600" cy="73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32</xdr:row>
      <xdr:rowOff>0</xdr:rowOff>
    </xdr:from>
    <xdr:to>
      <xdr:col>6</xdr:col>
      <xdr:colOff>342900</xdr:colOff>
      <xdr:row>33</xdr:row>
      <xdr:rowOff>101600</xdr:rowOff>
    </xdr:to>
    <xdr:sp macro="" textlink="">
      <xdr:nvSpPr>
        <xdr:cNvPr id="4"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6ACA6ED7-E4CA-0F4C-8226-6753A1FBF6D9}"/>
            </a:ext>
          </a:extLst>
        </xdr:cNvPr>
        <xdr:cNvSpPr>
          <a:spLocks noChangeAspect="1" noChangeArrowheads="1"/>
        </xdr:cNvSpPr>
      </xdr:nvSpPr>
      <xdr:spPr bwMode="auto">
        <a:xfrm>
          <a:off x="7874000" y="8013700"/>
          <a:ext cx="342900" cy="292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32</xdr:row>
      <xdr:rowOff>0</xdr:rowOff>
    </xdr:from>
    <xdr:to>
      <xdr:col>6</xdr:col>
      <xdr:colOff>342900</xdr:colOff>
      <xdr:row>33</xdr:row>
      <xdr:rowOff>101600</xdr:rowOff>
    </xdr:to>
    <xdr:sp macro="" textlink="">
      <xdr:nvSpPr>
        <xdr:cNvPr id="5"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1B3FD47E-45F0-2540-8554-EB75253907E8}"/>
            </a:ext>
          </a:extLst>
        </xdr:cNvPr>
        <xdr:cNvSpPr>
          <a:spLocks noChangeAspect="1" noChangeArrowheads="1"/>
        </xdr:cNvSpPr>
      </xdr:nvSpPr>
      <xdr:spPr bwMode="auto">
        <a:xfrm>
          <a:off x="7874000" y="8013700"/>
          <a:ext cx="342900" cy="292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698500</xdr:colOff>
      <xdr:row>13</xdr:row>
      <xdr:rowOff>93133</xdr:rowOff>
    </xdr:from>
    <xdr:to>
      <xdr:col>7</xdr:col>
      <xdr:colOff>317500</xdr:colOff>
      <xdr:row>31</xdr:row>
      <xdr:rowOff>50143</xdr:rowOff>
    </xdr:to>
    <xdr:pic>
      <xdr:nvPicPr>
        <xdr:cNvPr id="6" name="Imagen 5">
          <a:extLst>
            <a:ext uri="{FF2B5EF4-FFF2-40B4-BE49-F238E27FC236}">
              <a16:creationId xmlns:a16="http://schemas.microsoft.com/office/drawing/2014/main" id="{1A672B01-BD74-E241-A469-AB328B2AB01D}"/>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6045200" y="2633133"/>
          <a:ext cx="4140200" cy="5138610"/>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oneCellAnchor>
    <xdr:from>
      <xdr:col>3</xdr:col>
      <xdr:colOff>114300</xdr:colOff>
      <xdr:row>13</xdr:row>
      <xdr:rowOff>95250</xdr:rowOff>
    </xdr:from>
    <xdr:ext cx="4600575" cy="1419225"/>
    <xdr:pic>
      <xdr:nvPicPr>
        <xdr:cNvPr id="2" name="image2.png">
          <a:extLst>
            <a:ext uri="{FF2B5EF4-FFF2-40B4-BE49-F238E27FC236}">
              <a16:creationId xmlns:a16="http://schemas.microsoft.com/office/drawing/2014/main" id="{4C4F4F6A-B193-DA47-BFCB-499A933E1060}"/>
            </a:ext>
          </a:extLst>
        </xdr:cNvPr>
        <xdr:cNvPicPr preferRelativeResize="0"/>
      </xdr:nvPicPr>
      <xdr:blipFill>
        <a:blip xmlns:r="http://schemas.openxmlformats.org/officeDocument/2006/relationships" r:embed="rId1" cstate="print"/>
        <a:stretch>
          <a:fillRect/>
        </a:stretch>
      </xdr:blipFill>
      <xdr:spPr>
        <a:xfrm>
          <a:off x="7861300" y="2241550"/>
          <a:ext cx="4600575" cy="1419225"/>
        </a:xfrm>
        <a:prstGeom prst="rect">
          <a:avLst/>
        </a:prstGeom>
        <a:noFill/>
      </xdr:spPr>
    </xdr:pic>
    <xdr:clientData fLocksWithSheet="0"/>
  </xdr:oneCellAnchor>
  <xdr:oneCellAnchor>
    <xdr:from>
      <xdr:col>0</xdr:col>
      <xdr:colOff>238125</xdr:colOff>
      <xdr:row>0</xdr:row>
      <xdr:rowOff>19050</xdr:rowOff>
    </xdr:from>
    <xdr:ext cx="619125" cy="581025"/>
    <xdr:pic>
      <xdr:nvPicPr>
        <xdr:cNvPr id="3" name="image1.jpg" title="Imagen">
          <a:extLst>
            <a:ext uri="{FF2B5EF4-FFF2-40B4-BE49-F238E27FC236}">
              <a16:creationId xmlns:a16="http://schemas.microsoft.com/office/drawing/2014/main" id="{6F7F75FF-9181-DF4B-8BD7-6F7CACCB6F01}"/>
            </a:ext>
          </a:extLst>
        </xdr:cNvPr>
        <xdr:cNvPicPr preferRelativeResize="0"/>
      </xdr:nvPicPr>
      <xdr:blipFill>
        <a:blip xmlns:r="http://schemas.openxmlformats.org/officeDocument/2006/relationships" r:embed="rId2" cstate="print"/>
        <a:stretch>
          <a:fillRect/>
        </a:stretch>
      </xdr:blipFill>
      <xdr:spPr>
        <a:xfrm>
          <a:off x="238125" y="19050"/>
          <a:ext cx="619125" cy="581025"/>
        </a:xfrm>
        <a:prstGeom prst="rect">
          <a:avLst/>
        </a:prstGeom>
        <a:noFill/>
      </xdr:spPr>
    </xdr:pic>
    <xdr:clientData fLocksWithSheet="0"/>
  </xdr:oneCellAnchor>
</xdr:wsDr>
</file>

<file path=xl/drawings/drawing32.xml><?xml version="1.0" encoding="utf-8"?>
<xdr:wsDr xmlns:xdr="http://schemas.openxmlformats.org/drawingml/2006/spreadsheetDrawing" xmlns:a="http://schemas.openxmlformats.org/drawingml/2006/main">
  <xdr:oneCellAnchor>
    <xdr:from>
      <xdr:col>4</xdr:col>
      <xdr:colOff>1190625</xdr:colOff>
      <xdr:row>12</xdr:row>
      <xdr:rowOff>47625</xdr:rowOff>
    </xdr:from>
    <xdr:ext cx="962025" cy="2009775"/>
    <xdr:pic>
      <xdr:nvPicPr>
        <xdr:cNvPr id="2" name="image2.jpg">
          <a:extLst>
            <a:ext uri="{FF2B5EF4-FFF2-40B4-BE49-F238E27FC236}">
              <a16:creationId xmlns:a16="http://schemas.microsoft.com/office/drawing/2014/main" id="{E0D34807-BDC6-C441-AF57-35933F4E4822}"/>
            </a:ext>
          </a:extLst>
        </xdr:cNvPr>
        <xdr:cNvPicPr preferRelativeResize="0"/>
      </xdr:nvPicPr>
      <xdr:blipFill>
        <a:blip xmlns:r="http://schemas.openxmlformats.org/officeDocument/2006/relationships" r:embed="rId1" cstate="print"/>
        <a:stretch>
          <a:fillRect/>
        </a:stretch>
      </xdr:blipFill>
      <xdr:spPr>
        <a:xfrm>
          <a:off x="9763125" y="2041525"/>
          <a:ext cx="962025" cy="2009775"/>
        </a:xfrm>
        <a:prstGeom prst="rect">
          <a:avLst/>
        </a:prstGeom>
        <a:noFill/>
      </xdr:spPr>
    </xdr:pic>
    <xdr:clientData fLocksWithSheet="0"/>
  </xdr:oneCellAnchor>
  <xdr:oneCellAnchor>
    <xdr:from>
      <xdr:col>0</xdr:col>
      <xdr:colOff>209550</xdr:colOff>
      <xdr:row>0</xdr:row>
      <xdr:rowOff>38100</xdr:rowOff>
    </xdr:from>
    <xdr:ext cx="600075" cy="542925"/>
    <xdr:pic>
      <xdr:nvPicPr>
        <xdr:cNvPr id="3" name="image1.jpg" title="Imagen">
          <a:extLst>
            <a:ext uri="{FF2B5EF4-FFF2-40B4-BE49-F238E27FC236}">
              <a16:creationId xmlns:a16="http://schemas.microsoft.com/office/drawing/2014/main" id="{168CD23C-8793-9A43-B199-772E7711C5E8}"/>
            </a:ext>
          </a:extLst>
        </xdr:cNvPr>
        <xdr:cNvPicPr preferRelativeResize="0"/>
      </xdr:nvPicPr>
      <xdr:blipFill>
        <a:blip xmlns:r="http://schemas.openxmlformats.org/officeDocument/2006/relationships" r:embed="rId2" cstate="print"/>
        <a:stretch>
          <a:fillRect/>
        </a:stretch>
      </xdr:blipFill>
      <xdr:spPr>
        <a:xfrm>
          <a:off x="209550" y="38100"/>
          <a:ext cx="600075" cy="542925"/>
        </a:xfrm>
        <a:prstGeom prst="rect">
          <a:avLst/>
        </a:prstGeom>
        <a:noFill/>
      </xdr:spPr>
    </xdr:pic>
    <xdr:clientData fLocksWithSheet="0"/>
  </xdr:oneCellAnchor>
</xdr:wsDr>
</file>

<file path=xl/drawings/drawing33.xml><?xml version="1.0" encoding="utf-8"?>
<xdr:wsDr xmlns:xdr="http://schemas.openxmlformats.org/drawingml/2006/spreadsheetDrawing" xmlns:a="http://schemas.openxmlformats.org/drawingml/2006/main">
  <xdr:twoCellAnchor editAs="oneCell">
    <xdr:from>
      <xdr:col>6</xdr:col>
      <xdr:colOff>0</xdr:colOff>
      <xdr:row>31</xdr:row>
      <xdr:rowOff>0</xdr:rowOff>
    </xdr:from>
    <xdr:to>
      <xdr:col>6</xdr:col>
      <xdr:colOff>342900</xdr:colOff>
      <xdr:row>32</xdr:row>
      <xdr:rowOff>101599</xdr:rowOff>
    </xdr:to>
    <xdr:sp macro="" textlink="">
      <xdr:nvSpPr>
        <xdr:cNvPr id="2"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6E5BDB3B-F988-FA43-B018-618486637491}"/>
            </a:ext>
          </a:extLst>
        </xdr:cNvPr>
        <xdr:cNvSpPr>
          <a:spLocks noChangeAspect="1" noChangeArrowheads="1"/>
        </xdr:cNvSpPr>
      </xdr:nvSpPr>
      <xdr:spPr bwMode="auto">
        <a:xfrm>
          <a:off x="7912100" y="6515100"/>
          <a:ext cx="342900" cy="292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1054100</xdr:colOff>
      <xdr:row>0</xdr:row>
      <xdr:rowOff>101600</xdr:rowOff>
    </xdr:from>
    <xdr:to>
      <xdr:col>0</xdr:col>
      <xdr:colOff>2095500</xdr:colOff>
      <xdr:row>4</xdr:row>
      <xdr:rowOff>12700</xdr:rowOff>
    </xdr:to>
    <xdr:pic>
      <xdr:nvPicPr>
        <xdr:cNvPr id="3" name="3 Imagen">
          <a:extLst>
            <a:ext uri="{FF2B5EF4-FFF2-40B4-BE49-F238E27FC236}">
              <a16:creationId xmlns:a16="http://schemas.microsoft.com/office/drawing/2014/main" id="{5F85B9F2-FFB2-6E4E-A3C8-DC52862DF8B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67609" t="5577" r="5919" b="76813"/>
        <a:stretch>
          <a:fillRect/>
        </a:stretch>
      </xdr:blipFill>
      <xdr:spPr bwMode="auto">
        <a:xfrm>
          <a:off x="1054100" y="101600"/>
          <a:ext cx="990600" cy="73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371475</xdr:colOff>
      <xdr:row>14</xdr:row>
      <xdr:rowOff>10210</xdr:rowOff>
    </xdr:from>
    <xdr:to>
      <xdr:col>6</xdr:col>
      <xdr:colOff>635000</xdr:colOff>
      <xdr:row>25</xdr:row>
      <xdr:rowOff>167889</xdr:rowOff>
    </xdr:to>
    <xdr:pic>
      <xdr:nvPicPr>
        <xdr:cNvPr id="4" name="4 Imagen">
          <a:extLst>
            <a:ext uri="{FF2B5EF4-FFF2-40B4-BE49-F238E27FC236}">
              <a16:creationId xmlns:a16="http://schemas.microsoft.com/office/drawing/2014/main" id="{26F55783-D3A4-9248-88F8-ED8C1D78B277}"/>
            </a:ext>
          </a:extLst>
        </xdr:cNvPr>
        <xdr:cNvPicPr>
          <a:picLocks noChangeAspect="1"/>
        </xdr:cNvPicPr>
      </xdr:nvPicPr>
      <xdr:blipFill>
        <a:blip xmlns:r="http://schemas.openxmlformats.org/officeDocument/2006/relationships" r:embed="rId3"/>
        <a:stretch>
          <a:fillRect/>
        </a:stretch>
      </xdr:blipFill>
      <xdr:spPr>
        <a:xfrm>
          <a:off x="6607175" y="2855010"/>
          <a:ext cx="1838325" cy="2113479"/>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6</xdr:col>
      <xdr:colOff>0</xdr:colOff>
      <xdr:row>31</xdr:row>
      <xdr:rowOff>0</xdr:rowOff>
    </xdr:from>
    <xdr:to>
      <xdr:col>6</xdr:col>
      <xdr:colOff>342900</xdr:colOff>
      <xdr:row>32</xdr:row>
      <xdr:rowOff>101599</xdr:rowOff>
    </xdr:to>
    <xdr:sp macro="" textlink="">
      <xdr:nvSpPr>
        <xdr:cNvPr id="2"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F44E30E5-35D6-B747-A60E-B6FD7CB0E7A2}"/>
            </a:ext>
          </a:extLst>
        </xdr:cNvPr>
        <xdr:cNvSpPr>
          <a:spLocks noChangeAspect="1" noChangeArrowheads="1"/>
        </xdr:cNvSpPr>
      </xdr:nvSpPr>
      <xdr:spPr bwMode="auto">
        <a:xfrm>
          <a:off x="7912100" y="6921500"/>
          <a:ext cx="342900" cy="292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1054100</xdr:colOff>
      <xdr:row>0</xdr:row>
      <xdr:rowOff>101600</xdr:rowOff>
    </xdr:from>
    <xdr:to>
      <xdr:col>0</xdr:col>
      <xdr:colOff>2095500</xdr:colOff>
      <xdr:row>5</xdr:row>
      <xdr:rowOff>63500</xdr:rowOff>
    </xdr:to>
    <xdr:pic>
      <xdr:nvPicPr>
        <xdr:cNvPr id="3" name="3 Imagen">
          <a:extLst>
            <a:ext uri="{FF2B5EF4-FFF2-40B4-BE49-F238E27FC236}">
              <a16:creationId xmlns:a16="http://schemas.microsoft.com/office/drawing/2014/main" id="{06447D4A-8BAC-8049-B560-0F252476A9D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67609" t="5577" r="5919" b="76813"/>
        <a:stretch>
          <a:fillRect/>
        </a:stretch>
      </xdr:blipFill>
      <xdr:spPr bwMode="auto">
        <a:xfrm>
          <a:off x="1054100" y="101600"/>
          <a:ext cx="990600" cy="73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371475</xdr:colOff>
      <xdr:row>16</xdr:row>
      <xdr:rowOff>14241</xdr:rowOff>
    </xdr:from>
    <xdr:to>
      <xdr:col>6</xdr:col>
      <xdr:colOff>615950</xdr:colOff>
      <xdr:row>28</xdr:row>
      <xdr:rowOff>72449</xdr:rowOff>
    </xdr:to>
    <xdr:pic>
      <xdr:nvPicPr>
        <xdr:cNvPr id="4" name="4 Imagen">
          <a:extLst>
            <a:ext uri="{FF2B5EF4-FFF2-40B4-BE49-F238E27FC236}">
              <a16:creationId xmlns:a16="http://schemas.microsoft.com/office/drawing/2014/main" id="{59615D16-3BF9-E947-9852-6D1C497E43BF}"/>
            </a:ext>
          </a:extLst>
        </xdr:cNvPr>
        <xdr:cNvPicPr>
          <a:picLocks noChangeAspect="1"/>
        </xdr:cNvPicPr>
      </xdr:nvPicPr>
      <xdr:blipFill>
        <a:blip xmlns:r="http://schemas.openxmlformats.org/officeDocument/2006/relationships" r:embed="rId3"/>
        <a:stretch>
          <a:fillRect/>
        </a:stretch>
      </xdr:blipFill>
      <xdr:spPr>
        <a:xfrm>
          <a:off x="6607175" y="3214641"/>
          <a:ext cx="1819275" cy="21918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auriciohernandez/Desktop/IDECUT%202022/Consejo%20Dep.%20Patrimonio/Girardot/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mauriciohernandez/Desktop/IDECUT%202022/Consejo%20Dep.%20Patrimonio/Girardot/archivo90/groups/WINDOWS/TEMP/INDICADO/DATO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mauriciohernandez/Desktop/IDECUT%202022/Consejo%20Dep.%20Patrimonio/Girardot/Research-camb/mresearch/RPW/Winter%2005-06/Forecasts/RPWDAT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ebp81:8080/SOLOMO94/APIS/API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4E2C663C/API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mauriciohernandez/Desktop/IDECUT%202022/Consejo%20Dep.%20Patrimonio/Girardot/A:/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mauriciohernandez/Desktop/IDECUT%202022/Consejo%20Dep.%20Patrimonio/Girardot/Opinzon/c/GRCESAR/OPTIMIZA/MODELO/Enedic0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mauriciohernandez/Desktop/IDECUT%202022/Consejo%20Dep.%20Patrimonio/Girardot/FS03CIB/USERS/FANNY/Carlos/Resultados/$Vta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webp81:8080/GROUPS/STEECO/SOLOMON/MTO9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webp81:8080/TEMP/TABLAS95.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Users/mauriciohernandez/Desktop/IDECUT%202022/Consejo%20Dep.%20Patrimonio/Girardot/ARCHIVO90/GROUPS/WINDOWS/TEMP/DATO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Users/mauriciohernandez/Desktop/IDECUT%202022/Consejo%20Dep.%20Patrimonio/Girardot/K:/comdes99/FUENTE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portalkm/Communities/ReadDocument.aspx?CommunityTopicDocumentId=7825cde1-6bf4-4c18-9817-d970a9583c34"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Users/mauriciohernandez/Desktop/IDECUT%202022/Consejo%20Dep.%20Patrimonio/Girardot/Bcastro/c/TEMP/INDICADO/DATO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Users/mauriciohernandez/Desktop/IDECUT%202022/Consejo%20Dep.%20Patrimonio/Girardot/Bcastro/C/TEMP/PUNTOS.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Users/mauriciohernandez/Desktop/IDECUT%202022/Consejo%20Dep.%20Patrimonio/Girardot/N:/SUPER/AROM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Users/mauriciohernandez/Desktop/IDECUT%202022/Consejo%20Dep.%20Patrimonio/Girardot/K:/a%20%20aaInformaci&#243;n%20GRUPO%204/A%20MInformes%20Mensuales/Informe%20de%20estado%20vial%20ene/aCCIDENTES%20DE%201995%20-%20199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AC2C9F62/a%20%20aaInformaci&#243;n"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Users/mauriciohernandez/Desktop/IDECUT%202022/Consejo%20Dep.%20Patrimonio/Girardot/Amd/documentos%20c/Documentos-Wilson/Advial-Cmarca/bimestral/06-dic-ene-99/03JUN-JUL-98/Acc%20Ago-Sep.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Users/mauriciohernandez/Desktop/IDECUT%202022/Consejo%20Dep.%20Patrimonio/Girardot/H:/pv2003/Pims/ECP/ACONTRO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Users/mosochap/Downloads/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Users/mauriciohernandez/Desktop/IDECUT%202022/Consejo%20Dep.%20Patrimonio/Girardot/D:/FORMATOS_FCA/FORMATOS%20POA-FCA%20junio%2010.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Users/mauriciohernandez/Desktop/IDECUT%202022/Consejo%20Dep.%20Patrimonio/Girardot/Production-nt2/dtp/Documents%20and%20Settings/chyatt/My%20Documents/Analysis/Logistics/Waterborne/Tanker%20Transportation%20Costs.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Users/mauriciohernandez/Desktop/IDECUT%202022/Consejo%20Dep.%20Patrimonio/Girardot/Chicas/c%20chicas/PLANTAS/Planeacion/Informe-99/Costos%20Fin/Crudos/CLICOV95.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8FE61280/inf_ab32000.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Users/mauriciohernandez/Desktop/IDECUT%202022/Consejo%20Dep.%20Patrimonio/Girardot/A:/Mis%20documentos/INF.BIMENSUAL/INFORME%20BIMENSUAL%20JUL-AGO-2001.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Users/mauriciohernandez/Desktop/IDECUT%202022/Consejo%20Dep.%20Patrimonio/Girardot/FS03CIB/USERS/BUZON.MDO/MANUAL/07040000.PET"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Users/mauriciohernandez/Desktop/IDECUT%202022/Consejo%20Dep.%20Patrimonio/Girardot/Pc1/E/AMV-3005-2005/ADMON%20GRUPO%203%202004%20-2005/PRESUPUESTOS/Analisis%20de%20Precios%20Unitarios%20ASTRID.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E3F27AC9/FORMATOS%20POA-FCA%201%20(Proyecto%20REDD)%20ajustado.xlsm"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Users/mauriciohernandez/Desktop/IDECUT%202022/Consejo%20Dep.%20Patrimonio/Girardot/D:/Users/Jully/Desktop/PROPUESTA%20PINTURA%20CIC/APUs%20Pintura%20CIC.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Users/mauriciohernandez/Desktop/IDECUT%202022/Consejo%20Dep.%20Patrimonio/Girardot/ARCHIVO90/GROUPS/STEECO/SOLOMN98/98FUELS/NSA98.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E435E8AA/POA%20ACCIONES%20CONTROL%20DEFORESTACION%20FCA2019%20CORPOCHIVOR.xlsm"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Users/mauriciohernandez/Desktop/IDECUT%202022/Consejo%20Dep.%20Patrimonio/Girardot/SERVIDOR/Users/Javier/Desktop/APUS/APUS_META_2013-1.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Users/mauriciohernandez/Desktop/IDECUT%202022/Consejo%20Dep.%20Patrimonio/Girardot/Esistiva/c/STEECO/BERNARDO/31MAYO/PLANFIN.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C:/91681CA4/POA%20%20PROYECTO%20INCENTIVOS%20CONSERVACI&#211;N%20(Mayo%202017).xlsm"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Users/mauriciohernandez/Desktop/IDECUT%202022/Consejo%20Dep.%20Patrimonio/Girardot/archivo90/groups/WINDOWS/TEMP/PUNTO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Users/mauriciohernandez/Desktop/IDECUT%202022/Consejo%20Dep.%20Patrimonio/Girardot/U:/C/Users/Claudia/Downloads/PRESUPUESTO%20APUS%20Y%20CRONOGRAMA%20SANTIAGO%20SAT%20SANTIAGO.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C:/Users/mauriciohernandez/Desktop/IDECUT%202022/Consejo%20Dep.%20Patrimonio/Girardot/Archivo90/Groups/STEECO/Solomon/SOLOMON2002/Input%20directory/SAF02/SAF02.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Users/mauriciohernandez/Desktop/IDECUT%202022/Consejo%20Dep.%20Patrimonio/Girardot/Estacion2/d/DOCUME~1/USER05~1/CONFIG~1/TEMP/ADMINISTRACION%20VIAL%20G2/PRESUPUESTOS/Presupuesto%20remoci&#243;n%20de%20derrumbes.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Users/mauriciohernandez/Desktop/IDECUT%202022/Consejo%20Dep.%20Patrimonio/Girardot/ARCHIVO90/GROUPS/CONTAB/VRM99/ADMNTRA/GRCAD699.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Users/mauriciohernandez/Desktop/IDECUT%202022/Consejo%20Dep.%20Patrimonio/Girardot/archivo90/groups/TRABAJOS/1997/EXCELL/HEJECUTI/CIC.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Users/mosochap/Downloads/ADM%20VIAL%2003%20-%20CORDOBA/ESTADO%20DE%20RED/2103mar%20.xls" TargetMode="External"/></Relationships>
</file>

<file path=xl/externalLinks/_rels/externalLink43.xml.rels><?xml version="1.0" encoding="UTF-8" standalone="yes"?>
<Relationships xmlns="http://schemas.openxmlformats.org/package/2006/relationships"><Relationship Id="rId1" Type="http://schemas.microsoft.com/office/2006/relationships/xlExternalLinkPath/xlPathMissing" Target="CALIDAD"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Users/mosochap/Downloads/AMV-02-BOL/EST.V&#205;A%20CRIT.TECNICO%20AMB-BOL-02/DICIEMBRE-2008/EST.V&#205;A%20CRITERIO%20TECNICO%2090BLB.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Users/mosochap/Downloads/EST.V&#205;A%20CRITERIO%20TECNICO.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C:/Users/mauriciohernandez/Desktop/IDECUT%202022/Consejo%20Dep.%20Patrimonio/Girardot/FS01CIB/USERS/GROUPS/SPQ/SOPORTE/PYG/EN-DIC97.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Users/mauriciohernandez/Desktop/IDECUT%202022/Consejo%20Dep.%20Patrimonio/Girardot/ARCHIVO90/GROUPS/Plan%20Maestro/Mensual/Mensual/PUNTO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Users/mauriciohernandez/Desktop/IDECUT%202022/Consejo%20Dep.%20Patrimonio/Girardot/Alizarralde/pliegos/Mauricio/LICITACIONES/Licitaciones-2001/Villavicencio-Barranca/Base-Cumaral-Barranc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Users/mauriciohernandez/Desktop/IDECUT%202022/Consejo%20Dep.%20Patrimonio/Girardot/U:/Hidroconsulta/Users/Carlos%20Jose%20Zapata/Desktop/ELEGIBILIDAD.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webp81:8080/SOLOMON/TABLAS94/TABLAS94.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Users/mauriciohernandez/Desktop/IDECUT%202022/Consejo%20Dep.%20Patrimonio/Girardot/E03396471/corte%20jul31/DOCUME~1/e0337417/CONFIG~1/Temp/FORMATO%20INFORME%20MENSUAL%20MAYO%20v2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BF08CE49/SABA1-99.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Users/mauriciohernandez/Desktop/IDECUT%202022/Consejo%20Dep.%20Patrimonio/Girardot/A:/PUNITARIOS%20PARA%20241201%202S.xls" TargetMode="External"/></Relationships>
</file>

<file path=xl/externalLinks/_rels/externalLink54.xml.rels><?xml version="1.0" encoding="UTF-8" standalone="yes"?>
<Relationships xmlns="http://schemas.openxmlformats.org/package/2006/relationships"><Relationship Id="rId2" Type="http://schemas.microsoft.com/office/2019/04/relationships/externalLinkLongPath" Target="file:///C:/Users/mauriciohernandez/Desktop/IDECUT%202022/Consejo%20Dep.%20Patrimonio/Girardot/SERVIDOR/Users/marianaortiz/Desktop/Fondo%20Adaptaci&#243;n/Estudio%20Mercado%20Tarifas%202013/Rtas%20al%20Estudio%20de%20Mercado/Copia%20de%20FAEstMerc2013R2.xls?C66C0E3E" TargetMode="External"/><Relationship Id="rId1" Type="http://schemas.openxmlformats.org/officeDocument/2006/relationships/externalLinkPath" Target="file:///C66C0E3E/Copia%20de%20FAEstMerc2013R2.xls" TargetMode="External"/></Relationships>
</file>

<file path=xl/externalLinks/_rels/externalLink55.xml.rels><?xml version="1.0" encoding="UTF-8" standalone="yes"?>
<Relationships xmlns="http://schemas.openxmlformats.org/package/2006/relationships"><Relationship Id="rId2" Type="http://schemas.openxmlformats.org/officeDocument/2006/relationships/externalLinkPath" Target="/Users/michaelsalamancar/Library/Containers/net.whatsapp.WhatsApp/Data/tmp/documents/76E838DC-9C2E-4ECC-86F6-78079B6E410C/ANALISIS%20COMPARATIVO.xlsx" TargetMode="External"/><Relationship Id="rId1" Type="http://schemas.openxmlformats.org/officeDocument/2006/relationships/externalLinkPath" Target="/Users/michaelsalamancar/Library/Containers/net.whatsapp.WhatsApp/Data/tmp/documents/76E838DC-9C2E-4ECC-86F6-78079B6E410C/ANALISIS%20COMPARATIV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SM Monthly"/>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I93"/>
      <sheetName val="API91"/>
      <sheetName val="API92"/>
      <sheetName val="API9599"/>
    </sheetNames>
    <sheetDataSet>
      <sheetData sheetId="0" refreshError="1">
        <row r="1">
          <cell r="G1" t="str">
            <v>EMPRESA   COLOMBIANA   DE   PETROLEOS</v>
          </cell>
        </row>
        <row r="2">
          <cell r="G2" t="str">
            <v>D I S T R I T O   D E   C A R T A G E N A</v>
          </cell>
        </row>
        <row r="3">
          <cell r="G3" t="str">
            <v>EJECUCION PRESUPUESTO DE INVERSIONES    1993</v>
          </cell>
        </row>
        <row r="4">
          <cell r="D4" t="str">
            <v>%</v>
          </cell>
          <cell r="E4" t="str">
            <v>CLASIF.</v>
          </cell>
          <cell r="F4" t="str">
            <v>%</v>
          </cell>
        </row>
        <row r="5">
          <cell r="C5" t="str">
            <v>CLASIF.</v>
          </cell>
          <cell r="E5" t="str">
            <v>SOLO-</v>
          </cell>
        </row>
        <row r="6">
          <cell r="B6" t="str">
            <v>DEPEND.</v>
          </cell>
          <cell r="C6" t="str">
            <v>SOLO-</v>
          </cell>
          <cell r="E6" t="str">
            <v>MONS</v>
          </cell>
          <cell r="G6" t="str">
            <v>API</v>
          </cell>
          <cell r="H6" t="str">
            <v xml:space="preserve">D E S C R I P C I O N </v>
          </cell>
        </row>
        <row r="7">
          <cell r="C7" t="str">
            <v>MON</v>
          </cell>
          <cell r="E7" t="str">
            <v>AUX.</v>
          </cell>
          <cell r="G7" t="str">
            <v>A</v>
          </cell>
        </row>
        <row r="8">
          <cell r="B8">
            <v>11000</v>
          </cell>
          <cell r="C8">
            <v>3</v>
          </cell>
          <cell r="D8">
            <v>1</v>
          </cell>
          <cell r="F8">
            <v>0</v>
          </cell>
          <cell r="G8">
            <v>52760</v>
          </cell>
          <cell r="H8" t="str">
            <v>Ampliación Torre de Agua Enfriante</v>
          </cell>
        </row>
        <row r="9">
          <cell r="B9">
            <v>11000</v>
          </cell>
          <cell r="C9">
            <v>5</v>
          </cell>
          <cell r="D9">
            <v>0.77</v>
          </cell>
          <cell r="E9">
            <v>6</v>
          </cell>
          <cell r="F9">
            <v>0.22999999999999998</v>
          </cell>
          <cell r="G9">
            <v>32762</v>
          </cell>
          <cell r="H9" t="str">
            <v>Ampliación capacidad de almacenamiento</v>
          </cell>
        </row>
        <row r="10">
          <cell r="B10">
            <v>11000</v>
          </cell>
          <cell r="C10">
            <v>1.2</v>
          </cell>
          <cell r="D10">
            <v>1</v>
          </cell>
          <cell r="F10">
            <v>0</v>
          </cell>
          <cell r="G10">
            <v>32803</v>
          </cell>
          <cell r="H10" t="str">
            <v>Sistema de estabilización nafta V/R</v>
          </cell>
        </row>
        <row r="11">
          <cell r="B11">
            <v>11000</v>
          </cell>
          <cell r="C11">
            <v>6</v>
          </cell>
          <cell r="D11">
            <v>1</v>
          </cell>
          <cell r="F11">
            <v>0</v>
          </cell>
          <cell r="G11">
            <v>32825</v>
          </cell>
          <cell r="H11" t="str">
            <v>Construcción tres (3) calderas</v>
          </cell>
        </row>
        <row r="12">
          <cell r="B12">
            <v>11000</v>
          </cell>
          <cell r="C12">
            <v>6</v>
          </cell>
          <cell r="D12">
            <v>0.55000000000000004</v>
          </cell>
          <cell r="E12">
            <v>5</v>
          </cell>
          <cell r="F12">
            <v>0.44999999999999996</v>
          </cell>
          <cell r="G12">
            <v>32860</v>
          </cell>
          <cell r="H12" t="str">
            <v xml:space="preserve">Optimización sistema de contraincendio  </v>
          </cell>
        </row>
        <row r="13">
          <cell r="B13">
            <v>45000</v>
          </cell>
          <cell r="C13">
            <v>6</v>
          </cell>
          <cell r="D13">
            <v>1</v>
          </cell>
          <cell r="F13">
            <v>0</v>
          </cell>
          <cell r="G13">
            <v>32902</v>
          </cell>
          <cell r="H13" t="str">
            <v>Bombas y motores de proceso</v>
          </cell>
        </row>
        <row r="14">
          <cell r="B14">
            <v>11000</v>
          </cell>
          <cell r="C14">
            <v>5</v>
          </cell>
          <cell r="D14">
            <v>1</v>
          </cell>
          <cell r="F14">
            <v>0</v>
          </cell>
          <cell r="G14">
            <v>32960</v>
          </cell>
          <cell r="H14" t="str">
            <v>Un millón de barriles de combustóleo</v>
          </cell>
        </row>
        <row r="15">
          <cell r="B15">
            <v>11000</v>
          </cell>
          <cell r="C15">
            <v>5</v>
          </cell>
          <cell r="D15">
            <v>1</v>
          </cell>
          <cell r="F15">
            <v>0</v>
          </cell>
          <cell r="G15">
            <v>32963</v>
          </cell>
          <cell r="H15" t="str">
            <v>Optimización sistema de benceno</v>
          </cell>
        </row>
        <row r="16">
          <cell r="C16">
            <v>1.1000000000000001</v>
          </cell>
          <cell r="D16">
            <v>1</v>
          </cell>
          <cell r="F16">
            <v>0</v>
          </cell>
          <cell r="G16">
            <v>32964</v>
          </cell>
          <cell r="H16" t="str">
            <v>Mejoras al Sistema de Medición de Crudos y Prod.</v>
          </cell>
        </row>
        <row r="17">
          <cell r="C17">
            <v>6</v>
          </cell>
          <cell r="D17">
            <v>1</v>
          </cell>
          <cell r="F17">
            <v>0</v>
          </cell>
          <cell r="G17">
            <v>34965</v>
          </cell>
          <cell r="H17" t="str">
            <v>Reemplazo Instrumentos oesoletos e Instalac. de Nuevos</v>
          </cell>
        </row>
        <row r="18">
          <cell r="C18">
            <v>6</v>
          </cell>
          <cell r="D18">
            <v>1</v>
          </cell>
          <cell r="F18">
            <v>0</v>
          </cell>
          <cell r="G18">
            <v>34002</v>
          </cell>
          <cell r="H18" t="str">
            <v>Cameio de Alimentador Eléctrico Feeder 4e</v>
          </cell>
        </row>
        <row r="19">
          <cell r="B19">
            <v>45000</v>
          </cell>
          <cell r="C19">
            <v>4</v>
          </cell>
          <cell r="D19">
            <v>1</v>
          </cell>
          <cell r="F19">
            <v>0</v>
          </cell>
          <cell r="G19">
            <v>64105</v>
          </cell>
          <cell r="H19" t="str">
            <v>Optimización protección industrial</v>
          </cell>
        </row>
        <row r="20">
          <cell r="B20">
            <v>45000</v>
          </cell>
          <cell r="C20">
            <v>6</v>
          </cell>
          <cell r="D20">
            <v>1</v>
          </cell>
          <cell r="F20">
            <v>0</v>
          </cell>
          <cell r="G20">
            <v>34109</v>
          </cell>
          <cell r="H20" t="str">
            <v>Remplazo equipos eléctricos</v>
          </cell>
        </row>
        <row r="21">
          <cell r="B21">
            <v>45000</v>
          </cell>
          <cell r="C21">
            <v>1.1000000000000001</v>
          </cell>
          <cell r="D21">
            <v>0.54</v>
          </cell>
          <cell r="E21">
            <v>5</v>
          </cell>
          <cell r="F21">
            <v>0.45999999999999996</v>
          </cell>
          <cell r="G21">
            <v>34119</v>
          </cell>
          <cell r="H21" t="str">
            <v>Sistema de emergencia URC</v>
          </cell>
        </row>
        <row r="22">
          <cell r="B22">
            <v>43000</v>
          </cell>
          <cell r="C22">
            <v>5</v>
          </cell>
          <cell r="D22">
            <v>1</v>
          </cell>
          <cell r="E22">
            <v>6</v>
          </cell>
          <cell r="F22">
            <v>0</v>
          </cell>
          <cell r="G22">
            <v>36122</v>
          </cell>
          <cell r="H22" t="str">
            <v>E.F. Cambio de Hornos Planta de Crudo</v>
          </cell>
        </row>
        <row r="23">
          <cell r="B23">
            <v>43000</v>
          </cell>
          <cell r="C23">
            <v>5</v>
          </cell>
          <cell r="D23">
            <v>1</v>
          </cell>
          <cell r="F23">
            <v>0</v>
          </cell>
          <cell r="G23">
            <v>36123</v>
          </cell>
          <cell r="H23" t="str">
            <v>E. F. Actualización URC</v>
          </cell>
        </row>
        <row r="24">
          <cell r="B24">
            <v>11000</v>
          </cell>
          <cell r="C24">
            <v>6</v>
          </cell>
          <cell r="D24">
            <v>1</v>
          </cell>
          <cell r="F24">
            <v>0</v>
          </cell>
          <cell r="G24">
            <v>54160</v>
          </cell>
          <cell r="H24" t="str">
            <v>Ampliación sistema eléctrico de potencia</v>
          </cell>
        </row>
        <row r="25">
          <cell r="B25">
            <v>11000</v>
          </cell>
          <cell r="C25">
            <v>6</v>
          </cell>
          <cell r="D25">
            <v>0.53</v>
          </cell>
          <cell r="E25">
            <v>5</v>
          </cell>
          <cell r="F25">
            <v>0.47</v>
          </cell>
          <cell r="G25">
            <v>34161</v>
          </cell>
          <cell r="H25" t="str">
            <v>Optimización sistema de aire comprimido</v>
          </cell>
        </row>
        <row r="26">
          <cell r="C26">
            <v>7</v>
          </cell>
          <cell r="D26">
            <v>1</v>
          </cell>
          <cell r="F26">
            <v>0</v>
          </cell>
          <cell r="G26">
            <v>32162</v>
          </cell>
          <cell r="H26" t="str">
            <v>Importación Temprana de GLP vía CAR</v>
          </cell>
        </row>
        <row r="27">
          <cell r="B27">
            <v>45000</v>
          </cell>
          <cell r="C27">
            <v>6</v>
          </cell>
          <cell r="D27">
            <v>1</v>
          </cell>
          <cell r="F27">
            <v>0</v>
          </cell>
          <cell r="G27">
            <v>34201</v>
          </cell>
          <cell r="H27" t="str">
            <v>Remp. actuadores, válvulas e instrum.</v>
          </cell>
        </row>
        <row r="28">
          <cell r="C28">
            <v>6</v>
          </cell>
          <cell r="D28">
            <v>1</v>
          </cell>
          <cell r="F28">
            <v>0</v>
          </cell>
          <cell r="G28">
            <v>54202</v>
          </cell>
          <cell r="H28" t="str">
            <v>Reemplazo Motores Eléctricos</v>
          </cell>
        </row>
        <row r="29">
          <cell r="C29">
            <v>6</v>
          </cell>
          <cell r="D29">
            <v>1</v>
          </cell>
          <cell r="F29">
            <v>0</v>
          </cell>
          <cell r="G29">
            <v>54208</v>
          </cell>
          <cell r="H29" t="str">
            <v>Reemplazo Extractores de Aire Sala Tureogeneradores</v>
          </cell>
        </row>
        <row r="30">
          <cell r="B30">
            <v>45000</v>
          </cell>
          <cell r="C30">
            <v>3</v>
          </cell>
          <cell r="D30">
            <v>1</v>
          </cell>
          <cell r="F30">
            <v>0</v>
          </cell>
          <cell r="G30">
            <v>54210</v>
          </cell>
          <cell r="H30" t="str">
            <v>Optimización separador y skim pond</v>
          </cell>
        </row>
        <row r="31">
          <cell r="C31">
            <v>6</v>
          </cell>
          <cell r="D31">
            <v>1</v>
          </cell>
          <cell r="F31">
            <v>0</v>
          </cell>
          <cell r="G31">
            <v>54211</v>
          </cell>
          <cell r="H31" t="str">
            <v>Equipo para Limpieza de Intercameiadores</v>
          </cell>
        </row>
        <row r="32">
          <cell r="C32">
            <v>6</v>
          </cell>
          <cell r="D32">
            <v>1</v>
          </cell>
          <cell r="F32">
            <v>0</v>
          </cell>
          <cell r="G32">
            <v>54212</v>
          </cell>
          <cell r="H32" t="str">
            <v>Reemplazo de Equipo Pesado</v>
          </cell>
        </row>
        <row r="33">
          <cell r="C33">
            <v>6</v>
          </cell>
          <cell r="D33">
            <v>1</v>
          </cell>
          <cell r="F33">
            <v>0</v>
          </cell>
          <cell r="G33">
            <v>54214</v>
          </cell>
          <cell r="H33" t="str">
            <v>Reemplazo Equipo Laeoratorio Industrial</v>
          </cell>
        </row>
        <row r="34">
          <cell r="B34">
            <v>45000</v>
          </cell>
          <cell r="C34">
            <v>6</v>
          </cell>
          <cell r="D34">
            <v>1</v>
          </cell>
          <cell r="F34">
            <v>0</v>
          </cell>
          <cell r="G34">
            <v>54215</v>
          </cell>
          <cell r="H34" t="str">
            <v>Optimización iluminación Refinería fase III</v>
          </cell>
        </row>
        <row r="35">
          <cell r="B35">
            <v>45000</v>
          </cell>
          <cell r="C35">
            <v>6</v>
          </cell>
          <cell r="D35">
            <v>1</v>
          </cell>
          <cell r="F35">
            <v>0</v>
          </cell>
          <cell r="G35">
            <v>54218</v>
          </cell>
          <cell r="H35" t="str">
            <v>eomeas de proceso</v>
          </cell>
        </row>
        <row r="36">
          <cell r="C36">
            <v>6</v>
          </cell>
          <cell r="D36">
            <v>1</v>
          </cell>
          <cell r="F36">
            <v>0</v>
          </cell>
          <cell r="G36">
            <v>54301</v>
          </cell>
          <cell r="H36" t="str">
            <v>Optimización iluminación Refinería fase IV</v>
          </cell>
        </row>
        <row r="37">
          <cell r="B37">
            <v>45000</v>
          </cell>
          <cell r="C37">
            <v>6</v>
          </cell>
          <cell r="D37">
            <v>1</v>
          </cell>
          <cell r="F37">
            <v>0</v>
          </cell>
          <cell r="G37">
            <v>54302</v>
          </cell>
          <cell r="H37" t="str">
            <v>Remplazo transformadores eléctricos</v>
          </cell>
        </row>
        <row r="38">
          <cell r="B38">
            <v>45000</v>
          </cell>
          <cell r="C38">
            <v>6</v>
          </cell>
          <cell r="D38">
            <v>1</v>
          </cell>
          <cell r="F38">
            <v>0</v>
          </cell>
          <cell r="G38">
            <v>54303</v>
          </cell>
          <cell r="H38" t="str">
            <v>Remplazo arrancadores Planta de Químicos</v>
          </cell>
        </row>
        <row r="39">
          <cell r="B39">
            <v>45000</v>
          </cell>
          <cell r="C39">
            <v>6</v>
          </cell>
          <cell r="D39">
            <v>1</v>
          </cell>
          <cell r="F39">
            <v>0</v>
          </cell>
          <cell r="G39">
            <v>54304</v>
          </cell>
          <cell r="H39" t="str">
            <v>Remp. celdas de media tensión en sueest. eléc.</v>
          </cell>
        </row>
        <row r="40">
          <cell r="B40">
            <v>45000</v>
          </cell>
          <cell r="C40">
            <v>6</v>
          </cell>
          <cell r="D40">
            <v>1</v>
          </cell>
          <cell r="F40">
            <v>0</v>
          </cell>
          <cell r="G40">
            <v>54305</v>
          </cell>
          <cell r="H40" t="str">
            <v>Remp.  máq. de soldar y máq. alivio térmico</v>
          </cell>
        </row>
        <row r="41">
          <cell r="C41">
            <v>6</v>
          </cell>
          <cell r="D41">
            <v>1</v>
          </cell>
          <cell r="F41">
            <v>0</v>
          </cell>
          <cell r="G41">
            <v>54306</v>
          </cell>
          <cell r="H41" t="str">
            <v>Sistema de Monitoreo Compresores Recíprocos</v>
          </cell>
        </row>
        <row r="42">
          <cell r="B42">
            <v>45000</v>
          </cell>
          <cell r="C42">
            <v>6</v>
          </cell>
          <cell r="D42">
            <v>1</v>
          </cell>
          <cell r="F42">
            <v>0</v>
          </cell>
          <cell r="G42">
            <v>54307</v>
          </cell>
          <cell r="H42" t="str">
            <v>Remp. sist. de control eléct. venta de prod. y TAE</v>
          </cell>
        </row>
        <row r="43">
          <cell r="B43">
            <v>45000</v>
          </cell>
          <cell r="C43">
            <v>6</v>
          </cell>
          <cell r="D43">
            <v>1</v>
          </cell>
          <cell r="F43">
            <v>0</v>
          </cell>
          <cell r="G43">
            <v>54308</v>
          </cell>
          <cell r="H43" t="str">
            <v>Medidores de temperatura de motores eléctricos</v>
          </cell>
        </row>
        <row r="44">
          <cell r="B44">
            <v>45000</v>
          </cell>
          <cell r="C44">
            <v>6</v>
          </cell>
          <cell r="D44">
            <v>1</v>
          </cell>
          <cell r="F44">
            <v>0</v>
          </cell>
          <cell r="G44">
            <v>34309</v>
          </cell>
          <cell r="H44" t="str">
            <v>Remplazo eomeas y motores de proceso</v>
          </cell>
        </row>
        <row r="45">
          <cell r="B45">
            <v>45000</v>
          </cell>
          <cell r="C45">
            <v>6</v>
          </cell>
          <cell r="D45">
            <v>1</v>
          </cell>
          <cell r="F45">
            <v>0</v>
          </cell>
          <cell r="G45">
            <v>54310</v>
          </cell>
          <cell r="H45" t="str">
            <v>Remplazo válvulas de cheque TAE</v>
          </cell>
        </row>
        <row r="46">
          <cell r="B46">
            <v>45000</v>
          </cell>
          <cell r="C46">
            <v>6</v>
          </cell>
          <cell r="D46">
            <v>1</v>
          </cell>
          <cell r="F46">
            <v>0</v>
          </cell>
          <cell r="G46">
            <v>54311</v>
          </cell>
          <cell r="H46" t="str">
            <v>Equipos para inspección</v>
          </cell>
        </row>
        <row r="47">
          <cell r="B47">
            <v>45000</v>
          </cell>
          <cell r="C47">
            <v>6</v>
          </cell>
          <cell r="D47">
            <v>1</v>
          </cell>
          <cell r="F47">
            <v>0</v>
          </cell>
          <cell r="G47">
            <v>54312</v>
          </cell>
          <cell r="H47" t="str">
            <v>Equipos y herramientas para mantenimiento</v>
          </cell>
        </row>
        <row r="48">
          <cell r="C48">
            <v>6</v>
          </cell>
          <cell r="D48">
            <v>1</v>
          </cell>
          <cell r="F48">
            <v>0</v>
          </cell>
          <cell r="G48">
            <v>54313</v>
          </cell>
          <cell r="H48" t="str">
            <v>Instrumentación eomeas del TNP</v>
          </cell>
        </row>
        <row r="49">
          <cell r="B49">
            <v>43000</v>
          </cell>
          <cell r="C49">
            <v>6</v>
          </cell>
          <cell r="D49">
            <v>1</v>
          </cell>
          <cell r="F49">
            <v>0</v>
          </cell>
          <cell r="G49">
            <v>54314</v>
          </cell>
          <cell r="H49" t="str">
            <v>Equipos para Laeoratorio Industrial</v>
          </cell>
        </row>
        <row r="50">
          <cell r="B50">
            <v>20800</v>
          </cell>
          <cell r="C50">
            <v>3</v>
          </cell>
          <cell r="D50">
            <v>1</v>
          </cell>
          <cell r="F50">
            <v>0</v>
          </cell>
          <cell r="G50">
            <v>54315</v>
          </cell>
          <cell r="H50" t="str">
            <v>Equipos para control ameiental</v>
          </cell>
        </row>
        <row r="51">
          <cell r="C51">
            <v>6</v>
          </cell>
          <cell r="D51">
            <v>1</v>
          </cell>
          <cell r="F51">
            <v>0</v>
          </cell>
          <cell r="G51">
            <v>54316</v>
          </cell>
          <cell r="H51" t="str">
            <v>Compresor LLenado Cilindro de Aire Fresco</v>
          </cell>
        </row>
        <row r="52">
          <cell r="B52">
            <v>20400</v>
          </cell>
          <cell r="C52">
            <v>4</v>
          </cell>
          <cell r="D52">
            <v>1</v>
          </cell>
          <cell r="F52">
            <v>0</v>
          </cell>
          <cell r="G52">
            <v>64317</v>
          </cell>
          <cell r="H52" t="str">
            <v>Equipos para comunicaciones</v>
          </cell>
        </row>
        <row r="53">
          <cell r="C53">
            <v>4</v>
          </cell>
          <cell r="D53">
            <v>1</v>
          </cell>
          <cell r="F53">
            <v>0</v>
          </cell>
          <cell r="G53">
            <v>64318</v>
          </cell>
          <cell r="H53" t="str">
            <v>Equipos para Cafetería</v>
          </cell>
        </row>
        <row r="54">
          <cell r="B54">
            <v>45000</v>
          </cell>
          <cell r="C54">
            <v>6</v>
          </cell>
          <cell r="D54">
            <v>1</v>
          </cell>
          <cell r="F54">
            <v>0</v>
          </cell>
          <cell r="G54">
            <v>54320</v>
          </cell>
          <cell r="H54" t="str">
            <v>Acondicionadores de aire</v>
          </cell>
        </row>
        <row r="55">
          <cell r="C55">
            <v>6</v>
          </cell>
          <cell r="D55">
            <v>1</v>
          </cell>
          <cell r="F55">
            <v>0</v>
          </cell>
          <cell r="G55">
            <v>54323</v>
          </cell>
          <cell r="H55" t="str">
            <v>Equipos para Prueeas del Tureocomeustiele</v>
          </cell>
        </row>
        <row r="56">
          <cell r="B56">
            <v>11000</v>
          </cell>
          <cell r="C56">
            <v>1.1000000000000001</v>
          </cell>
          <cell r="D56">
            <v>1</v>
          </cell>
          <cell r="F56">
            <v>0</v>
          </cell>
          <cell r="G56">
            <v>32324</v>
          </cell>
          <cell r="H56" t="str">
            <v>Totalizadores de flujo de gas comeustiele</v>
          </cell>
        </row>
        <row r="57">
          <cell r="B57">
            <v>11000</v>
          </cell>
          <cell r="C57">
            <v>7</v>
          </cell>
          <cell r="D57">
            <v>1</v>
          </cell>
          <cell r="F57">
            <v>0</v>
          </cell>
          <cell r="G57">
            <v>32325</v>
          </cell>
          <cell r="H57" t="str">
            <v>Optimiz. facilid. para recieo de fuel oil de eotes</v>
          </cell>
        </row>
        <row r="58">
          <cell r="B58">
            <v>11000</v>
          </cell>
          <cell r="C58">
            <v>3</v>
          </cell>
          <cell r="D58">
            <v>1</v>
          </cell>
          <cell r="F58">
            <v>0</v>
          </cell>
          <cell r="G58">
            <v>52360</v>
          </cell>
          <cell r="H58" t="str">
            <v xml:space="preserve">Sist. de tratamiento de aguas residuales STAR </v>
          </cell>
        </row>
        <row r="59">
          <cell r="B59">
            <v>11000</v>
          </cell>
          <cell r="C59">
            <v>3</v>
          </cell>
          <cell r="D59">
            <v>1</v>
          </cell>
          <cell r="F59">
            <v>0</v>
          </cell>
          <cell r="G59">
            <v>52361</v>
          </cell>
          <cell r="H59" t="str">
            <v>Ampliación torre de agua enfriante fase II</v>
          </cell>
        </row>
        <row r="60">
          <cell r="B60">
            <v>11000</v>
          </cell>
          <cell r="C60">
            <v>6</v>
          </cell>
          <cell r="D60">
            <v>0.51</v>
          </cell>
          <cell r="E60">
            <v>5</v>
          </cell>
          <cell r="F60">
            <v>0.49</v>
          </cell>
          <cell r="G60">
            <v>52363</v>
          </cell>
          <cell r="H60" t="str">
            <v>Optimización sistema de generación eléctrica</v>
          </cell>
        </row>
        <row r="61">
          <cell r="B61">
            <v>11000</v>
          </cell>
          <cell r="C61">
            <v>7</v>
          </cell>
          <cell r="D61">
            <v>1</v>
          </cell>
          <cell r="F61">
            <v>0</v>
          </cell>
          <cell r="G61">
            <v>32364</v>
          </cell>
          <cell r="H61" t="str">
            <v>Muelle fluvial manejo de productos elancos y GLP</v>
          </cell>
        </row>
        <row r="64">
          <cell r="G64" t="str">
            <v>TOTAL  PROYECTOS</v>
          </cell>
        </row>
        <row r="68">
          <cell r="G68" t="str">
            <v>Fuente: Informe de Ejecución Presupuesto de Inversiones CAR</v>
          </cell>
        </row>
        <row r="69">
          <cell r="G69" t="str">
            <v>Elaeorado por : Milton Cañon</v>
          </cell>
        </row>
        <row r="70">
          <cell r="G70" t="str">
            <v>Fecha: Feerero 10 de 1994</v>
          </cell>
        </row>
      </sheetData>
      <sheetData sheetId="1"/>
      <sheetData sheetId="2"/>
      <sheetData sheetId="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I93"/>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BANA"/>
      <sheetName val="RESUMEN"/>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PCIONES DE SIMULACION"/>
      <sheetName val="COSTOS DE TRANSPORTE"/>
      <sheetName val="BOUNDS &amp; ROWS"/>
      <sheetName val="COMPRA MATERIA PRIMA"/>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5"/>
      <sheetName val="TABLA11"/>
      <sheetName val="TA_AJU95"/>
      <sheetName val="Tabla9"/>
      <sheetName val="GTOMTO95"/>
      <sheetName val="API95"/>
      <sheetName val="Tabla10A(95)"/>
      <sheetName val="Tabla10A(98)"/>
      <sheetName val="OPCIONES DE SIMULACION"/>
      <sheetName val="COSTOS DE TRANSPORTE"/>
      <sheetName val="BOUNDS &amp; ROWS"/>
      <sheetName val="COMPRA MATERIA PRI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5"/>
    </sheetNames>
    <sheetDataSet>
      <sheetData sheetId="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adDocument"/>
      <sheetName val="HOJA 1(REG. RIESGOS-EV. CUALIT)"/>
      <sheetName val="HOJA 2(MATRIZ RAM PROYECTOS)"/>
      <sheetName val="Hoja 3 - Formato Plan. Gest. R."/>
      <sheetName val="Hoja 4 - Categorías Riesgos ECP"/>
      <sheetName val="CALIDAD"/>
      <sheetName val="ReadDocument.aspx?CommunityTopi"/>
      <sheetName val="HOJA_1(REG__RIESGOS-EV__CUALIT)"/>
      <sheetName val="HOJA_2(MATRIZ_RAM_PROYECTOS)"/>
      <sheetName val="Hoja_3_-_Formato_Plan__Gest__R_"/>
      <sheetName val="Hoja_4_-_Categorías_Riesgos_ECP"/>
      <sheetName val="AIU"/>
      <sheetName val="INFORMACION ADICIONAL"/>
      <sheetName val="DATOS"/>
    </sheetNames>
    <definedNames>
      <definedName name="AAAA"/>
      <definedName name="b"/>
      <definedName name="consulta_mes"/>
      <definedName name="Datos"/>
      <definedName name="Datos_aroma"/>
      <definedName name="EIHD"/>
      <definedName name="Guardar_datos"/>
      <definedName name="Guardar_Datos_del_Dia"/>
      <definedName name="Guardar_Datos_Indice_energìa"/>
      <definedName name="Guardar_del_Dia"/>
      <definedName name="GUARDAR_EN_RED"/>
      <definedName name="GUARDAR_REPORTE"/>
      <definedName name="m"/>
      <definedName name="PRIMES"/>
      <definedName name="PROY99"/>
      <definedName name="TraerDatosDePlc"/>
    </defined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ntos"/>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OMA"/>
    </sheetNames>
    <definedNames>
      <definedName name="[Mod Balances].IrAlMenu"/>
      <definedName name="AcumularBalance"/>
      <definedName name="IrAFracc"/>
      <definedName name="IrAHydeal"/>
      <definedName name="IrAHydrar"/>
      <definedName name="IrAPlatf"/>
      <definedName name="IrAPref"/>
      <definedName name="IrASulf"/>
      <definedName name="IrAunif"/>
      <definedName name="IrPlanta"/>
      <definedName name="IrResumen"/>
    </defined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aaInformación"/>
    </sheetNames>
    <definedNames>
      <definedName name="absc"/>
    </defined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UDOS MES EVALUADO"/>
      <sheetName val="BOUNDS &amp; ROWS"/>
      <sheetName val="PRECIOS DE COMPRA VENTA"/>
      <sheetName val="COMPRA MATERIA PRIMA"/>
    </sheetNames>
    <sheetDataSet>
      <sheetData sheetId="0" refreshError="1"/>
      <sheetData sheetId="1" refreshError="1"/>
      <sheetData sheetId="2" refreshError="1"/>
      <sheetData sheetId="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A-1"/>
    </sheetNames>
    <sheetDataSet>
      <sheetData sheetId="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80000 Crude"/>
    </sheetNames>
    <sheetDataSet>
      <sheetData sheetId="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ÑO LIMON"/>
    </sheetNames>
    <sheetDataSet>
      <sheetData sheetId="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VFEB."/>
      <sheetName val="GCB2000"/>
    </sheetNames>
    <sheetDataSet>
      <sheetData sheetId="0" refreshError="1"/>
      <sheetData sheetId="1"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D"/>
      <sheetName val="CARRETERAS"/>
      <sheetName val="GENERALIDADES "/>
    </sheetNames>
    <sheetDataSet>
      <sheetData sheetId="0" refreshError="1"/>
      <sheetData sheetId="1" refreshError="1"/>
      <sheetData sheetId="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7040000"/>
    </sheetNames>
    <definedNames>
      <definedName name="Cargar_Automaticamente"/>
    </definedNames>
    <sheetDataSet>
      <sheetData sheetId="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s>
    <sheetDataSet>
      <sheetData sheetId="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jec-1"/>
      <sheetName val="Hoja2"/>
      <sheetName val="Datos básicos"/>
    </sheetNames>
    <sheetDataSet>
      <sheetData sheetId="0" refreshError="1"/>
      <sheetData sheetId="1" refreshError="1"/>
      <sheetData sheetId="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idaciones"/>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sheetName val="Data Tables"/>
    </sheetNames>
    <sheetDataSet>
      <sheetData sheetId="0" refreshError="1"/>
      <sheetData sheetId="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POA-1"/>
      <sheetName val="Ejec-1"/>
    </sheetNames>
    <sheetDataSet>
      <sheetData sheetId="0" refreshError="1"/>
      <sheetData sheetId="1" refreshError="1"/>
      <sheetData sheetId="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es"/>
      <sheetName val="ManoObra"/>
      <sheetName val="Distanc"/>
      <sheetName val="PORTADA"/>
    </sheetNames>
    <sheetDataSet>
      <sheetData sheetId="0" refreshError="1"/>
      <sheetData sheetId="1" refreshError="1"/>
      <sheetData sheetId="2" refreshError="1"/>
      <sheetData sheetId="3" refreshError="1"/>
      <sheetData sheetId="4"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ntos"/>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TALLE PRESUPUESTAL"/>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Tables"/>
      <sheetName val="Company"/>
    </sheetNames>
    <sheetDataSet>
      <sheetData sheetId="0" refreshError="1"/>
      <sheetData sheetId="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s>
    <sheetDataSet>
      <sheetData sheetId="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JUN-DIC"/>
    </sheetNames>
    <sheetDataSet>
      <sheetData sheetId="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C-NOV"/>
    </sheetNames>
    <sheetDataSet>
      <sheetData sheetId="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IDAD"/>
      <sheetName val="TRM"/>
      <sheetName val="REAL"/>
      <sheetName val="PROYECTADO"/>
      <sheetName val="COMPARATIVO G$"/>
      <sheetName val="COMPARATIVO MUS$"/>
      <sheetName val="P&amp;G ADM. MES98REAL"/>
      <sheetName val="P&amp;G ADM MES 99PRES"/>
      <sheetName val="P&amp;G ADM. MES-99PROY"/>
      <sheetName val="PV-MENSUAL-1999PRES"/>
      <sheetName val="PV-MENSUAL-1999PROY"/>
      <sheetName val="PV-MENSUAL-1998REAL"/>
      <sheetName val="PRECIOS"/>
      <sheetName val="VOLUMENES"/>
      <sheetName val="BALANCE"/>
      <sheetName val="CIC-NOV"/>
      <sheetName val="Montaje Mecanico"/>
      <sheetName val="DIAM TUB"/>
      <sheetName val="HERRAM"/>
      <sheetName val="API - 21206"/>
      <sheetName val="INSUMOS"/>
      <sheetName val="Calcs"/>
      <sheetName val="Motor data"/>
      <sheetName val="BASE OCTUBRE-2003"/>
      <sheetName val="IVATRI"/>
      <sheetName val="TABLERO"/>
      <sheetName val="INFORMACION "/>
      <sheetName val="Hoja3"/>
      <sheetName val="101"/>
      <sheetName val="R353-354"/>
      <sheetName val="R352"/>
      <sheetName val="Company"/>
      <sheetName val="Tbg Tally"/>
      <sheetName val="Reverse Tally"/>
      <sheetName val="counters"/>
      <sheetName val="SER0395"/>
      <sheetName val="DATOS_PIMS"/>
      <sheetName val="Parámetros Formato"/>
      <sheetName val="Puntos"/>
      <sheetName val="POR HMR"/>
      <sheetName val="POR MERIT"/>
      <sheetName val="DATOS"/>
      <sheetName val="TARIFAS"/>
      <sheetName val="RESUMEN"/>
      <sheetName val="PPTOINICIAL"/>
      <sheetName val="PR 1"/>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DIC97"/>
    </sheetNames>
    <definedNames>
      <definedName name="Menu"/>
    </definedNames>
    <sheetDataSet>
      <sheetData sheetId="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ntos"/>
    </sheetNames>
    <sheetDataSet>
      <sheetData sheetId="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s"/>
    </sheetNames>
    <sheetDataSet>
      <sheetData sheetId="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5"/>
      <sheetName val="Puntos"/>
      <sheetName val="OBRAS SES"/>
    </sheetNames>
    <sheetDataSet>
      <sheetData sheetId="0"/>
      <sheetData sheetId="1" refreshError="1"/>
      <sheetData sheetId="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datos"/>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s>
    <sheetDataSet>
      <sheetData sheetId="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rofesional"/>
    </sheetNames>
    <sheetDataSet>
      <sheetData sheetId="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ESPECIFICACIONES"/>
      <sheetName val="ANALISIS COMPARATIVO V U"/>
      <sheetName val="RFI"/>
      <sheetName val="178209_-_IDACO_-_region_5_Prese"/>
      <sheetName val="178209_IDACO"/>
      <sheetName val="RFI_FERRETERIA_(16)_Evento_1782"/>
      <sheetName val="EVENTO_No._178209_SEP.__24_SEP"/>
      <sheetName val="178209_RFI_FERRETERIA"/>
      <sheetName val="RFI_178209"/>
    </sheetNames>
    <sheetDataSet>
      <sheetData sheetId="0">
        <row r="2">
          <cell r="A2">
            <v>1</v>
          </cell>
          <cell r="B2" t="str">
            <v>Planta generadora eléctrica
Voltaje de corriente alterna: 120V/240V. 
Alternativa segura para cortes de suministro. 
Potencia máxima: 2800W. 
Tipo de arranque: manual. 
Tipo de alimentación: gasolina.
Peso: 37 kg.
Duración del tanque en trabajo continuo: 6 horas (15 L de combustible).</v>
          </cell>
        </row>
        <row r="3">
          <cell r="A3">
            <v>2</v>
          </cell>
          <cell r="B3" t="str">
            <v>Extensión 30 metros (Extensión eléctrica de uso rudo, 30 metros, con polo a tierra.)</v>
          </cell>
        </row>
        <row r="4">
          <cell r="A4">
            <v>3</v>
          </cell>
          <cell r="B4" t="str">
            <v>REFLECTOR LED CON PANEL SOLAR Y CONTROL REMOTO 300W 
• Referencia: FLOSUN300
• Tipo de LED: SMD 3030
• Temperatura de trabajo: -20ºC + 40ºC
• Potencia: 300W
• Temperatura de color (K): 6500K
• Flujo luminoso inicial (Lm): 4100Lm
• Batería: 3.2V 30AH Lipo4
• Potencia panel monocristalino: 5V/30W
• Tiempo de recarga: &gt;4-6H @4.000Lux
• Autonomía de operación: &gt;10-12H
• Dimerizable: No Dimerizable
• Dimensiones (mm): 360.5×300.5×46.5 mm
• Dimensión panel (mm): 430×390×17 mm
• Grado de protección: IP65
• Garantía: 24 Meses</v>
          </cell>
        </row>
        <row r="5">
          <cell r="A5">
            <v>4</v>
          </cell>
          <cell r="B5" t="str">
            <v>Guadaña a gasolina, Alto 42 cm, Uso de herramienta Profesional Modelo VS400(W)TU43, Ancho de corte 350 mm, Dimensiones (LxAxAL)
1.806 x 620 x 420 (mm)
Términos Garantía 24 meses
Mezcla
Gasolina / Aceite FD 50:1
Rango Cilindraje/Potencia Entre 39 y 43 cc
Cilindraje
42,7 cc
Carburador
Diafragma WALBRO
Motor
2 Tiempos
0.9 litros
Largo máximo de corte 180 cm
Potencia 2.6 HP
Tipo maquinaria jardín Desbrozadora
Peso 8 Kg
Tipo
Guadañas de combustión
Rígido</v>
          </cell>
        </row>
        <row r="6">
          <cell r="A6">
            <v>5</v>
          </cell>
          <cell r="B6" t="str">
            <v>Motosierra a Gasolina- Potencia 3,2 kW-Potencia 4,4PS, Potencia 4,3 bhp
Espada 50 cm
325″ RMC Carter Magnesio
Motor 2 Tiempos
Potencia 3.4 HP / 2.6 kW
Cilindrada 50.2 cmᵌ
Peso sin conjunto de corte 4.8 kg
Longitud de corte 50 cm, 20″
Paso de cadena 0.325 “
Capacidad del depósito de Combustible 0.46 L
Capacidad del depósito de Aceite 0.29 L</v>
          </cell>
        </row>
        <row r="7">
          <cell r="A7">
            <v>6</v>
          </cell>
          <cell r="B7" t="str">
            <v>Kit de Seguridad y protección para guadaña
 - Casco con visor transparente y malla.
- Delantal de cáñamo.
- Guantes de poliuretano.
- Canilleras de cáñamo.
- Arnés.</v>
          </cell>
        </row>
        <row r="8">
          <cell r="A8">
            <v>7</v>
          </cell>
          <cell r="B8" t="str">
            <v>Carretilla Capacidad máxima en volumen 200 L Plástica  Antipinchazo</v>
          </cell>
        </row>
        <row r="9">
          <cell r="A9">
            <v>8</v>
          </cell>
          <cell r="B9" t="str">
            <v>Pica En Hierro De 5lbs - Cabo En Madera</v>
          </cell>
        </row>
        <row r="10">
          <cell r="A10">
            <v>9</v>
          </cell>
          <cell r="B10" t="str">
            <v>Palas Con Cabo de Madera</v>
          </cell>
        </row>
        <row r="11">
          <cell r="A11">
            <v>10</v>
          </cell>
          <cell r="B11" t="str">
            <v>Azadones Con Cabo de Madera</v>
          </cell>
        </row>
        <row r="12">
          <cell r="A12">
            <v>11</v>
          </cell>
          <cell r="B12" t="str">
            <v>Machetes 22" 56cm largo aproximadamente con funda.</v>
          </cell>
        </row>
        <row r="13">
          <cell r="A13">
            <v>12</v>
          </cell>
          <cell r="B13" t="str">
            <v>Rastrillos</v>
          </cell>
        </row>
        <row r="14">
          <cell r="A14">
            <v>13</v>
          </cell>
          <cell r="B14" t="str">
            <v>Manila alta resistencia de 10 MTS Cabeza soldada, fabricada en acero, mango de madera de pino.</v>
          </cell>
        </row>
        <row r="15">
          <cell r="A15">
            <v>14</v>
          </cell>
        </row>
        <row r="16">
          <cell r="A16">
            <v>15</v>
          </cell>
          <cell r="B16" t="str">
            <v>Rana compactadora tMasa operacional: 85 Kg
Frecuencia vpm: 5500
Fuerza centrífuga: 13 Kn
Profundidad de compactación: 30 cm
Desplazamiento: 40 cm/s
Eficiencia: 660 m²/h
Tamaño de la placa: 53 cm x 50 cm
Dimensiones Al x An x La cm: 110 x 83 x 50</v>
          </cell>
        </row>
      </sheetData>
      <sheetData sheetId="1"/>
      <sheetData sheetId="2">
        <row r="2">
          <cell r="F2">
            <v>1680000</v>
          </cell>
        </row>
        <row r="3">
          <cell r="F3">
            <v>433333.33333333331</v>
          </cell>
        </row>
        <row r="4">
          <cell r="F4">
            <v>393333.33333333331</v>
          </cell>
        </row>
        <row r="5">
          <cell r="F5">
            <v>1306666.6666666667</v>
          </cell>
        </row>
        <row r="6">
          <cell r="F6">
            <v>1893333.3333333333</v>
          </cell>
        </row>
        <row r="7">
          <cell r="F7">
            <v>168066.66666666666</v>
          </cell>
        </row>
        <row r="8">
          <cell r="F8">
            <v>233333.33333333334</v>
          </cell>
        </row>
        <row r="9">
          <cell r="F9">
            <v>54000</v>
          </cell>
        </row>
        <row r="10">
          <cell r="F10">
            <v>70000</v>
          </cell>
        </row>
        <row r="11">
          <cell r="F11">
            <v>41066.666666666664</v>
          </cell>
        </row>
        <row r="12">
          <cell r="F12">
            <v>24666.666666666668</v>
          </cell>
        </row>
        <row r="13">
          <cell r="F13">
            <v>46933.333333333336</v>
          </cell>
        </row>
        <row r="14">
          <cell r="F14">
            <v>10000</v>
          </cell>
        </row>
        <row r="15">
          <cell r="F15">
            <v>5403466.666666667</v>
          </cell>
        </row>
        <row r="16">
          <cell r="F16">
            <v>2333333.3333333335</v>
          </cell>
        </row>
      </sheetData>
      <sheetData sheetId="3">
        <row r="4">
          <cell r="F4">
            <v>10500672</v>
          </cell>
        </row>
        <row r="5">
          <cell r="F5">
            <v>1008235</v>
          </cell>
        </row>
        <row r="6">
          <cell r="F6">
            <v>840168</v>
          </cell>
        </row>
        <row r="7">
          <cell r="F7">
            <v>2588067</v>
          </cell>
        </row>
        <row r="8">
          <cell r="F8">
            <v>4109828</v>
          </cell>
        </row>
        <row r="9">
          <cell r="F9">
            <v>667400</v>
          </cell>
        </row>
        <row r="10">
          <cell r="F10">
            <v>1053613</v>
          </cell>
        </row>
        <row r="11">
          <cell r="F11">
            <v>142689</v>
          </cell>
        </row>
        <row r="12">
          <cell r="F12">
            <v>129244</v>
          </cell>
        </row>
        <row r="13">
          <cell r="F13">
            <v>75462</v>
          </cell>
        </row>
        <row r="14">
          <cell r="F14">
            <v>76000</v>
          </cell>
        </row>
        <row r="15">
          <cell r="F15">
            <v>67059</v>
          </cell>
        </row>
        <row r="16">
          <cell r="F16">
            <v>0</v>
          </cell>
        </row>
        <row r="17">
          <cell r="F17">
            <v>17612000</v>
          </cell>
        </row>
        <row r="18">
          <cell r="F18">
            <v>10734000</v>
          </cell>
        </row>
      </sheetData>
      <sheetData sheetId="4">
        <row r="4">
          <cell r="F4">
            <v>1753070.4589528118</v>
          </cell>
        </row>
        <row r="5">
          <cell r="F5">
            <v>148933.41952165481</v>
          </cell>
        </row>
        <row r="6">
          <cell r="F6">
            <v>540271.49321266962</v>
          </cell>
        </row>
        <row r="7">
          <cell r="F7">
            <v>2070071.1053652233</v>
          </cell>
        </row>
        <row r="8">
          <cell r="F8">
            <v>3396380.0904977378</v>
          </cell>
        </row>
        <row r="9">
          <cell r="F9">
            <v>320620.55591467355</v>
          </cell>
        </row>
        <row r="10">
          <cell r="F10">
            <v>369618.61667744018</v>
          </cell>
        </row>
        <row r="11">
          <cell r="F11">
            <v>109760.82740788623</v>
          </cell>
        </row>
        <row r="12">
          <cell r="F12">
            <v>99418.228829993532</v>
          </cell>
        </row>
        <row r="13">
          <cell r="F13">
            <v>104589.52811893988</v>
          </cell>
        </row>
        <row r="14">
          <cell r="F14">
            <v>32191.338073691015</v>
          </cell>
        </row>
        <row r="15">
          <cell r="F15">
            <v>42533.936651583717</v>
          </cell>
        </row>
        <row r="16">
          <cell r="F16">
            <v>181641.88752424048</v>
          </cell>
        </row>
        <row r="17">
          <cell r="F17">
            <v>11154363.283775048</v>
          </cell>
        </row>
        <row r="18">
          <cell r="F18">
            <v>5895281.1893988363</v>
          </cell>
        </row>
      </sheetData>
      <sheetData sheetId="5">
        <row r="4">
          <cell r="F4">
            <v>3777181</v>
          </cell>
        </row>
        <row r="5">
          <cell r="F5">
            <v>251127</v>
          </cell>
        </row>
        <row r="6">
          <cell r="F6">
            <v>547059</v>
          </cell>
        </row>
        <row r="7">
          <cell r="F7">
            <v>2509524</v>
          </cell>
        </row>
        <row r="8">
          <cell r="F8">
            <v>3033445</v>
          </cell>
        </row>
        <row r="9">
          <cell r="F9">
            <v>377167</v>
          </cell>
        </row>
        <row r="10">
          <cell r="F10">
            <v>403782</v>
          </cell>
        </row>
        <row r="11">
          <cell r="F11">
            <v>104825</v>
          </cell>
        </row>
        <row r="12">
          <cell r="F12">
            <v>113520</v>
          </cell>
        </row>
        <row r="13">
          <cell r="F13">
            <v>119454</v>
          </cell>
        </row>
        <row r="14">
          <cell r="F14">
            <v>49748</v>
          </cell>
        </row>
        <row r="15">
          <cell r="F15">
            <v>26203</v>
          </cell>
        </row>
        <row r="16">
          <cell r="F16">
            <v>512002</v>
          </cell>
        </row>
        <row r="17">
          <cell r="F17">
            <v>13594412</v>
          </cell>
        </row>
        <row r="18">
          <cell r="F18">
            <v>6990631</v>
          </cell>
        </row>
      </sheetData>
      <sheetData sheetId="6">
        <row r="5">
          <cell r="F5">
            <v>3325210.0840336136</v>
          </cell>
        </row>
        <row r="6">
          <cell r="F6">
            <v>374369.74789915967</v>
          </cell>
        </row>
        <row r="7">
          <cell r="F7">
            <v>1030588.2352941177</v>
          </cell>
        </row>
        <row r="8">
          <cell r="F8">
            <v>3030252.1008403362</v>
          </cell>
        </row>
        <row r="9">
          <cell r="F9">
            <v>5392436.9747899165</v>
          </cell>
        </row>
        <row r="10">
          <cell r="F10">
            <v>478991.59663865546</v>
          </cell>
        </row>
        <row r="11">
          <cell r="F11">
            <v>598739.49579831935</v>
          </cell>
        </row>
        <row r="12">
          <cell r="F12">
            <v>144000</v>
          </cell>
        </row>
        <row r="13">
          <cell r="F13">
            <v>193865.5462184874</v>
          </cell>
        </row>
        <row r="14">
          <cell r="F14">
            <v>113193.27731092437</v>
          </cell>
        </row>
        <row r="15">
          <cell r="F15">
            <v>80420.168067226899</v>
          </cell>
        </row>
        <row r="16">
          <cell r="F16">
            <v>100588.23529411765</v>
          </cell>
        </row>
        <row r="17">
          <cell r="F17">
            <v>953054.62184873957</v>
          </cell>
        </row>
        <row r="18">
          <cell r="F18">
            <v>15300000</v>
          </cell>
        </row>
        <row r="19">
          <cell r="F19">
            <v>10588235.294117648</v>
          </cell>
        </row>
      </sheetData>
      <sheetData sheetId="7">
        <row r="4">
          <cell r="F4">
            <v>4464285.7142857146</v>
          </cell>
        </row>
        <row r="5">
          <cell r="F5">
            <v>274285.71428571432</v>
          </cell>
        </row>
        <row r="6">
          <cell r="F6">
            <v>500000</v>
          </cell>
        </row>
        <row r="7">
          <cell r="F7">
            <v>2270000</v>
          </cell>
        </row>
        <row r="8">
          <cell r="F8">
            <v>2669285.7142857146</v>
          </cell>
        </row>
        <row r="9">
          <cell r="F9">
            <v>171428.57142857145</v>
          </cell>
        </row>
        <row r="10">
          <cell r="F10">
            <v>335714.28571428574</v>
          </cell>
        </row>
        <row r="11">
          <cell r="F11">
            <v>64285.71428571429</v>
          </cell>
        </row>
        <row r="12">
          <cell r="F12">
            <v>13571.428571428572</v>
          </cell>
        </row>
        <row r="13">
          <cell r="F13">
            <v>55000</v>
          </cell>
        </row>
        <row r="14">
          <cell r="F14">
            <v>40714.285714285717</v>
          </cell>
        </row>
        <row r="15">
          <cell r="F15">
            <v>30000</v>
          </cell>
        </row>
        <row r="16">
          <cell r="F16">
            <v>540714.28571428568</v>
          </cell>
        </row>
        <row r="17">
          <cell r="F17">
            <v>9292857.1428571437</v>
          </cell>
        </row>
        <row r="18">
          <cell r="F18">
            <v>6928571.4285714291</v>
          </cell>
        </row>
      </sheetData>
      <sheetData sheetId="8">
        <row r="4">
          <cell r="F4">
            <v>2794537.8149999999</v>
          </cell>
        </row>
        <row r="5">
          <cell r="F5">
            <v>214285.71419999999</v>
          </cell>
        </row>
        <row r="6">
          <cell r="F6">
            <v>618655.4621</v>
          </cell>
        </row>
        <row r="7">
          <cell r="F7">
            <v>2327747.8990000002</v>
          </cell>
        </row>
        <row r="8">
          <cell r="F8">
            <v>3084201.68</v>
          </cell>
        </row>
        <row r="9">
          <cell r="F9">
            <v>319327.73100000003</v>
          </cell>
        </row>
        <row r="10">
          <cell r="F10">
            <v>363025.21</v>
          </cell>
        </row>
        <row r="11">
          <cell r="F11">
            <v>142857.1428</v>
          </cell>
        </row>
        <row r="12">
          <cell r="F12">
            <v>161764.7058</v>
          </cell>
        </row>
        <row r="13">
          <cell r="F13">
            <v>136134.45370000001</v>
          </cell>
        </row>
        <row r="14">
          <cell r="F14">
            <v>52521.008399999999</v>
          </cell>
        </row>
        <row r="15">
          <cell r="F15">
            <v>44117.64705</v>
          </cell>
        </row>
        <row r="16">
          <cell r="F16">
            <v>86134.453779999996</v>
          </cell>
        </row>
        <row r="17">
          <cell r="F17">
            <v>9453781.5120000001</v>
          </cell>
        </row>
        <row r="18">
          <cell r="F18">
            <v>6901260.5039999997</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3" Type="http://schemas.openxmlformats.org/officeDocument/2006/relationships/hyperlink" Target="https://www.homecenter.com.co/homecenter-co/product/548366/guadana-a-gasolina-331r-eje-recto-de-326-cc-13-hp-2-tiempos/548366/?kid=goosho_1161562&amp;shop=googleShopping&amp;gad_source=1&amp;gbraid=0AAAAADt6wnpj3ZD0_gBkp23e4BHTSabuL&amp;gclid=Cj0KCQjwz7C2BhDkARIsAA_SZKZFuV9uNjVVd1EEQsmM9BIElDwr59jW23Y9GVrileNuVJuA1kYSMTEaAv5bEALw_wcB" TargetMode="External"/><Relationship Id="rId7" Type="http://schemas.openxmlformats.org/officeDocument/2006/relationships/hyperlink" Target="https://www.homecenter.com.co/homecenter-co/product/713132/rana-compactadora-con-motor-gasolina-9hp-3600-rpm-maquiequipos/713132/?kid=goosho_1161562&amp;shop=googleShopping&amp;gad_source=1&amp;gclid=Cj0KCQjwmOm3BhC8ARIsAOSbapW03mu1FFNbGsccOND4DcdNblcN-qL6lj8FjM9mOfueBaLHr7EJ1uAaAgAVEALw_wcB" TargetMode="External"/><Relationship Id="rId2" Type="http://schemas.openxmlformats.org/officeDocument/2006/relationships/hyperlink" Target="https://www.mercadolibre.com.co/planta-electrica-a-gasolina-2500-w-pretul-26034/p/MCO15797624" TargetMode="External"/><Relationship Id="rId1" Type="http://schemas.openxmlformats.org/officeDocument/2006/relationships/hyperlink" Target="https://www.stihl.com.co/es/p/motosierras-ms-310-23005" TargetMode="External"/><Relationship Id="rId6" Type="http://schemas.openxmlformats.org/officeDocument/2006/relationships/hyperlink" Target="https://equipmaster.com.co/product-category/construccion/mezcladoras-de-concreto/mezcladoras-de-concreto-2-bultos/?_gl=1*ggaitw*_up*MQ..&amp;gclid=EAIaIQobChMIsqmN_ePqiAMVDqlaBR0bNheGEAAYBCAAEgLCqvD_BwE" TargetMode="External"/><Relationship Id="rId5" Type="http://schemas.openxmlformats.org/officeDocument/2006/relationships/hyperlink" Target="https://www.homecenter.com.co/homecenter-co/product/713173/estructura-mezcladora-de-concreto-de-dos-bultos-maquiequipos/713173/" TargetMode="External"/><Relationship Id="rId4" Type="http://schemas.openxmlformats.org/officeDocument/2006/relationships/hyperlink" Target="https://bigcenter.com.co/producto/video-proyector-4800-lumens-wifi/" TargetMode="Externa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11.bin"/></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37.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38.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39.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40.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41.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42.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43.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44.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46.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3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FBDD0C-DB59-DC41-B849-534AC47BFA41}">
  <sheetPr>
    <tabColor theme="9" tint="0.39997558519241921"/>
  </sheetPr>
  <dimension ref="A1:AZ31"/>
  <sheetViews>
    <sheetView showGridLines="0" view="pageBreakPreview" topLeftCell="AB19" zoomScaleNormal="100" zoomScaleSheetLayoutView="85" workbookViewId="0">
      <selection activeCell="AE20" sqref="AE20"/>
    </sheetView>
  </sheetViews>
  <sheetFormatPr baseColWidth="10" defaultColWidth="11.5" defaultRowHeight="14" x14ac:dyDescent="0.2"/>
  <cols>
    <col min="1" max="1" width="6.83203125" style="543" customWidth="1"/>
    <col min="2" max="2" width="81.1640625" style="543" customWidth="1"/>
    <col min="3" max="3" width="11.6640625" style="35" customWidth="1"/>
    <col min="4" max="4" width="13.33203125" style="35" customWidth="1"/>
    <col min="5" max="5" width="14" style="35" customWidth="1"/>
    <col min="6" max="6" width="17.5" style="35" customWidth="1"/>
    <col min="7" max="7" width="13.6640625" style="37" customWidth="1"/>
    <col min="8" max="8" width="13" style="584" customWidth="1"/>
    <col min="9" max="9" width="14.33203125" style="584" customWidth="1"/>
    <col min="10" max="10" width="15" style="584" hidden="1" customWidth="1"/>
    <col min="11" max="11" width="5.5" style="584" hidden="1" customWidth="1"/>
    <col min="12" max="12" width="6.1640625" style="584" hidden="1" customWidth="1"/>
    <col min="13" max="13" width="11.33203125" style="35" customWidth="1"/>
    <col min="14" max="14" width="2.1640625" style="543" customWidth="1"/>
    <col min="15" max="15" width="18.5" style="543" customWidth="1"/>
    <col min="16" max="16" width="13.83203125" style="543" customWidth="1"/>
    <col min="17" max="17" width="11.5" style="543" customWidth="1"/>
    <col min="18" max="18" width="13.83203125" style="543" customWidth="1"/>
    <col min="19" max="19" width="32.1640625" style="543" customWidth="1"/>
    <col min="20" max="20" width="15.6640625" style="543" customWidth="1"/>
    <col min="21" max="21" width="2.6640625" style="543" customWidth="1"/>
    <col min="22" max="22" width="12.5" style="543" bestFit="1" customWidth="1"/>
    <col min="23" max="23" width="14.33203125" style="543" customWidth="1"/>
    <col min="24" max="24" width="1.6640625" style="543" customWidth="1"/>
    <col min="25" max="25" width="16" style="543" customWidth="1"/>
    <col min="26" max="26" width="1.6640625" style="543" customWidth="1"/>
    <col min="27" max="27" width="47.83203125" style="543" customWidth="1"/>
    <col min="28" max="28" width="11.5" style="543" customWidth="1"/>
    <col min="29" max="29" width="16.1640625" style="543" customWidth="1"/>
    <col min="30" max="30" width="15.1640625" style="543" customWidth="1"/>
    <col min="31" max="31" width="20.33203125" style="543" customWidth="1"/>
    <col min="32" max="32" width="15.5" style="543" customWidth="1"/>
    <col min="33" max="33" width="16.83203125" style="543" customWidth="1"/>
    <col min="34" max="34" width="17.5" style="543" customWidth="1"/>
    <col min="35" max="36" width="11.5" style="543" customWidth="1"/>
    <col min="37" max="37" width="1.1640625" style="543" customWidth="1"/>
    <col min="38" max="38" width="2" style="543" customWidth="1"/>
    <col min="39" max="39" width="11.6640625" style="543" bestFit="1" customWidth="1"/>
    <col min="40" max="40" width="15" style="543" customWidth="1"/>
    <col min="41" max="41" width="16.1640625" style="543" customWidth="1"/>
    <col min="42" max="42" width="22" style="543" customWidth="1"/>
    <col min="43" max="43" width="19.33203125" style="543" customWidth="1"/>
    <col min="44" max="44" width="21.5" style="543" customWidth="1"/>
    <col min="45" max="45" width="13.5" style="543" customWidth="1"/>
    <col min="46" max="46" width="13.5" style="543" hidden="1" customWidth="1"/>
    <col min="47" max="48" width="11.5" style="543" hidden="1" customWidth="1"/>
    <col min="49" max="16384" width="11.5" style="543"/>
  </cols>
  <sheetData>
    <row r="1" spans="1:52" x14ac:dyDescent="0.2">
      <c r="A1" s="614" t="s">
        <v>417</v>
      </c>
      <c r="B1" s="614"/>
      <c r="C1" s="614"/>
      <c r="D1" s="614"/>
      <c r="E1" s="614"/>
      <c r="F1" s="614"/>
      <c r="G1" s="614"/>
      <c r="H1" s="614"/>
      <c r="I1" s="614"/>
      <c r="J1" s="614"/>
      <c r="K1" s="614"/>
      <c r="L1" s="614"/>
      <c r="M1" s="614"/>
    </row>
    <row r="2" spans="1:52" x14ac:dyDescent="0.2">
      <c r="A2" s="614"/>
      <c r="B2" s="614"/>
      <c r="C2" s="614"/>
      <c r="D2" s="614"/>
      <c r="E2" s="614"/>
      <c r="F2" s="614"/>
      <c r="G2" s="614"/>
      <c r="H2" s="614"/>
      <c r="I2" s="614"/>
      <c r="J2" s="614"/>
      <c r="K2" s="614"/>
      <c r="L2" s="614"/>
      <c r="M2" s="614"/>
    </row>
    <row r="4" spans="1:52" ht="56.25" customHeight="1" x14ac:dyDescent="0.2">
      <c r="A4" s="615" t="s">
        <v>418</v>
      </c>
      <c r="B4" s="615"/>
      <c r="C4" s="615"/>
      <c r="D4" s="615"/>
      <c r="E4" s="615"/>
      <c r="F4" s="615"/>
      <c r="G4" s="615"/>
      <c r="H4" s="615"/>
      <c r="I4" s="615"/>
      <c r="J4" s="615"/>
      <c r="K4" s="615"/>
      <c r="L4" s="615"/>
      <c r="M4" s="615"/>
      <c r="O4" s="616" t="s">
        <v>419</v>
      </c>
      <c r="P4" s="616"/>
      <c r="Q4" s="616"/>
      <c r="R4" s="616"/>
      <c r="S4" s="616"/>
      <c r="T4" s="616"/>
    </row>
    <row r="5" spans="1:52" x14ac:dyDescent="0.2">
      <c r="A5" s="617"/>
      <c r="B5" s="617"/>
      <c r="C5" s="617"/>
      <c r="D5" s="617"/>
      <c r="E5" s="617"/>
      <c r="F5" s="617"/>
      <c r="G5" s="617"/>
      <c r="H5" s="617"/>
      <c r="I5" s="617"/>
      <c r="J5" s="617"/>
      <c r="K5" s="617"/>
      <c r="L5" s="617"/>
      <c r="M5" s="617"/>
      <c r="N5" s="544"/>
      <c r="O5" s="618" t="s">
        <v>420</v>
      </c>
      <c r="P5" s="619" t="s">
        <v>421</v>
      </c>
      <c r="Q5" s="612" t="s">
        <v>422</v>
      </c>
      <c r="R5" s="612" t="s">
        <v>423</v>
      </c>
      <c r="S5" s="545">
        <v>0.2</v>
      </c>
      <c r="T5" s="621" t="s">
        <v>424</v>
      </c>
      <c r="U5" s="546"/>
      <c r="V5" s="609" t="s">
        <v>425</v>
      </c>
      <c r="W5" s="609"/>
      <c r="X5" s="547"/>
      <c r="Y5" s="610" t="s">
        <v>426</v>
      </c>
      <c r="Z5" s="544"/>
      <c r="AA5" s="611" t="s">
        <v>427</v>
      </c>
      <c r="AB5" s="612" t="s">
        <v>428</v>
      </c>
      <c r="AC5" s="612"/>
      <c r="AD5" s="612"/>
      <c r="AE5" s="612"/>
      <c r="AF5" s="612"/>
      <c r="AG5" s="612"/>
      <c r="AH5" s="612"/>
      <c r="AI5" s="612"/>
      <c r="AJ5" s="612"/>
      <c r="AK5" s="612"/>
      <c r="AL5" s="544"/>
      <c r="AM5" s="613" t="s">
        <v>429</v>
      </c>
      <c r="AN5" s="613"/>
      <c r="AO5" s="613"/>
      <c r="AP5" s="613"/>
      <c r="AQ5" s="613"/>
      <c r="AR5" s="613"/>
      <c r="AS5" s="613"/>
      <c r="AT5" s="613"/>
      <c r="AU5" s="613"/>
      <c r="AV5" s="613"/>
    </row>
    <row r="6" spans="1:52" s="559" customFormat="1" ht="60.75" customHeight="1" x14ac:dyDescent="0.2">
      <c r="A6" s="548" t="s">
        <v>430</v>
      </c>
      <c r="B6" s="548" t="s">
        <v>431</v>
      </c>
      <c r="C6" s="549" t="s">
        <v>432</v>
      </c>
      <c r="D6" s="549" t="s">
        <v>433</v>
      </c>
      <c r="E6" s="550" t="s">
        <v>434</v>
      </c>
      <c r="F6" s="549" t="s">
        <v>435</v>
      </c>
      <c r="G6" s="549" t="s">
        <v>436</v>
      </c>
      <c r="H6" s="549" t="s">
        <v>437</v>
      </c>
      <c r="I6" s="549" t="s">
        <v>438</v>
      </c>
      <c r="J6" s="551"/>
      <c r="K6" s="551"/>
      <c r="L6" s="551"/>
      <c r="M6" s="552" t="s">
        <v>426</v>
      </c>
      <c r="N6" s="553"/>
      <c r="O6" s="618"/>
      <c r="P6" s="620"/>
      <c r="Q6" s="612"/>
      <c r="R6" s="612"/>
      <c r="S6" s="554" t="s">
        <v>439</v>
      </c>
      <c r="T6" s="621"/>
      <c r="U6" s="546"/>
      <c r="V6" s="555" t="s">
        <v>440</v>
      </c>
      <c r="W6" s="555" t="s">
        <v>441</v>
      </c>
      <c r="X6" s="556"/>
      <c r="Y6" s="610"/>
      <c r="Z6" s="553"/>
      <c r="AA6" s="611"/>
      <c r="AB6" s="549" t="str">
        <f t="shared" ref="AB6:AK6" si="0">C6</f>
        <v>RFI</v>
      </c>
      <c r="AC6" s="549" t="str">
        <f t="shared" si="0"/>
        <v>178209_-_IDACO_-_region_5_Prese</v>
      </c>
      <c r="AD6" s="549" t="str">
        <f t="shared" si="0"/>
        <v>178209_IDACO</v>
      </c>
      <c r="AE6" s="550" t="str">
        <f t="shared" si="0"/>
        <v>RFI_FERRETERIA_(16)_Evento_1782</v>
      </c>
      <c r="AF6" s="550" t="str">
        <f t="shared" si="0"/>
        <v>EVENTO_No._178209_SEP.__24_SEP</v>
      </c>
      <c r="AG6" s="550" t="str">
        <f t="shared" si="0"/>
        <v>178209_RFI_FERRETERIA</v>
      </c>
      <c r="AH6" s="550" t="str">
        <f t="shared" si="0"/>
        <v>RFI_178209</v>
      </c>
      <c r="AI6" s="550">
        <f t="shared" si="0"/>
        <v>0</v>
      </c>
      <c r="AJ6" s="557">
        <f t="shared" si="0"/>
        <v>0</v>
      </c>
      <c r="AK6" s="557">
        <f t="shared" si="0"/>
        <v>0</v>
      </c>
      <c r="AL6" s="553"/>
      <c r="AM6" s="549" t="str">
        <f t="shared" ref="AM6:AV6" si="1">C6</f>
        <v>RFI</v>
      </c>
      <c r="AN6" s="549" t="str">
        <f t="shared" si="1"/>
        <v>178209_-_IDACO_-_region_5_Prese</v>
      </c>
      <c r="AO6" s="549" t="str">
        <f t="shared" si="1"/>
        <v>178209_IDACO</v>
      </c>
      <c r="AP6" s="550" t="str">
        <f t="shared" si="1"/>
        <v>RFI_FERRETERIA_(16)_Evento_1782</v>
      </c>
      <c r="AQ6" s="550" t="str">
        <f t="shared" si="1"/>
        <v>EVENTO_No._178209_SEP.__24_SEP</v>
      </c>
      <c r="AR6" s="550" t="str">
        <f t="shared" si="1"/>
        <v>178209_RFI_FERRETERIA</v>
      </c>
      <c r="AS6" s="550" t="str">
        <f t="shared" si="1"/>
        <v>RFI_178209</v>
      </c>
      <c r="AT6" s="558">
        <f t="shared" si="1"/>
        <v>0</v>
      </c>
      <c r="AU6" s="558">
        <f t="shared" si="1"/>
        <v>0</v>
      </c>
      <c r="AV6" s="558">
        <f t="shared" si="1"/>
        <v>0</v>
      </c>
    </row>
    <row r="7" spans="1:52" s="559" customFormat="1" ht="136" x14ac:dyDescent="0.2">
      <c r="A7" s="560">
        <f>+[55]ESPECIFICACIONES!A2</f>
        <v>1</v>
      </c>
      <c r="B7" s="561" t="str">
        <f>+[55]ESPECIFICACIONES!B2</f>
        <v>Planta generadora eléctrica
Voltaje de corriente alterna: 120V/240V. 
Alternativa segura para cortes de suministro. 
Potencia máxima: 2800W. 
Tipo de arranque: manual. 
Tipo de alimentación: gasolina.
Peso: 37 kg.
Duración del tanque en trabajo continuo: 6 horas (15 L de combustible).</v>
      </c>
      <c r="C7" s="562">
        <f>+[55]RFI!F2</f>
        <v>1680000</v>
      </c>
      <c r="D7" s="563">
        <f>+'[55]178209_-_IDACO_-_region_5_Prese'!F4</f>
        <v>10500672</v>
      </c>
      <c r="E7" s="563">
        <f>+'[55]178209_IDACO'!F4</f>
        <v>1753070.4589528118</v>
      </c>
      <c r="F7" s="564">
        <f>+'[55]RFI_FERRETERIA_(16)_Evento_1782'!F4</f>
        <v>3777181</v>
      </c>
      <c r="G7" s="565">
        <f>+'[55]EVENTO_No._178209_SEP.__24_SEP'!F5</f>
        <v>3325210.0840336136</v>
      </c>
      <c r="H7" s="566">
        <f>+'[55]178209_RFI_FERRETERIA'!F4</f>
        <v>4464285.7142857146</v>
      </c>
      <c r="I7" s="567">
        <f>+[55]RFI_178209!F4</f>
        <v>2794537.8149999999</v>
      </c>
      <c r="J7" s="567"/>
      <c r="K7" s="567"/>
      <c r="L7" s="567"/>
      <c r="M7" s="568">
        <f t="shared" ref="M7:M21" si="2">IF(P7&lt;=1,Y7,(ROUND(+Y7,0)))</f>
        <v>2965714</v>
      </c>
      <c r="N7" s="544"/>
      <c r="O7" s="569">
        <f t="shared" ref="O7:O21" si="3">ROUND(AVERAGE(C7:L7),0)</f>
        <v>4042137</v>
      </c>
      <c r="P7" s="570">
        <f>COUNT(C7:L7)</f>
        <v>7</v>
      </c>
      <c r="Q7" s="571">
        <f>+STDEVA(C7:L7)</f>
        <v>3023548.9723858722</v>
      </c>
      <c r="R7" s="572">
        <f t="shared" ref="R7:R21" si="4">+Q7/O7</f>
        <v>0.74800754461955943</v>
      </c>
      <c r="S7" s="573" t="str">
        <f t="shared" ref="S7:S21" si="5">IF(R7&gt;=$S$5,"COEFICIENTE DE VARIACION MAYOR AL 20%",IF(R7&lt;=$S$5,"COEFICIENTE DE VARIACION MENOR AL 20%"))</f>
        <v>COEFICIENTE DE VARIACION MAYOR AL 20%</v>
      </c>
      <c r="T7" s="574" t="str">
        <f t="shared" ref="T7:T21" si="6">IF(P7&lt;=1,"NO APLICA LIMITES",IF(R7&gt;=$S$5,"SI APLICA LIMITE INFERIOR Y SUPERIOR",IF(R7&lt;=$S$5,"NO APLICA LIMITES")))</f>
        <v>SI APLICA LIMITE INFERIOR Y SUPERIOR</v>
      </c>
      <c r="U7" s="575"/>
      <c r="V7" s="576">
        <f t="shared" ref="V7:V21" si="7">O7-Q7</f>
        <v>1018588.0276141278</v>
      </c>
      <c r="W7" s="576">
        <f t="shared" ref="W7:W21" si="8">O7+Q7</f>
        <v>7065685.9723858722</v>
      </c>
      <c r="X7" s="577"/>
      <c r="Y7" s="578">
        <f t="shared" ref="Y7:Y21" si="9">AVERAGEIFS(C7:L7,AM7:AV7,"promediar")</f>
        <v>2965714.1787120234</v>
      </c>
      <c r="Z7" s="544"/>
      <c r="AA7" s="579" t="str">
        <f t="shared" ref="AA7:AA21" si="10">IF(T7="NO APLICA LIMITES","Las cotizaciones tenidas en cuenta son las allegadas por las empresas: "&amp;IF(AND(AM7="PROMEDIAR",C7&lt;&gt;""),$C$6&amp;", ","")&amp;IF(AND(AN7="PROMEDIAR",D7&lt;&gt;""),$D$6&amp;", ","")&amp;IF(AND(AO7="PROMEDIAR",E7&lt;&gt;""),$E$6&amp;", ","")&amp;IF(AND(AP7="PROMEDIAR",F7&lt;&gt;""),$F$6&amp;", ","")&amp;IF(AND(AQ7="PROMEDIAR",G7&lt;&gt;""),$G$6&amp;", ","")&amp;" "&amp;IF(AND(AR7="PROMEDIAR",H7&lt;&gt;""),$H$6&amp;", ","")&amp;" "&amp;IF(AND(AS7="PROMEDIAR",I7&lt;&gt;""),$I$6&amp;", ","")&amp;" "&amp;IF(AND(AT7="PROMEDIAR",J7&lt;&gt;""),$J$6&amp;", ","")&amp;" "&amp;IF(AND(AU7="PROMEDIAR",K7&lt;&gt;""),$K$6&amp;", ","")&amp;" "&amp;IF(AND(AV7="PROMEDIAR",L7&lt;&gt;""),$L$6&amp;", ","")&amp;" por encontrarse dentro del promedio requerido por la Corporación","Las cotizaciones tenidas en cuenta son las allegadas por las empresas: "&amp;IF(AND(AM7="PROMEDIAR",C7&lt;&gt;""),$C$6&amp;", ","")&amp;IF(AND(AN7="PROMEDIAR",D7&lt;&gt;""),$D$6&amp;", ","")&amp;IF(AND(AO7="PROMEDIAR",E7&lt;&gt;""),$E$6&amp;", ","")&amp;IF(AND(AP7="PROMEDIAR",F7&lt;&gt;""),$F$6&amp;", ","")&amp;IF(AND(AQ7="PROMEDIAR",G7&lt;&gt;""),$G$6&amp;", ","")&amp;" "&amp;IF(AND(AR7="PROMEDIAR",H7&lt;&gt;""),$H$6&amp;", ","")&amp;" "&amp;IF(AND(AS7="PROMEDIAR",I7&lt;&gt;""),$I$6&amp;", ","")&amp;" "&amp;IF(AND(AT7="PROMEDIAR",J7&lt;&gt;""),$J$6&amp;", ","")&amp;" "&amp;IF(AND(AU7="PROMEDIAR",K7&lt;&gt;""),$K$6&amp;", ","")&amp;" "&amp;IF(AND(AV7="PROMEDIAR",L7&lt;&gt;""),$L$6&amp;", ","")&amp;" por encontrarse dentro del promedio requerido por la Corporación"&amp;" y se descarta los valores cotizados por: "&amp;IF(AND(AM7="DESCARTAR",C7&lt;&gt;""),$C$6&amp;", ","")&amp;IF(AND(AN7="DESCARTAR",D7&lt;&gt;""),$D$6&amp;", ","")&amp;IF(AND(AO7="DESCARTAR",E7&lt;&gt;""),$E$6&amp;", ","")&amp;IF(AND(AP7="DESCARTAR",F7&lt;&gt;""),$F$6&amp;", ","")&amp;IF(AND(AQ7="DESCARTAR",G7&lt;&gt;""),$G$6&amp;", ","")&amp;"  "&amp;IF(AND(AR7="DESCARTAR",H7&lt;&gt;""),$H$6&amp;", ","")&amp;" "&amp;IF(AND(AS7="PROMEDIAR",I7&lt;&gt;""),$I$6&amp;", ","")&amp;" "&amp;IF(AND(AT7="PROMEDIAR",J7&lt;&gt;""),$J$6&amp;", ","")&amp;" "&amp;IF(AND(AU7="PROMEDIAR",K7&lt;&gt;""),$K$6&amp;", ","")&amp;" "&amp;IF(AND(AV7="PROMEDIAR",L7&lt;&gt;""),$L$6&amp;", ","")&amp;"por ser un dato atípico.")</f>
        <v>Las cotizaciones tenidas en cuenta son las allegadas por las empresas: RFI, 178209_IDACO, RFI_FERRETERIA_(16)_Evento_1782, EVENTO_No._178209_SEP.__24_SEP,  178209_RFI_FERRETERIA,  RFI_178209,     por encontrarse dentro del promedio requerido por la Corporación y se descarta los valores cotizados por: 178209_-_IDACO_-_region_5_Prese,    RFI_178209,    por ser un dato atípico.</v>
      </c>
      <c r="AB7" s="580">
        <f t="shared" ref="AB7:AG21" si="11">IF(C7&lt;&gt;"",(C7/$M7-1),"")</f>
        <v>-0.4335259569870864</v>
      </c>
      <c r="AC7" s="580">
        <f t="shared" si="11"/>
        <v>2.5406893584479149</v>
      </c>
      <c r="AD7" s="580">
        <f t="shared" si="11"/>
        <v>-0.40888755323243853</v>
      </c>
      <c r="AE7" s="580">
        <f t="shared" si="11"/>
        <v>0.27361606682235706</v>
      </c>
      <c r="AF7" s="580">
        <f t="shared" si="11"/>
        <v>0.12121738105347091</v>
      </c>
      <c r="AG7" s="580">
        <f t="shared" si="11"/>
        <v>0.50529879627156049</v>
      </c>
      <c r="AH7" s="580">
        <f t="shared" ref="AH7:AK21" si="12">IF(I7&lt;&gt;"",(I7/$I7-1),"")</f>
        <v>0</v>
      </c>
      <c r="AI7" s="580" t="str">
        <f t="shared" si="12"/>
        <v/>
      </c>
      <c r="AJ7" s="580" t="str">
        <f t="shared" si="12"/>
        <v/>
      </c>
      <c r="AK7" s="580" t="str">
        <f t="shared" si="12"/>
        <v/>
      </c>
      <c r="AL7" s="544"/>
      <c r="AM7" s="581" t="str">
        <f t="shared" ref="AM7:AM21" si="13">IF(C7&lt;&gt;"",IF(C7=0,"SIN COTIZACIÓN",IF(T7="NO APLICA LIMITES","PROMEDIAR",IF(C7&lt;V7,"DESCARTAR",IF(C7&gt;W7,"DESCARTAR","PROMEDIAR")))),"")</f>
        <v>PROMEDIAR</v>
      </c>
      <c r="AN7" s="581" t="str">
        <f t="shared" ref="AN7:AV21" si="14">IF(D7&lt;&gt;"",IF(D7=0,"SIN COTIZACIÓN",IF($T7="NO APLICA LIMITES","PROMEDIAR",IF(D7&lt;$V7,"DESCARTAR",IF(D7&gt;$W7,"DESCARTAR","PROMEDIAR")))),"")</f>
        <v>DESCARTAR</v>
      </c>
      <c r="AO7" s="581" t="str">
        <f t="shared" si="14"/>
        <v>PROMEDIAR</v>
      </c>
      <c r="AP7" s="581" t="str">
        <f t="shared" si="14"/>
        <v>PROMEDIAR</v>
      </c>
      <c r="AQ7" s="581" t="str">
        <f t="shared" si="14"/>
        <v>PROMEDIAR</v>
      </c>
      <c r="AR7" s="581" t="str">
        <f t="shared" si="14"/>
        <v>PROMEDIAR</v>
      </c>
      <c r="AS7" s="581" t="str">
        <f t="shared" si="14"/>
        <v>PROMEDIAR</v>
      </c>
      <c r="AT7" s="581" t="str">
        <f t="shared" si="14"/>
        <v/>
      </c>
      <c r="AU7" s="581" t="str">
        <f t="shared" si="14"/>
        <v/>
      </c>
      <c r="AV7" s="581" t="str">
        <f t="shared" si="14"/>
        <v/>
      </c>
      <c r="AW7" s="582"/>
      <c r="AX7" s="543"/>
    </row>
    <row r="8" spans="1:52" s="559" customFormat="1" ht="120" x14ac:dyDescent="0.2">
      <c r="A8" s="560">
        <f>+[55]ESPECIFICACIONES!A3</f>
        <v>2</v>
      </c>
      <c r="B8" s="561" t="str">
        <f>+[55]ESPECIFICACIONES!B3</f>
        <v>Extensión 30 metros (Extensión eléctrica de uso rudo, 30 metros, con polo a tierra.)</v>
      </c>
      <c r="C8" s="562">
        <f>+[55]RFI!F3</f>
        <v>433333.33333333331</v>
      </c>
      <c r="D8" s="563">
        <f>+'[55]178209_-_IDACO_-_region_5_Prese'!F5</f>
        <v>1008235</v>
      </c>
      <c r="E8" s="563">
        <f>+'[55]178209_IDACO'!F5</f>
        <v>148933.41952165481</v>
      </c>
      <c r="F8" s="564">
        <f>+'[55]RFI_FERRETERIA_(16)_Evento_1782'!F5</f>
        <v>251127</v>
      </c>
      <c r="G8" s="565">
        <f>+'[55]EVENTO_No._178209_SEP.__24_SEP'!F6</f>
        <v>374369.74789915967</v>
      </c>
      <c r="H8" s="566">
        <f>+'[55]178209_RFI_FERRETERIA'!F5</f>
        <v>274285.71428571432</v>
      </c>
      <c r="I8" s="567">
        <f>+[55]RFI_178209!F5</f>
        <v>214285.71419999999</v>
      </c>
      <c r="J8" s="567"/>
      <c r="K8" s="567"/>
      <c r="L8" s="567"/>
      <c r="M8" s="568">
        <f t="shared" si="2"/>
        <v>282722</v>
      </c>
      <c r="N8" s="544"/>
      <c r="O8" s="569">
        <f t="shared" si="3"/>
        <v>386367</v>
      </c>
      <c r="P8" s="570">
        <f t="shared" ref="P8:P21" si="15">COUNT(C8:L8)</f>
        <v>7</v>
      </c>
      <c r="Q8" s="571">
        <f t="shared" ref="Q8:Q21" si="16">+STDEVA(C8:L8)</f>
        <v>290375.71243056277</v>
      </c>
      <c r="R8" s="572">
        <f t="shared" si="4"/>
        <v>0.75155412452554893</v>
      </c>
      <c r="S8" s="573" t="str">
        <f t="shared" si="5"/>
        <v>COEFICIENTE DE VARIACION MAYOR AL 20%</v>
      </c>
      <c r="T8" s="574" t="str">
        <f t="shared" si="6"/>
        <v>SI APLICA LIMITE INFERIOR Y SUPERIOR</v>
      </c>
      <c r="U8" s="575"/>
      <c r="V8" s="576">
        <f t="shared" si="7"/>
        <v>95991.287569437234</v>
      </c>
      <c r="W8" s="576">
        <f t="shared" si="8"/>
        <v>676742.71243056282</v>
      </c>
      <c r="X8" s="577"/>
      <c r="Y8" s="578">
        <f t="shared" si="9"/>
        <v>282722.48820664367</v>
      </c>
      <c r="Z8" s="544"/>
      <c r="AA8" s="579" t="str">
        <f t="shared" si="10"/>
        <v>Las cotizaciones tenidas en cuenta son las allegadas por las empresas: RFI, 178209_IDACO, RFI_FERRETERIA_(16)_Evento_1782, EVENTO_No._178209_SEP.__24_SEP,  178209_RFI_FERRETERIA,  RFI_178209,     por encontrarse dentro del promedio requerido por la Corporación y se descarta los valores cotizados por: 178209_-_IDACO_-_region_5_Prese,    RFI_178209,    por ser un dato atípico.</v>
      </c>
      <c r="AB8" s="580">
        <f t="shared" si="11"/>
        <v>0.53271883098355732</v>
      </c>
      <c r="AC8" s="580">
        <f t="shared" si="11"/>
        <v>2.5661710089770162</v>
      </c>
      <c r="AD8" s="580">
        <f t="shared" si="11"/>
        <v>-0.4732160230839666</v>
      </c>
      <c r="AE8" s="580">
        <f t="shared" si="11"/>
        <v>-0.11175288799598193</v>
      </c>
      <c r="AF8" s="580">
        <f t="shared" si="11"/>
        <v>0.32416206697448269</v>
      </c>
      <c r="AG8" s="580">
        <f t="shared" si="11"/>
        <v>-2.983950917963818E-2</v>
      </c>
      <c r="AH8" s="580">
        <f t="shared" si="12"/>
        <v>0</v>
      </c>
      <c r="AI8" s="580" t="str">
        <f t="shared" si="12"/>
        <v/>
      </c>
      <c r="AJ8" s="580" t="str">
        <f t="shared" si="12"/>
        <v/>
      </c>
      <c r="AK8" s="580" t="str">
        <f t="shared" si="12"/>
        <v/>
      </c>
      <c r="AL8" s="544"/>
      <c r="AM8" s="581" t="str">
        <f t="shared" si="13"/>
        <v>PROMEDIAR</v>
      </c>
      <c r="AN8" s="581" t="str">
        <f t="shared" si="14"/>
        <v>DESCARTAR</v>
      </c>
      <c r="AO8" s="581" t="str">
        <f t="shared" si="14"/>
        <v>PROMEDIAR</v>
      </c>
      <c r="AP8" s="581" t="str">
        <f t="shared" si="14"/>
        <v>PROMEDIAR</v>
      </c>
      <c r="AQ8" s="581" t="str">
        <f t="shared" si="14"/>
        <v>PROMEDIAR</v>
      </c>
      <c r="AR8" s="581" t="str">
        <f t="shared" si="14"/>
        <v>PROMEDIAR</v>
      </c>
      <c r="AS8" s="581" t="str">
        <f t="shared" si="14"/>
        <v>PROMEDIAR</v>
      </c>
      <c r="AT8" s="581" t="str">
        <f t="shared" si="14"/>
        <v/>
      </c>
      <c r="AU8" s="581" t="str">
        <f t="shared" si="14"/>
        <v/>
      </c>
      <c r="AV8" s="581" t="str">
        <f t="shared" si="14"/>
        <v/>
      </c>
      <c r="AW8" s="582"/>
      <c r="AX8" s="543"/>
      <c r="AZ8" s="559" t="s">
        <v>442</v>
      </c>
    </row>
    <row r="9" spans="1:52" s="559" customFormat="1" ht="272" x14ac:dyDescent="0.2">
      <c r="A9" s="560">
        <f>+[55]ESPECIFICACIONES!A4</f>
        <v>3</v>
      </c>
      <c r="B9" s="561" t="str">
        <f>+[55]ESPECIFICACIONES!B4</f>
        <v>REFLECTOR LED CON PANEL SOLAR Y CONTROL REMOTO 300W 
• Referencia: FLOSUN300
• Tipo de LED: SMD 3030
• Temperatura de trabajo: -20ºC + 40ºC
• Potencia: 300W
• Temperatura de color (K): 6500K
• Flujo luminoso inicial (Lm): 4100Lm
• Batería: 3.2V 30AH Lipo4
• Potencia panel monocristalino: 5V/30W
• Tiempo de recarga: &gt;4-6H @4.000Lux
• Autonomía de operación: &gt;10-12H
• Dimerizable: No Dimerizable
• Dimensiones (mm): 360.5×300.5×46.5 mm
• Dimensión panel (mm): 430×390×17 mm
• Grado de protección: IP65
• Garantía: 24 Meses</v>
      </c>
      <c r="C9" s="562">
        <f>+[55]RFI!F4</f>
        <v>393333.33333333331</v>
      </c>
      <c r="D9" s="563">
        <f>+'[55]178209_-_IDACO_-_region_5_Prese'!F6</f>
        <v>840168</v>
      </c>
      <c r="E9" s="563">
        <f>+'[55]178209_IDACO'!F6</f>
        <v>540271.49321266962</v>
      </c>
      <c r="F9" s="564">
        <f>+'[55]RFI_FERRETERIA_(16)_Evento_1782'!F6</f>
        <v>547059</v>
      </c>
      <c r="G9" s="565">
        <f>+'[55]EVENTO_No._178209_SEP.__24_SEP'!F7</f>
        <v>1030588.2352941177</v>
      </c>
      <c r="H9" s="566">
        <f>+'[55]178209_RFI_FERRETERIA'!F6</f>
        <v>500000</v>
      </c>
      <c r="I9" s="567">
        <f>+[55]RFI_178209!F6</f>
        <v>618655.4621</v>
      </c>
      <c r="J9" s="567"/>
      <c r="K9" s="567"/>
      <c r="L9" s="567"/>
      <c r="M9" s="568">
        <f t="shared" si="2"/>
        <v>609231</v>
      </c>
      <c r="N9" s="544"/>
      <c r="O9" s="569">
        <f t="shared" si="3"/>
        <v>638582</v>
      </c>
      <c r="P9" s="570">
        <f t="shared" si="15"/>
        <v>7</v>
      </c>
      <c r="Q9" s="571">
        <f t="shared" si="16"/>
        <v>220641.55143481569</v>
      </c>
      <c r="R9" s="572">
        <f t="shared" si="4"/>
        <v>0.3455179623522362</v>
      </c>
      <c r="S9" s="573" t="str">
        <f t="shared" si="5"/>
        <v>COEFICIENTE DE VARIACION MAYOR AL 20%</v>
      </c>
      <c r="T9" s="574" t="str">
        <f t="shared" si="6"/>
        <v>SI APLICA LIMITE INFERIOR Y SUPERIOR</v>
      </c>
      <c r="U9" s="575"/>
      <c r="V9" s="576">
        <f t="shared" si="7"/>
        <v>417940.44856518431</v>
      </c>
      <c r="W9" s="576">
        <f t="shared" si="8"/>
        <v>859223.55143481563</v>
      </c>
      <c r="X9" s="577"/>
      <c r="Y9" s="578">
        <f t="shared" si="9"/>
        <v>609230.79106253397</v>
      </c>
      <c r="Z9" s="544"/>
      <c r="AA9" s="579" t="str">
        <f t="shared" si="10"/>
        <v>Las cotizaciones tenidas en cuenta son las allegadas por las empresas: 178209_-_IDACO_-_region_5_Prese, 178209_IDACO, RFI_FERRETERIA_(16)_Evento_1782,  178209_RFI_FERRETERIA,  RFI_178209,     por encontrarse dentro del promedio requerido por la Corporación y se descarta los valores cotizados por: RFI, EVENTO_No._178209_SEP.__24_SEP,    RFI_178209,    por ser un dato atípico.</v>
      </c>
      <c r="AB9" s="580">
        <f t="shared" si="11"/>
        <v>-0.35437734893113892</v>
      </c>
      <c r="AC9" s="580">
        <f t="shared" si="11"/>
        <v>0.37906311399124459</v>
      </c>
      <c r="AD9" s="580">
        <f t="shared" si="11"/>
        <v>-0.11319106675026447</v>
      </c>
      <c r="AE9" s="580">
        <f t="shared" si="11"/>
        <v>-0.10204996134471156</v>
      </c>
      <c r="AF9" s="580">
        <f t="shared" si="11"/>
        <v>0.69162146262110391</v>
      </c>
      <c r="AG9" s="580">
        <f t="shared" si="11"/>
        <v>-0.17929324016670201</v>
      </c>
      <c r="AH9" s="580">
        <f t="shared" si="12"/>
        <v>0</v>
      </c>
      <c r="AI9" s="580" t="str">
        <f t="shared" si="12"/>
        <v/>
      </c>
      <c r="AJ9" s="580" t="str">
        <f t="shared" si="12"/>
        <v/>
      </c>
      <c r="AK9" s="580" t="str">
        <f t="shared" si="12"/>
        <v/>
      </c>
      <c r="AL9" s="544"/>
      <c r="AM9" s="581" t="str">
        <f t="shared" si="13"/>
        <v>DESCARTAR</v>
      </c>
      <c r="AN9" s="581" t="str">
        <f t="shared" si="14"/>
        <v>PROMEDIAR</v>
      </c>
      <c r="AO9" s="581" t="str">
        <f t="shared" si="14"/>
        <v>PROMEDIAR</v>
      </c>
      <c r="AP9" s="581" t="str">
        <f t="shared" si="14"/>
        <v>PROMEDIAR</v>
      </c>
      <c r="AQ9" s="581" t="str">
        <f t="shared" si="14"/>
        <v>DESCARTAR</v>
      </c>
      <c r="AR9" s="581" t="str">
        <f t="shared" si="14"/>
        <v>PROMEDIAR</v>
      </c>
      <c r="AS9" s="581" t="str">
        <f t="shared" si="14"/>
        <v>PROMEDIAR</v>
      </c>
      <c r="AT9" s="581" t="str">
        <f t="shared" si="14"/>
        <v/>
      </c>
      <c r="AU9" s="581" t="str">
        <f t="shared" si="14"/>
        <v/>
      </c>
      <c r="AV9" s="581" t="str">
        <f t="shared" si="14"/>
        <v/>
      </c>
      <c r="AW9" s="582"/>
      <c r="AX9" s="543"/>
    </row>
    <row r="10" spans="1:52" s="559" customFormat="1" ht="356" x14ac:dyDescent="0.2">
      <c r="A10" s="560">
        <f>+[55]ESPECIFICACIONES!A5</f>
        <v>4</v>
      </c>
      <c r="B10" s="561" t="str">
        <f>+[55]ESPECIFICACIONES!B5</f>
        <v>Guadaña a gasolina, Alto 42 cm, Uso de herramienta Profesional Modelo VS400(W)TU43, Ancho de corte 350 mm, Dimensiones (LxAxAL)
1.806 x 620 x 420 (mm)
Términos Garantía 24 meses
Mezcla
Gasolina / Aceite FD 50:1
Rango Cilindraje/Potencia Entre 39 y 43 cc
Cilindraje
42,7 cc
Carburador
Diafragma WALBRO
Motor
2 Tiempos
0.9 litros
Largo máximo de corte 180 cm
Potencia 2.6 HP
Tipo maquinaria jardín Desbrozadora
Peso 8 Kg
Tipo
Guadañas de combustión
Rígido</v>
      </c>
      <c r="C10" s="562">
        <f>+[55]RFI!F5</f>
        <v>1306666.6666666667</v>
      </c>
      <c r="D10" s="563">
        <f>+'[55]178209_-_IDACO_-_region_5_Prese'!F7</f>
        <v>2588067</v>
      </c>
      <c r="E10" s="563">
        <f>+'[55]178209_IDACO'!F7</f>
        <v>2070071.1053652233</v>
      </c>
      <c r="F10" s="564">
        <f>+'[55]RFI_FERRETERIA_(16)_Evento_1782'!F7</f>
        <v>2509524</v>
      </c>
      <c r="G10" s="565">
        <f>+'[55]EVENTO_No._178209_SEP.__24_SEP'!F8</f>
        <v>3030252.1008403362</v>
      </c>
      <c r="H10" s="566">
        <f>+'[55]178209_RFI_FERRETERIA'!F7</f>
        <v>2270000</v>
      </c>
      <c r="I10" s="567">
        <f>+[55]RFI_178209!F7</f>
        <v>2327747.8990000002</v>
      </c>
      <c r="J10" s="567"/>
      <c r="K10" s="567"/>
      <c r="L10" s="567"/>
      <c r="M10" s="568">
        <f t="shared" si="2"/>
        <v>2353082</v>
      </c>
      <c r="N10" s="544"/>
      <c r="O10" s="569">
        <f t="shared" si="3"/>
        <v>2300333</v>
      </c>
      <c r="P10" s="570">
        <f t="shared" si="15"/>
        <v>7</v>
      </c>
      <c r="Q10" s="571">
        <f t="shared" si="16"/>
        <v>532509.56371770846</v>
      </c>
      <c r="R10" s="572">
        <f t="shared" si="4"/>
        <v>0.23149238119772592</v>
      </c>
      <c r="S10" s="573" t="str">
        <f t="shared" si="5"/>
        <v>COEFICIENTE DE VARIACION MAYOR AL 20%</v>
      </c>
      <c r="T10" s="574" t="str">
        <f t="shared" si="6"/>
        <v>SI APLICA LIMITE INFERIOR Y SUPERIOR</v>
      </c>
      <c r="U10" s="575"/>
      <c r="V10" s="576">
        <f t="shared" si="7"/>
        <v>1767823.4362822915</v>
      </c>
      <c r="W10" s="576">
        <f t="shared" si="8"/>
        <v>2832842.5637177085</v>
      </c>
      <c r="X10" s="577"/>
      <c r="Y10" s="578">
        <f t="shared" si="9"/>
        <v>2353082.0008730451</v>
      </c>
      <c r="Z10" s="544"/>
      <c r="AA10" s="579" t="str">
        <f t="shared" si="10"/>
        <v>Las cotizaciones tenidas en cuenta son las allegadas por las empresas: 178209_-_IDACO_-_region_5_Prese, 178209_IDACO, RFI_FERRETERIA_(16)_Evento_1782,  178209_RFI_FERRETERIA,  RFI_178209,     por encontrarse dentro del promedio requerido por la Corporación y se descarta los valores cotizados por: RFI, EVENTO_No._178209_SEP.__24_SEP,    RFI_178209,    por ser un dato atípico.</v>
      </c>
      <c r="AB10" s="580">
        <f t="shared" si="11"/>
        <v>-0.44469990137756921</v>
      </c>
      <c r="AC10" s="580">
        <f t="shared" si="11"/>
        <v>9.9862648220504058E-2</v>
      </c>
      <c r="AD10" s="580">
        <f t="shared" si="11"/>
        <v>-0.12027243191473003</v>
      </c>
      <c r="AE10" s="580">
        <f t="shared" si="11"/>
        <v>6.6483870940324152E-2</v>
      </c>
      <c r="AF10" s="580">
        <f t="shared" si="11"/>
        <v>0.2877800692200001</v>
      </c>
      <c r="AG10" s="580">
        <f t="shared" si="11"/>
        <v>-3.5307736831950653E-2</v>
      </c>
      <c r="AH10" s="580">
        <f t="shared" si="12"/>
        <v>0</v>
      </c>
      <c r="AI10" s="580" t="str">
        <f t="shared" si="12"/>
        <v/>
      </c>
      <c r="AJ10" s="580" t="str">
        <f t="shared" si="12"/>
        <v/>
      </c>
      <c r="AK10" s="580" t="str">
        <f t="shared" si="12"/>
        <v/>
      </c>
      <c r="AL10" s="544"/>
      <c r="AM10" s="581" t="str">
        <f t="shared" si="13"/>
        <v>DESCARTAR</v>
      </c>
      <c r="AN10" s="581" t="str">
        <f t="shared" si="14"/>
        <v>PROMEDIAR</v>
      </c>
      <c r="AO10" s="581" t="str">
        <f t="shared" si="14"/>
        <v>PROMEDIAR</v>
      </c>
      <c r="AP10" s="581" t="str">
        <f t="shared" si="14"/>
        <v>PROMEDIAR</v>
      </c>
      <c r="AQ10" s="581" t="str">
        <f t="shared" si="14"/>
        <v>DESCARTAR</v>
      </c>
      <c r="AR10" s="581" t="str">
        <f t="shared" si="14"/>
        <v>PROMEDIAR</v>
      </c>
      <c r="AS10" s="581" t="str">
        <f t="shared" si="14"/>
        <v>PROMEDIAR</v>
      </c>
      <c r="AT10" s="581" t="str">
        <f t="shared" si="14"/>
        <v/>
      </c>
      <c r="AU10" s="581" t="str">
        <f t="shared" si="14"/>
        <v/>
      </c>
      <c r="AV10" s="581" t="str">
        <f t="shared" si="14"/>
        <v/>
      </c>
      <c r="AW10" s="582"/>
      <c r="AX10" s="543"/>
    </row>
    <row r="11" spans="1:52" s="559" customFormat="1" ht="204" x14ac:dyDescent="0.2">
      <c r="A11" s="560">
        <f>+[55]ESPECIFICACIONES!A6</f>
        <v>5</v>
      </c>
      <c r="B11" s="561" t="str">
        <f>+[55]ESPECIFICACIONES!B6</f>
        <v>Motosierra a Gasolina- Potencia 3,2 kW-Potencia 4,4PS, Potencia 4,3 bhp
Espada 50 cm
325″ RMC Carter Magnesio
Motor 2 Tiempos
Potencia 3.4 HP / 2.6 kW
Cilindrada 50.2 cmᵌ
Peso sin conjunto de corte 4.8 kg
Longitud de corte 50 cm, 20″
Paso de cadena 0.325 “
Capacidad del depósito de Combustible 0.46 L
Capacidad del depósito de Aceite 0.29 L</v>
      </c>
      <c r="C11" s="562">
        <f>+[55]RFI!F6</f>
        <v>1893333.3333333333</v>
      </c>
      <c r="D11" s="563">
        <f>+'[55]178209_-_IDACO_-_region_5_Prese'!F8</f>
        <v>4109828</v>
      </c>
      <c r="E11" s="563">
        <f>+'[55]178209_IDACO'!F8</f>
        <v>3396380.0904977378</v>
      </c>
      <c r="F11" s="564">
        <f>+'[55]RFI_FERRETERIA_(16)_Evento_1782'!F8</f>
        <v>3033445</v>
      </c>
      <c r="G11" s="565">
        <f>+'[55]EVENTO_No._178209_SEP.__24_SEP'!F9</f>
        <v>5392436.9747899165</v>
      </c>
      <c r="H11" s="566">
        <f>+'[55]178209_RFI_FERRETERIA'!F8</f>
        <v>2669285.7142857146</v>
      </c>
      <c r="I11" s="567">
        <f>+[55]RFI_178209!F8</f>
        <v>3084201.68</v>
      </c>
      <c r="J11" s="567"/>
      <c r="K11" s="567"/>
      <c r="L11" s="567"/>
      <c r="M11" s="568">
        <f t="shared" si="2"/>
        <v>3258628</v>
      </c>
      <c r="N11" s="544"/>
      <c r="O11" s="569">
        <f t="shared" si="3"/>
        <v>3368416</v>
      </c>
      <c r="P11" s="570">
        <f t="shared" si="15"/>
        <v>7</v>
      </c>
      <c r="Q11" s="571">
        <f t="shared" si="16"/>
        <v>1118389.4693507657</v>
      </c>
      <c r="R11" s="572">
        <f t="shared" si="4"/>
        <v>0.33202237174706617</v>
      </c>
      <c r="S11" s="573" t="str">
        <f t="shared" si="5"/>
        <v>COEFICIENTE DE VARIACION MAYOR AL 20%</v>
      </c>
      <c r="T11" s="574" t="str">
        <f t="shared" si="6"/>
        <v>SI APLICA LIMITE INFERIOR Y SUPERIOR</v>
      </c>
      <c r="U11" s="575"/>
      <c r="V11" s="576">
        <f t="shared" si="7"/>
        <v>2250026.5306492345</v>
      </c>
      <c r="W11" s="576">
        <f t="shared" si="8"/>
        <v>4486805.4693507655</v>
      </c>
      <c r="X11" s="577"/>
      <c r="Y11" s="578">
        <f t="shared" si="9"/>
        <v>3258628.0969566903</v>
      </c>
      <c r="Z11" s="544"/>
      <c r="AA11" s="579" t="str">
        <f t="shared" si="10"/>
        <v>Las cotizaciones tenidas en cuenta son las allegadas por las empresas: 178209_-_IDACO_-_region_5_Prese, 178209_IDACO, RFI_FERRETERIA_(16)_Evento_1782,  178209_RFI_FERRETERIA,  RFI_178209,     por encontrarse dentro del promedio requerido por la Corporación y se descarta los valores cotizados por: RFI, EVENTO_No._178209_SEP.__24_SEP,    RFI_178209,    por ser un dato atípico.</v>
      </c>
      <c r="AB11" s="580">
        <f t="shared" si="11"/>
        <v>-0.41897837576632457</v>
      </c>
      <c r="AC11" s="580">
        <f t="shared" si="11"/>
        <v>0.26121422881040735</v>
      </c>
      <c r="AD11" s="580">
        <f t="shared" si="11"/>
        <v>4.2273033466151411E-2</v>
      </c>
      <c r="AE11" s="580">
        <f t="shared" si="11"/>
        <v>-6.9103622751661153E-2</v>
      </c>
      <c r="AF11" s="580">
        <f t="shared" si="11"/>
        <v>0.65481821637508686</v>
      </c>
      <c r="AG11" s="580">
        <f t="shared" si="11"/>
        <v>-0.18085595708202518</v>
      </c>
      <c r="AH11" s="580">
        <f t="shared" si="12"/>
        <v>0</v>
      </c>
      <c r="AI11" s="580" t="str">
        <f t="shared" si="12"/>
        <v/>
      </c>
      <c r="AJ11" s="580" t="str">
        <f t="shared" si="12"/>
        <v/>
      </c>
      <c r="AK11" s="580" t="str">
        <f t="shared" si="12"/>
        <v/>
      </c>
      <c r="AL11" s="544"/>
      <c r="AM11" s="581" t="str">
        <f t="shared" si="13"/>
        <v>DESCARTAR</v>
      </c>
      <c r="AN11" s="581" t="str">
        <f t="shared" si="14"/>
        <v>PROMEDIAR</v>
      </c>
      <c r="AO11" s="581" t="str">
        <f t="shared" si="14"/>
        <v>PROMEDIAR</v>
      </c>
      <c r="AP11" s="581" t="str">
        <f t="shared" si="14"/>
        <v>PROMEDIAR</v>
      </c>
      <c r="AQ11" s="581" t="str">
        <f t="shared" si="14"/>
        <v>DESCARTAR</v>
      </c>
      <c r="AR11" s="581" t="str">
        <f t="shared" si="14"/>
        <v>PROMEDIAR</v>
      </c>
      <c r="AS11" s="581" t="str">
        <f t="shared" si="14"/>
        <v>PROMEDIAR</v>
      </c>
      <c r="AT11" s="581" t="str">
        <f t="shared" si="14"/>
        <v/>
      </c>
      <c r="AU11" s="581" t="str">
        <f t="shared" si="14"/>
        <v/>
      </c>
      <c r="AV11" s="581" t="str">
        <f t="shared" si="14"/>
        <v/>
      </c>
      <c r="AW11" s="582"/>
      <c r="AX11" s="543"/>
    </row>
    <row r="12" spans="1:52" s="559" customFormat="1" ht="120" x14ac:dyDescent="0.2">
      <c r="A12" s="560">
        <f>+[55]ESPECIFICACIONES!A7</f>
        <v>6</v>
      </c>
      <c r="B12" s="561" t="str">
        <f>+[55]ESPECIFICACIONES!B7</f>
        <v>Kit de Seguridad y protección para guadaña
 - Casco con visor transparente y malla.
- Delantal de cáñamo.
- Guantes de poliuretano.
- Canilleras de cáñamo.
- Arnés.</v>
      </c>
      <c r="C12" s="562">
        <f>+[55]RFI!F7</f>
        <v>168066.66666666666</v>
      </c>
      <c r="D12" s="563">
        <f>+'[55]178209_-_IDACO_-_region_5_Prese'!F9</f>
        <v>667400</v>
      </c>
      <c r="E12" s="563">
        <f>+'[55]178209_IDACO'!F9</f>
        <v>320620.55591467355</v>
      </c>
      <c r="F12" s="564">
        <f>+'[55]RFI_FERRETERIA_(16)_Evento_1782'!F9</f>
        <v>377167</v>
      </c>
      <c r="G12" s="565">
        <f>+'[55]EVENTO_No._178209_SEP.__24_SEP'!F10</f>
        <v>478991.59663865546</v>
      </c>
      <c r="H12" s="566">
        <f>+'[55]178209_RFI_FERRETERIA'!F9</f>
        <v>171428.57142857145</v>
      </c>
      <c r="I12" s="567">
        <f>+[55]RFI_178209!F9</f>
        <v>319327.73100000003</v>
      </c>
      <c r="J12" s="567"/>
      <c r="K12" s="567"/>
      <c r="L12" s="567"/>
      <c r="M12" s="568">
        <f t="shared" si="2"/>
        <v>374027</v>
      </c>
      <c r="N12" s="544"/>
      <c r="O12" s="569">
        <f t="shared" si="3"/>
        <v>357572</v>
      </c>
      <c r="P12" s="570">
        <f t="shared" si="15"/>
        <v>7</v>
      </c>
      <c r="Q12" s="571">
        <f t="shared" si="16"/>
        <v>175361.41382386518</v>
      </c>
      <c r="R12" s="572">
        <f t="shared" si="4"/>
        <v>0.49042266683035912</v>
      </c>
      <c r="S12" s="573" t="str">
        <f t="shared" si="5"/>
        <v>COEFICIENTE DE VARIACION MAYOR AL 20%</v>
      </c>
      <c r="T12" s="574" t="str">
        <f t="shared" si="6"/>
        <v>SI APLICA LIMITE INFERIOR Y SUPERIOR</v>
      </c>
      <c r="U12" s="575"/>
      <c r="V12" s="576">
        <f t="shared" si="7"/>
        <v>182210.58617613482</v>
      </c>
      <c r="W12" s="576">
        <f t="shared" si="8"/>
        <v>532933.41382386512</v>
      </c>
      <c r="X12" s="577"/>
      <c r="Y12" s="578">
        <f t="shared" si="9"/>
        <v>374026.72088833223</v>
      </c>
      <c r="Z12" s="544"/>
      <c r="AA12" s="579" t="str">
        <f t="shared" si="10"/>
        <v>Las cotizaciones tenidas en cuenta son las allegadas por las empresas: 178209_IDACO, RFI_FERRETERIA_(16)_Evento_1782, EVENTO_No._178209_SEP.__24_SEP,   RFI_178209,     por encontrarse dentro del promedio requerido por la Corporación y se descarta los valores cotizados por: RFI, 178209_-_IDACO_-_region_5_Prese,   178209_RFI_FERRETERIA,  RFI_178209,    por ser un dato atípico.</v>
      </c>
      <c r="AB12" s="580">
        <f t="shared" si="11"/>
        <v>-0.55065632516725627</v>
      </c>
      <c r="AC12" s="580">
        <f t="shared" si="11"/>
        <v>0.78436316094827374</v>
      </c>
      <c r="AD12" s="580">
        <f t="shared" si="11"/>
        <v>-0.14278767063694986</v>
      </c>
      <c r="AE12" s="580">
        <f t="shared" si="11"/>
        <v>8.3951158606196952E-3</v>
      </c>
      <c r="AF12" s="580">
        <f t="shared" si="11"/>
        <v>0.28063374205246006</v>
      </c>
      <c r="AG12" s="580">
        <f t="shared" si="11"/>
        <v>-0.54166792389701424</v>
      </c>
      <c r="AH12" s="580">
        <f t="shared" si="12"/>
        <v>0</v>
      </c>
      <c r="AI12" s="580" t="str">
        <f t="shared" si="12"/>
        <v/>
      </c>
      <c r="AJ12" s="580" t="str">
        <f t="shared" si="12"/>
        <v/>
      </c>
      <c r="AK12" s="580" t="str">
        <f t="shared" si="12"/>
        <v/>
      </c>
      <c r="AL12" s="544"/>
      <c r="AM12" s="581" t="str">
        <f t="shared" si="13"/>
        <v>DESCARTAR</v>
      </c>
      <c r="AN12" s="581" t="str">
        <f t="shared" si="14"/>
        <v>DESCARTAR</v>
      </c>
      <c r="AO12" s="581" t="str">
        <f t="shared" si="14"/>
        <v>PROMEDIAR</v>
      </c>
      <c r="AP12" s="581" t="str">
        <f t="shared" si="14"/>
        <v>PROMEDIAR</v>
      </c>
      <c r="AQ12" s="581" t="str">
        <f t="shared" si="14"/>
        <v>PROMEDIAR</v>
      </c>
      <c r="AR12" s="581" t="str">
        <f t="shared" si="14"/>
        <v>DESCARTAR</v>
      </c>
      <c r="AS12" s="581" t="str">
        <f t="shared" si="14"/>
        <v>PROMEDIAR</v>
      </c>
      <c r="AT12" s="581" t="str">
        <f t="shared" si="14"/>
        <v/>
      </c>
      <c r="AU12" s="581" t="str">
        <f t="shared" si="14"/>
        <v/>
      </c>
      <c r="AV12" s="581" t="str">
        <f t="shared" si="14"/>
        <v/>
      </c>
      <c r="AW12" s="582"/>
      <c r="AX12" s="543"/>
    </row>
    <row r="13" spans="1:52" s="559" customFormat="1" ht="120" x14ac:dyDescent="0.2">
      <c r="A13" s="560">
        <f>+[55]ESPECIFICACIONES!A8</f>
        <v>7</v>
      </c>
      <c r="B13" s="561" t="str">
        <f>+[55]ESPECIFICACIONES!B8</f>
        <v>Carretilla Capacidad máxima en volumen 200 L Plástica  Antipinchazo</v>
      </c>
      <c r="C13" s="562">
        <f>+[55]RFI!F8</f>
        <v>233333.33333333334</v>
      </c>
      <c r="D13" s="563">
        <f>+'[55]178209_-_IDACO_-_region_5_Prese'!F10</f>
        <v>1053613</v>
      </c>
      <c r="E13" s="563">
        <f>+'[55]178209_IDACO'!F10</f>
        <v>369618.61667744018</v>
      </c>
      <c r="F13" s="564">
        <f>+'[55]RFI_FERRETERIA_(16)_Evento_1782'!F10</f>
        <v>403782</v>
      </c>
      <c r="G13" s="565">
        <f>+'[55]EVENTO_No._178209_SEP.__24_SEP'!F11</f>
        <v>598739.49579831935</v>
      </c>
      <c r="H13" s="566">
        <f>+'[55]178209_RFI_FERRETERIA'!F10</f>
        <v>335714.28571428574</v>
      </c>
      <c r="I13" s="567">
        <f>+[55]RFI_178209!F10</f>
        <v>363025.21</v>
      </c>
      <c r="J13" s="567"/>
      <c r="K13" s="567"/>
      <c r="L13" s="567"/>
      <c r="M13" s="568">
        <f t="shared" si="2"/>
        <v>384035</v>
      </c>
      <c r="N13" s="544"/>
      <c r="O13" s="569">
        <f t="shared" si="3"/>
        <v>479689</v>
      </c>
      <c r="P13" s="570">
        <f t="shared" si="15"/>
        <v>7</v>
      </c>
      <c r="Q13" s="571">
        <f t="shared" si="16"/>
        <v>275822.83353871666</v>
      </c>
      <c r="R13" s="572">
        <f t="shared" si="4"/>
        <v>0.5750034575291838</v>
      </c>
      <c r="S13" s="573" t="str">
        <f t="shared" si="5"/>
        <v>COEFICIENTE DE VARIACION MAYOR AL 20%</v>
      </c>
      <c r="T13" s="574" t="str">
        <f t="shared" si="6"/>
        <v>SI APLICA LIMITE INFERIOR Y SUPERIOR</v>
      </c>
      <c r="U13" s="575"/>
      <c r="V13" s="576">
        <f t="shared" si="7"/>
        <v>203866.16646128334</v>
      </c>
      <c r="W13" s="576">
        <f t="shared" si="8"/>
        <v>755511.83353871666</v>
      </c>
      <c r="X13" s="577"/>
      <c r="Y13" s="578">
        <f t="shared" si="9"/>
        <v>384035.49025389645</v>
      </c>
      <c r="Z13" s="544"/>
      <c r="AA13" s="579" t="str">
        <f t="shared" si="10"/>
        <v>Las cotizaciones tenidas en cuenta son las allegadas por las empresas: RFI, 178209_IDACO, RFI_FERRETERIA_(16)_Evento_1782, EVENTO_No._178209_SEP.__24_SEP,  178209_RFI_FERRETERIA,  RFI_178209,     por encontrarse dentro del promedio requerido por la Corporación y se descarta los valores cotizados por: 178209_-_IDACO_-_region_5_Prese,    RFI_178209,    por ser un dato atípico.</v>
      </c>
      <c r="AB13" s="580">
        <f t="shared" si="11"/>
        <v>-0.39241648981646637</v>
      </c>
      <c r="AC13" s="580">
        <f t="shared" si="11"/>
        <v>1.7435337924928715</v>
      </c>
      <c r="AD13" s="580">
        <f t="shared" si="11"/>
        <v>-3.753924335688108E-2</v>
      </c>
      <c r="AE13" s="580">
        <f t="shared" si="11"/>
        <v>5.1419792466832481E-2</v>
      </c>
      <c r="AF13" s="580">
        <f t="shared" si="11"/>
        <v>0.55907533375426555</v>
      </c>
      <c r="AG13" s="580">
        <f t="shared" si="11"/>
        <v>-0.12582372514409956</v>
      </c>
      <c r="AH13" s="580">
        <f t="shared" si="12"/>
        <v>0</v>
      </c>
      <c r="AI13" s="580" t="str">
        <f t="shared" si="12"/>
        <v/>
      </c>
      <c r="AJ13" s="580" t="str">
        <f t="shared" si="12"/>
        <v/>
      </c>
      <c r="AK13" s="580" t="str">
        <f t="shared" si="12"/>
        <v/>
      </c>
      <c r="AL13" s="544"/>
      <c r="AM13" s="581" t="str">
        <f t="shared" si="13"/>
        <v>PROMEDIAR</v>
      </c>
      <c r="AN13" s="581" t="str">
        <f t="shared" si="14"/>
        <v>DESCARTAR</v>
      </c>
      <c r="AO13" s="581" t="str">
        <f t="shared" si="14"/>
        <v>PROMEDIAR</v>
      </c>
      <c r="AP13" s="581" t="str">
        <f t="shared" si="14"/>
        <v>PROMEDIAR</v>
      </c>
      <c r="AQ13" s="581" t="str">
        <f t="shared" si="14"/>
        <v>PROMEDIAR</v>
      </c>
      <c r="AR13" s="581" t="str">
        <f t="shared" si="14"/>
        <v>PROMEDIAR</v>
      </c>
      <c r="AS13" s="581" t="str">
        <f t="shared" si="14"/>
        <v>PROMEDIAR</v>
      </c>
      <c r="AT13" s="581" t="str">
        <f t="shared" si="14"/>
        <v/>
      </c>
      <c r="AU13" s="581" t="str">
        <f t="shared" si="14"/>
        <v/>
      </c>
      <c r="AV13" s="581" t="str">
        <f t="shared" si="14"/>
        <v/>
      </c>
      <c r="AW13" s="582"/>
      <c r="AX13" s="543"/>
    </row>
    <row r="14" spans="1:52" s="559" customFormat="1" ht="120" x14ac:dyDescent="0.2">
      <c r="A14" s="560">
        <f>+[55]ESPECIFICACIONES!A9</f>
        <v>8</v>
      </c>
      <c r="B14" s="561" t="str">
        <f>+[55]ESPECIFICACIONES!B9</f>
        <v>Pica En Hierro De 5lbs - Cabo En Madera</v>
      </c>
      <c r="C14" s="562">
        <f>+[55]RFI!F9</f>
        <v>54000</v>
      </c>
      <c r="D14" s="563">
        <f>+'[55]178209_-_IDACO_-_region_5_Prese'!F11</f>
        <v>142689</v>
      </c>
      <c r="E14" s="563">
        <f>+'[55]178209_IDACO'!F11</f>
        <v>109760.82740788623</v>
      </c>
      <c r="F14" s="564">
        <f>+'[55]RFI_FERRETERIA_(16)_Evento_1782'!F11</f>
        <v>104825</v>
      </c>
      <c r="G14" s="565">
        <f>+'[55]EVENTO_No._178209_SEP.__24_SEP'!F12</f>
        <v>144000</v>
      </c>
      <c r="H14" s="566">
        <f>+'[55]178209_RFI_FERRETERIA'!F11</f>
        <v>64285.71428571429</v>
      </c>
      <c r="I14" s="567">
        <f>+[55]RFI_178209!F11</f>
        <v>142857.1428</v>
      </c>
      <c r="J14" s="567"/>
      <c r="K14" s="567"/>
      <c r="L14" s="567"/>
      <c r="M14" s="568">
        <f t="shared" si="2"/>
        <v>128826</v>
      </c>
      <c r="N14" s="544"/>
      <c r="O14" s="569">
        <f t="shared" si="3"/>
        <v>108917</v>
      </c>
      <c r="P14" s="570">
        <f t="shared" si="15"/>
        <v>7</v>
      </c>
      <c r="Q14" s="571">
        <f t="shared" si="16"/>
        <v>37746.044446717977</v>
      </c>
      <c r="R14" s="572">
        <f t="shared" si="4"/>
        <v>0.34655787844613767</v>
      </c>
      <c r="S14" s="573" t="str">
        <f t="shared" si="5"/>
        <v>COEFICIENTE DE VARIACION MAYOR AL 20%</v>
      </c>
      <c r="T14" s="574" t="str">
        <f t="shared" si="6"/>
        <v>SI APLICA LIMITE INFERIOR Y SUPERIOR</v>
      </c>
      <c r="U14" s="575"/>
      <c r="V14" s="576">
        <f t="shared" si="7"/>
        <v>71170.955553282023</v>
      </c>
      <c r="W14" s="576">
        <f t="shared" si="8"/>
        <v>146663.04444671798</v>
      </c>
      <c r="X14" s="577"/>
      <c r="Y14" s="578">
        <f t="shared" si="9"/>
        <v>128826.39404157724</v>
      </c>
      <c r="Z14" s="544"/>
      <c r="AA14" s="579" t="str">
        <f t="shared" si="10"/>
        <v>Las cotizaciones tenidas en cuenta son las allegadas por las empresas: 178209_-_IDACO_-_region_5_Prese, 178209_IDACO, RFI_FERRETERIA_(16)_Evento_1782, EVENTO_No._178209_SEP.__24_SEP,   RFI_178209,     por encontrarse dentro del promedio requerido por la Corporación y se descarta los valores cotizados por: RFI,   178209_RFI_FERRETERIA,  RFI_178209,    por ser un dato atípico.</v>
      </c>
      <c r="AB14" s="580">
        <f t="shared" si="11"/>
        <v>-0.58082995668576221</v>
      </c>
      <c r="AC14" s="580">
        <f t="shared" si="11"/>
        <v>0.10761026500861637</v>
      </c>
      <c r="AD14" s="580">
        <f t="shared" si="11"/>
        <v>-0.14799165224499533</v>
      </c>
      <c r="AE14" s="580">
        <f t="shared" si="11"/>
        <v>-0.18630555943675964</v>
      </c>
      <c r="AF14" s="580">
        <f t="shared" si="11"/>
        <v>0.11778678217130079</v>
      </c>
      <c r="AG14" s="580">
        <f t="shared" si="11"/>
        <v>-0.50098804367352634</v>
      </c>
      <c r="AH14" s="580">
        <f t="shared" si="12"/>
        <v>0</v>
      </c>
      <c r="AI14" s="580" t="str">
        <f t="shared" si="12"/>
        <v/>
      </c>
      <c r="AJ14" s="580" t="str">
        <f t="shared" si="12"/>
        <v/>
      </c>
      <c r="AK14" s="580" t="str">
        <f t="shared" si="12"/>
        <v/>
      </c>
      <c r="AL14" s="544"/>
      <c r="AM14" s="581" t="str">
        <f t="shared" si="13"/>
        <v>DESCARTAR</v>
      </c>
      <c r="AN14" s="581" t="str">
        <f t="shared" si="14"/>
        <v>PROMEDIAR</v>
      </c>
      <c r="AO14" s="581" t="str">
        <f t="shared" si="14"/>
        <v>PROMEDIAR</v>
      </c>
      <c r="AP14" s="581" t="str">
        <f t="shared" si="14"/>
        <v>PROMEDIAR</v>
      </c>
      <c r="AQ14" s="581" t="str">
        <f t="shared" si="14"/>
        <v>PROMEDIAR</v>
      </c>
      <c r="AR14" s="581" t="str">
        <f t="shared" si="14"/>
        <v>DESCARTAR</v>
      </c>
      <c r="AS14" s="581" t="str">
        <f t="shared" si="14"/>
        <v>PROMEDIAR</v>
      </c>
      <c r="AT14" s="581" t="str">
        <f t="shared" si="14"/>
        <v/>
      </c>
      <c r="AU14" s="581" t="str">
        <f t="shared" si="14"/>
        <v/>
      </c>
      <c r="AV14" s="581" t="str">
        <f t="shared" si="14"/>
        <v/>
      </c>
      <c r="AW14" s="582"/>
      <c r="AX14" s="543"/>
    </row>
    <row r="15" spans="1:52" s="559" customFormat="1" ht="120" x14ac:dyDescent="0.2">
      <c r="A15" s="560">
        <f>+[55]ESPECIFICACIONES!A10</f>
        <v>9</v>
      </c>
      <c r="B15" s="561" t="str">
        <f>+[55]ESPECIFICACIONES!B10</f>
        <v>Palas Con Cabo de Madera</v>
      </c>
      <c r="C15" s="562">
        <f>+[55]RFI!F10</f>
        <v>70000</v>
      </c>
      <c r="D15" s="563">
        <f>+'[55]178209_-_IDACO_-_region_5_Prese'!F12</f>
        <v>129244</v>
      </c>
      <c r="E15" s="563">
        <f>+'[55]178209_IDACO'!F12</f>
        <v>99418.228829993532</v>
      </c>
      <c r="F15" s="564">
        <f>+'[55]RFI_FERRETERIA_(16)_Evento_1782'!F12</f>
        <v>113520</v>
      </c>
      <c r="G15" s="565">
        <f>+'[55]EVENTO_No._178209_SEP.__24_SEP'!F13</f>
        <v>193865.5462184874</v>
      </c>
      <c r="H15" s="566">
        <f>+'[55]178209_RFI_FERRETERIA'!F12</f>
        <v>13571.428571428572</v>
      </c>
      <c r="I15" s="567">
        <f>+[55]RFI_178209!F12</f>
        <v>161764.7058</v>
      </c>
      <c r="J15" s="567"/>
      <c r="K15" s="567"/>
      <c r="L15" s="567"/>
      <c r="M15" s="568">
        <f t="shared" si="2"/>
        <v>114789</v>
      </c>
      <c r="N15" s="544"/>
      <c r="O15" s="569">
        <f t="shared" si="3"/>
        <v>111626</v>
      </c>
      <c r="P15" s="570">
        <f t="shared" si="15"/>
        <v>7</v>
      </c>
      <c r="Q15" s="571">
        <f t="shared" si="16"/>
        <v>59284.155376149894</v>
      </c>
      <c r="R15" s="572">
        <f t="shared" si="4"/>
        <v>0.53109629813976933</v>
      </c>
      <c r="S15" s="573" t="str">
        <f t="shared" si="5"/>
        <v>COEFICIENTE DE VARIACION MAYOR AL 20%</v>
      </c>
      <c r="T15" s="574" t="str">
        <f t="shared" si="6"/>
        <v>SI APLICA LIMITE INFERIOR Y SUPERIOR</v>
      </c>
      <c r="U15" s="575"/>
      <c r="V15" s="576">
        <f t="shared" si="7"/>
        <v>52341.844623850106</v>
      </c>
      <c r="W15" s="576">
        <f t="shared" si="8"/>
        <v>170910.15537614989</v>
      </c>
      <c r="X15" s="577"/>
      <c r="Y15" s="578">
        <f t="shared" si="9"/>
        <v>114789.3869259987</v>
      </c>
      <c r="Z15" s="544"/>
      <c r="AA15" s="579" t="str">
        <f t="shared" si="10"/>
        <v>Las cotizaciones tenidas en cuenta son las allegadas por las empresas: RFI, 178209_-_IDACO_-_region_5_Prese, 178209_IDACO, RFI_FERRETERIA_(16)_Evento_1782,   RFI_178209,     por encontrarse dentro del promedio requerido por la Corporación y se descarta los valores cotizados por: EVENTO_No._178209_SEP.__24_SEP,   178209_RFI_FERRETERIA,  RFI_178209,    por ser un dato atípico.</v>
      </c>
      <c r="AB15" s="580">
        <f t="shared" si="11"/>
        <v>-0.39018547073325838</v>
      </c>
      <c r="AC15" s="580">
        <f t="shared" si="11"/>
        <v>0.12592670029358222</v>
      </c>
      <c r="AD15" s="580">
        <f t="shared" si="11"/>
        <v>-0.1339045655072042</v>
      </c>
      <c r="AE15" s="580">
        <f t="shared" si="11"/>
        <v>-1.1055066251992818E-2</v>
      </c>
      <c r="AF15" s="580">
        <f t="shared" si="11"/>
        <v>0.68888609726095185</v>
      </c>
      <c r="AG15" s="580">
        <f t="shared" si="11"/>
        <v>-0.88177065248910114</v>
      </c>
      <c r="AH15" s="580">
        <f t="shared" si="12"/>
        <v>0</v>
      </c>
      <c r="AI15" s="580" t="str">
        <f t="shared" si="12"/>
        <v/>
      </c>
      <c r="AJ15" s="580" t="str">
        <f t="shared" si="12"/>
        <v/>
      </c>
      <c r="AK15" s="580" t="str">
        <f t="shared" si="12"/>
        <v/>
      </c>
      <c r="AL15" s="544"/>
      <c r="AM15" s="581" t="str">
        <f t="shared" si="13"/>
        <v>PROMEDIAR</v>
      </c>
      <c r="AN15" s="581" t="str">
        <f t="shared" si="14"/>
        <v>PROMEDIAR</v>
      </c>
      <c r="AO15" s="581" t="str">
        <f t="shared" si="14"/>
        <v>PROMEDIAR</v>
      </c>
      <c r="AP15" s="581" t="str">
        <f t="shared" si="14"/>
        <v>PROMEDIAR</v>
      </c>
      <c r="AQ15" s="581" t="str">
        <f t="shared" si="14"/>
        <v>DESCARTAR</v>
      </c>
      <c r="AR15" s="581" t="str">
        <f t="shared" si="14"/>
        <v>DESCARTAR</v>
      </c>
      <c r="AS15" s="581" t="str">
        <f t="shared" si="14"/>
        <v>PROMEDIAR</v>
      </c>
      <c r="AT15" s="581" t="str">
        <f t="shared" si="14"/>
        <v/>
      </c>
      <c r="AU15" s="581" t="str">
        <f t="shared" si="14"/>
        <v/>
      </c>
      <c r="AV15" s="581" t="str">
        <f t="shared" si="14"/>
        <v/>
      </c>
      <c r="AW15" s="582"/>
      <c r="AX15" s="543"/>
    </row>
    <row r="16" spans="1:52" s="559" customFormat="1" ht="105" x14ac:dyDescent="0.2">
      <c r="A16" s="560">
        <f>+[55]ESPECIFICACIONES!A11</f>
        <v>10</v>
      </c>
      <c r="B16" s="561" t="str">
        <f>+[55]ESPECIFICACIONES!B11</f>
        <v>Azadones Con Cabo de Madera</v>
      </c>
      <c r="C16" s="562">
        <f>+[55]RFI!F11</f>
        <v>41066.666666666664</v>
      </c>
      <c r="D16" s="563">
        <f>+'[55]178209_-_IDACO_-_region_5_Prese'!F13</f>
        <v>75462</v>
      </c>
      <c r="E16" s="563">
        <f>+'[55]178209_IDACO'!F13</f>
        <v>104589.52811893988</v>
      </c>
      <c r="F16" s="564">
        <f>+'[55]RFI_FERRETERIA_(16)_Evento_1782'!F13</f>
        <v>119454</v>
      </c>
      <c r="G16" s="565">
        <f>+'[55]EVENTO_No._178209_SEP.__24_SEP'!F14</f>
        <v>113193.27731092437</v>
      </c>
      <c r="H16" s="566">
        <f>+'[55]178209_RFI_FERRETERIA'!F13</f>
        <v>55000</v>
      </c>
      <c r="I16" s="567">
        <f>+[55]RFI_178209!F13</f>
        <v>136134.45370000001</v>
      </c>
      <c r="J16" s="567"/>
      <c r="K16" s="567"/>
      <c r="L16" s="567"/>
      <c r="M16" s="568">
        <f t="shared" si="2"/>
        <v>103175</v>
      </c>
      <c r="N16" s="544"/>
      <c r="O16" s="569">
        <f t="shared" si="3"/>
        <v>92129</v>
      </c>
      <c r="P16" s="570">
        <f t="shared" si="15"/>
        <v>7</v>
      </c>
      <c r="Q16" s="571">
        <f t="shared" si="16"/>
        <v>35463.167592286511</v>
      </c>
      <c r="R16" s="572">
        <f t="shared" si="4"/>
        <v>0.38492947489158147</v>
      </c>
      <c r="S16" s="573" t="str">
        <f t="shared" si="5"/>
        <v>COEFICIENTE DE VARIACION MAYOR AL 20%</v>
      </c>
      <c r="T16" s="574" t="str">
        <f t="shared" si="6"/>
        <v>SI APLICA LIMITE INFERIOR Y SUPERIOR</v>
      </c>
      <c r="U16" s="575"/>
      <c r="V16" s="576">
        <f t="shared" si="7"/>
        <v>56665.832407713489</v>
      </c>
      <c r="W16" s="576">
        <f t="shared" si="8"/>
        <v>127592.16759228651</v>
      </c>
      <c r="X16" s="577"/>
      <c r="Y16" s="578">
        <f t="shared" si="9"/>
        <v>103174.70135746607</v>
      </c>
      <c r="Z16" s="544"/>
      <c r="AA16" s="579" t="str">
        <f t="shared" si="10"/>
        <v>Las cotizaciones tenidas en cuenta son las allegadas por las empresas: 178209_-_IDACO_-_region_5_Prese, 178209_IDACO, RFI_FERRETERIA_(16)_Evento_1782, EVENTO_No._178209_SEP.__24_SEP,       por encontrarse dentro del promedio requerido por la Corporación y se descarta los valores cotizados por: RFI,   178209_RFI_FERRETERIA,     por ser un dato atípico.</v>
      </c>
      <c r="AB16" s="580">
        <f t="shared" si="11"/>
        <v>-0.60197076165091667</v>
      </c>
      <c r="AC16" s="580">
        <f t="shared" si="11"/>
        <v>-0.26860188999273082</v>
      </c>
      <c r="AD16" s="580">
        <f t="shared" si="11"/>
        <v>1.3709989037459458E-2</v>
      </c>
      <c r="AE16" s="580">
        <f t="shared" si="11"/>
        <v>0.15778047007511509</v>
      </c>
      <c r="AF16" s="580">
        <f t="shared" si="11"/>
        <v>9.7099852783371743E-2</v>
      </c>
      <c r="AG16" s="580">
        <f t="shared" si="11"/>
        <v>-0.46692512721104917</v>
      </c>
      <c r="AH16" s="580">
        <f t="shared" si="12"/>
        <v>0</v>
      </c>
      <c r="AI16" s="580" t="str">
        <f t="shared" si="12"/>
        <v/>
      </c>
      <c r="AJ16" s="580" t="str">
        <f t="shared" si="12"/>
        <v/>
      </c>
      <c r="AK16" s="580" t="str">
        <f t="shared" si="12"/>
        <v/>
      </c>
      <c r="AL16" s="544"/>
      <c r="AM16" s="581" t="str">
        <f t="shared" si="13"/>
        <v>DESCARTAR</v>
      </c>
      <c r="AN16" s="581" t="str">
        <f t="shared" si="14"/>
        <v>PROMEDIAR</v>
      </c>
      <c r="AO16" s="581" t="str">
        <f t="shared" si="14"/>
        <v>PROMEDIAR</v>
      </c>
      <c r="AP16" s="581" t="str">
        <f t="shared" si="14"/>
        <v>PROMEDIAR</v>
      </c>
      <c r="AQ16" s="581" t="str">
        <f t="shared" si="14"/>
        <v>PROMEDIAR</v>
      </c>
      <c r="AR16" s="581" t="str">
        <f t="shared" si="14"/>
        <v>DESCARTAR</v>
      </c>
      <c r="AS16" s="581" t="str">
        <f t="shared" si="14"/>
        <v>DESCARTAR</v>
      </c>
      <c r="AT16" s="581" t="str">
        <f t="shared" si="14"/>
        <v/>
      </c>
      <c r="AU16" s="581" t="str">
        <f t="shared" si="14"/>
        <v/>
      </c>
      <c r="AV16" s="581" t="str">
        <f t="shared" si="14"/>
        <v/>
      </c>
      <c r="AW16" s="582"/>
      <c r="AX16" s="543"/>
    </row>
    <row r="17" spans="1:52" s="559" customFormat="1" ht="120" x14ac:dyDescent="0.2">
      <c r="A17" s="560">
        <f>+[55]ESPECIFICACIONES!A12</f>
        <v>11</v>
      </c>
      <c r="B17" s="561" t="str">
        <f>+[55]ESPECIFICACIONES!B12</f>
        <v>Machetes 22" 56cm largo aproximadamente con funda.</v>
      </c>
      <c r="C17" s="562">
        <f>+[55]RFI!F12</f>
        <v>24666.666666666668</v>
      </c>
      <c r="D17" s="563">
        <f>+'[55]178209_-_IDACO_-_region_5_Prese'!F14</f>
        <v>76000</v>
      </c>
      <c r="E17" s="563">
        <f>+'[55]178209_IDACO'!F14</f>
        <v>32191.338073691015</v>
      </c>
      <c r="F17" s="564">
        <f>+'[55]RFI_FERRETERIA_(16)_Evento_1782'!F14</f>
        <v>49748</v>
      </c>
      <c r="G17" s="565">
        <f>+'[55]EVENTO_No._178209_SEP.__24_SEP'!F15</f>
        <v>80420.168067226899</v>
      </c>
      <c r="H17" s="566">
        <f>+'[55]178209_RFI_FERRETERIA'!F14</f>
        <v>40714.285714285717</v>
      </c>
      <c r="I17" s="567">
        <f>+[55]RFI_178209!F14</f>
        <v>52521.008399999999</v>
      </c>
      <c r="J17" s="567"/>
      <c r="K17" s="567"/>
      <c r="L17" s="567"/>
      <c r="M17" s="568">
        <f t="shared" si="2"/>
        <v>43794</v>
      </c>
      <c r="N17" s="544"/>
      <c r="O17" s="569">
        <f t="shared" si="3"/>
        <v>50894</v>
      </c>
      <c r="P17" s="570">
        <f t="shared" si="15"/>
        <v>7</v>
      </c>
      <c r="Q17" s="571">
        <f t="shared" si="16"/>
        <v>21005.378149405304</v>
      </c>
      <c r="R17" s="572">
        <f t="shared" si="4"/>
        <v>0.41272798658791415</v>
      </c>
      <c r="S17" s="573" t="str">
        <f t="shared" si="5"/>
        <v>COEFICIENTE DE VARIACION MAYOR AL 20%</v>
      </c>
      <c r="T17" s="574" t="str">
        <f t="shared" si="6"/>
        <v>SI APLICA LIMITE INFERIOR Y SUPERIOR</v>
      </c>
      <c r="U17" s="575"/>
      <c r="V17" s="576">
        <f t="shared" si="7"/>
        <v>29888.621850594696</v>
      </c>
      <c r="W17" s="576">
        <f t="shared" si="8"/>
        <v>71899.378149405296</v>
      </c>
      <c r="X17" s="577"/>
      <c r="Y17" s="578">
        <f t="shared" si="9"/>
        <v>43793.658046994184</v>
      </c>
      <c r="Z17" s="544"/>
      <c r="AA17" s="579" t="str">
        <f t="shared" si="10"/>
        <v>Las cotizaciones tenidas en cuenta son las allegadas por las empresas: 178209_IDACO, RFI_FERRETERIA_(16)_Evento_1782,  178209_RFI_FERRETERIA,  RFI_178209,     por encontrarse dentro del promedio requerido por la Corporación y se descarta los valores cotizados por: RFI, 178209_-_IDACO_-_region_5_Prese, EVENTO_No._178209_SEP.__24_SEP,    RFI_178209,    por ser un dato atípico.</v>
      </c>
      <c r="AB17" s="580">
        <f t="shared" si="11"/>
        <v>-0.43675693778447577</v>
      </c>
      <c r="AC17" s="580">
        <f t="shared" si="11"/>
        <v>0.73539754304242599</v>
      </c>
      <c r="AD17" s="580">
        <f t="shared" si="11"/>
        <v>-0.26493724999563828</v>
      </c>
      <c r="AE17" s="580">
        <f t="shared" si="11"/>
        <v>0.13595469699045526</v>
      </c>
      <c r="AF17" s="580">
        <f t="shared" si="11"/>
        <v>0.83632844835426989</v>
      </c>
      <c r="AG17" s="580">
        <f t="shared" si="11"/>
        <v>-7.0322744798700376E-2</v>
      </c>
      <c r="AH17" s="580">
        <f t="shared" si="12"/>
        <v>0</v>
      </c>
      <c r="AI17" s="580" t="str">
        <f t="shared" si="12"/>
        <v/>
      </c>
      <c r="AJ17" s="580" t="str">
        <f t="shared" si="12"/>
        <v/>
      </c>
      <c r="AK17" s="580" t="str">
        <f t="shared" si="12"/>
        <v/>
      </c>
      <c r="AL17" s="544"/>
      <c r="AM17" s="581" t="str">
        <f t="shared" si="13"/>
        <v>DESCARTAR</v>
      </c>
      <c r="AN17" s="581" t="str">
        <f t="shared" si="14"/>
        <v>DESCARTAR</v>
      </c>
      <c r="AO17" s="581" t="str">
        <f t="shared" si="14"/>
        <v>PROMEDIAR</v>
      </c>
      <c r="AP17" s="581" t="str">
        <f t="shared" si="14"/>
        <v>PROMEDIAR</v>
      </c>
      <c r="AQ17" s="581" t="str">
        <f t="shared" si="14"/>
        <v>DESCARTAR</v>
      </c>
      <c r="AR17" s="581" t="str">
        <f t="shared" si="14"/>
        <v>PROMEDIAR</v>
      </c>
      <c r="AS17" s="581" t="str">
        <f t="shared" si="14"/>
        <v>PROMEDIAR</v>
      </c>
      <c r="AT17" s="581" t="str">
        <f t="shared" si="14"/>
        <v/>
      </c>
      <c r="AU17" s="581" t="str">
        <f t="shared" si="14"/>
        <v/>
      </c>
      <c r="AV17" s="581" t="str">
        <f t="shared" si="14"/>
        <v/>
      </c>
      <c r="AW17" s="582"/>
      <c r="AX17" s="543"/>
    </row>
    <row r="18" spans="1:52" s="559" customFormat="1" ht="120" x14ac:dyDescent="0.2">
      <c r="A18" s="560">
        <f>+[55]ESPECIFICACIONES!A13</f>
        <v>12</v>
      </c>
      <c r="B18" s="561" t="str">
        <f>+[55]ESPECIFICACIONES!B13</f>
        <v>Rastrillos</v>
      </c>
      <c r="C18" s="562">
        <f>+[55]RFI!F13</f>
        <v>46933.333333333336</v>
      </c>
      <c r="D18" s="563">
        <f>+'[55]178209_-_IDACO_-_region_5_Prese'!F15</f>
        <v>67059</v>
      </c>
      <c r="E18" s="563">
        <f>+'[55]178209_IDACO'!F15</f>
        <v>42533.936651583717</v>
      </c>
      <c r="F18" s="564">
        <f>+'[55]RFI_FERRETERIA_(16)_Evento_1782'!F15</f>
        <v>26203</v>
      </c>
      <c r="G18" s="565">
        <f>+'[55]EVENTO_No._178209_SEP.__24_SEP'!F16</f>
        <v>100588.23529411765</v>
      </c>
      <c r="H18" s="566">
        <f>+'[55]178209_RFI_FERRETERIA'!F15</f>
        <v>30000</v>
      </c>
      <c r="I18" s="567">
        <f>+[55]RFI_178209!F15</f>
        <v>44117.64705</v>
      </c>
      <c r="J18" s="567"/>
      <c r="K18" s="567"/>
      <c r="L18" s="567"/>
      <c r="M18" s="568">
        <f t="shared" si="2"/>
        <v>42808</v>
      </c>
      <c r="N18" s="544"/>
      <c r="O18" s="569">
        <f t="shared" si="3"/>
        <v>51062</v>
      </c>
      <c r="P18" s="570">
        <f t="shared" si="15"/>
        <v>7</v>
      </c>
      <c r="Q18" s="571">
        <f t="shared" si="16"/>
        <v>25522.302361633385</v>
      </c>
      <c r="R18" s="572">
        <f t="shared" si="4"/>
        <v>0.49982966514498817</v>
      </c>
      <c r="S18" s="573" t="str">
        <f t="shared" si="5"/>
        <v>COEFICIENTE DE VARIACION MAYOR AL 20%</v>
      </c>
      <c r="T18" s="574" t="str">
        <f t="shared" si="6"/>
        <v>SI APLICA LIMITE INFERIOR Y SUPERIOR</v>
      </c>
      <c r="U18" s="575"/>
      <c r="V18" s="576">
        <f t="shared" si="7"/>
        <v>25539.697638366615</v>
      </c>
      <c r="W18" s="576">
        <f t="shared" si="8"/>
        <v>76584.302361633381</v>
      </c>
      <c r="X18" s="577"/>
      <c r="Y18" s="578">
        <f t="shared" si="9"/>
        <v>42807.819505819512</v>
      </c>
      <c r="Z18" s="544"/>
      <c r="AA18" s="579" t="str">
        <f t="shared" si="10"/>
        <v>Las cotizaciones tenidas en cuenta son las allegadas por las empresas: RFI, 178209_-_IDACO_-_region_5_Prese, 178209_IDACO, RFI_FERRETERIA_(16)_Evento_1782,  178209_RFI_FERRETERIA,  RFI_178209,     por encontrarse dentro del promedio requerido por la Corporación y se descarta los valores cotizados por: EVENTO_No._178209_SEP.__24_SEP,    RFI_178209,    por ser un dato atípico.</v>
      </c>
      <c r="AB18" s="580">
        <f t="shared" si="11"/>
        <v>9.6368280072260726E-2</v>
      </c>
      <c r="AC18" s="580">
        <f t="shared" si="11"/>
        <v>0.56650626051205388</v>
      </c>
      <c r="AD18" s="580">
        <f t="shared" si="11"/>
        <v>-6.4021525980256788E-3</v>
      </c>
      <c r="AE18" s="580">
        <f t="shared" si="11"/>
        <v>-0.38789478602130445</v>
      </c>
      <c r="AF18" s="580">
        <f t="shared" si="11"/>
        <v>1.3497532072070091</v>
      </c>
      <c r="AG18" s="580">
        <f t="shared" si="11"/>
        <v>-0.29919641188562884</v>
      </c>
      <c r="AH18" s="580">
        <f t="shared" si="12"/>
        <v>0</v>
      </c>
      <c r="AI18" s="580" t="str">
        <f t="shared" si="12"/>
        <v/>
      </c>
      <c r="AJ18" s="580" t="str">
        <f t="shared" si="12"/>
        <v/>
      </c>
      <c r="AK18" s="580" t="str">
        <f t="shared" si="12"/>
        <v/>
      </c>
      <c r="AL18" s="544"/>
      <c r="AM18" s="581" t="str">
        <f t="shared" si="13"/>
        <v>PROMEDIAR</v>
      </c>
      <c r="AN18" s="581" t="str">
        <f t="shared" si="14"/>
        <v>PROMEDIAR</v>
      </c>
      <c r="AO18" s="581" t="str">
        <f t="shared" si="14"/>
        <v>PROMEDIAR</v>
      </c>
      <c r="AP18" s="581" t="str">
        <f t="shared" si="14"/>
        <v>PROMEDIAR</v>
      </c>
      <c r="AQ18" s="581" t="str">
        <f t="shared" si="14"/>
        <v>DESCARTAR</v>
      </c>
      <c r="AR18" s="581" t="str">
        <f t="shared" si="14"/>
        <v>PROMEDIAR</v>
      </c>
      <c r="AS18" s="581" t="str">
        <f t="shared" si="14"/>
        <v>PROMEDIAR</v>
      </c>
      <c r="AT18" s="581" t="str">
        <f t="shared" si="14"/>
        <v/>
      </c>
      <c r="AU18" s="581" t="str">
        <f t="shared" si="14"/>
        <v/>
      </c>
      <c r="AV18" s="581" t="str">
        <f t="shared" si="14"/>
        <v/>
      </c>
      <c r="AW18" s="582"/>
      <c r="AX18" s="543"/>
    </row>
    <row r="19" spans="1:52" ht="120" x14ac:dyDescent="0.2">
      <c r="A19" s="560">
        <f>+[55]ESPECIFICACIONES!A14</f>
        <v>13</v>
      </c>
      <c r="B19" s="561" t="str">
        <f>+[55]ESPECIFICACIONES!B14</f>
        <v>Manila alta resistencia de 10 MTS Cabeza soldada, fabricada en acero, mango de madera de pino.</v>
      </c>
      <c r="C19" s="562">
        <f>+[55]RFI!F14</f>
        <v>10000</v>
      </c>
      <c r="D19" s="563">
        <f>+'[55]178209_-_IDACO_-_region_5_Prese'!F16</f>
        <v>0</v>
      </c>
      <c r="E19" s="563">
        <f>+'[55]178209_IDACO'!F16</f>
        <v>181641.88752424048</v>
      </c>
      <c r="F19" s="564">
        <f>+'[55]RFI_FERRETERIA_(16)_Evento_1782'!F16</f>
        <v>512002</v>
      </c>
      <c r="G19" s="565">
        <f>+'[55]EVENTO_No._178209_SEP.__24_SEP'!F17</f>
        <v>953054.62184873957</v>
      </c>
      <c r="H19" s="566">
        <f>+'[55]178209_RFI_FERRETERIA'!F16</f>
        <v>540714.28571428568</v>
      </c>
      <c r="I19" s="567">
        <f>+[55]RFI_178209!F16</f>
        <v>86134.453779999996</v>
      </c>
      <c r="J19" s="567"/>
      <c r="K19" s="567"/>
      <c r="L19" s="567"/>
      <c r="M19" s="568">
        <f t="shared" si="2"/>
        <v>266099</v>
      </c>
      <c r="N19" s="544"/>
      <c r="O19" s="569">
        <f t="shared" si="3"/>
        <v>326221</v>
      </c>
      <c r="P19" s="570">
        <f t="shared" si="15"/>
        <v>7</v>
      </c>
      <c r="Q19" s="571">
        <f t="shared" si="16"/>
        <v>355528.44944290008</v>
      </c>
      <c r="R19" s="572">
        <f t="shared" si="4"/>
        <v>1.0898392483711965</v>
      </c>
      <c r="S19" s="573" t="str">
        <f t="shared" si="5"/>
        <v>COEFICIENTE DE VARIACION MAYOR AL 20%</v>
      </c>
      <c r="T19" s="574" t="str">
        <f t="shared" si="6"/>
        <v>SI APLICA LIMITE INFERIOR Y SUPERIOR</v>
      </c>
      <c r="U19" s="575"/>
      <c r="V19" s="576">
        <f t="shared" si="7"/>
        <v>-29307.449442900077</v>
      </c>
      <c r="W19" s="576">
        <f t="shared" si="8"/>
        <v>681749.44944290002</v>
      </c>
      <c r="X19" s="577"/>
      <c r="Y19" s="578">
        <f t="shared" si="9"/>
        <v>266098.52540370525</v>
      </c>
      <c r="Z19" s="544"/>
      <c r="AA19" s="579" t="str">
        <f t="shared" si="10"/>
        <v>Las cotizaciones tenidas en cuenta son las allegadas por las empresas: RFI, 178209_IDACO, RFI_FERRETERIA_(16)_Evento_1782,  178209_RFI_FERRETERIA,  RFI_178209,     por encontrarse dentro del promedio requerido por la Corporación y se descarta los valores cotizados por: EVENTO_No._178209_SEP.__24_SEP,    RFI_178209,    por ser un dato atípico.</v>
      </c>
      <c r="AB19" s="580">
        <f t="shared" si="11"/>
        <v>-0.96242000157835994</v>
      </c>
      <c r="AC19" s="580">
        <f t="shared" si="11"/>
        <v>-1</v>
      </c>
      <c r="AD19" s="580">
        <f t="shared" si="11"/>
        <v>-0.31738981535353206</v>
      </c>
      <c r="AE19" s="580">
        <f t="shared" si="11"/>
        <v>0.92410343518765581</v>
      </c>
      <c r="AF19" s="580">
        <f t="shared" si="11"/>
        <v>2.5815791184812404</v>
      </c>
      <c r="AG19" s="580">
        <f t="shared" si="11"/>
        <v>1.0320042003701091</v>
      </c>
      <c r="AH19" s="580">
        <f t="shared" si="12"/>
        <v>0</v>
      </c>
      <c r="AI19" s="580" t="str">
        <f t="shared" si="12"/>
        <v/>
      </c>
      <c r="AJ19" s="580" t="str">
        <f t="shared" si="12"/>
        <v/>
      </c>
      <c r="AK19" s="580" t="str">
        <f t="shared" si="12"/>
        <v/>
      </c>
      <c r="AL19" s="544"/>
      <c r="AM19" s="581" t="str">
        <f t="shared" si="13"/>
        <v>PROMEDIAR</v>
      </c>
      <c r="AN19" s="581" t="str">
        <f t="shared" si="14"/>
        <v>SIN COTIZACIÓN</v>
      </c>
      <c r="AO19" s="581" t="str">
        <f t="shared" si="14"/>
        <v>PROMEDIAR</v>
      </c>
      <c r="AP19" s="581" t="str">
        <f t="shared" si="14"/>
        <v>PROMEDIAR</v>
      </c>
      <c r="AQ19" s="581" t="str">
        <f t="shared" si="14"/>
        <v>DESCARTAR</v>
      </c>
      <c r="AR19" s="581" t="str">
        <f t="shared" si="14"/>
        <v>PROMEDIAR</v>
      </c>
      <c r="AS19" s="581" t="str">
        <f t="shared" si="14"/>
        <v>PROMEDIAR</v>
      </c>
      <c r="AT19" s="581" t="str">
        <f t="shared" si="14"/>
        <v/>
      </c>
      <c r="AU19" s="581" t="str">
        <f t="shared" si="14"/>
        <v/>
      </c>
      <c r="AV19" s="581" t="str">
        <f t="shared" si="14"/>
        <v/>
      </c>
      <c r="AW19" s="582"/>
    </row>
    <row r="20" spans="1:52" ht="120" x14ac:dyDescent="0.2">
      <c r="A20" s="560">
        <f>+[55]ESPECIFICACIONES!A15</f>
        <v>14</v>
      </c>
      <c r="B20" s="561" t="s">
        <v>452</v>
      </c>
      <c r="C20" s="562">
        <f>+[55]RFI!F15</f>
        <v>5403466.666666667</v>
      </c>
      <c r="D20" s="563">
        <f>+'[55]178209_-_IDACO_-_region_5_Prese'!F17</f>
        <v>17612000</v>
      </c>
      <c r="E20" s="563">
        <f>+'[55]178209_IDACO'!F17</f>
        <v>11154363.283775048</v>
      </c>
      <c r="F20" s="564">
        <f>+'[55]RFI_FERRETERIA_(16)_Evento_1782'!F17</f>
        <v>13594412</v>
      </c>
      <c r="G20" s="565">
        <f>+'[55]EVENTO_No._178209_SEP.__24_SEP'!F18</f>
        <v>15300000</v>
      </c>
      <c r="H20" s="566">
        <f>+'[55]178209_RFI_FERRETERIA'!F17</f>
        <v>9292857.1428571437</v>
      </c>
      <c r="I20" s="567">
        <f>+[55]RFI_178209!F17</f>
        <v>9453781.5120000001</v>
      </c>
      <c r="J20" s="567"/>
      <c r="K20" s="567"/>
      <c r="L20" s="567"/>
      <c r="M20" s="568">
        <f t="shared" si="2"/>
        <v>11759083</v>
      </c>
      <c r="N20" s="544"/>
      <c r="O20" s="569">
        <f t="shared" si="3"/>
        <v>11687269</v>
      </c>
      <c r="P20" s="570">
        <f t="shared" si="15"/>
        <v>7</v>
      </c>
      <c r="Q20" s="571">
        <f t="shared" si="16"/>
        <v>4128827.3535117214</v>
      </c>
      <c r="R20" s="572">
        <f t="shared" si="4"/>
        <v>0.35327563295682862</v>
      </c>
      <c r="S20" s="573" t="str">
        <f t="shared" si="5"/>
        <v>COEFICIENTE DE VARIACION MAYOR AL 20%</v>
      </c>
      <c r="T20" s="574" t="str">
        <f t="shared" si="6"/>
        <v>SI APLICA LIMITE INFERIOR Y SUPERIOR</v>
      </c>
      <c r="U20" s="575"/>
      <c r="V20" s="576">
        <f t="shared" si="7"/>
        <v>7558441.6464882791</v>
      </c>
      <c r="W20" s="576">
        <f t="shared" si="8"/>
        <v>15816096.353511721</v>
      </c>
      <c r="X20" s="577"/>
      <c r="Y20" s="578">
        <f t="shared" si="9"/>
        <v>11759082.787726438</v>
      </c>
      <c r="Z20" s="544"/>
      <c r="AA20" s="579" t="str">
        <f t="shared" si="10"/>
        <v>Las cotizaciones tenidas en cuenta son las allegadas por las empresas: 178209_IDACO, RFI_FERRETERIA_(16)_Evento_1782, EVENTO_No._178209_SEP.__24_SEP,  178209_RFI_FERRETERIA,  RFI_178209,     por encontrarse dentro del promedio requerido por la Corporación y se descarta los valores cotizados por: RFI, 178209_-_IDACO_-_region_5_Prese,    RFI_178209,    por ser un dato atípico.</v>
      </c>
      <c r="AB20" s="580">
        <f t="shared" si="11"/>
        <v>-0.54048571077637031</v>
      </c>
      <c r="AC20" s="580">
        <f t="shared" si="11"/>
        <v>0.49773583535382815</v>
      </c>
      <c r="AD20" s="580">
        <f t="shared" si="11"/>
        <v>-5.1425754561384762E-2</v>
      </c>
      <c r="AE20" s="580">
        <f t="shared" si="11"/>
        <v>0.15607756149012642</v>
      </c>
      <c r="AF20" s="580">
        <f t="shared" si="11"/>
        <v>0.30112186468961899</v>
      </c>
      <c r="AG20" s="580">
        <f t="shared" si="11"/>
        <v>-0.20972943699290636</v>
      </c>
      <c r="AH20" s="580">
        <f t="shared" si="12"/>
        <v>0</v>
      </c>
      <c r="AI20" s="580" t="str">
        <f t="shared" si="12"/>
        <v/>
      </c>
      <c r="AJ20" s="580" t="str">
        <f t="shared" si="12"/>
        <v/>
      </c>
      <c r="AK20" s="580" t="str">
        <f t="shared" si="12"/>
        <v/>
      </c>
      <c r="AL20" s="544"/>
      <c r="AM20" s="581" t="str">
        <f t="shared" si="13"/>
        <v>DESCARTAR</v>
      </c>
      <c r="AN20" s="581" t="str">
        <f t="shared" si="14"/>
        <v>DESCARTAR</v>
      </c>
      <c r="AO20" s="581" t="str">
        <f t="shared" si="14"/>
        <v>PROMEDIAR</v>
      </c>
      <c r="AP20" s="581" t="str">
        <f t="shared" si="14"/>
        <v>PROMEDIAR</v>
      </c>
      <c r="AQ20" s="581" t="str">
        <f t="shared" si="14"/>
        <v>PROMEDIAR</v>
      </c>
      <c r="AR20" s="581" t="str">
        <f t="shared" si="14"/>
        <v>PROMEDIAR</v>
      </c>
      <c r="AS20" s="581" t="str">
        <f t="shared" si="14"/>
        <v>PROMEDIAR</v>
      </c>
      <c r="AT20" s="581" t="str">
        <f t="shared" si="14"/>
        <v/>
      </c>
      <c r="AU20" s="581" t="str">
        <f t="shared" si="14"/>
        <v/>
      </c>
      <c r="AV20" s="581" t="str">
        <f t="shared" si="14"/>
        <v/>
      </c>
      <c r="AW20" s="582"/>
    </row>
    <row r="21" spans="1:52" ht="136" x14ac:dyDescent="0.2">
      <c r="A21" s="560">
        <f>+[55]ESPECIFICACIONES!A16</f>
        <v>15</v>
      </c>
      <c r="B21" s="561" t="str">
        <f>+[55]ESPECIFICACIONES!B16</f>
        <v>Rana compactadora tMasa operacional: 85 Kg
Frecuencia vpm: 5500
Fuerza centrífuga: 13 Kn
Profundidad de compactación: 30 cm
Desplazamiento: 40 cm/s
Eficiencia: 660 m²/h
Tamaño de la placa: 53 cm x 50 cm
Dimensiones Al x An x La cm: 110 x 83 x 50</v>
      </c>
      <c r="C21" s="562">
        <f>+[55]RFI!F16</f>
        <v>2333333.3333333335</v>
      </c>
      <c r="D21" s="563">
        <f>+'[55]178209_-_IDACO_-_region_5_Prese'!F18</f>
        <v>10734000</v>
      </c>
      <c r="E21" s="563">
        <f>+'[55]178209_IDACO'!F18</f>
        <v>5895281.1893988363</v>
      </c>
      <c r="F21" s="564">
        <f>+'[55]RFI_FERRETERIA_(16)_Evento_1782'!F18</f>
        <v>6990631</v>
      </c>
      <c r="G21" s="565">
        <f>+'[55]EVENTO_No._178209_SEP.__24_SEP'!F19</f>
        <v>10588235.294117648</v>
      </c>
      <c r="H21" s="566">
        <f>+'[55]178209_RFI_FERRETERIA'!F18</f>
        <v>6928571.4285714291</v>
      </c>
      <c r="I21" s="567">
        <f>+[55]RFI_178209!F18</f>
        <v>6901260.5039999997</v>
      </c>
      <c r="J21" s="567"/>
      <c r="K21" s="567"/>
      <c r="L21" s="567"/>
      <c r="M21" s="568">
        <f t="shared" si="2"/>
        <v>6678936</v>
      </c>
      <c r="N21" s="544"/>
      <c r="O21" s="569">
        <f t="shared" si="3"/>
        <v>7195902</v>
      </c>
      <c r="P21" s="570">
        <f t="shared" si="15"/>
        <v>7</v>
      </c>
      <c r="Q21" s="571">
        <f t="shared" si="16"/>
        <v>2874098.890551799</v>
      </c>
      <c r="R21" s="572">
        <f t="shared" si="4"/>
        <v>0.39940773103244026</v>
      </c>
      <c r="S21" s="573" t="str">
        <f t="shared" si="5"/>
        <v>COEFICIENTE DE VARIACION MAYOR AL 20%</v>
      </c>
      <c r="T21" s="574" t="str">
        <f t="shared" si="6"/>
        <v>SI APLICA LIMITE INFERIOR Y SUPERIOR</v>
      </c>
      <c r="U21" s="575"/>
      <c r="V21" s="576">
        <f t="shared" si="7"/>
        <v>4321803.109448201</v>
      </c>
      <c r="W21" s="576">
        <f t="shared" si="8"/>
        <v>10070000.890551798</v>
      </c>
      <c r="X21" s="577"/>
      <c r="Y21" s="578">
        <f t="shared" si="9"/>
        <v>6678936.0304925665</v>
      </c>
      <c r="Z21" s="544"/>
      <c r="AA21" s="579" t="str">
        <f t="shared" si="10"/>
        <v>Las cotizaciones tenidas en cuenta son las allegadas por las empresas: 178209_IDACO, RFI_FERRETERIA_(16)_Evento_1782,  178209_RFI_FERRETERIA,  RFI_178209,     por encontrarse dentro del promedio requerido por la Corporación y se descarta los valores cotizados por: RFI, 178209_-_IDACO_-_region_5_Prese, EVENTO_No._178209_SEP.__24_SEP,    RFI_178209,    por ser un dato atípico.</v>
      </c>
      <c r="AB21" s="580">
        <f t="shared" si="11"/>
        <v>-0.65064295670248473</v>
      </c>
      <c r="AC21" s="580">
        <f t="shared" si="11"/>
        <v>0.60714221546665526</v>
      </c>
      <c r="AD21" s="580">
        <f t="shared" si="11"/>
        <v>-0.11733228325607004</v>
      </c>
      <c r="AE21" s="580">
        <f t="shared" si="11"/>
        <v>4.6668361547408166E-2</v>
      </c>
      <c r="AF21" s="580">
        <f t="shared" si="11"/>
        <v>0.58531767546771651</v>
      </c>
      <c r="AG21" s="580">
        <f t="shared" si="11"/>
        <v>3.7376526526295306E-2</v>
      </c>
      <c r="AH21" s="580">
        <f t="shared" si="12"/>
        <v>0</v>
      </c>
      <c r="AI21" s="580" t="str">
        <f t="shared" si="12"/>
        <v/>
      </c>
      <c r="AJ21" s="580" t="str">
        <f t="shared" si="12"/>
        <v/>
      </c>
      <c r="AK21" s="580" t="str">
        <f t="shared" si="12"/>
        <v/>
      </c>
      <c r="AL21" s="544"/>
      <c r="AM21" s="581" t="str">
        <f t="shared" si="13"/>
        <v>DESCARTAR</v>
      </c>
      <c r="AN21" s="581" t="str">
        <f t="shared" si="14"/>
        <v>DESCARTAR</v>
      </c>
      <c r="AO21" s="581" t="str">
        <f t="shared" si="14"/>
        <v>PROMEDIAR</v>
      </c>
      <c r="AP21" s="581" t="str">
        <f t="shared" si="14"/>
        <v>PROMEDIAR</v>
      </c>
      <c r="AQ21" s="581" t="str">
        <f t="shared" si="14"/>
        <v>DESCARTAR</v>
      </c>
      <c r="AR21" s="581" t="str">
        <f t="shared" si="14"/>
        <v>PROMEDIAR</v>
      </c>
      <c r="AS21" s="581" t="str">
        <f t="shared" si="14"/>
        <v>PROMEDIAR</v>
      </c>
      <c r="AT21" s="581" t="str">
        <f t="shared" si="14"/>
        <v/>
      </c>
      <c r="AU21" s="581" t="str">
        <f t="shared" si="14"/>
        <v/>
      </c>
      <c r="AV21" s="581" t="str">
        <f t="shared" si="14"/>
        <v/>
      </c>
      <c r="AW21" s="582"/>
    </row>
    <row r="26" spans="1:52" s="35" customFormat="1" x14ac:dyDescent="0.2">
      <c r="A26" s="543"/>
      <c r="B26" s="607" t="s">
        <v>443</v>
      </c>
      <c r="C26" s="607"/>
      <c r="D26" s="607"/>
      <c r="G26" s="37"/>
      <c r="H26" s="584"/>
      <c r="I26" s="584"/>
      <c r="J26" s="584"/>
      <c r="K26" s="584"/>
      <c r="L26" s="584"/>
      <c r="N26" s="543"/>
      <c r="O26" s="543"/>
      <c r="P26" s="543"/>
      <c r="Q26" s="543"/>
      <c r="R26" s="543"/>
      <c r="S26" s="543"/>
      <c r="T26" s="543"/>
      <c r="U26" s="543"/>
      <c r="V26" s="543"/>
      <c r="W26" s="543"/>
      <c r="X26" s="543"/>
      <c r="Y26" s="543"/>
      <c r="Z26" s="543"/>
      <c r="AA26" s="543"/>
      <c r="AB26" s="543"/>
      <c r="AC26" s="543"/>
      <c r="AD26" s="543"/>
      <c r="AE26" s="543"/>
      <c r="AF26" s="543"/>
      <c r="AG26" s="543"/>
      <c r="AH26" s="543"/>
      <c r="AI26" s="543"/>
      <c r="AJ26" s="543"/>
      <c r="AK26" s="543"/>
      <c r="AL26" s="543"/>
      <c r="AM26" s="543"/>
      <c r="AN26" s="543"/>
      <c r="AO26" s="543"/>
      <c r="AP26" s="543"/>
      <c r="AQ26" s="543"/>
      <c r="AR26" s="543"/>
      <c r="AS26" s="543"/>
      <c r="AT26" s="543"/>
      <c r="AU26" s="543"/>
      <c r="AV26" s="543"/>
      <c r="AW26" s="543"/>
      <c r="AX26" s="543"/>
      <c r="AY26" s="543"/>
      <c r="AZ26" s="543"/>
    </row>
    <row r="27" spans="1:52" s="35" customFormat="1" x14ac:dyDescent="0.2">
      <c r="A27" s="543"/>
      <c r="B27" s="607"/>
      <c r="C27" s="607"/>
      <c r="D27" s="607"/>
      <c r="G27" s="37"/>
      <c r="H27" s="584"/>
      <c r="I27" s="584"/>
      <c r="J27" s="584"/>
      <c r="K27" s="584"/>
      <c r="L27" s="584"/>
      <c r="N27" s="543"/>
      <c r="O27" s="543"/>
      <c r="P27" s="543"/>
      <c r="Q27" s="543"/>
      <c r="R27" s="543"/>
      <c r="S27" s="543"/>
      <c r="T27" s="543"/>
      <c r="U27" s="543"/>
      <c r="V27" s="543"/>
      <c r="W27" s="543"/>
      <c r="X27" s="543"/>
      <c r="Y27" s="543"/>
      <c r="Z27" s="543"/>
      <c r="AA27" s="543"/>
      <c r="AB27" s="543"/>
      <c r="AC27" s="543"/>
      <c r="AD27" s="543"/>
      <c r="AE27" s="543"/>
      <c r="AF27" s="543"/>
      <c r="AG27" s="543"/>
      <c r="AH27" s="543"/>
      <c r="AI27" s="543"/>
      <c r="AJ27" s="543"/>
      <c r="AK27" s="543"/>
      <c r="AL27" s="543"/>
      <c r="AM27" s="543"/>
      <c r="AN27" s="543"/>
      <c r="AO27" s="543"/>
      <c r="AP27" s="543"/>
      <c r="AQ27" s="543"/>
      <c r="AR27" s="543"/>
      <c r="AS27" s="543"/>
      <c r="AT27" s="543"/>
      <c r="AU27" s="543"/>
      <c r="AV27" s="543"/>
      <c r="AW27" s="543"/>
      <c r="AX27" s="543"/>
      <c r="AY27" s="543"/>
      <c r="AZ27" s="543"/>
    </row>
    <row r="28" spans="1:52" s="35" customFormat="1" x14ac:dyDescent="0.2">
      <c r="A28" s="543"/>
      <c r="B28" s="607"/>
      <c r="C28" s="607"/>
      <c r="D28" s="607"/>
      <c r="G28" s="37"/>
      <c r="H28" s="584"/>
      <c r="I28" s="584"/>
      <c r="J28" s="584"/>
      <c r="K28" s="584"/>
      <c r="L28" s="584"/>
      <c r="N28" s="543"/>
      <c r="O28" s="543"/>
      <c r="P28" s="543"/>
      <c r="Q28" s="543"/>
      <c r="R28" s="543"/>
      <c r="S28" s="543"/>
      <c r="T28" s="543"/>
      <c r="U28" s="543"/>
      <c r="V28" s="543"/>
      <c r="W28" s="543"/>
      <c r="X28" s="543"/>
      <c r="Y28" s="543"/>
      <c r="Z28" s="543"/>
      <c r="AA28" s="543"/>
      <c r="AB28" s="543"/>
      <c r="AC28" s="543"/>
      <c r="AD28" s="543"/>
      <c r="AE28" s="543"/>
      <c r="AF28" s="543"/>
      <c r="AG28" s="543"/>
      <c r="AH28" s="543"/>
      <c r="AI28" s="543"/>
      <c r="AJ28" s="543"/>
      <c r="AK28" s="543"/>
      <c r="AL28" s="543"/>
      <c r="AM28" s="543"/>
      <c r="AN28" s="543"/>
      <c r="AO28" s="543"/>
      <c r="AP28" s="543"/>
      <c r="AQ28" s="543"/>
      <c r="AR28" s="543"/>
      <c r="AS28" s="543"/>
      <c r="AT28" s="543"/>
      <c r="AU28" s="543"/>
      <c r="AV28" s="543"/>
      <c r="AW28" s="543"/>
      <c r="AX28" s="543"/>
      <c r="AY28" s="543"/>
      <c r="AZ28" s="543"/>
    </row>
    <row r="29" spans="1:52" s="35" customFormat="1" x14ac:dyDescent="0.2">
      <c r="A29" s="543"/>
      <c r="B29" s="583"/>
      <c r="G29" s="37"/>
      <c r="H29" s="584"/>
      <c r="I29" s="584"/>
      <c r="J29" s="584"/>
      <c r="K29" s="584"/>
      <c r="L29" s="584"/>
      <c r="N29" s="543"/>
      <c r="O29" s="543"/>
      <c r="P29" s="543"/>
      <c r="Q29" s="543"/>
      <c r="R29" s="543"/>
      <c r="S29" s="543"/>
      <c r="T29" s="543"/>
      <c r="U29" s="543"/>
      <c r="V29" s="543"/>
      <c r="W29" s="543"/>
      <c r="X29" s="543"/>
      <c r="Y29" s="543"/>
      <c r="Z29" s="543"/>
      <c r="AA29" s="543"/>
      <c r="AB29" s="543"/>
      <c r="AC29" s="543"/>
      <c r="AD29" s="543"/>
      <c r="AE29" s="543"/>
      <c r="AF29" s="543"/>
      <c r="AG29" s="543"/>
      <c r="AH29" s="543"/>
      <c r="AI29" s="543"/>
      <c r="AJ29" s="543"/>
      <c r="AK29" s="543"/>
      <c r="AL29" s="543"/>
      <c r="AM29" s="543"/>
      <c r="AN29" s="543"/>
      <c r="AO29" s="543"/>
      <c r="AP29" s="543"/>
      <c r="AQ29" s="543"/>
      <c r="AR29" s="543"/>
      <c r="AS29" s="543"/>
      <c r="AT29" s="543"/>
      <c r="AU29" s="543"/>
      <c r="AV29" s="543"/>
      <c r="AW29" s="543"/>
      <c r="AX29" s="543"/>
      <c r="AY29" s="543"/>
      <c r="AZ29" s="543"/>
    </row>
    <row r="30" spans="1:52" s="35" customFormat="1" ht="34.5" customHeight="1" x14ac:dyDescent="0.2">
      <c r="A30" s="608" t="s">
        <v>444</v>
      </c>
      <c r="B30" s="608"/>
      <c r="G30" s="37"/>
      <c r="H30" s="584"/>
      <c r="I30" s="584"/>
      <c r="J30" s="584"/>
      <c r="K30" s="584"/>
      <c r="L30" s="584"/>
      <c r="N30" s="543"/>
      <c r="O30" s="543"/>
      <c r="P30" s="543"/>
      <c r="Q30" s="543"/>
      <c r="R30" s="543"/>
      <c r="S30" s="543"/>
      <c r="T30" s="543"/>
      <c r="U30" s="543"/>
      <c r="V30" s="543"/>
      <c r="W30" s="543"/>
      <c r="X30" s="543"/>
      <c r="Y30" s="543"/>
      <c r="Z30" s="543"/>
      <c r="AA30" s="543"/>
      <c r="AB30" s="543"/>
      <c r="AC30" s="543"/>
      <c r="AD30" s="543"/>
      <c r="AE30" s="543"/>
      <c r="AF30" s="543"/>
      <c r="AG30" s="543"/>
      <c r="AH30" s="543"/>
      <c r="AI30" s="543"/>
      <c r="AJ30" s="543"/>
      <c r="AK30" s="543"/>
      <c r="AL30" s="543"/>
      <c r="AM30" s="543"/>
      <c r="AN30" s="543"/>
      <c r="AO30" s="543"/>
      <c r="AP30" s="543"/>
      <c r="AQ30" s="543"/>
      <c r="AR30" s="543"/>
      <c r="AS30" s="543"/>
      <c r="AT30" s="543"/>
      <c r="AU30" s="543"/>
      <c r="AV30" s="543"/>
      <c r="AW30" s="543"/>
      <c r="AX30" s="543"/>
      <c r="AY30" s="543"/>
      <c r="AZ30" s="543"/>
    </row>
    <row r="31" spans="1:52" s="35" customFormat="1" x14ac:dyDescent="0.2">
      <c r="A31" s="543"/>
      <c r="B31" s="585"/>
      <c r="G31" s="37"/>
      <c r="H31" s="584"/>
      <c r="I31" s="584"/>
      <c r="J31" s="584"/>
      <c r="K31" s="584"/>
      <c r="L31" s="584"/>
      <c r="N31" s="543"/>
      <c r="O31" s="543"/>
      <c r="P31" s="543"/>
      <c r="Q31" s="543"/>
      <c r="R31" s="543"/>
      <c r="S31" s="543"/>
      <c r="T31" s="543"/>
      <c r="U31" s="543"/>
      <c r="V31" s="543"/>
      <c r="W31" s="543"/>
      <c r="X31" s="543"/>
      <c r="Y31" s="543"/>
      <c r="Z31" s="543"/>
      <c r="AA31" s="543"/>
      <c r="AB31" s="543"/>
      <c r="AC31" s="543"/>
      <c r="AD31" s="543"/>
      <c r="AE31" s="543"/>
      <c r="AF31" s="543"/>
      <c r="AG31" s="543"/>
      <c r="AH31" s="543"/>
      <c r="AI31" s="543"/>
      <c r="AJ31" s="543"/>
      <c r="AK31" s="543"/>
      <c r="AL31" s="543"/>
      <c r="AM31" s="543"/>
      <c r="AN31" s="543"/>
      <c r="AO31" s="543"/>
      <c r="AP31" s="543"/>
      <c r="AQ31" s="543"/>
      <c r="AR31" s="543"/>
      <c r="AS31" s="543"/>
      <c r="AT31" s="543"/>
      <c r="AU31" s="543"/>
      <c r="AV31" s="543"/>
      <c r="AW31" s="543"/>
      <c r="AX31" s="543"/>
      <c r="AY31" s="543"/>
      <c r="AZ31" s="543"/>
    </row>
  </sheetData>
  <mergeCells count="18">
    <mergeCell ref="AA5:AA6"/>
    <mergeCell ref="AB5:AK5"/>
    <mergeCell ref="AM5:AV5"/>
    <mergeCell ref="B26:D26"/>
    <mergeCell ref="A1:M2"/>
    <mergeCell ref="A4:M4"/>
    <mergeCell ref="O4:T4"/>
    <mergeCell ref="A5:M5"/>
    <mergeCell ref="O5:O6"/>
    <mergeCell ref="P5:P6"/>
    <mergeCell ref="Q5:Q6"/>
    <mergeCell ref="R5:R6"/>
    <mergeCell ref="T5:T6"/>
    <mergeCell ref="B27:D27"/>
    <mergeCell ref="B28:D28"/>
    <mergeCell ref="A30:B30"/>
    <mergeCell ref="V5:W5"/>
    <mergeCell ref="Y5:Y6"/>
  </mergeCells>
  <conditionalFormatting sqref="C7:L21">
    <cfRule type="expression" dxfId="8" priority="1">
      <formula>IF(AM7="DESCARTAR",C7)</formula>
    </cfRule>
    <cfRule type="expression" dxfId="7" priority="3">
      <formula>IF(AM7="PROMEDIAR",C7)</formula>
    </cfRule>
  </conditionalFormatting>
  <conditionalFormatting sqref="R7:R21">
    <cfRule type="cellIs" dxfId="6" priority="5" operator="greaterThan">
      <formula>0.2</formula>
    </cfRule>
  </conditionalFormatting>
  <conditionalFormatting sqref="S7:S21">
    <cfRule type="containsText" dxfId="5" priority="6" operator="containsText" text="COEFICIENTE DE VARIACION MENOR AL 10%">
      <formula>NOT(ISERROR(SEARCH("COEFICIENTE DE VARIACION MENOR AL 10%",S7)))</formula>
    </cfRule>
    <cfRule type="containsText" dxfId="4" priority="7" stopIfTrue="1" operator="containsText" text="COEFICIENTE DE VARIACION MAYOR AL 10%">
      <formula>NOT(ISERROR(SEARCH("COEFICIENTE DE VARIACION MAYOR AL 10%",S7)))</formula>
    </cfRule>
  </conditionalFormatting>
  <conditionalFormatting sqref="T7:U21">
    <cfRule type="containsText" dxfId="3" priority="8" operator="containsText" text="NO APLICA LIMITES">
      <formula>NOT(ISERROR(SEARCH("NO APLICA LIMITES",T7)))</formula>
    </cfRule>
    <cfRule type="containsText" dxfId="2" priority="9" operator="containsText" text="SI APLICA LIMITE INFERIOR Y SUPERIOR">
      <formula>NOT(ISERROR(SEARCH("SI APLICA LIMITE INFERIOR Y SUPERIOR",T7)))</formula>
    </cfRule>
  </conditionalFormatting>
  <conditionalFormatting sqref="AM7:AT21">
    <cfRule type="containsText" dxfId="1" priority="2" operator="containsText" text="DESCARTAR">
      <formula>NOT(ISERROR(SEARCH("DESCARTAR",AM7)))</formula>
    </cfRule>
  </conditionalFormatting>
  <conditionalFormatting sqref="AM7:AV21">
    <cfRule type="containsText" dxfId="0" priority="4" operator="containsText" text="PROMEDIA">
      <formula>NOT(ISERROR(SEARCH("PROMEDIA",AM7)))</formula>
    </cfRule>
  </conditionalFormatting>
  <pageMargins left="0.7" right="0.7" top="0.75" bottom="0.75" header="0.3" footer="0.3"/>
  <pageSetup paperSize="9" scale="53" orientation="portrait" r:id="rId1"/>
  <colBreaks count="1" manualBreakCount="1">
    <brk id="1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14CE69-D903-854D-BBD7-D1B092EBABE8}">
  <dimension ref="C3:W39"/>
  <sheetViews>
    <sheetView zoomScale="57" workbookViewId="0">
      <selection activeCell="U19" sqref="U19"/>
    </sheetView>
  </sheetViews>
  <sheetFormatPr baseColWidth="10" defaultRowHeight="16" x14ac:dyDescent="0.2"/>
  <cols>
    <col min="1" max="2" width="10.83203125" style="299"/>
    <col min="3" max="3" width="72.33203125" style="299" customWidth="1"/>
    <col min="4" max="20" width="0" style="299" hidden="1" customWidth="1"/>
    <col min="21" max="21" width="14.6640625" style="299" customWidth="1"/>
    <col min="22" max="22" width="13.5" style="299" customWidth="1"/>
    <col min="23" max="23" width="19" style="312" customWidth="1"/>
    <col min="24" max="16384" width="10.83203125" style="299"/>
  </cols>
  <sheetData>
    <row r="3" spans="3:23" s="306" customFormat="1" ht="51" x14ac:dyDescent="0.2">
      <c r="C3" s="307" t="s">
        <v>207</v>
      </c>
      <c r="D3" s="308" t="s">
        <v>246</v>
      </c>
      <c r="E3" s="308" t="s">
        <v>230</v>
      </c>
      <c r="F3" s="308" t="s">
        <v>175</v>
      </c>
      <c r="G3" s="308" t="s">
        <v>123</v>
      </c>
      <c r="H3" s="308" t="s">
        <v>395</v>
      </c>
      <c r="I3" s="308" t="s">
        <v>274</v>
      </c>
      <c r="J3" s="308" t="s">
        <v>245</v>
      </c>
      <c r="K3" s="308" t="s">
        <v>176</v>
      </c>
      <c r="L3" s="308" t="s">
        <v>125</v>
      </c>
      <c r="M3" s="308" t="s">
        <v>231</v>
      </c>
      <c r="N3" s="308" t="s">
        <v>118</v>
      </c>
      <c r="O3" s="308" t="s">
        <v>126</v>
      </c>
      <c r="P3" s="308" t="s">
        <v>228</v>
      </c>
      <c r="Q3" s="308" t="s">
        <v>397</v>
      </c>
      <c r="R3" s="308" t="s">
        <v>404</v>
      </c>
      <c r="S3" s="308" t="s">
        <v>403</v>
      </c>
      <c r="T3" s="308" t="s">
        <v>402</v>
      </c>
      <c r="U3" s="307" t="s">
        <v>407</v>
      </c>
      <c r="V3" s="307" t="s">
        <v>406</v>
      </c>
      <c r="W3" s="310" t="s">
        <v>405</v>
      </c>
    </row>
    <row r="4" spans="3:23" x14ac:dyDescent="0.2">
      <c r="C4" s="303" t="s">
        <v>210</v>
      </c>
      <c r="D4" s="301">
        <v>96</v>
      </c>
      <c r="E4" s="302">
        <v>119</v>
      </c>
      <c r="F4" s="301"/>
      <c r="G4" s="302">
        <v>128</v>
      </c>
      <c r="H4" s="302">
        <v>64</v>
      </c>
      <c r="I4" s="302">
        <v>160</v>
      </c>
      <c r="J4" s="302">
        <v>224</v>
      </c>
      <c r="K4" s="302">
        <v>48</v>
      </c>
      <c r="L4" s="302">
        <v>32</v>
      </c>
      <c r="M4" s="301">
        <v>601</v>
      </c>
      <c r="N4" s="301">
        <v>96</v>
      </c>
      <c r="O4" s="301"/>
      <c r="P4" s="301">
        <v>128</v>
      </c>
      <c r="Q4" s="301"/>
      <c r="R4" s="301">
        <v>16</v>
      </c>
      <c r="S4" s="301">
        <v>144</v>
      </c>
      <c r="T4" s="301">
        <v>40</v>
      </c>
      <c r="U4" s="301">
        <f>+'Total Dotaciones'!T3+'Total Dotaciones'!T40</f>
        <v>2041</v>
      </c>
      <c r="V4" s="310">
        <f>+'ESTUDIO DE MERCADO '!J3</f>
        <v>42573.933333333342</v>
      </c>
      <c r="W4" s="310">
        <f>+V4*U4</f>
        <v>86893397.933333352</v>
      </c>
    </row>
    <row r="5" spans="3:23" x14ac:dyDescent="0.2">
      <c r="C5" s="303" t="s">
        <v>211</v>
      </c>
      <c r="D5" s="301">
        <v>24</v>
      </c>
      <c r="E5" s="302">
        <v>45</v>
      </c>
      <c r="F5" s="301"/>
      <c r="G5" s="302">
        <v>8</v>
      </c>
      <c r="H5" s="302">
        <v>16</v>
      </c>
      <c r="I5" s="302">
        <v>40</v>
      </c>
      <c r="J5" s="302">
        <v>56</v>
      </c>
      <c r="K5" s="302">
        <v>12</v>
      </c>
      <c r="L5" s="302">
        <v>8</v>
      </c>
      <c r="M5" s="301">
        <v>103</v>
      </c>
      <c r="N5" s="301">
        <v>24</v>
      </c>
      <c r="O5" s="301"/>
      <c r="P5" s="301">
        <v>12</v>
      </c>
      <c r="Q5" s="301"/>
      <c r="R5" s="301">
        <v>4</v>
      </c>
      <c r="S5" s="301">
        <v>36</v>
      </c>
      <c r="T5" s="301">
        <v>10</v>
      </c>
      <c r="U5" s="301">
        <f>+'Total Dotaciones'!T4+'Total Dotaciones'!T41</f>
        <v>423</v>
      </c>
      <c r="V5" s="310">
        <f>+'ESTUDIO DE MERCADO '!J4</f>
        <v>123387.26666666668</v>
      </c>
      <c r="W5" s="310">
        <f t="shared" ref="W5:W38" si="0">+V5*U5</f>
        <v>52192813.800000004</v>
      </c>
    </row>
    <row r="6" spans="3:23" x14ac:dyDescent="0.2">
      <c r="C6" s="303" t="s">
        <v>453</v>
      </c>
      <c r="D6" s="301">
        <v>3</v>
      </c>
      <c r="E6" s="302">
        <v>2</v>
      </c>
      <c r="F6" s="301">
        <v>1</v>
      </c>
      <c r="G6" s="302">
        <v>2</v>
      </c>
      <c r="H6" s="302"/>
      <c r="I6" s="302"/>
      <c r="J6" s="302">
        <v>3</v>
      </c>
      <c r="K6" s="302">
        <v>1</v>
      </c>
      <c r="L6" s="302">
        <v>4</v>
      </c>
      <c r="M6" s="301">
        <v>7</v>
      </c>
      <c r="N6" s="301"/>
      <c r="O6" s="301"/>
      <c r="P6" s="301"/>
      <c r="Q6" s="301"/>
      <c r="R6" s="301"/>
      <c r="S6" s="301">
        <v>5</v>
      </c>
      <c r="T6" s="301"/>
      <c r="U6" s="301">
        <f>+'Total Dotaciones'!T5+'Total Dotaciones'!T42</f>
        <v>30</v>
      </c>
      <c r="V6" s="310">
        <f>+'ESTUDIO DE MERCADO '!J6</f>
        <v>3096002.8800000004</v>
      </c>
      <c r="W6" s="310">
        <f t="shared" si="0"/>
        <v>92880086.400000006</v>
      </c>
    </row>
    <row r="7" spans="3:23" x14ac:dyDescent="0.2">
      <c r="C7" s="303" t="s">
        <v>455</v>
      </c>
      <c r="D7" s="301"/>
      <c r="E7" s="302">
        <v>2</v>
      </c>
      <c r="F7" s="301"/>
      <c r="G7" s="302"/>
      <c r="H7" s="302"/>
      <c r="I7" s="302"/>
      <c r="J7" s="302"/>
      <c r="K7" s="302"/>
      <c r="L7" s="302"/>
      <c r="M7" s="301">
        <v>2</v>
      </c>
      <c r="N7" s="301"/>
      <c r="O7" s="301"/>
      <c r="P7" s="301">
        <v>2</v>
      </c>
      <c r="Q7" s="301"/>
      <c r="R7" s="301"/>
      <c r="S7" s="301">
        <v>2</v>
      </c>
      <c r="T7" s="301"/>
      <c r="U7" s="301">
        <f>+'Total Dotaciones'!T6+'Total Dotaciones'!T43</f>
        <v>9</v>
      </c>
      <c r="V7" s="310">
        <f>+'ESTUDIO DE MERCADO '!J8</f>
        <v>1756404.3333333335</v>
      </c>
      <c r="W7" s="310">
        <f t="shared" si="0"/>
        <v>15807639.000000002</v>
      </c>
    </row>
    <row r="8" spans="3:23" x14ac:dyDescent="0.2">
      <c r="C8" s="303" t="s">
        <v>219</v>
      </c>
      <c r="D8" s="304">
        <v>8</v>
      </c>
      <c r="E8" s="305">
        <v>3</v>
      </c>
      <c r="F8" s="304"/>
      <c r="G8" s="305">
        <v>4</v>
      </c>
      <c r="H8" s="305">
        <v>1</v>
      </c>
      <c r="I8" s="305">
        <v>9</v>
      </c>
      <c r="J8" s="305">
        <v>13</v>
      </c>
      <c r="K8" s="305">
        <v>2</v>
      </c>
      <c r="L8" s="305">
        <v>7</v>
      </c>
      <c r="M8" s="304">
        <v>8</v>
      </c>
      <c r="N8" s="304">
        <v>7</v>
      </c>
      <c r="O8" s="304">
        <v>1</v>
      </c>
      <c r="P8" s="304">
        <v>9</v>
      </c>
      <c r="Q8" s="304"/>
      <c r="R8" s="304"/>
      <c r="S8" s="304">
        <v>10</v>
      </c>
      <c r="T8" s="304"/>
      <c r="U8" s="304">
        <f>+'Total Dotaciones'!T25+'Total Dotaciones'!T62</f>
        <v>84</v>
      </c>
      <c r="V8" s="310">
        <f>+'ESTUDIO DE MERCADO '!J12</f>
        <v>885273.33333333349</v>
      </c>
      <c r="W8" s="310">
        <f t="shared" si="0"/>
        <v>74362960.000000015</v>
      </c>
    </row>
    <row r="9" spans="3:23" x14ac:dyDescent="0.2">
      <c r="C9" s="303" t="s">
        <v>212</v>
      </c>
      <c r="D9" s="304"/>
      <c r="E9" s="305"/>
      <c r="F9" s="304"/>
      <c r="G9" s="305"/>
      <c r="H9" s="305"/>
      <c r="I9" s="305"/>
      <c r="J9" s="305"/>
      <c r="K9" s="305"/>
      <c r="L9" s="305"/>
      <c r="M9" s="304"/>
      <c r="N9" s="304"/>
      <c r="O9" s="304"/>
      <c r="P9" s="304"/>
      <c r="Q9" s="304"/>
      <c r="R9" s="304"/>
      <c r="S9" s="304"/>
      <c r="T9" s="304"/>
      <c r="U9" s="304">
        <f>+'Total Dotaciones'!T7+'Total Dotaciones'!T44</f>
        <v>82</v>
      </c>
      <c r="V9" s="598">
        <f>+'ESTUDIO DE MERCADO '!J5</f>
        <v>1946793.2000000002</v>
      </c>
      <c r="W9" s="598">
        <f t="shared" si="0"/>
        <v>159637042.40000001</v>
      </c>
    </row>
    <row r="10" spans="3:23" x14ac:dyDescent="0.2">
      <c r="C10" s="303" t="s">
        <v>336</v>
      </c>
      <c r="D10" s="301">
        <v>0</v>
      </c>
      <c r="E10" s="302">
        <v>24</v>
      </c>
      <c r="F10" s="301">
        <v>10</v>
      </c>
      <c r="G10" s="302">
        <v>6</v>
      </c>
      <c r="H10" s="302"/>
      <c r="I10" s="302">
        <v>2</v>
      </c>
      <c r="J10" s="302">
        <v>3</v>
      </c>
      <c r="K10" s="302">
        <v>2</v>
      </c>
      <c r="L10" s="302"/>
      <c r="M10" s="301">
        <v>6</v>
      </c>
      <c r="N10" s="301"/>
      <c r="O10" s="301">
        <v>2</v>
      </c>
      <c r="P10" s="301"/>
      <c r="Q10" s="301"/>
      <c r="R10" s="301">
        <v>2</v>
      </c>
      <c r="S10" s="301">
        <v>4</v>
      </c>
      <c r="T10" s="301"/>
      <c r="U10" s="301">
        <f>+'Total Dotaciones'!T30</f>
        <v>62</v>
      </c>
      <c r="V10" s="598">
        <f>+'ESTUDIO DE MERCADO '!J35</f>
        <v>84233.20666666668</v>
      </c>
      <c r="W10" s="598">
        <f t="shared" si="0"/>
        <v>5222458.8133333344</v>
      </c>
    </row>
    <row r="11" spans="3:23" x14ac:dyDescent="0.2">
      <c r="C11" s="303" t="s">
        <v>301</v>
      </c>
      <c r="D11" s="301">
        <v>0</v>
      </c>
      <c r="E11" s="302">
        <v>2</v>
      </c>
      <c r="F11" s="301">
        <v>5</v>
      </c>
      <c r="G11" s="302">
        <v>2</v>
      </c>
      <c r="H11" s="302"/>
      <c r="I11" s="302">
        <v>1</v>
      </c>
      <c r="J11" s="302">
        <v>2</v>
      </c>
      <c r="K11" s="302">
        <v>1</v>
      </c>
      <c r="L11" s="302"/>
      <c r="M11" s="301">
        <v>1</v>
      </c>
      <c r="N11" s="301"/>
      <c r="O11" s="301">
        <v>1</v>
      </c>
      <c r="P11" s="301"/>
      <c r="Q11" s="301"/>
      <c r="R11" s="301">
        <v>1</v>
      </c>
      <c r="S11" s="301">
        <v>2</v>
      </c>
      <c r="T11" s="301"/>
      <c r="U11" s="301">
        <f>+'Total Dotaciones'!T31</f>
        <v>18</v>
      </c>
      <c r="V11" s="598">
        <f>+'ESTUDIO DE MERCADO '!J27</f>
        <v>1094653.3333333335</v>
      </c>
      <c r="W11" s="598">
        <f t="shared" si="0"/>
        <v>19703760.000000004</v>
      </c>
    </row>
    <row r="12" spans="3:23" x14ac:dyDescent="0.2">
      <c r="C12" s="303" t="s">
        <v>310</v>
      </c>
      <c r="D12" s="301">
        <v>0</v>
      </c>
      <c r="E12" s="302">
        <v>17</v>
      </c>
      <c r="F12" s="301">
        <v>5</v>
      </c>
      <c r="G12" s="302">
        <v>6</v>
      </c>
      <c r="H12" s="302"/>
      <c r="I12" s="302">
        <v>1</v>
      </c>
      <c r="J12" s="302">
        <v>2</v>
      </c>
      <c r="K12" s="302">
        <v>1</v>
      </c>
      <c r="L12" s="302"/>
      <c r="M12" s="301">
        <v>4</v>
      </c>
      <c r="N12" s="301"/>
      <c r="O12" s="301">
        <v>1</v>
      </c>
      <c r="P12" s="301"/>
      <c r="Q12" s="301"/>
      <c r="R12" s="301">
        <v>1</v>
      </c>
      <c r="S12" s="301">
        <v>2</v>
      </c>
      <c r="T12" s="301"/>
      <c r="U12" s="301">
        <f>+'Total Dotaciones'!T32</f>
        <v>40</v>
      </c>
      <c r="V12" s="598">
        <f>+'ESTUDIO DE MERCADO '!J28</f>
        <v>293829.93333333335</v>
      </c>
      <c r="W12" s="598">
        <f t="shared" si="0"/>
        <v>11753197.333333334</v>
      </c>
    </row>
    <row r="13" spans="3:23" x14ac:dyDescent="0.2">
      <c r="C13" s="303" t="s">
        <v>309</v>
      </c>
      <c r="D13" s="301">
        <v>0</v>
      </c>
      <c r="E13" s="302">
        <v>13</v>
      </c>
      <c r="F13" s="301">
        <v>5</v>
      </c>
      <c r="G13" s="302">
        <v>5</v>
      </c>
      <c r="H13" s="302"/>
      <c r="I13" s="302">
        <v>1</v>
      </c>
      <c r="J13" s="302">
        <v>2</v>
      </c>
      <c r="K13" s="302">
        <v>1</v>
      </c>
      <c r="L13" s="302"/>
      <c r="M13" s="301">
        <v>3</v>
      </c>
      <c r="N13" s="301"/>
      <c r="O13" s="301">
        <v>1</v>
      </c>
      <c r="P13" s="301"/>
      <c r="Q13" s="301"/>
      <c r="R13" s="301">
        <v>1</v>
      </c>
      <c r="S13" s="301">
        <v>2</v>
      </c>
      <c r="T13" s="301"/>
      <c r="U13" s="301">
        <f>+'Total Dotaciones'!T33</f>
        <v>34</v>
      </c>
      <c r="V13" s="598">
        <f>+'ESTUDIO DE MERCADO '!J29</f>
        <v>124158.66666666669</v>
      </c>
      <c r="W13" s="598">
        <f t="shared" si="0"/>
        <v>4221394.666666667</v>
      </c>
    </row>
    <row r="14" spans="3:23" x14ac:dyDescent="0.2">
      <c r="C14" s="303" t="s">
        <v>314</v>
      </c>
      <c r="D14" s="301">
        <v>0</v>
      </c>
      <c r="E14" s="302">
        <v>10</v>
      </c>
      <c r="F14" s="301">
        <v>5</v>
      </c>
      <c r="G14" s="302">
        <v>4</v>
      </c>
      <c r="H14" s="302"/>
      <c r="I14" s="302">
        <v>1</v>
      </c>
      <c r="J14" s="302">
        <v>2</v>
      </c>
      <c r="K14" s="302">
        <v>1</v>
      </c>
      <c r="L14" s="302"/>
      <c r="M14" s="301">
        <v>5</v>
      </c>
      <c r="N14" s="301"/>
      <c r="O14" s="301">
        <v>1</v>
      </c>
      <c r="P14" s="301"/>
      <c r="Q14" s="301"/>
      <c r="R14" s="301">
        <v>1</v>
      </c>
      <c r="S14" s="301">
        <v>2</v>
      </c>
      <c r="T14" s="301"/>
      <c r="U14" s="301">
        <f>+'Total Dotaciones'!T34</f>
        <v>32</v>
      </c>
      <c r="V14" s="598">
        <f>+'ESTUDIO DE MERCADO '!J30</f>
        <v>78572.600000000006</v>
      </c>
      <c r="W14" s="598">
        <f t="shared" si="0"/>
        <v>2514323.2000000002</v>
      </c>
    </row>
    <row r="15" spans="3:23" x14ac:dyDescent="0.2">
      <c r="C15" s="303" t="s">
        <v>315</v>
      </c>
      <c r="D15" s="301">
        <v>0</v>
      </c>
      <c r="E15" s="302">
        <v>7</v>
      </c>
      <c r="F15" s="301">
        <v>5</v>
      </c>
      <c r="G15" s="302">
        <v>3</v>
      </c>
      <c r="H15" s="302"/>
      <c r="I15" s="302">
        <v>1</v>
      </c>
      <c r="J15" s="302">
        <v>2</v>
      </c>
      <c r="K15" s="302">
        <v>1</v>
      </c>
      <c r="L15" s="302"/>
      <c r="M15" s="301">
        <v>4</v>
      </c>
      <c r="N15" s="301"/>
      <c r="O15" s="301">
        <v>1</v>
      </c>
      <c r="P15" s="301"/>
      <c r="Q15" s="301"/>
      <c r="R15" s="301">
        <v>1</v>
      </c>
      <c r="S15" s="301">
        <v>2</v>
      </c>
      <c r="T15" s="301"/>
      <c r="U15" s="301">
        <f>+'Total Dotaciones'!T35</f>
        <v>27</v>
      </c>
      <c r="V15" s="598">
        <f>+'ESTUDIO DE MERCADO '!J31</f>
        <v>74899.266666666677</v>
      </c>
      <c r="W15" s="598">
        <f t="shared" si="0"/>
        <v>2022280.2000000002</v>
      </c>
    </row>
    <row r="16" spans="3:23" x14ac:dyDescent="0.2">
      <c r="C16" s="303" t="s">
        <v>318</v>
      </c>
      <c r="D16" s="301">
        <v>0</v>
      </c>
      <c r="E16" s="302">
        <v>8</v>
      </c>
      <c r="F16" s="301">
        <v>5</v>
      </c>
      <c r="G16" s="302">
        <v>1</v>
      </c>
      <c r="H16" s="302"/>
      <c r="I16" s="302">
        <v>1</v>
      </c>
      <c r="J16" s="302">
        <v>2</v>
      </c>
      <c r="K16" s="302">
        <v>1</v>
      </c>
      <c r="L16" s="302"/>
      <c r="M16" s="301">
        <v>3</v>
      </c>
      <c r="N16" s="301"/>
      <c r="O16" s="301">
        <v>1</v>
      </c>
      <c r="P16" s="301"/>
      <c r="Q16" s="301"/>
      <c r="R16" s="301">
        <v>1</v>
      </c>
      <c r="S16" s="301">
        <v>2</v>
      </c>
      <c r="T16" s="301"/>
      <c r="U16" s="301">
        <f>+'Total Dotaciones'!T36</f>
        <v>25</v>
      </c>
      <c r="V16" s="598">
        <f>+'ESTUDIO DE MERCADO '!J32</f>
        <v>276932.60000000003</v>
      </c>
      <c r="W16" s="598">
        <f t="shared" si="0"/>
        <v>6923315.0000000009</v>
      </c>
    </row>
    <row r="17" spans="3:23" x14ac:dyDescent="0.2">
      <c r="C17" s="303" t="s">
        <v>324</v>
      </c>
      <c r="D17" s="301">
        <v>0</v>
      </c>
      <c r="E17" s="302">
        <v>13</v>
      </c>
      <c r="F17" s="301">
        <v>5</v>
      </c>
      <c r="G17" s="302">
        <v>6</v>
      </c>
      <c r="H17" s="302"/>
      <c r="I17" s="302">
        <v>1</v>
      </c>
      <c r="J17" s="302">
        <v>2</v>
      </c>
      <c r="K17" s="302">
        <v>1</v>
      </c>
      <c r="L17" s="302"/>
      <c r="M17" s="301">
        <v>3</v>
      </c>
      <c r="N17" s="301"/>
      <c r="O17" s="301">
        <v>1</v>
      </c>
      <c r="P17" s="301"/>
      <c r="Q17" s="301"/>
      <c r="R17" s="301">
        <v>1</v>
      </c>
      <c r="S17" s="301">
        <v>2</v>
      </c>
      <c r="T17" s="301"/>
      <c r="U17" s="301">
        <f>+'Total Dotaciones'!T37</f>
        <v>35</v>
      </c>
      <c r="V17" s="598">
        <f>+'ESTUDIO DE MERCADO '!J33</f>
        <v>51610.333333333343</v>
      </c>
      <c r="W17" s="598">
        <f t="shared" si="0"/>
        <v>1806361.666666667</v>
      </c>
    </row>
    <row r="18" spans="3:23" x14ac:dyDescent="0.2">
      <c r="C18" s="303" t="s">
        <v>330</v>
      </c>
      <c r="D18" s="301">
        <v>0</v>
      </c>
      <c r="E18" s="302">
        <v>1</v>
      </c>
      <c r="F18" s="301">
        <v>5</v>
      </c>
      <c r="G18" s="302">
        <v>3</v>
      </c>
      <c r="H18" s="302"/>
      <c r="I18" s="302">
        <v>1</v>
      </c>
      <c r="J18" s="302">
        <v>2</v>
      </c>
      <c r="K18" s="302">
        <v>1</v>
      </c>
      <c r="L18" s="302"/>
      <c r="M18" s="301">
        <v>1</v>
      </c>
      <c r="N18" s="301"/>
      <c r="O18" s="301">
        <v>1</v>
      </c>
      <c r="P18" s="301"/>
      <c r="Q18" s="301"/>
      <c r="R18" s="301">
        <v>1</v>
      </c>
      <c r="S18" s="301">
        <v>2</v>
      </c>
      <c r="T18" s="301"/>
      <c r="U18" s="301">
        <f>+'Total Dotaciones'!T38</f>
        <v>18</v>
      </c>
      <c r="V18" s="598">
        <f>+'ESTUDIO DE MERCADO '!J34</f>
        <v>1763200.0000000002</v>
      </c>
      <c r="W18" s="598">
        <f t="shared" si="0"/>
        <v>31737600.000000004</v>
      </c>
    </row>
    <row r="19" spans="3:23" x14ac:dyDescent="0.2">
      <c r="C19" s="300" t="e">
        <f>+#REF!</f>
        <v>#REF!</v>
      </c>
      <c r="D19" s="300" t="e">
        <f>+#REF!</f>
        <v>#REF!</v>
      </c>
      <c r="E19" s="300" t="e">
        <f>+#REF!</f>
        <v>#REF!</v>
      </c>
      <c r="F19" s="300" t="e">
        <f>+#REF!</f>
        <v>#REF!</v>
      </c>
      <c r="G19" s="300" t="e">
        <f>+#REF!</f>
        <v>#REF!</v>
      </c>
      <c r="H19" s="300" t="e">
        <f>+#REF!</f>
        <v>#REF!</v>
      </c>
      <c r="I19" s="300" t="e">
        <f>+#REF!</f>
        <v>#REF!</v>
      </c>
      <c r="J19" s="300" t="e">
        <f>+#REF!</f>
        <v>#REF!</v>
      </c>
      <c r="K19" s="300" t="e">
        <f>+#REF!</f>
        <v>#REF!</v>
      </c>
      <c r="L19" s="300" t="e">
        <f>+#REF!</f>
        <v>#REF!</v>
      </c>
      <c r="M19" s="300" t="e">
        <f>+#REF!</f>
        <v>#REF!</v>
      </c>
      <c r="N19" s="300" t="e">
        <f>+#REF!</f>
        <v>#REF!</v>
      </c>
      <c r="O19" s="300" t="e">
        <f>+#REF!</f>
        <v>#REF!</v>
      </c>
      <c r="P19" s="300" t="e">
        <f>+#REF!</f>
        <v>#REF!</v>
      </c>
      <c r="Q19" s="300" t="e">
        <f>+#REF!</f>
        <v>#REF!</v>
      </c>
      <c r="R19" s="300" t="e">
        <f>+#REF!</f>
        <v>#REF!</v>
      </c>
      <c r="S19" s="300" t="e">
        <f>+#REF!</f>
        <v>#REF!</v>
      </c>
      <c r="T19" s="300" t="e">
        <f>+#REF!</f>
        <v>#REF!</v>
      </c>
      <c r="U19" s="301">
        <f>+'Total Dotaciones'!T8+'Total Dotaciones'!T45</f>
        <v>108</v>
      </c>
      <c r="V19" s="598" t="e">
        <f>+#REF!</f>
        <v>#REF!</v>
      </c>
      <c r="W19" s="598" t="e">
        <f t="shared" si="0"/>
        <v>#REF!</v>
      </c>
    </row>
    <row r="20" spans="3:23" x14ac:dyDescent="0.2">
      <c r="C20" s="300" t="e">
        <f>+#REF!</f>
        <v>#REF!</v>
      </c>
      <c r="D20" s="300" t="e">
        <f>+#REF!</f>
        <v>#REF!</v>
      </c>
      <c r="E20" s="300" t="e">
        <f>+#REF!</f>
        <v>#REF!</v>
      </c>
      <c r="F20" s="300" t="e">
        <f>+#REF!</f>
        <v>#REF!</v>
      </c>
      <c r="G20" s="300" t="e">
        <f>+#REF!</f>
        <v>#REF!</v>
      </c>
      <c r="H20" s="300" t="e">
        <f>+#REF!</f>
        <v>#REF!</v>
      </c>
      <c r="I20" s="300" t="e">
        <f>+#REF!</f>
        <v>#REF!</v>
      </c>
      <c r="J20" s="300" t="e">
        <f>+#REF!</f>
        <v>#REF!</v>
      </c>
      <c r="K20" s="300" t="e">
        <f>+#REF!</f>
        <v>#REF!</v>
      </c>
      <c r="L20" s="300" t="e">
        <f>+#REF!</f>
        <v>#REF!</v>
      </c>
      <c r="M20" s="300" t="e">
        <f>+#REF!</f>
        <v>#REF!</v>
      </c>
      <c r="N20" s="300" t="e">
        <f>+#REF!</f>
        <v>#REF!</v>
      </c>
      <c r="O20" s="300" t="e">
        <f>+#REF!</f>
        <v>#REF!</v>
      </c>
      <c r="P20" s="300" t="e">
        <f>+#REF!</f>
        <v>#REF!</v>
      </c>
      <c r="Q20" s="300" t="e">
        <f>+#REF!</f>
        <v>#REF!</v>
      </c>
      <c r="R20" s="300" t="e">
        <f>+#REF!</f>
        <v>#REF!</v>
      </c>
      <c r="S20" s="300" t="e">
        <f>+#REF!</f>
        <v>#REF!</v>
      </c>
      <c r="T20" s="300" t="e">
        <f>+#REF!</f>
        <v>#REF!</v>
      </c>
      <c r="U20" s="301">
        <f>+'Total Dotaciones'!T9+'Total Dotaciones'!T46</f>
        <v>108</v>
      </c>
      <c r="V20" s="598" t="e">
        <f>+#REF!</f>
        <v>#REF!</v>
      </c>
      <c r="W20" s="598" t="e">
        <f t="shared" si="0"/>
        <v>#REF!</v>
      </c>
    </row>
    <row r="21" spans="3:23" x14ac:dyDescent="0.2">
      <c r="C21" s="300" t="str">
        <f>+'Lote 3'!C4</f>
        <v>Planta generadora eléctrica</v>
      </c>
      <c r="D21" s="300">
        <f>+'Lote 3'!D4</f>
        <v>8</v>
      </c>
      <c r="E21" s="300">
        <f>+'Lote 3'!E4</f>
        <v>3</v>
      </c>
      <c r="F21" s="300">
        <f>+'Lote 3'!F4</f>
        <v>0</v>
      </c>
      <c r="G21" s="300">
        <f>+'Lote 3'!G4</f>
        <v>4</v>
      </c>
      <c r="H21" s="300">
        <f>+'Lote 3'!H4</f>
        <v>1</v>
      </c>
      <c r="I21" s="300">
        <f>+'Lote 3'!I4</f>
        <v>9</v>
      </c>
      <c r="J21" s="300">
        <f>+'Lote 3'!J4</f>
        <v>14</v>
      </c>
      <c r="K21" s="300">
        <f>+'Lote 3'!K4</f>
        <v>2</v>
      </c>
      <c r="L21" s="300">
        <f>+'Lote 3'!L4</f>
        <v>7</v>
      </c>
      <c r="M21" s="300">
        <f>+'Lote 3'!M4</f>
        <v>4</v>
      </c>
      <c r="N21" s="300">
        <f>+'Lote 3'!N4</f>
        <v>7</v>
      </c>
      <c r="O21" s="300">
        <f>+'Lote 3'!O4</f>
        <v>1</v>
      </c>
      <c r="P21" s="300">
        <f>+'Lote 3'!P4</f>
        <v>9</v>
      </c>
      <c r="Q21" s="300">
        <f>+'Lote 3'!Q4</f>
        <v>0</v>
      </c>
      <c r="R21" s="300">
        <f>+'Lote 3'!R4</f>
        <v>0</v>
      </c>
      <c r="S21" s="300">
        <f>+'Lote 3'!S4</f>
        <v>10</v>
      </c>
      <c r="T21" s="300">
        <f>+'Lote 3'!T4</f>
        <v>0</v>
      </c>
      <c r="U21" s="301">
        <f>+'Total Dotaciones'!T10+'Total Dotaciones'!T47</f>
        <v>80</v>
      </c>
      <c r="V21" s="598">
        <f>+'Lote 3'!V4</f>
        <v>1813649.1926666668</v>
      </c>
      <c r="W21" s="598">
        <f t="shared" si="0"/>
        <v>145091935.41333336</v>
      </c>
    </row>
    <row r="22" spans="3:23" x14ac:dyDescent="0.2">
      <c r="C22" s="300" t="str">
        <f>+'Lote 3'!C5</f>
        <v>Extensión 30 metros</v>
      </c>
      <c r="D22" s="300">
        <f>+'Lote 3'!D5</f>
        <v>24</v>
      </c>
      <c r="E22" s="300">
        <f>+'Lote 3'!E5</f>
        <v>45</v>
      </c>
      <c r="F22" s="300">
        <f>+'Lote 3'!F5</f>
        <v>0</v>
      </c>
      <c r="G22" s="300">
        <f>+'Lote 3'!G5</f>
        <v>8</v>
      </c>
      <c r="H22" s="300">
        <f>+'Lote 3'!H5</f>
        <v>16</v>
      </c>
      <c r="I22" s="300">
        <f>+'Lote 3'!I5</f>
        <v>40</v>
      </c>
      <c r="J22" s="300">
        <f>+'Lote 3'!J5</f>
        <v>56</v>
      </c>
      <c r="K22" s="300">
        <f>+'Lote 3'!K5</f>
        <v>12</v>
      </c>
      <c r="L22" s="300">
        <f>+'Lote 3'!L5</f>
        <v>8</v>
      </c>
      <c r="M22" s="300">
        <f>+'Lote 3'!M5</f>
        <v>103</v>
      </c>
      <c r="N22" s="300">
        <f>+'Lote 3'!N5</f>
        <v>24</v>
      </c>
      <c r="O22" s="300">
        <f>+'Lote 3'!O5</f>
        <v>0</v>
      </c>
      <c r="P22" s="300">
        <f>+'Lote 3'!P5</f>
        <v>12</v>
      </c>
      <c r="Q22" s="300">
        <f>+'Lote 3'!Q5</f>
        <v>0</v>
      </c>
      <c r="R22" s="300">
        <f>+'Lote 3'!R5</f>
        <v>4</v>
      </c>
      <c r="S22" s="300">
        <f>+'Lote 3'!S5</f>
        <v>36</v>
      </c>
      <c r="T22" s="300">
        <f>+'Lote 3'!T5</f>
        <v>10</v>
      </c>
      <c r="U22" s="301">
        <f>+'Lote 3'!U5+'Total Dotaciones'!T47</f>
        <v>88</v>
      </c>
      <c r="V22" s="598">
        <f>+'ANALISIS COMPARATIVO V U'!Y8</f>
        <v>282722.48820664367</v>
      </c>
      <c r="W22" s="598">
        <f t="shared" si="0"/>
        <v>24879578.962184642</v>
      </c>
    </row>
    <row r="23" spans="3:23" x14ac:dyDescent="0.2">
      <c r="C23" s="300" t="str">
        <f>+'Lote 3'!C6</f>
        <v>Reflector Led con Panel Solar y Control Remoto 300W</v>
      </c>
      <c r="D23" s="300">
        <f>+'Lote 3'!D6</f>
        <v>3</v>
      </c>
      <c r="E23" s="300">
        <f>+'Lote 3'!E6</f>
        <v>2</v>
      </c>
      <c r="F23" s="300">
        <f>+'Lote 3'!F6</f>
        <v>1</v>
      </c>
      <c r="G23" s="300">
        <f>+'Lote 3'!G6</f>
        <v>2</v>
      </c>
      <c r="H23" s="300">
        <f>+'Lote 3'!H6</f>
        <v>0</v>
      </c>
      <c r="I23" s="300">
        <f>+'Lote 3'!I6</f>
        <v>0</v>
      </c>
      <c r="J23" s="300">
        <f>+'Lote 3'!J6</f>
        <v>3</v>
      </c>
      <c r="K23" s="300">
        <f>+'Lote 3'!K6</f>
        <v>1</v>
      </c>
      <c r="L23" s="300">
        <f>+'Lote 3'!L6</f>
        <v>4</v>
      </c>
      <c r="M23" s="300">
        <f>+'Lote 3'!M6</f>
        <v>7</v>
      </c>
      <c r="N23" s="300">
        <f>+'Lote 3'!N6</f>
        <v>0</v>
      </c>
      <c r="O23" s="300">
        <f>+'Lote 3'!O6</f>
        <v>0</v>
      </c>
      <c r="P23" s="300">
        <f>+'Lote 3'!P6</f>
        <v>0</v>
      </c>
      <c r="Q23" s="300">
        <f>+'Lote 3'!Q6</f>
        <v>0</v>
      </c>
      <c r="R23" s="300">
        <f>+'Lote 3'!R6</f>
        <v>0</v>
      </c>
      <c r="S23" s="300">
        <f>+'Lote 3'!S6</f>
        <v>5</v>
      </c>
      <c r="T23" s="300">
        <f>+'Lote 3'!T6</f>
        <v>0</v>
      </c>
      <c r="U23" s="301">
        <f>+'Lote 3'!U6+'Total Dotaciones'!T49</f>
        <v>96</v>
      </c>
      <c r="V23" s="598">
        <f>+'Lote 3'!V6</f>
        <v>123387.26666666668</v>
      </c>
      <c r="W23" s="598">
        <f t="shared" si="0"/>
        <v>11845177.600000001</v>
      </c>
    </row>
    <row r="24" spans="3:23" x14ac:dyDescent="0.2">
      <c r="C24" s="300" t="str">
        <f>+'Lote 3'!C7</f>
        <v>Guadaña a Gasolina Eje Recto De 42.7 Cc 2.6 Hp 2 Tiempos</v>
      </c>
      <c r="D24" s="300">
        <f>+'Lote 3'!D7</f>
        <v>0</v>
      </c>
      <c r="E24" s="300">
        <f>+'Lote 3'!E7</f>
        <v>2</v>
      </c>
      <c r="F24" s="300">
        <f>+'Lote 3'!F7</f>
        <v>0</v>
      </c>
      <c r="G24" s="300">
        <f>+'Lote 3'!G7</f>
        <v>0</v>
      </c>
      <c r="H24" s="300">
        <f>+'Lote 3'!H7</f>
        <v>0</v>
      </c>
      <c r="I24" s="300">
        <f>+'Lote 3'!I7</f>
        <v>0</v>
      </c>
      <c r="J24" s="300">
        <f>+'Lote 3'!J7</f>
        <v>0</v>
      </c>
      <c r="K24" s="300">
        <f>+'Lote 3'!K7</f>
        <v>0</v>
      </c>
      <c r="L24" s="300">
        <f>+'Lote 3'!L7</f>
        <v>0</v>
      </c>
      <c r="M24" s="300">
        <f>+'Lote 3'!M7</f>
        <v>2</v>
      </c>
      <c r="N24" s="300">
        <f>+'Lote 3'!N7</f>
        <v>0</v>
      </c>
      <c r="O24" s="300">
        <f>+'Lote 3'!O7</f>
        <v>0</v>
      </c>
      <c r="P24" s="300">
        <f>+'Lote 3'!P7</f>
        <v>2</v>
      </c>
      <c r="Q24" s="300">
        <f>+'Lote 3'!Q7</f>
        <v>0</v>
      </c>
      <c r="R24" s="300">
        <f>+'Lote 3'!R7</f>
        <v>0</v>
      </c>
      <c r="S24" s="300">
        <f>+'Lote 3'!S7</f>
        <v>2</v>
      </c>
      <c r="T24" s="300">
        <f>+'Lote 3'!T7</f>
        <v>0</v>
      </c>
      <c r="U24" s="301">
        <f>+'Lote 3'!U7+'Total Dotaciones'!T50</f>
        <v>43</v>
      </c>
      <c r="V24" s="598">
        <f>+'Lote 3'!V7</f>
        <v>1756404.3333333335</v>
      </c>
      <c r="W24" s="598">
        <f t="shared" si="0"/>
        <v>75525386.333333343</v>
      </c>
    </row>
    <row r="25" spans="3:23" x14ac:dyDescent="0.2">
      <c r="C25" s="300" t="str">
        <f>+'Lote 3'!C8</f>
        <v>Motosierra a Gasolina- Potencia 3,2 kW-Potencia 4,4PS, Potencia 4,3 bhp</v>
      </c>
      <c r="D25" s="300">
        <f>+'Lote 3'!D8</f>
        <v>8</v>
      </c>
      <c r="E25" s="300">
        <f>+'Lote 3'!E8</f>
        <v>3</v>
      </c>
      <c r="F25" s="300">
        <f>+'Lote 3'!F8</f>
        <v>0</v>
      </c>
      <c r="G25" s="300">
        <f>+'Lote 3'!G8</f>
        <v>4</v>
      </c>
      <c r="H25" s="300">
        <f>+'Lote 3'!H8</f>
        <v>1</v>
      </c>
      <c r="I25" s="300">
        <f>+'Lote 3'!I8</f>
        <v>9</v>
      </c>
      <c r="J25" s="300">
        <f>+'Lote 3'!J8</f>
        <v>13</v>
      </c>
      <c r="K25" s="300">
        <f>+'Lote 3'!K8</f>
        <v>2</v>
      </c>
      <c r="L25" s="300">
        <f>+'Lote 3'!L8</f>
        <v>7</v>
      </c>
      <c r="M25" s="300">
        <f>+'Lote 3'!M8</f>
        <v>8</v>
      </c>
      <c r="N25" s="300">
        <f>+'Lote 3'!N8</f>
        <v>7</v>
      </c>
      <c r="O25" s="300">
        <f>+'Lote 3'!O8</f>
        <v>1</v>
      </c>
      <c r="P25" s="300">
        <f>+'Lote 3'!P8</f>
        <v>9</v>
      </c>
      <c r="Q25" s="300">
        <f>+'Lote 3'!Q8</f>
        <v>0</v>
      </c>
      <c r="R25" s="300">
        <f>+'Lote 3'!R8</f>
        <v>0</v>
      </c>
      <c r="S25" s="300">
        <f>+'Lote 3'!S8</f>
        <v>10</v>
      </c>
      <c r="T25" s="300">
        <f>+'Lote 3'!T8</f>
        <v>0</v>
      </c>
      <c r="U25" s="301">
        <f>+'Lote 3'!U8</f>
        <v>38</v>
      </c>
      <c r="V25" s="598">
        <f>+'Lote 3'!V8</f>
        <v>885273.33333333349</v>
      </c>
      <c r="W25" s="598">
        <f t="shared" si="0"/>
        <v>33640386.666666672</v>
      </c>
    </row>
    <row r="26" spans="3:23" x14ac:dyDescent="0.2">
      <c r="C26" s="300" t="str">
        <f>+'Lote 3'!C9</f>
        <v>Kit de Seguridad y protección para guadaña</v>
      </c>
      <c r="D26" s="300">
        <f>+'Lote 3'!D9</f>
        <v>8</v>
      </c>
      <c r="E26" s="300">
        <f>+'Lote 3'!E9</f>
        <v>4</v>
      </c>
      <c r="F26" s="300">
        <f>+'Lote 3'!F9</f>
        <v>0</v>
      </c>
      <c r="G26" s="300">
        <f>+'Lote 3'!G9</f>
        <v>2</v>
      </c>
      <c r="H26" s="300">
        <f>+'Lote 3'!H9</f>
        <v>0</v>
      </c>
      <c r="I26" s="300">
        <f>+'Lote 3'!I9</f>
        <v>0</v>
      </c>
      <c r="J26" s="300">
        <f>+'Lote 3'!J9</f>
        <v>1</v>
      </c>
      <c r="K26" s="300">
        <f>+'Lote 3'!K9</f>
        <v>0</v>
      </c>
      <c r="L26" s="300">
        <f>+'Lote 3'!L9</f>
        <v>0</v>
      </c>
      <c r="M26" s="300">
        <f>+'Lote 3'!M9</f>
        <v>0</v>
      </c>
      <c r="N26" s="300">
        <f>+'Lote 3'!N9</f>
        <v>0</v>
      </c>
      <c r="O26" s="300">
        <f>+'Lote 3'!O9</f>
        <v>0</v>
      </c>
      <c r="P26" s="300">
        <f>+'Lote 3'!P9</f>
        <v>4</v>
      </c>
      <c r="Q26" s="300">
        <f>+'Lote 3'!Q9</f>
        <v>0</v>
      </c>
      <c r="R26" s="300">
        <f>+'Lote 3'!R9</f>
        <v>0</v>
      </c>
      <c r="S26" s="300">
        <f>+'Lote 3'!S9</f>
        <v>0</v>
      </c>
      <c r="T26" s="300">
        <f>+'Lote 3'!T9</f>
        <v>0</v>
      </c>
      <c r="U26" s="301">
        <f>+'Lote 3'!U9+'Total Dotaciones'!T52</f>
        <v>76</v>
      </c>
      <c r="V26" s="598">
        <f>+'Lote 3'!V9</f>
        <v>374026.72088833223</v>
      </c>
      <c r="W26" s="598">
        <f t="shared" si="0"/>
        <v>28426030.787513249</v>
      </c>
    </row>
    <row r="27" spans="3:23" x14ac:dyDescent="0.2">
      <c r="C27" s="300" t="str">
        <f>+'Lote 3'!C10</f>
        <v>Carretilla Capacidad máxima en volumen 200 L Plástica  Antipinchazo</v>
      </c>
      <c r="D27" s="300">
        <f>+'Lote 3'!D10</f>
        <v>0</v>
      </c>
      <c r="E27" s="300">
        <f>+'Lote 3'!E10</f>
        <v>0</v>
      </c>
      <c r="F27" s="300">
        <f>+'Lote 3'!F10</f>
        <v>0</v>
      </c>
      <c r="G27" s="300">
        <f>+'Lote 3'!G10</f>
        <v>0</v>
      </c>
      <c r="H27" s="300">
        <f>+'Lote 3'!H10</f>
        <v>0</v>
      </c>
      <c r="I27" s="300">
        <f>+'Lote 3'!I10</f>
        <v>0</v>
      </c>
      <c r="J27" s="300">
        <f>+'Lote 3'!J10</f>
        <v>0</v>
      </c>
      <c r="K27" s="300">
        <f>+'Lote 3'!K10</f>
        <v>0</v>
      </c>
      <c r="L27" s="300">
        <f>+'Lote 3'!L10</f>
        <v>0</v>
      </c>
      <c r="M27" s="300">
        <f>+'Lote 3'!M10</f>
        <v>0</v>
      </c>
      <c r="N27" s="300">
        <f>+'Lote 3'!N10</f>
        <v>0</v>
      </c>
      <c r="O27" s="300">
        <f>+'Lote 3'!O10</f>
        <v>0</v>
      </c>
      <c r="P27" s="300">
        <f>+'Lote 3'!P10</f>
        <v>0</v>
      </c>
      <c r="Q27" s="300">
        <f>+'Lote 3'!Q10</f>
        <v>0</v>
      </c>
      <c r="R27" s="300">
        <f>+'Lote 3'!R10</f>
        <v>0</v>
      </c>
      <c r="S27" s="300">
        <f>+'Lote 3'!S10</f>
        <v>0</v>
      </c>
      <c r="T27" s="300">
        <f>+'Lote 3'!T10</f>
        <v>0</v>
      </c>
      <c r="U27" s="301">
        <f>+'Lote 3'!U10+'Total Dotaciones'!T53</f>
        <v>211</v>
      </c>
      <c r="V27" s="598">
        <f>+'Lote 3'!V10</f>
        <v>220758.51733333335</v>
      </c>
      <c r="W27" s="598">
        <f t="shared" si="0"/>
        <v>46580047.157333337</v>
      </c>
    </row>
    <row r="28" spans="3:23" x14ac:dyDescent="0.2">
      <c r="C28" s="300" t="str">
        <f>+'Lote 3'!C11</f>
        <v>Pica En Hierro De 5lbs - Cabo En Madera</v>
      </c>
      <c r="D28" s="300">
        <f>+'Lote 3'!D11</f>
        <v>0</v>
      </c>
      <c r="E28" s="300">
        <f>+'Lote 3'!E11</f>
        <v>24</v>
      </c>
      <c r="F28" s="300">
        <f>+'Lote 3'!F11</f>
        <v>10</v>
      </c>
      <c r="G28" s="300">
        <f>+'Lote 3'!G11</f>
        <v>6</v>
      </c>
      <c r="H28" s="300">
        <f>+'Lote 3'!H11</f>
        <v>0</v>
      </c>
      <c r="I28" s="300">
        <f>+'Lote 3'!I11</f>
        <v>2</v>
      </c>
      <c r="J28" s="300">
        <f>+'Lote 3'!J11</f>
        <v>3</v>
      </c>
      <c r="K28" s="300">
        <f>+'Lote 3'!K11</f>
        <v>2</v>
      </c>
      <c r="L28" s="300">
        <f>+'Lote 3'!L11</f>
        <v>0</v>
      </c>
      <c r="M28" s="300">
        <f>+'Lote 3'!M11</f>
        <v>6</v>
      </c>
      <c r="N28" s="300">
        <f>+'Lote 3'!N11</f>
        <v>0</v>
      </c>
      <c r="O28" s="300">
        <f>+'Lote 3'!O11</f>
        <v>2</v>
      </c>
      <c r="P28" s="300">
        <f>+'Lote 3'!P11</f>
        <v>0</v>
      </c>
      <c r="Q28" s="300">
        <f>+'Lote 3'!Q11</f>
        <v>0</v>
      </c>
      <c r="R28" s="300">
        <f>+'Lote 3'!R11</f>
        <v>2</v>
      </c>
      <c r="S28" s="300">
        <f>+'Lote 3'!S11</f>
        <v>4</v>
      </c>
      <c r="T28" s="300">
        <f>+'Lote 3'!T11</f>
        <v>0</v>
      </c>
      <c r="U28" s="301">
        <f>+'Lote 3'!U11+'Total Dotaciones'!T55</f>
        <v>156</v>
      </c>
      <c r="V28" s="598">
        <f>+'Lote 3'!V11</f>
        <v>57265.062666666672</v>
      </c>
      <c r="W28" s="598">
        <f t="shared" si="0"/>
        <v>8933349.7760000005</v>
      </c>
    </row>
    <row r="29" spans="3:23" x14ac:dyDescent="0.2">
      <c r="C29" s="300" t="str">
        <f>+'Lote 3'!C12</f>
        <v>Palas Con Cabo de Madera</v>
      </c>
      <c r="D29" s="300">
        <f>+'Lote 3'!D12</f>
        <v>0</v>
      </c>
      <c r="E29" s="300">
        <f>+'Lote 3'!E12</f>
        <v>2</v>
      </c>
      <c r="F29" s="300">
        <f>+'Lote 3'!F12</f>
        <v>5</v>
      </c>
      <c r="G29" s="300">
        <f>+'Lote 3'!G12</f>
        <v>2</v>
      </c>
      <c r="H29" s="300">
        <f>+'Lote 3'!H12</f>
        <v>0</v>
      </c>
      <c r="I29" s="300">
        <f>+'Lote 3'!I12</f>
        <v>1</v>
      </c>
      <c r="J29" s="300">
        <f>+'Lote 3'!J12</f>
        <v>2</v>
      </c>
      <c r="K29" s="300">
        <f>+'Lote 3'!K12</f>
        <v>1</v>
      </c>
      <c r="L29" s="300">
        <f>+'Lote 3'!L12</f>
        <v>0</v>
      </c>
      <c r="M29" s="300">
        <f>+'Lote 3'!M12</f>
        <v>1</v>
      </c>
      <c r="N29" s="300">
        <f>+'Lote 3'!N12</f>
        <v>0</v>
      </c>
      <c r="O29" s="300">
        <f>+'Lote 3'!O12</f>
        <v>1</v>
      </c>
      <c r="P29" s="300">
        <f>+'Lote 3'!P12</f>
        <v>0</v>
      </c>
      <c r="Q29" s="300">
        <f>+'Lote 3'!Q12</f>
        <v>0</v>
      </c>
      <c r="R29" s="300">
        <f>+'Lote 3'!R12</f>
        <v>1</v>
      </c>
      <c r="S29" s="300">
        <f>+'Lote 3'!S12</f>
        <v>2</v>
      </c>
      <c r="T29" s="300">
        <f>+'Lote 3'!T12</f>
        <v>0</v>
      </c>
      <c r="U29" s="301">
        <f>+'Lote 3'!U12+'Total Dotaciones'!T55</f>
        <v>161</v>
      </c>
      <c r="V29" s="598">
        <f>+'Lote 3'!V12</f>
        <v>31664.133333333335</v>
      </c>
      <c r="W29" s="598">
        <f t="shared" si="0"/>
        <v>5097925.4666666668</v>
      </c>
    </row>
    <row r="30" spans="3:23" x14ac:dyDescent="0.2">
      <c r="C30" s="300" t="str">
        <f>+'Lote 3'!C13</f>
        <v>Azadones Con Cabo de Madera</v>
      </c>
      <c r="D30" s="300">
        <f>+'Lote 3'!D13</f>
        <v>0</v>
      </c>
      <c r="E30" s="300">
        <f>+'Lote 3'!E13</f>
        <v>17</v>
      </c>
      <c r="F30" s="300">
        <f>+'Lote 3'!F13</f>
        <v>5</v>
      </c>
      <c r="G30" s="300">
        <f>+'Lote 3'!G13</f>
        <v>6</v>
      </c>
      <c r="H30" s="300">
        <f>+'Lote 3'!H13</f>
        <v>0</v>
      </c>
      <c r="I30" s="300">
        <f>+'Lote 3'!I13</f>
        <v>1</v>
      </c>
      <c r="J30" s="300">
        <f>+'Lote 3'!J13</f>
        <v>2</v>
      </c>
      <c r="K30" s="300">
        <f>+'Lote 3'!K13</f>
        <v>1</v>
      </c>
      <c r="L30" s="300">
        <f>+'Lote 3'!L13</f>
        <v>0</v>
      </c>
      <c r="M30" s="300">
        <f>+'Lote 3'!M13</f>
        <v>4</v>
      </c>
      <c r="N30" s="300">
        <f>+'Lote 3'!N13</f>
        <v>0</v>
      </c>
      <c r="O30" s="300">
        <f>+'Lote 3'!O13</f>
        <v>1</v>
      </c>
      <c r="P30" s="300">
        <f>+'Lote 3'!P13</f>
        <v>0</v>
      </c>
      <c r="Q30" s="300">
        <f>+'Lote 3'!Q13</f>
        <v>0</v>
      </c>
      <c r="R30" s="300">
        <f>+'Lote 3'!R13</f>
        <v>1</v>
      </c>
      <c r="S30" s="300">
        <f>+'Lote 3'!S13</f>
        <v>2</v>
      </c>
      <c r="T30" s="300">
        <f>+'Lote 3'!T13</f>
        <v>0</v>
      </c>
      <c r="U30" s="301">
        <f>+'Lote 3'!U13+'Total Dotaciones'!T56</f>
        <v>164</v>
      </c>
      <c r="V30" s="598">
        <f>+'Lote 3'!V13</f>
        <v>55713.44666666667</v>
      </c>
      <c r="W30" s="598">
        <f t="shared" si="0"/>
        <v>9137005.2533333339</v>
      </c>
    </row>
    <row r="31" spans="3:23" x14ac:dyDescent="0.2">
      <c r="C31" s="300" t="str">
        <f>+'Lote 3'!C14</f>
        <v>Machetes 22" 56cm largo aproximadamente</v>
      </c>
      <c r="D31" s="300">
        <f>+'Lote 3'!D14</f>
        <v>0</v>
      </c>
      <c r="E31" s="300">
        <f>+'Lote 3'!E14</f>
        <v>13</v>
      </c>
      <c r="F31" s="300">
        <f>+'Lote 3'!F14</f>
        <v>5</v>
      </c>
      <c r="G31" s="300">
        <f>+'Lote 3'!G14</f>
        <v>5</v>
      </c>
      <c r="H31" s="300">
        <f>+'Lote 3'!H14</f>
        <v>0</v>
      </c>
      <c r="I31" s="300">
        <f>+'Lote 3'!I14</f>
        <v>1</v>
      </c>
      <c r="J31" s="300">
        <f>+'Lote 3'!J14</f>
        <v>2</v>
      </c>
      <c r="K31" s="300">
        <f>+'Lote 3'!K14</f>
        <v>1</v>
      </c>
      <c r="L31" s="300">
        <f>+'Lote 3'!L14</f>
        <v>0</v>
      </c>
      <c r="M31" s="300">
        <f>+'Lote 3'!M14</f>
        <v>3</v>
      </c>
      <c r="N31" s="300">
        <f>+'Lote 3'!N14</f>
        <v>0</v>
      </c>
      <c r="O31" s="300">
        <f>+'Lote 3'!O14</f>
        <v>1</v>
      </c>
      <c r="P31" s="300">
        <f>+'Lote 3'!P14</f>
        <v>0</v>
      </c>
      <c r="Q31" s="300">
        <f>+'Lote 3'!Q14</f>
        <v>0</v>
      </c>
      <c r="R31" s="300">
        <f>+'Lote 3'!R14</f>
        <v>1</v>
      </c>
      <c r="S31" s="300">
        <f>+'Lote 3'!S14</f>
        <v>2</v>
      </c>
      <c r="T31" s="300">
        <f>+'Lote 3'!T14</f>
        <v>0</v>
      </c>
      <c r="U31" s="301">
        <f>+'Lote 3'!U14+'Total Dotaciones'!T57</f>
        <v>438</v>
      </c>
      <c r="V31" s="598">
        <f>+'Lote 3'!V14</f>
        <v>22921.600000000002</v>
      </c>
      <c r="W31" s="598">
        <f t="shared" si="0"/>
        <v>10039660.800000001</v>
      </c>
    </row>
    <row r="32" spans="3:23" x14ac:dyDescent="0.2">
      <c r="C32" s="300" t="str">
        <f>+'Lote 3'!C15</f>
        <v>Rastrillos</v>
      </c>
      <c r="D32" s="300">
        <f>+'Lote 3'!D15</f>
        <v>0</v>
      </c>
      <c r="E32" s="300">
        <f>+'Lote 3'!E15</f>
        <v>10</v>
      </c>
      <c r="F32" s="300">
        <f>+'Lote 3'!F15</f>
        <v>5</v>
      </c>
      <c r="G32" s="300">
        <f>+'Lote 3'!G15</f>
        <v>4</v>
      </c>
      <c r="H32" s="300">
        <f>+'Lote 3'!H15</f>
        <v>0</v>
      </c>
      <c r="I32" s="300">
        <f>+'Lote 3'!I15</f>
        <v>1</v>
      </c>
      <c r="J32" s="300">
        <f>+'Lote 3'!J15</f>
        <v>2</v>
      </c>
      <c r="K32" s="300">
        <f>+'Lote 3'!K15</f>
        <v>1</v>
      </c>
      <c r="L32" s="300">
        <f>+'Lote 3'!L15</f>
        <v>0</v>
      </c>
      <c r="M32" s="300">
        <f>+'Lote 3'!M15</f>
        <v>5</v>
      </c>
      <c r="N32" s="300">
        <f>+'Lote 3'!N15</f>
        <v>0</v>
      </c>
      <c r="O32" s="300">
        <f>+'Lote 3'!O15</f>
        <v>1</v>
      </c>
      <c r="P32" s="300">
        <f>+'Lote 3'!P15</f>
        <v>0</v>
      </c>
      <c r="Q32" s="300">
        <f>+'Lote 3'!Q15</f>
        <v>0</v>
      </c>
      <c r="R32" s="300">
        <f>+'Lote 3'!R15</f>
        <v>1</v>
      </c>
      <c r="S32" s="300">
        <f>+'Lote 3'!S15</f>
        <v>2</v>
      </c>
      <c r="T32" s="300">
        <f>+'Lote 3'!T15</f>
        <v>0</v>
      </c>
      <c r="U32" s="301">
        <f>+'Lote 3'!U15+'Total Dotaciones'!T58</f>
        <v>128</v>
      </c>
      <c r="V32" s="598">
        <f>+'Lote 3'!V15</f>
        <v>42807.819505819512</v>
      </c>
      <c r="W32" s="598">
        <f t="shared" si="0"/>
        <v>5479400.8967448976</v>
      </c>
    </row>
    <row r="33" spans="3:23" x14ac:dyDescent="0.2">
      <c r="C33" s="300" t="str">
        <f>+'Lote 3'!C16</f>
        <v>Manila de 10 MTS</v>
      </c>
      <c r="D33" s="300">
        <f>+'Lote 3'!D16</f>
        <v>0</v>
      </c>
      <c r="E33" s="300">
        <f>+'Lote 3'!E16</f>
        <v>7</v>
      </c>
      <c r="F33" s="300">
        <f>+'Lote 3'!F16</f>
        <v>5</v>
      </c>
      <c r="G33" s="300">
        <f>+'Lote 3'!G16</f>
        <v>3</v>
      </c>
      <c r="H33" s="300">
        <f>+'Lote 3'!H16</f>
        <v>0</v>
      </c>
      <c r="I33" s="300">
        <f>+'Lote 3'!I16</f>
        <v>1</v>
      </c>
      <c r="J33" s="300">
        <f>+'Lote 3'!J16</f>
        <v>2</v>
      </c>
      <c r="K33" s="300">
        <f>+'Lote 3'!K16</f>
        <v>1</v>
      </c>
      <c r="L33" s="300">
        <f>+'Lote 3'!L16</f>
        <v>0</v>
      </c>
      <c r="M33" s="300">
        <f>+'Lote 3'!M16</f>
        <v>4</v>
      </c>
      <c r="N33" s="300">
        <f>+'Lote 3'!N16</f>
        <v>0</v>
      </c>
      <c r="O33" s="300">
        <f>+'Lote 3'!O16</f>
        <v>1</v>
      </c>
      <c r="P33" s="300">
        <f>+'Lote 3'!P16</f>
        <v>0</v>
      </c>
      <c r="Q33" s="300">
        <f>+'Lote 3'!Q16</f>
        <v>0</v>
      </c>
      <c r="R33" s="300">
        <f>+'Lote 3'!R16</f>
        <v>1</v>
      </c>
      <c r="S33" s="300">
        <f>+'Lote 3'!S16</f>
        <v>2</v>
      </c>
      <c r="T33" s="300">
        <f>+'Lote 3'!T16</f>
        <v>0</v>
      </c>
      <c r="U33" s="301">
        <f>+'Lote 3'!U16</f>
        <v>49</v>
      </c>
      <c r="V33" s="598">
        <f>+'Lote 3'!V16</f>
        <v>266098.52540370525</v>
      </c>
      <c r="W33" s="598">
        <f t="shared" si="0"/>
        <v>13038827.744781557</v>
      </c>
    </row>
    <row r="34" spans="3:23" ht="102" x14ac:dyDescent="0.2">
      <c r="C34" s="597" t="str">
        <f>+'Lote 3'!C17</f>
        <v>Trompo mezclador 2 Bulto Motor Diésel Fabricación lamina trabajo pesado calibre 3/16″ y 1/8″ Chasis en U de 3″ Cremallera Completa intercambiable Cabina Calibre 16 Producción x hora 3 a 4 m3 o 15 a 18 bultos Corona diente interno Hierro Seguridad industrial Piñón protegido Rodamientos Trabajo pesado Llantas Nuevas rin N° 13 Peso seco 340 Kg (sin motor) Dimensiones cm 200 La x 167 An x 115 Al Capacidad Máxima 500 Lt Capacidad de mezcla 390 Lt</v>
      </c>
      <c r="D34" s="300">
        <f>+'Lote 3'!D17</f>
        <v>0</v>
      </c>
      <c r="E34" s="300">
        <f>+'Lote 3'!E17</f>
        <v>8</v>
      </c>
      <c r="F34" s="300">
        <f>+'Lote 3'!F17</f>
        <v>5</v>
      </c>
      <c r="G34" s="300">
        <f>+'Lote 3'!G17</f>
        <v>1</v>
      </c>
      <c r="H34" s="300">
        <f>+'Lote 3'!H17</f>
        <v>0</v>
      </c>
      <c r="I34" s="300">
        <f>+'Lote 3'!I17</f>
        <v>1</v>
      </c>
      <c r="J34" s="300">
        <f>+'Lote 3'!J17</f>
        <v>2</v>
      </c>
      <c r="K34" s="300">
        <f>+'Lote 3'!K17</f>
        <v>1</v>
      </c>
      <c r="L34" s="300">
        <f>+'Lote 3'!L17</f>
        <v>0</v>
      </c>
      <c r="M34" s="300">
        <f>+'Lote 3'!M17</f>
        <v>3</v>
      </c>
      <c r="N34" s="300">
        <f>+'Lote 3'!N17</f>
        <v>0</v>
      </c>
      <c r="O34" s="300">
        <f>+'Lote 3'!O17</f>
        <v>1</v>
      </c>
      <c r="P34" s="300">
        <f>+'Lote 3'!P17</f>
        <v>0</v>
      </c>
      <c r="Q34" s="300">
        <f>+'Lote 3'!Q17</f>
        <v>0</v>
      </c>
      <c r="R34" s="300">
        <f>+'Lote 3'!R17</f>
        <v>1</v>
      </c>
      <c r="S34" s="300">
        <f>+'Lote 3'!S17</f>
        <v>2</v>
      </c>
      <c r="T34" s="300">
        <f>+'Lote 3'!T17</f>
        <v>0</v>
      </c>
      <c r="U34" s="301">
        <f>+'Lote 3'!U17</f>
        <v>12</v>
      </c>
      <c r="V34" s="598">
        <f>+'Lote 3'!V17</f>
        <v>8985351.3193333335</v>
      </c>
      <c r="W34" s="598">
        <f t="shared" si="0"/>
        <v>107824215.832</v>
      </c>
    </row>
    <row r="35" spans="3:23" ht="34" x14ac:dyDescent="0.2">
      <c r="C35" s="597" t="str">
        <f>+'Lote 3'!C18</f>
        <v>Rana compactadora tamaño de la placa cm 53×50cm capacidad de impacto 13 kn(1300kg)</v>
      </c>
      <c r="D35" s="300">
        <f>+'Lote 3'!D18</f>
        <v>0</v>
      </c>
      <c r="E35" s="300">
        <f>+'Lote 3'!E18</f>
        <v>13</v>
      </c>
      <c r="F35" s="300">
        <f>+'Lote 3'!F18</f>
        <v>5</v>
      </c>
      <c r="G35" s="300">
        <f>+'Lote 3'!G18</f>
        <v>6</v>
      </c>
      <c r="H35" s="300">
        <f>+'Lote 3'!H18</f>
        <v>0</v>
      </c>
      <c r="I35" s="300">
        <f>+'Lote 3'!I18</f>
        <v>1</v>
      </c>
      <c r="J35" s="300">
        <f>+'Lote 3'!J18</f>
        <v>2</v>
      </c>
      <c r="K35" s="300">
        <f>+'Lote 3'!K18</f>
        <v>1</v>
      </c>
      <c r="L35" s="300">
        <f>+'Lote 3'!L18</f>
        <v>0</v>
      </c>
      <c r="M35" s="300">
        <f>+'Lote 3'!M18</f>
        <v>3</v>
      </c>
      <c r="N35" s="300">
        <f>+'Lote 3'!N18</f>
        <v>0</v>
      </c>
      <c r="O35" s="300">
        <f>+'Lote 3'!O18</f>
        <v>1</v>
      </c>
      <c r="P35" s="300">
        <f>+'Lote 3'!P18</f>
        <v>0</v>
      </c>
      <c r="Q35" s="300">
        <f>+'Lote 3'!Q18</f>
        <v>0</v>
      </c>
      <c r="R35" s="300">
        <f>+'Lote 3'!R18</f>
        <v>1</v>
      </c>
      <c r="S35" s="300">
        <f>+'Lote 3'!S18</f>
        <v>2</v>
      </c>
      <c r="T35" s="300">
        <f>+'Lote 3'!T18</f>
        <v>0</v>
      </c>
      <c r="U35" s="301">
        <f>+'Lote 3'!U18</f>
        <v>12</v>
      </c>
      <c r="V35" s="598">
        <f>+'Lote 3'!V18</f>
        <v>3256419.5506666666</v>
      </c>
      <c r="W35" s="598">
        <f t="shared" si="0"/>
        <v>39077034.607999995</v>
      </c>
    </row>
    <row r="36" spans="3:23" x14ac:dyDescent="0.2">
      <c r="C36" s="300" t="str">
        <f>+'Lote 4'!C4</f>
        <v>Botiquín tipo B</v>
      </c>
      <c r="D36" s="300">
        <f>+'Lote 4'!D4</f>
        <v>0</v>
      </c>
      <c r="E36" s="300">
        <f>+'Lote 4'!E4</f>
        <v>1</v>
      </c>
      <c r="F36" s="300">
        <f>+'Lote 4'!F4</f>
        <v>0</v>
      </c>
      <c r="G36" s="300">
        <f>+'Lote 4'!G4</f>
        <v>0</v>
      </c>
      <c r="H36" s="300">
        <f>+'Lote 4'!H4</f>
        <v>0</v>
      </c>
      <c r="I36" s="300">
        <f>+'Lote 4'!I4</f>
        <v>0</v>
      </c>
      <c r="J36" s="300">
        <f>+'Lote 4'!J4</f>
        <v>0</v>
      </c>
      <c r="K36" s="300">
        <f>+'Lote 4'!K4</f>
        <v>0</v>
      </c>
      <c r="L36" s="300">
        <f>+'Lote 4'!L4</f>
        <v>0</v>
      </c>
      <c r="M36" s="300">
        <f>+'Lote 4'!M4</f>
        <v>0</v>
      </c>
      <c r="N36" s="300">
        <f>+'Lote 4'!N4</f>
        <v>0</v>
      </c>
      <c r="O36" s="300">
        <f>+'Lote 4'!O4</f>
        <v>0</v>
      </c>
      <c r="P36" s="300">
        <f>+'Lote 4'!P4</f>
        <v>0</v>
      </c>
      <c r="Q36" s="300">
        <f>+'Lote 4'!Q4</f>
        <v>0</v>
      </c>
      <c r="R36" s="300">
        <f>+'Lote 4'!R4</f>
        <v>0</v>
      </c>
      <c r="S36" s="300">
        <f>+'Lote 4'!S4</f>
        <v>0</v>
      </c>
      <c r="T36" s="300">
        <f>+'Lote 4'!T4</f>
        <v>0</v>
      </c>
      <c r="U36" s="301">
        <f>+'Lote 4'!U4</f>
        <v>1</v>
      </c>
      <c r="V36" s="310">
        <f>+'Lote 4'!V4</f>
        <v>559448.66666666674</v>
      </c>
      <c r="W36" s="310">
        <f t="shared" si="0"/>
        <v>559448.66666666674</v>
      </c>
    </row>
    <row r="37" spans="3:23" x14ac:dyDescent="0.2">
      <c r="C37" s="300" t="str">
        <f>+'Lote 1'!C18</f>
        <v>Camilla de inmovilización y traslado</v>
      </c>
      <c r="D37" s="300">
        <f>+'Lote 1'!D18</f>
        <v>0</v>
      </c>
      <c r="E37" s="300">
        <f>+'Lote 1'!E18</f>
        <v>0</v>
      </c>
      <c r="F37" s="300">
        <f>+'Lote 1'!F18</f>
        <v>0</v>
      </c>
      <c r="G37" s="300">
        <f>+'Lote 1'!G18</f>
        <v>0</v>
      </c>
      <c r="H37" s="300">
        <f>+'Lote 1'!H18</f>
        <v>0</v>
      </c>
      <c r="I37" s="300">
        <f>+'Lote 1'!I18</f>
        <v>0</v>
      </c>
      <c r="J37" s="300">
        <f>+'Lote 1'!J18</f>
        <v>0</v>
      </c>
      <c r="K37" s="300">
        <f>+'Lote 1'!K18</f>
        <v>0</v>
      </c>
      <c r="L37" s="300">
        <f>+'Lote 1'!L18</f>
        <v>0</v>
      </c>
      <c r="M37" s="300">
        <f>+'Lote 1'!M18</f>
        <v>5</v>
      </c>
      <c r="N37" s="300">
        <f>+'Lote 1'!N18</f>
        <v>0</v>
      </c>
      <c r="O37" s="300">
        <f>+'Lote 1'!O18</f>
        <v>0</v>
      </c>
      <c r="P37" s="300">
        <f>+'Lote 1'!P18</f>
        <v>0</v>
      </c>
      <c r="Q37" s="300">
        <f>+'Lote 1'!Q18</f>
        <v>0</v>
      </c>
      <c r="R37" s="300">
        <f>+'Lote 1'!R18</f>
        <v>0</v>
      </c>
      <c r="S37" s="300">
        <f>+'Lote 1'!S18</f>
        <v>4</v>
      </c>
      <c r="T37" s="300">
        <f>+'Lote 1'!T18</f>
        <v>0</v>
      </c>
      <c r="U37" s="301">
        <f>+'Lote 1'!U18</f>
        <v>5</v>
      </c>
      <c r="V37" s="310">
        <f>+'Lote 1'!V18</f>
        <v>188854.69900000002</v>
      </c>
      <c r="W37" s="310">
        <f t="shared" si="0"/>
        <v>944273.49500000011</v>
      </c>
    </row>
    <row r="38" spans="3:23" x14ac:dyDescent="0.2">
      <c r="C38" s="300" t="str">
        <f>+'Lote 4'!C5</f>
        <v>Extintor industrial</v>
      </c>
      <c r="D38" s="300">
        <f>+'Lote 4'!D5</f>
        <v>0</v>
      </c>
      <c r="E38" s="300">
        <f>+'Lote 4'!E5</f>
        <v>2</v>
      </c>
      <c r="F38" s="300">
        <f>+'Lote 4'!F5</f>
        <v>0</v>
      </c>
      <c r="G38" s="300">
        <f>+'Lote 4'!G5</f>
        <v>1</v>
      </c>
      <c r="H38" s="300">
        <f>+'Lote 4'!H5</f>
        <v>0</v>
      </c>
      <c r="I38" s="300">
        <f>+'Lote 4'!I5</f>
        <v>0</v>
      </c>
      <c r="J38" s="300">
        <f>+'Lote 4'!J5</f>
        <v>0</v>
      </c>
      <c r="K38" s="300">
        <f>+'Lote 4'!K5</f>
        <v>0</v>
      </c>
      <c r="L38" s="300">
        <f>+'Lote 4'!L5</f>
        <v>0</v>
      </c>
      <c r="M38" s="300">
        <f>+'Lote 4'!M5</f>
        <v>0</v>
      </c>
      <c r="N38" s="300">
        <f>+'Lote 4'!N5</f>
        <v>0</v>
      </c>
      <c r="O38" s="300">
        <f>+'Lote 4'!O5</f>
        <v>0</v>
      </c>
      <c r="P38" s="300">
        <f>+'Lote 4'!P5</f>
        <v>0</v>
      </c>
      <c r="Q38" s="300">
        <f>+'Lote 4'!Q5</f>
        <v>0</v>
      </c>
      <c r="R38" s="300">
        <f>+'Lote 4'!R5</f>
        <v>0</v>
      </c>
      <c r="S38" s="300">
        <f>+'Lote 4'!S5</f>
        <v>0</v>
      </c>
      <c r="T38" s="300">
        <f>+'Lote 4'!T5</f>
        <v>0</v>
      </c>
      <c r="U38" s="301">
        <f>+'Lote 4'!U5</f>
        <v>3</v>
      </c>
      <c r="V38" s="310">
        <f>+'Lote 4'!V5</f>
        <v>83641.8</v>
      </c>
      <c r="W38" s="310">
        <f t="shared" si="0"/>
        <v>250925.40000000002</v>
      </c>
    </row>
    <row r="39" spans="3:23" x14ac:dyDescent="0.2">
      <c r="W39" s="310" t="e">
        <f>SUM(W4:W38)</f>
        <v>#REF!</v>
      </c>
    </row>
  </sheetData>
  <hyperlinks>
    <hyperlink ref="J3" location="'Ficha Técnica Sibaté'!A1" display="SIBATÉ" xr:uid="{9E03F80B-6A77-514A-999A-ED014E98620B}"/>
    <hyperlink ref="K3" location="'Ficha Técnica Sutatausa'!A1" display="SUTATAUSA" xr:uid="{1ABC9F3B-A8F6-EE4E-8B26-0572FC043A23}"/>
    <hyperlink ref="L3" location="'Ficha Técnica Tausa'!A1" display="TAUSA" xr:uid="{16DDEF04-3E63-794A-8CA3-9FB4E4C065C7}"/>
    <hyperlink ref="M3" location="'Ficha Técnica Ubaté'!A1" display="UBATÉ" xr:uid="{99F4C355-8044-0D43-8CAF-20E589E420AB}"/>
    <hyperlink ref="O3" location="'Ficha Técnica Vergara'!A1" display="VERGARA" xr:uid="{B4C8FEBA-2DD8-BC46-B81D-6B131C2E3699}"/>
    <hyperlink ref="P3" location="'Ficha Técnica Villapinzón'!A1" display="VILLAPINZÓN" xr:uid="{669DC964-A780-6A48-8708-8E3C04550734}"/>
    <hyperlink ref="R3" location="'Ficha Técnica San Bernardo'!A1" display="SAN BERNARDO" xr:uid="{A35642CD-8F5B-7A4B-A3F0-FAD9D9EEA18F}"/>
    <hyperlink ref="S3" location="'Ficha Técnica Funza'!A1" display="FUNZA" xr:uid="{C3807DCA-5337-4E4B-B420-5C9657D25FD0}"/>
    <hyperlink ref="D3" location="'Ficha Técnica Cogua'!A1" display="COGUA" xr:uid="{9859AFEF-9896-B24E-A670-39FCA36DB7B3}"/>
    <hyperlink ref="E3" location="'Ficha Técnica Cucunuba'!A1" display="CUCUNUBÁ" xr:uid="{F06DDCC2-6F35-3848-8ABF-730FDFBDB53E}"/>
    <hyperlink ref="F3" location="'Ficha Técnica Gama'!A1" display="GAMA" xr:uid="{2EC68564-DB6C-2D4A-953E-605BAAFB638F}"/>
    <hyperlink ref="G3" location="'Ficha Técnica Sesquilé'!A1" display="SESQUILÉ" xr:uid="{E4CBC912-B8B2-5443-A84E-66C928E6C411}"/>
    <hyperlink ref="H3" location="'Ficha Técnica Guayabal de Siqui'!A1" display="GUAYABAL DE SIQUIMA" xr:uid="{B123338D-9707-974C-B487-11004269D30E}"/>
    <hyperlink ref="I3" location="'Ficha Técnica Puerto Salgar'!A1" display="PUERTO SALGAR" xr:uid="{77FDC87A-272A-7943-A277-3FAB5BA54ACF}"/>
    <hyperlink ref="N3" location="'Ficha Técnica Ubaque'!A1" display="UBAQUE" xr:uid="{DD502EC8-B569-5848-B04E-8610AC43E2C2}"/>
    <hyperlink ref="Q3" location="'Ficha Técnica Agua de Dios'!A1" display="AGUA DE DIOS" xr:uid="{EEC99B60-9EDB-2C4F-A99A-A8783A477B0C}"/>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DD79BB-7884-7B43-8451-D0F8BFC84958}">
  <dimension ref="C3:W39"/>
  <sheetViews>
    <sheetView zoomScale="57" workbookViewId="0">
      <selection activeCell="W40" sqref="W40"/>
    </sheetView>
  </sheetViews>
  <sheetFormatPr baseColWidth="10" defaultRowHeight="16" x14ac:dyDescent="0.2"/>
  <cols>
    <col min="1" max="2" width="10.83203125" style="299"/>
    <col min="3" max="3" width="59.1640625" style="299" bestFit="1" customWidth="1"/>
    <col min="4" max="20" width="0" style="299" hidden="1" customWidth="1"/>
    <col min="21" max="21" width="14.6640625" style="299" customWidth="1"/>
    <col min="22" max="22" width="13.5" style="299" customWidth="1"/>
    <col min="23" max="23" width="19" style="312" customWidth="1"/>
    <col min="24" max="16384" width="10.83203125" style="299"/>
  </cols>
  <sheetData>
    <row r="3" spans="3:23" s="306" customFormat="1" ht="51" x14ac:dyDescent="0.2">
      <c r="C3" s="307" t="s">
        <v>207</v>
      </c>
      <c r="D3" s="308" t="s">
        <v>246</v>
      </c>
      <c r="E3" s="308" t="s">
        <v>230</v>
      </c>
      <c r="F3" s="308" t="s">
        <v>175</v>
      </c>
      <c r="G3" s="308" t="s">
        <v>123</v>
      </c>
      <c r="H3" s="308" t="s">
        <v>395</v>
      </c>
      <c r="I3" s="308" t="s">
        <v>274</v>
      </c>
      <c r="J3" s="308" t="s">
        <v>245</v>
      </c>
      <c r="K3" s="308" t="s">
        <v>176</v>
      </c>
      <c r="L3" s="308" t="s">
        <v>125</v>
      </c>
      <c r="M3" s="308" t="s">
        <v>231</v>
      </c>
      <c r="N3" s="308" t="s">
        <v>118</v>
      </c>
      <c r="O3" s="308" t="s">
        <v>126</v>
      </c>
      <c r="P3" s="308" t="s">
        <v>228</v>
      </c>
      <c r="Q3" s="308" t="s">
        <v>397</v>
      </c>
      <c r="R3" s="308" t="s">
        <v>404</v>
      </c>
      <c r="S3" s="308" t="s">
        <v>403</v>
      </c>
      <c r="T3" s="308" t="s">
        <v>402</v>
      </c>
      <c r="U3" s="307" t="s">
        <v>407</v>
      </c>
      <c r="V3" s="307" t="s">
        <v>406</v>
      </c>
      <c r="W3" s="310" t="s">
        <v>405</v>
      </c>
    </row>
    <row r="4" spans="3:23" x14ac:dyDescent="0.2">
      <c r="C4" s="303" t="s">
        <v>210</v>
      </c>
      <c r="D4" s="301">
        <v>96</v>
      </c>
      <c r="E4" s="302">
        <v>119</v>
      </c>
      <c r="F4" s="301"/>
      <c r="G4" s="302">
        <v>128</v>
      </c>
      <c r="H4" s="302">
        <v>64</v>
      </c>
      <c r="I4" s="302">
        <v>160</v>
      </c>
      <c r="J4" s="302">
        <v>224</v>
      </c>
      <c r="K4" s="302">
        <v>48</v>
      </c>
      <c r="L4" s="302">
        <v>32</v>
      </c>
      <c r="M4" s="301">
        <v>601</v>
      </c>
      <c r="N4" s="301">
        <v>96</v>
      </c>
      <c r="O4" s="301"/>
      <c r="P4" s="301">
        <v>128</v>
      </c>
      <c r="Q4" s="301"/>
      <c r="R4" s="301">
        <v>16</v>
      </c>
      <c r="S4" s="301">
        <v>144</v>
      </c>
      <c r="T4" s="301">
        <v>40</v>
      </c>
      <c r="U4" s="301">
        <f>+'Total Dotaciones'!T3</f>
        <v>1960</v>
      </c>
      <c r="V4" s="311">
        <f>+'ESTUDIO DE MERCADO '!J3</f>
        <v>42573.933333333342</v>
      </c>
      <c r="W4" s="311">
        <f>+V4*U4</f>
        <v>83444909.333333343</v>
      </c>
    </row>
    <row r="5" spans="3:23" x14ac:dyDescent="0.2">
      <c r="C5" s="303" t="s">
        <v>211</v>
      </c>
      <c r="D5" s="301">
        <v>24</v>
      </c>
      <c r="E5" s="302">
        <v>45</v>
      </c>
      <c r="F5" s="301"/>
      <c r="G5" s="302">
        <v>8</v>
      </c>
      <c r="H5" s="302">
        <v>16</v>
      </c>
      <c r="I5" s="302">
        <v>40</v>
      </c>
      <c r="J5" s="302">
        <v>56</v>
      </c>
      <c r="K5" s="302">
        <v>12</v>
      </c>
      <c r="L5" s="302">
        <v>8</v>
      </c>
      <c r="M5" s="301">
        <v>103</v>
      </c>
      <c r="N5" s="301">
        <v>24</v>
      </c>
      <c r="O5" s="301"/>
      <c r="P5" s="301">
        <v>12</v>
      </c>
      <c r="Q5" s="301"/>
      <c r="R5" s="301">
        <v>4</v>
      </c>
      <c r="S5" s="301">
        <v>36</v>
      </c>
      <c r="T5" s="301">
        <v>10</v>
      </c>
      <c r="U5" s="301">
        <f>+'Total Dotaciones'!T4</f>
        <v>414</v>
      </c>
      <c r="V5" s="311">
        <f>+'ESTUDIO DE MERCADO '!J4</f>
        <v>123387.26666666668</v>
      </c>
      <c r="W5" s="311">
        <f t="shared" ref="W5:W38" si="0">+V5*U5</f>
        <v>51082328.400000006</v>
      </c>
    </row>
    <row r="6" spans="3:23" x14ac:dyDescent="0.2">
      <c r="C6" s="303" t="s">
        <v>252</v>
      </c>
      <c r="D6" s="301">
        <v>3</v>
      </c>
      <c r="E6" s="302">
        <v>2</v>
      </c>
      <c r="F6" s="301">
        <v>1</v>
      </c>
      <c r="G6" s="302">
        <v>2</v>
      </c>
      <c r="H6" s="302"/>
      <c r="I6" s="302"/>
      <c r="J6" s="302">
        <v>3</v>
      </c>
      <c r="K6" s="302">
        <v>1</v>
      </c>
      <c r="L6" s="302">
        <v>4</v>
      </c>
      <c r="M6" s="301">
        <v>7</v>
      </c>
      <c r="N6" s="301"/>
      <c r="O6" s="301"/>
      <c r="P6" s="301"/>
      <c r="Q6" s="301"/>
      <c r="R6" s="301"/>
      <c r="S6" s="301">
        <v>5</v>
      </c>
      <c r="T6" s="301"/>
      <c r="U6" s="301">
        <f>+'Total Dotaciones'!T5</f>
        <v>27</v>
      </c>
      <c r="V6" s="311">
        <f>+'ESTUDIO DE MERCADO '!J6</f>
        <v>3096002.8800000004</v>
      </c>
      <c r="W6" s="311">
        <f t="shared" si="0"/>
        <v>83592077.760000005</v>
      </c>
    </row>
    <row r="7" spans="3:23" x14ac:dyDescent="0.2">
      <c r="C7" s="303" t="s">
        <v>401</v>
      </c>
      <c r="D7" s="301"/>
      <c r="E7" s="302">
        <v>2</v>
      </c>
      <c r="F7" s="301"/>
      <c r="G7" s="302"/>
      <c r="H7" s="302"/>
      <c r="I7" s="302"/>
      <c r="J7" s="302"/>
      <c r="K7" s="302"/>
      <c r="L7" s="302"/>
      <c r="M7" s="301">
        <v>2</v>
      </c>
      <c r="N7" s="301"/>
      <c r="O7" s="301"/>
      <c r="P7" s="301">
        <v>2</v>
      </c>
      <c r="Q7" s="301"/>
      <c r="R7" s="301"/>
      <c r="S7" s="301">
        <v>2</v>
      </c>
      <c r="T7" s="301"/>
      <c r="U7" s="301">
        <f>+'Total Dotaciones'!T6</f>
        <v>8</v>
      </c>
      <c r="V7" s="311">
        <f>+'ESTUDIO DE MERCADO '!J8</f>
        <v>1756404.3333333335</v>
      </c>
      <c r="W7" s="311">
        <f t="shared" si="0"/>
        <v>14051234.666666668</v>
      </c>
    </row>
    <row r="8" spans="3:23" x14ac:dyDescent="0.2">
      <c r="C8" s="303" t="s">
        <v>219</v>
      </c>
      <c r="D8" s="304">
        <v>8</v>
      </c>
      <c r="E8" s="305">
        <v>3</v>
      </c>
      <c r="F8" s="304"/>
      <c r="G8" s="305">
        <v>4</v>
      </c>
      <c r="H8" s="305">
        <v>1</v>
      </c>
      <c r="I8" s="305">
        <v>9</v>
      </c>
      <c r="J8" s="305">
        <v>13</v>
      </c>
      <c r="K8" s="305">
        <v>2</v>
      </c>
      <c r="L8" s="305">
        <v>7</v>
      </c>
      <c r="M8" s="304">
        <v>8</v>
      </c>
      <c r="N8" s="304">
        <v>7</v>
      </c>
      <c r="O8" s="304">
        <v>1</v>
      </c>
      <c r="P8" s="304">
        <v>9</v>
      </c>
      <c r="Q8" s="304"/>
      <c r="R8" s="304"/>
      <c r="S8" s="304">
        <v>10</v>
      </c>
      <c r="T8" s="304"/>
      <c r="U8" s="304">
        <f>+'Total Dotaciones'!T25</f>
        <v>83</v>
      </c>
      <c r="V8" s="311">
        <f>+'ESTUDIO DE MERCADO '!J12</f>
        <v>885273.33333333349</v>
      </c>
      <c r="W8" s="311">
        <f t="shared" si="0"/>
        <v>73477686.666666687</v>
      </c>
    </row>
    <row r="9" spans="3:23" x14ac:dyDescent="0.2">
      <c r="C9" s="590" t="s">
        <v>212</v>
      </c>
      <c r="D9" s="591"/>
      <c r="E9" s="592"/>
      <c r="F9" s="591"/>
      <c r="G9" s="592"/>
      <c r="H9" s="592"/>
      <c r="I9" s="592"/>
      <c r="J9" s="592"/>
      <c r="K9" s="592"/>
      <c r="L9" s="592"/>
      <c r="M9" s="591"/>
      <c r="N9" s="591"/>
      <c r="O9" s="591"/>
      <c r="P9" s="591"/>
      <c r="Q9" s="591"/>
      <c r="R9" s="591"/>
      <c r="S9" s="591"/>
      <c r="T9" s="591"/>
      <c r="U9" s="591">
        <f>+'Total Dotaciones'!T7</f>
        <v>81</v>
      </c>
      <c r="V9" s="589">
        <f>+'ESTUDIO DE MERCADO '!J5</f>
        <v>1946793.2000000002</v>
      </c>
      <c r="W9" s="589">
        <f t="shared" si="0"/>
        <v>157690249.20000002</v>
      </c>
    </row>
    <row r="10" spans="3:23" x14ac:dyDescent="0.2">
      <c r="C10" s="303" t="s">
        <v>336</v>
      </c>
      <c r="D10" s="301">
        <v>0</v>
      </c>
      <c r="E10" s="302">
        <v>24</v>
      </c>
      <c r="F10" s="301">
        <v>10</v>
      </c>
      <c r="G10" s="302">
        <v>6</v>
      </c>
      <c r="H10" s="302"/>
      <c r="I10" s="302">
        <v>2</v>
      </c>
      <c r="J10" s="302">
        <v>3</v>
      </c>
      <c r="K10" s="302">
        <v>2</v>
      </c>
      <c r="L10" s="302"/>
      <c r="M10" s="301">
        <v>6</v>
      </c>
      <c r="N10" s="301"/>
      <c r="O10" s="301">
        <v>2</v>
      </c>
      <c r="P10" s="301"/>
      <c r="Q10" s="301"/>
      <c r="R10" s="301">
        <v>2</v>
      </c>
      <c r="S10" s="301">
        <v>4</v>
      </c>
      <c r="T10" s="301"/>
      <c r="U10" s="301">
        <f>+'Total Dotaciones'!T30</f>
        <v>62</v>
      </c>
      <c r="V10" s="311">
        <f>+'ESTUDIO DE MERCADO '!J35</f>
        <v>84233.20666666668</v>
      </c>
      <c r="W10" s="311">
        <f t="shared" si="0"/>
        <v>5222458.8133333344</v>
      </c>
    </row>
    <row r="11" spans="3:23" x14ac:dyDescent="0.2">
      <c r="C11" s="303" t="s">
        <v>301</v>
      </c>
      <c r="D11" s="301">
        <v>0</v>
      </c>
      <c r="E11" s="302">
        <v>2</v>
      </c>
      <c r="F11" s="301">
        <v>5</v>
      </c>
      <c r="G11" s="302">
        <v>2</v>
      </c>
      <c r="H11" s="302"/>
      <c r="I11" s="302">
        <v>1</v>
      </c>
      <c r="J11" s="302">
        <v>2</v>
      </c>
      <c r="K11" s="302">
        <v>1</v>
      </c>
      <c r="L11" s="302"/>
      <c r="M11" s="301">
        <v>1</v>
      </c>
      <c r="N11" s="301"/>
      <c r="O11" s="301">
        <v>1</v>
      </c>
      <c r="P11" s="301"/>
      <c r="Q11" s="301"/>
      <c r="R11" s="301">
        <v>1</v>
      </c>
      <c r="S11" s="301">
        <v>2</v>
      </c>
      <c r="T11" s="301"/>
      <c r="U11" s="301">
        <f>+'Total Dotaciones'!T31</f>
        <v>18</v>
      </c>
      <c r="V11" s="311">
        <f>+'ESTUDIO DE MERCADO '!J27</f>
        <v>1094653.3333333335</v>
      </c>
      <c r="W11" s="311">
        <f t="shared" si="0"/>
        <v>19703760.000000004</v>
      </c>
    </row>
    <row r="12" spans="3:23" x14ac:dyDescent="0.2">
      <c r="C12" s="303" t="s">
        <v>310</v>
      </c>
      <c r="D12" s="301">
        <v>0</v>
      </c>
      <c r="E12" s="302">
        <v>17</v>
      </c>
      <c r="F12" s="301">
        <v>5</v>
      </c>
      <c r="G12" s="302">
        <v>6</v>
      </c>
      <c r="H12" s="302"/>
      <c r="I12" s="302">
        <v>1</v>
      </c>
      <c r="J12" s="302">
        <v>2</v>
      </c>
      <c r="K12" s="302">
        <v>1</v>
      </c>
      <c r="L12" s="302"/>
      <c r="M12" s="301">
        <v>4</v>
      </c>
      <c r="N12" s="301"/>
      <c r="O12" s="301">
        <v>1</v>
      </c>
      <c r="P12" s="301"/>
      <c r="Q12" s="301"/>
      <c r="R12" s="301">
        <v>1</v>
      </c>
      <c r="S12" s="301">
        <v>2</v>
      </c>
      <c r="T12" s="301"/>
      <c r="U12" s="301">
        <f>+'Total Dotaciones'!T32</f>
        <v>40</v>
      </c>
      <c r="V12" s="311">
        <f>+'ESTUDIO DE MERCADO '!J28</f>
        <v>293829.93333333335</v>
      </c>
      <c r="W12" s="311">
        <f t="shared" si="0"/>
        <v>11753197.333333334</v>
      </c>
    </row>
    <row r="13" spans="3:23" x14ac:dyDescent="0.2">
      <c r="C13" s="303" t="s">
        <v>309</v>
      </c>
      <c r="D13" s="301">
        <v>0</v>
      </c>
      <c r="E13" s="302">
        <v>13</v>
      </c>
      <c r="F13" s="301">
        <v>5</v>
      </c>
      <c r="G13" s="302">
        <v>5</v>
      </c>
      <c r="H13" s="302"/>
      <c r="I13" s="302">
        <v>1</v>
      </c>
      <c r="J13" s="302">
        <v>2</v>
      </c>
      <c r="K13" s="302">
        <v>1</v>
      </c>
      <c r="L13" s="302"/>
      <c r="M13" s="301">
        <v>3</v>
      </c>
      <c r="N13" s="301"/>
      <c r="O13" s="301">
        <v>1</v>
      </c>
      <c r="P13" s="301"/>
      <c r="Q13" s="301"/>
      <c r="R13" s="301">
        <v>1</v>
      </c>
      <c r="S13" s="301">
        <v>2</v>
      </c>
      <c r="T13" s="301"/>
      <c r="U13" s="301">
        <f>+'Total Dotaciones'!T33</f>
        <v>34</v>
      </c>
      <c r="V13" s="311">
        <f>+'ESTUDIO DE MERCADO '!J29</f>
        <v>124158.66666666669</v>
      </c>
      <c r="W13" s="311">
        <f t="shared" si="0"/>
        <v>4221394.666666667</v>
      </c>
    </row>
    <row r="14" spans="3:23" x14ac:dyDescent="0.2">
      <c r="C14" s="303" t="s">
        <v>314</v>
      </c>
      <c r="D14" s="301">
        <v>0</v>
      </c>
      <c r="E14" s="302">
        <v>10</v>
      </c>
      <c r="F14" s="301">
        <v>5</v>
      </c>
      <c r="G14" s="302">
        <v>4</v>
      </c>
      <c r="H14" s="302"/>
      <c r="I14" s="302">
        <v>1</v>
      </c>
      <c r="J14" s="302">
        <v>2</v>
      </c>
      <c r="K14" s="302">
        <v>1</v>
      </c>
      <c r="L14" s="302"/>
      <c r="M14" s="301">
        <v>5</v>
      </c>
      <c r="N14" s="301"/>
      <c r="O14" s="301">
        <v>1</v>
      </c>
      <c r="P14" s="301"/>
      <c r="Q14" s="301"/>
      <c r="R14" s="301">
        <v>1</v>
      </c>
      <c r="S14" s="301">
        <v>2</v>
      </c>
      <c r="T14" s="301"/>
      <c r="U14" s="301">
        <f>+'Total Dotaciones'!T34</f>
        <v>32</v>
      </c>
      <c r="V14" s="311">
        <f>+'ESTUDIO DE MERCADO '!J30</f>
        <v>78572.600000000006</v>
      </c>
      <c r="W14" s="311">
        <f t="shared" si="0"/>
        <v>2514323.2000000002</v>
      </c>
    </row>
    <row r="15" spans="3:23" x14ac:dyDescent="0.2">
      <c r="C15" s="303" t="s">
        <v>315</v>
      </c>
      <c r="D15" s="301">
        <v>0</v>
      </c>
      <c r="E15" s="302">
        <v>7</v>
      </c>
      <c r="F15" s="301">
        <v>5</v>
      </c>
      <c r="G15" s="302">
        <v>3</v>
      </c>
      <c r="H15" s="302"/>
      <c r="I15" s="302">
        <v>1</v>
      </c>
      <c r="J15" s="302">
        <v>2</v>
      </c>
      <c r="K15" s="302">
        <v>1</v>
      </c>
      <c r="L15" s="302"/>
      <c r="M15" s="301">
        <v>4</v>
      </c>
      <c r="N15" s="301"/>
      <c r="O15" s="301">
        <v>1</v>
      </c>
      <c r="P15" s="301"/>
      <c r="Q15" s="301"/>
      <c r="R15" s="301">
        <v>1</v>
      </c>
      <c r="S15" s="301">
        <v>2</v>
      </c>
      <c r="T15" s="301"/>
      <c r="U15" s="301">
        <f>SUM(D15:S15)</f>
        <v>27</v>
      </c>
      <c r="V15" s="311">
        <f>+'ESTUDIO DE MERCADO '!J31</f>
        <v>74899.266666666677</v>
      </c>
      <c r="W15" s="311">
        <f t="shared" si="0"/>
        <v>2022280.2000000002</v>
      </c>
    </row>
    <row r="16" spans="3:23" x14ac:dyDescent="0.2">
      <c r="C16" s="303" t="s">
        <v>318</v>
      </c>
      <c r="D16" s="301">
        <v>0</v>
      </c>
      <c r="E16" s="302">
        <v>8</v>
      </c>
      <c r="F16" s="301">
        <v>5</v>
      </c>
      <c r="G16" s="302">
        <v>1</v>
      </c>
      <c r="H16" s="302"/>
      <c r="I16" s="302">
        <v>1</v>
      </c>
      <c r="J16" s="302">
        <v>2</v>
      </c>
      <c r="K16" s="302">
        <v>1</v>
      </c>
      <c r="L16" s="302"/>
      <c r="M16" s="301">
        <v>3</v>
      </c>
      <c r="N16" s="301"/>
      <c r="O16" s="301">
        <v>1</v>
      </c>
      <c r="P16" s="301"/>
      <c r="Q16" s="301"/>
      <c r="R16" s="301">
        <v>1</v>
      </c>
      <c r="S16" s="301">
        <v>2</v>
      </c>
      <c r="T16" s="301"/>
      <c r="U16" s="301">
        <f t="shared" ref="U16:U18" si="1">SUM(D16:S16)</f>
        <v>25</v>
      </c>
      <c r="V16" s="311">
        <f>+'ESTUDIO DE MERCADO '!J32</f>
        <v>276932.60000000003</v>
      </c>
      <c r="W16" s="311">
        <f t="shared" si="0"/>
        <v>6923315.0000000009</v>
      </c>
    </row>
    <row r="17" spans="3:23" x14ac:dyDescent="0.2">
      <c r="C17" s="303" t="s">
        <v>324</v>
      </c>
      <c r="D17" s="301">
        <v>0</v>
      </c>
      <c r="E17" s="302">
        <v>13</v>
      </c>
      <c r="F17" s="301">
        <v>5</v>
      </c>
      <c r="G17" s="302">
        <v>6</v>
      </c>
      <c r="H17" s="302"/>
      <c r="I17" s="302">
        <v>1</v>
      </c>
      <c r="J17" s="302">
        <v>2</v>
      </c>
      <c r="K17" s="302">
        <v>1</v>
      </c>
      <c r="L17" s="302"/>
      <c r="M17" s="301">
        <v>3</v>
      </c>
      <c r="N17" s="301"/>
      <c r="O17" s="301">
        <v>1</v>
      </c>
      <c r="P17" s="301"/>
      <c r="Q17" s="301"/>
      <c r="R17" s="301">
        <v>1</v>
      </c>
      <c r="S17" s="301">
        <v>2</v>
      </c>
      <c r="T17" s="301"/>
      <c r="U17" s="301">
        <f t="shared" si="1"/>
        <v>35</v>
      </c>
      <c r="V17" s="311">
        <f>+'ESTUDIO DE MERCADO '!J33</f>
        <v>51610.333333333343</v>
      </c>
      <c r="W17" s="311">
        <f t="shared" si="0"/>
        <v>1806361.666666667</v>
      </c>
    </row>
    <row r="18" spans="3:23" x14ac:dyDescent="0.2">
      <c r="C18" s="303" t="s">
        <v>330</v>
      </c>
      <c r="D18" s="301">
        <v>0</v>
      </c>
      <c r="E18" s="302">
        <v>1</v>
      </c>
      <c r="F18" s="301">
        <v>5</v>
      </c>
      <c r="G18" s="302">
        <v>3</v>
      </c>
      <c r="H18" s="302"/>
      <c r="I18" s="302">
        <v>1</v>
      </c>
      <c r="J18" s="302">
        <v>2</v>
      </c>
      <c r="K18" s="302">
        <v>1</v>
      </c>
      <c r="L18" s="302"/>
      <c r="M18" s="301">
        <v>1</v>
      </c>
      <c r="N18" s="301"/>
      <c r="O18" s="301">
        <v>1</v>
      </c>
      <c r="P18" s="301"/>
      <c r="Q18" s="301"/>
      <c r="R18" s="301">
        <v>1</v>
      </c>
      <c r="S18" s="301">
        <v>2</v>
      </c>
      <c r="T18" s="301"/>
      <c r="U18" s="301">
        <f t="shared" si="1"/>
        <v>18</v>
      </c>
      <c r="V18" s="311">
        <f>+'ESTUDIO DE MERCADO '!J34</f>
        <v>1763200.0000000002</v>
      </c>
      <c r="W18" s="311">
        <f t="shared" si="0"/>
        <v>31737600.000000004</v>
      </c>
    </row>
    <row r="19" spans="3:23" x14ac:dyDescent="0.2">
      <c r="C19" s="587" t="e">
        <f>+#REF!</f>
        <v>#REF!</v>
      </c>
      <c r="D19" s="587" t="e">
        <f>+#REF!</f>
        <v>#REF!</v>
      </c>
      <c r="E19" s="587" t="e">
        <f>+#REF!</f>
        <v>#REF!</v>
      </c>
      <c r="F19" s="587" t="e">
        <f>+#REF!</f>
        <v>#REF!</v>
      </c>
      <c r="G19" s="587" t="e">
        <f>+#REF!</f>
        <v>#REF!</v>
      </c>
      <c r="H19" s="587" t="e">
        <f>+#REF!</f>
        <v>#REF!</v>
      </c>
      <c r="I19" s="587" t="e">
        <f>+#REF!</f>
        <v>#REF!</v>
      </c>
      <c r="J19" s="587" t="e">
        <f>+#REF!</f>
        <v>#REF!</v>
      </c>
      <c r="K19" s="587" t="e">
        <f>+#REF!</f>
        <v>#REF!</v>
      </c>
      <c r="L19" s="587" t="e">
        <f>+#REF!</f>
        <v>#REF!</v>
      </c>
      <c r="M19" s="587" t="e">
        <f>+#REF!</f>
        <v>#REF!</v>
      </c>
      <c r="N19" s="587" t="e">
        <f>+#REF!</f>
        <v>#REF!</v>
      </c>
      <c r="O19" s="587" t="e">
        <f>+#REF!</f>
        <v>#REF!</v>
      </c>
      <c r="P19" s="587" t="e">
        <f>+#REF!</f>
        <v>#REF!</v>
      </c>
      <c r="Q19" s="587" t="e">
        <f>+#REF!</f>
        <v>#REF!</v>
      </c>
      <c r="R19" s="587" t="e">
        <f>+#REF!</f>
        <v>#REF!</v>
      </c>
      <c r="S19" s="587" t="e">
        <f>+#REF!</f>
        <v>#REF!</v>
      </c>
      <c r="T19" s="587" t="e">
        <f>+#REF!</f>
        <v>#REF!</v>
      </c>
      <c r="U19" s="588" t="e">
        <f>+#REF!</f>
        <v>#REF!</v>
      </c>
      <c r="V19" s="589" t="e">
        <f>+#REF!</f>
        <v>#REF!</v>
      </c>
      <c r="W19" s="589" t="e">
        <f t="shared" si="0"/>
        <v>#REF!</v>
      </c>
    </row>
    <row r="20" spans="3:23" x14ac:dyDescent="0.2">
      <c r="C20" s="587" t="e">
        <f>+#REF!</f>
        <v>#REF!</v>
      </c>
      <c r="D20" s="587" t="e">
        <f>+#REF!</f>
        <v>#REF!</v>
      </c>
      <c r="E20" s="587" t="e">
        <f>+#REF!</f>
        <v>#REF!</v>
      </c>
      <c r="F20" s="587" t="e">
        <f>+#REF!</f>
        <v>#REF!</v>
      </c>
      <c r="G20" s="587" t="e">
        <f>+#REF!</f>
        <v>#REF!</v>
      </c>
      <c r="H20" s="587" t="e">
        <f>+#REF!</f>
        <v>#REF!</v>
      </c>
      <c r="I20" s="587" t="e">
        <f>+#REF!</f>
        <v>#REF!</v>
      </c>
      <c r="J20" s="587" t="e">
        <f>+#REF!</f>
        <v>#REF!</v>
      </c>
      <c r="K20" s="587" t="e">
        <f>+#REF!</f>
        <v>#REF!</v>
      </c>
      <c r="L20" s="587" t="e">
        <f>+#REF!</f>
        <v>#REF!</v>
      </c>
      <c r="M20" s="587" t="e">
        <f>+#REF!</f>
        <v>#REF!</v>
      </c>
      <c r="N20" s="587" t="e">
        <f>+#REF!</f>
        <v>#REF!</v>
      </c>
      <c r="O20" s="587" t="e">
        <f>+#REF!</f>
        <v>#REF!</v>
      </c>
      <c r="P20" s="587" t="e">
        <f>+#REF!</f>
        <v>#REF!</v>
      </c>
      <c r="Q20" s="587" t="e">
        <f>+#REF!</f>
        <v>#REF!</v>
      </c>
      <c r="R20" s="587" t="e">
        <f>+#REF!</f>
        <v>#REF!</v>
      </c>
      <c r="S20" s="587" t="e">
        <f>+#REF!</f>
        <v>#REF!</v>
      </c>
      <c r="T20" s="587" t="e">
        <f>+#REF!</f>
        <v>#REF!</v>
      </c>
      <c r="U20" s="588" t="e">
        <f>+#REF!</f>
        <v>#REF!</v>
      </c>
      <c r="V20" s="589" t="e">
        <f>+#REF!</f>
        <v>#REF!</v>
      </c>
      <c r="W20" s="589" t="e">
        <f t="shared" si="0"/>
        <v>#REF!</v>
      </c>
    </row>
    <row r="21" spans="3:23" x14ac:dyDescent="0.2">
      <c r="C21" s="587" t="str">
        <f>+'Lote 3'!C4</f>
        <v>Planta generadora eléctrica</v>
      </c>
      <c r="D21" s="587">
        <f>+'Lote 3'!D4</f>
        <v>8</v>
      </c>
      <c r="E21" s="587">
        <f>+'Lote 3'!E4</f>
        <v>3</v>
      </c>
      <c r="F21" s="587">
        <f>+'Lote 3'!F4</f>
        <v>0</v>
      </c>
      <c r="G21" s="587">
        <f>+'Lote 3'!G4</f>
        <v>4</v>
      </c>
      <c r="H21" s="587">
        <f>+'Lote 3'!H4</f>
        <v>1</v>
      </c>
      <c r="I21" s="587">
        <f>+'Lote 3'!I4</f>
        <v>9</v>
      </c>
      <c r="J21" s="587">
        <f>+'Lote 3'!J4</f>
        <v>14</v>
      </c>
      <c r="K21" s="587">
        <f>+'Lote 3'!K4</f>
        <v>2</v>
      </c>
      <c r="L21" s="587">
        <f>+'Lote 3'!L4</f>
        <v>7</v>
      </c>
      <c r="M21" s="587">
        <f>+'Lote 3'!M4</f>
        <v>4</v>
      </c>
      <c r="N21" s="587">
        <f>+'Lote 3'!N4</f>
        <v>7</v>
      </c>
      <c r="O21" s="587">
        <f>+'Lote 3'!O4</f>
        <v>1</v>
      </c>
      <c r="P21" s="587">
        <f>+'Lote 3'!P4</f>
        <v>9</v>
      </c>
      <c r="Q21" s="587">
        <f>+'Lote 3'!Q4</f>
        <v>0</v>
      </c>
      <c r="R21" s="587">
        <f>+'Lote 3'!R4</f>
        <v>0</v>
      </c>
      <c r="S21" s="587">
        <f>+'Lote 3'!S4</f>
        <v>10</v>
      </c>
      <c r="T21" s="587">
        <f>+'Lote 3'!T4</f>
        <v>0</v>
      </c>
      <c r="U21" s="588">
        <f>+'Lote 3'!U4</f>
        <v>79</v>
      </c>
      <c r="V21" s="589">
        <f>+'Lote 3'!X4</f>
        <v>2965714.1787120234</v>
      </c>
      <c r="W21" s="589">
        <f t="shared" si="0"/>
        <v>234291420.11824986</v>
      </c>
    </row>
    <row r="22" spans="3:23" x14ac:dyDescent="0.2">
      <c r="C22" s="300" t="str">
        <f>+'Lote 3'!C5</f>
        <v>Extensión 30 metros</v>
      </c>
      <c r="D22" s="300">
        <f>+'Lote 3'!D5</f>
        <v>24</v>
      </c>
      <c r="E22" s="300">
        <f>+'Lote 3'!E5</f>
        <v>45</v>
      </c>
      <c r="F22" s="300">
        <f>+'Lote 3'!F5</f>
        <v>0</v>
      </c>
      <c r="G22" s="300">
        <f>+'Lote 3'!G5</f>
        <v>8</v>
      </c>
      <c r="H22" s="300">
        <f>+'Lote 3'!H5</f>
        <v>16</v>
      </c>
      <c r="I22" s="300">
        <f>+'Lote 3'!I5</f>
        <v>40</v>
      </c>
      <c r="J22" s="300">
        <f>+'Lote 3'!J5</f>
        <v>56</v>
      </c>
      <c r="K22" s="300">
        <f>+'Lote 3'!K5</f>
        <v>12</v>
      </c>
      <c r="L22" s="300">
        <f>+'Lote 3'!L5</f>
        <v>8</v>
      </c>
      <c r="M22" s="300">
        <f>+'Lote 3'!M5</f>
        <v>103</v>
      </c>
      <c r="N22" s="300">
        <f>+'Lote 3'!N5</f>
        <v>24</v>
      </c>
      <c r="O22" s="300">
        <f>+'Lote 3'!O5</f>
        <v>0</v>
      </c>
      <c r="P22" s="300">
        <f>+'Lote 3'!P5</f>
        <v>12</v>
      </c>
      <c r="Q22" s="300">
        <f>+'Lote 3'!Q5</f>
        <v>0</v>
      </c>
      <c r="R22" s="300">
        <f>+'Lote 3'!R5</f>
        <v>4</v>
      </c>
      <c r="S22" s="300">
        <f>+'Lote 3'!S5</f>
        <v>36</v>
      </c>
      <c r="T22" s="300">
        <f>+'Lote 3'!T5</f>
        <v>10</v>
      </c>
      <c r="U22" s="302">
        <f>+'Lote 3'!U5</f>
        <v>87</v>
      </c>
      <c r="V22" s="589">
        <f>+'Lote 3'!X5</f>
        <v>282722.48820664367</v>
      </c>
      <c r="W22" s="311">
        <f t="shared" si="0"/>
        <v>24596856.473977998</v>
      </c>
    </row>
    <row r="23" spans="3:23" x14ac:dyDescent="0.2">
      <c r="C23" s="300" t="str">
        <f>+'Lote 3'!C6</f>
        <v>Reflector Led con Panel Solar y Control Remoto 300W</v>
      </c>
      <c r="D23" s="300">
        <f>+'Lote 3'!D6</f>
        <v>3</v>
      </c>
      <c r="E23" s="300">
        <f>+'Lote 3'!E6</f>
        <v>2</v>
      </c>
      <c r="F23" s="300">
        <f>+'Lote 3'!F6</f>
        <v>1</v>
      </c>
      <c r="G23" s="300">
        <f>+'Lote 3'!G6</f>
        <v>2</v>
      </c>
      <c r="H23" s="300">
        <f>+'Lote 3'!H6</f>
        <v>0</v>
      </c>
      <c r="I23" s="300">
        <f>+'Lote 3'!I6</f>
        <v>0</v>
      </c>
      <c r="J23" s="300">
        <f>+'Lote 3'!J6</f>
        <v>3</v>
      </c>
      <c r="K23" s="300">
        <f>+'Lote 3'!K6</f>
        <v>1</v>
      </c>
      <c r="L23" s="300">
        <f>+'Lote 3'!L6</f>
        <v>4</v>
      </c>
      <c r="M23" s="300">
        <f>+'Lote 3'!M6</f>
        <v>7</v>
      </c>
      <c r="N23" s="300">
        <f>+'Lote 3'!N6</f>
        <v>0</v>
      </c>
      <c r="O23" s="300">
        <f>+'Lote 3'!O6</f>
        <v>0</v>
      </c>
      <c r="P23" s="300">
        <f>+'Lote 3'!P6</f>
        <v>0</v>
      </c>
      <c r="Q23" s="300">
        <f>+'Lote 3'!Q6</f>
        <v>0</v>
      </c>
      <c r="R23" s="300">
        <f>+'Lote 3'!R6</f>
        <v>0</v>
      </c>
      <c r="S23" s="300">
        <f>+'Lote 3'!S6</f>
        <v>5</v>
      </c>
      <c r="T23" s="300">
        <f>+'Lote 3'!T6</f>
        <v>0</v>
      </c>
      <c r="U23" s="302">
        <f>+'Lote 3'!U6</f>
        <v>95</v>
      </c>
      <c r="V23" s="589">
        <f>+'Lote 3'!X6</f>
        <v>609230.79106253397</v>
      </c>
      <c r="W23" s="311">
        <f t="shared" si="0"/>
        <v>57876925.150940724</v>
      </c>
    </row>
    <row r="24" spans="3:23" x14ac:dyDescent="0.2">
      <c r="C24" s="300" t="str">
        <f>+'Lote 3'!C7</f>
        <v>Guadaña a Gasolina Eje Recto De 42.7 Cc 2.6 Hp 2 Tiempos</v>
      </c>
      <c r="D24" s="300">
        <f>+'Lote 3'!D7</f>
        <v>0</v>
      </c>
      <c r="E24" s="300">
        <f>+'Lote 3'!E7</f>
        <v>2</v>
      </c>
      <c r="F24" s="300">
        <f>+'Lote 3'!F7</f>
        <v>0</v>
      </c>
      <c r="G24" s="300">
        <f>+'Lote 3'!G7</f>
        <v>0</v>
      </c>
      <c r="H24" s="300">
        <f>+'Lote 3'!H7</f>
        <v>0</v>
      </c>
      <c r="I24" s="300">
        <f>+'Lote 3'!I7</f>
        <v>0</v>
      </c>
      <c r="J24" s="300">
        <f>+'Lote 3'!J7</f>
        <v>0</v>
      </c>
      <c r="K24" s="300">
        <f>+'Lote 3'!K7</f>
        <v>0</v>
      </c>
      <c r="L24" s="300">
        <f>+'Lote 3'!L7</f>
        <v>0</v>
      </c>
      <c r="M24" s="300">
        <f>+'Lote 3'!M7</f>
        <v>2</v>
      </c>
      <c r="N24" s="300">
        <f>+'Lote 3'!N7</f>
        <v>0</v>
      </c>
      <c r="O24" s="300">
        <f>+'Lote 3'!O7</f>
        <v>0</v>
      </c>
      <c r="P24" s="300">
        <f>+'Lote 3'!P7</f>
        <v>2</v>
      </c>
      <c r="Q24" s="300">
        <f>+'Lote 3'!Q7</f>
        <v>0</v>
      </c>
      <c r="R24" s="300">
        <f>+'Lote 3'!R7</f>
        <v>0</v>
      </c>
      <c r="S24" s="300">
        <f>+'Lote 3'!S7</f>
        <v>2</v>
      </c>
      <c r="T24" s="300">
        <f>+'Lote 3'!T7</f>
        <v>0</v>
      </c>
      <c r="U24" s="302">
        <f>+'Lote 3'!U7</f>
        <v>42</v>
      </c>
      <c r="V24" s="589">
        <f>+'Lote 3'!X7</f>
        <v>2353082.0008730451</v>
      </c>
      <c r="W24" s="311">
        <f t="shared" si="0"/>
        <v>98829444.036667898</v>
      </c>
    </row>
    <row r="25" spans="3:23" x14ac:dyDescent="0.2">
      <c r="C25" s="300" t="str">
        <f>+'Lote 3'!C8</f>
        <v>Motosierra a Gasolina- Potencia 3,2 kW-Potencia 4,4PS, Potencia 4,3 bhp</v>
      </c>
      <c r="D25" s="300">
        <f>+'Lote 3'!D8</f>
        <v>8</v>
      </c>
      <c r="E25" s="300">
        <f>+'Lote 3'!E8</f>
        <v>3</v>
      </c>
      <c r="F25" s="300">
        <f>+'Lote 3'!F8</f>
        <v>0</v>
      </c>
      <c r="G25" s="300">
        <f>+'Lote 3'!G8</f>
        <v>4</v>
      </c>
      <c r="H25" s="300">
        <f>+'Lote 3'!H8</f>
        <v>1</v>
      </c>
      <c r="I25" s="300">
        <f>+'Lote 3'!I8</f>
        <v>9</v>
      </c>
      <c r="J25" s="300">
        <f>+'Lote 3'!J8</f>
        <v>13</v>
      </c>
      <c r="K25" s="300">
        <f>+'Lote 3'!K8</f>
        <v>2</v>
      </c>
      <c r="L25" s="300">
        <f>+'Lote 3'!L8</f>
        <v>7</v>
      </c>
      <c r="M25" s="300">
        <f>+'Lote 3'!M8</f>
        <v>8</v>
      </c>
      <c r="N25" s="300">
        <f>+'Lote 3'!N8</f>
        <v>7</v>
      </c>
      <c r="O25" s="300">
        <f>+'Lote 3'!O8</f>
        <v>1</v>
      </c>
      <c r="P25" s="300">
        <f>+'Lote 3'!P8</f>
        <v>9</v>
      </c>
      <c r="Q25" s="300">
        <f>+'Lote 3'!Q8</f>
        <v>0</v>
      </c>
      <c r="R25" s="300">
        <f>+'Lote 3'!R8</f>
        <v>0</v>
      </c>
      <c r="S25" s="300">
        <f>+'Lote 3'!S8</f>
        <v>10</v>
      </c>
      <c r="T25" s="300">
        <f>+'Lote 3'!T8</f>
        <v>0</v>
      </c>
      <c r="U25" s="302">
        <f>+'Lote 3'!U8</f>
        <v>38</v>
      </c>
      <c r="V25" s="589">
        <f>+'Lote 3'!X8</f>
        <v>3258628.0969566903</v>
      </c>
      <c r="W25" s="311">
        <f t="shared" si="0"/>
        <v>123827867.68435423</v>
      </c>
    </row>
    <row r="26" spans="3:23" x14ac:dyDescent="0.2">
      <c r="C26" s="300" t="str">
        <f>+'Lote 3'!C9</f>
        <v>Kit de Seguridad y protección para guadaña</v>
      </c>
      <c r="D26" s="300">
        <f>+'Lote 3'!D9</f>
        <v>8</v>
      </c>
      <c r="E26" s="300">
        <f>+'Lote 3'!E9</f>
        <v>4</v>
      </c>
      <c r="F26" s="300">
        <f>+'Lote 3'!F9</f>
        <v>0</v>
      </c>
      <c r="G26" s="300">
        <f>+'Lote 3'!G9</f>
        <v>2</v>
      </c>
      <c r="H26" s="300">
        <f>+'Lote 3'!H9</f>
        <v>0</v>
      </c>
      <c r="I26" s="300">
        <f>+'Lote 3'!I9</f>
        <v>0</v>
      </c>
      <c r="J26" s="300">
        <f>+'Lote 3'!J9</f>
        <v>1</v>
      </c>
      <c r="K26" s="300">
        <f>+'Lote 3'!K9</f>
        <v>0</v>
      </c>
      <c r="L26" s="300">
        <f>+'Lote 3'!L9</f>
        <v>0</v>
      </c>
      <c r="M26" s="300">
        <f>+'Lote 3'!M9</f>
        <v>0</v>
      </c>
      <c r="N26" s="300">
        <f>+'Lote 3'!N9</f>
        <v>0</v>
      </c>
      <c r="O26" s="300">
        <f>+'Lote 3'!O9</f>
        <v>0</v>
      </c>
      <c r="P26" s="300">
        <f>+'Lote 3'!P9</f>
        <v>4</v>
      </c>
      <c r="Q26" s="300">
        <f>+'Lote 3'!Q9</f>
        <v>0</v>
      </c>
      <c r="R26" s="300">
        <f>+'Lote 3'!R9</f>
        <v>0</v>
      </c>
      <c r="S26" s="300">
        <f>+'Lote 3'!S9</f>
        <v>0</v>
      </c>
      <c r="T26" s="300">
        <f>+'Lote 3'!T9</f>
        <v>0</v>
      </c>
      <c r="U26" s="302">
        <f>+'Lote 3'!U9</f>
        <v>75</v>
      </c>
      <c r="V26" s="589">
        <f>+'Lote 3'!X9</f>
        <v>374026.72088833223</v>
      </c>
      <c r="W26" s="311">
        <f t="shared" si="0"/>
        <v>28052004.066624917</v>
      </c>
    </row>
    <row r="27" spans="3:23" x14ac:dyDescent="0.2">
      <c r="C27" s="300" t="str">
        <f>+'Lote 3'!C10</f>
        <v>Carretilla Capacidad máxima en volumen 200 L Plástica  Antipinchazo</v>
      </c>
      <c r="D27" s="300">
        <f>+'Lote 3'!D10</f>
        <v>0</v>
      </c>
      <c r="E27" s="300">
        <f>+'Lote 3'!E10</f>
        <v>0</v>
      </c>
      <c r="F27" s="300">
        <f>+'Lote 3'!F10</f>
        <v>0</v>
      </c>
      <c r="G27" s="300">
        <f>+'Lote 3'!G10</f>
        <v>0</v>
      </c>
      <c r="H27" s="300">
        <f>+'Lote 3'!H10</f>
        <v>0</v>
      </c>
      <c r="I27" s="300">
        <f>+'Lote 3'!I10</f>
        <v>0</v>
      </c>
      <c r="J27" s="300">
        <f>+'Lote 3'!J10</f>
        <v>0</v>
      </c>
      <c r="K27" s="300">
        <f>+'Lote 3'!K10</f>
        <v>0</v>
      </c>
      <c r="L27" s="300">
        <f>+'Lote 3'!L10</f>
        <v>0</v>
      </c>
      <c r="M27" s="300">
        <f>+'Lote 3'!M10</f>
        <v>0</v>
      </c>
      <c r="N27" s="300">
        <f>+'Lote 3'!N10</f>
        <v>0</v>
      </c>
      <c r="O27" s="300">
        <f>+'Lote 3'!O10</f>
        <v>0</v>
      </c>
      <c r="P27" s="300">
        <f>+'Lote 3'!P10</f>
        <v>0</v>
      </c>
      <c r="Q27" s="300">
        <f>+'Lote 3'!Q10</f>
        <v>0</v>
      </c>
      <c r="R27" s="300">
        <f>+'Lote 3'!R10</f>
        <v>0</v>
      </c>
      <c r="S27" s="300">
        <f>+'Lote 3'!S10</f>
        <v>0</v>
      </c>
      <c r="T27" s="300">
        <f>+'Lote 3'!T10</f>
        <v>0</v>
      </c>
      <c r="U27" s="302">
        <f>+'Lote 3'!U10</f>
        <v>208</v>
      </c>
      <c r="V27" s="589">
        <f>+'Lote 3'!X10</f>
        <v>384035.49025389645</v>
      </c>
      <c r="W27" s="311">
        <f t="shared" si="0"/>
        <v>79879381.972810462</v>
      </c>
    </row>
    <row r="28" spans="3:23" x14ac:dyDescent="0.2">
      <c r="C28" s="300" t="str">
        <f>+'Lote 3'!C11</f>
        <v>Pica En Hierro De 5lbs - Cabo En Madera</v>
      </c>
      <c r="D28" s="300">
        <f>+'Lote 3'!D11</f>
        <v>0</v>
      </c>
      <c r="E28" s="300">
        <f>+'Lote 3'!E11</f>
        <v>24</v>
      </c>
      <c r="F28" s="300">
        <f>+'Lote 3'!F11</f>
        <v>10</v>
      </c>
      <c r="G28" s="300">
        <f>+'Lote 3'!G11</f>
        <v>6</v>
      </c>
      <c r="H28" s="300">
        <f>+'Lote 3'!H11</f>
        <v>0</v>
      </c>
      <c r="I28" s="300">
        <f>+'Lote 3'!I11</f>
        <v>2</v>
      </c>
      <c r="J28" s="300">
        <f>+'Lote 3'!J11</f>
        <v>3</v>
      </c>
      <c r="K28" s="300">
        <f>+'Lote 3'!K11</f>
        <v>2</v>
      </c>
      <c r="L28" s="300">
        <f>+'Lote 3'!L11</f>
        <v>0</v>
      </c>
      <c r="M28" s="300">
        <f>+'Lote 3'!M11</f>
        <v>6</v>
      </c>
      <c r="N28" s="300">
        <f>+'Lote 3'!N11</f>
        <v>0</v>
      </c>
      <c r="O28" s="300">
        <f>+'Lote 3'!O11</f>
        <v>2</v>
      </c>
      <c r="P28" s="300">
        <f>+'Lote 3'!P11</f>
        <v>0</v>
      </c>
      <c r="Q28" s="300">
        <f>+'Lote 3'!Q11</f>
        <v>0</v>
      </c>
      <c r="R28" s="300">
        <f>+'Lote 3'!R11</f>
        <v>2</v>
      </c>
      <c r="S28" s="300">
        <f>+'Lote 3'!S11</f>
        <v>4</v>
      </c>
      <c r="T28" s="300">
        <f>+'Lote 3'!T11</f>
        <v>0</v>
      </c>
      <c r="U28" s="302">
        <f>+'Lote 3'!U11</f>
        <v>152</v>
      </c>
      <c r="V28" s="589">
        <f>+'Lote 3'!X11</f>
        <v>128826.39404157724</v>
      </c>
      <c r="W28" s="311">
        <f t="shared" si="0"/>
        <v>19581611.894319739</v>
      </c>
    </row>
    <row r="29" spans="3:23" x14ac:dyDescent="0.2">
      <c r="C29" s="300" t="str">
        <f>+'Lote 3'!C12</f>
        <v>Palas Con Cabo de Madera</v>
      </c>
      <c r="D29" s="300">
        <f>+'Lote 3'!D12</f>
        <v>0</v>
      </c>
      <c r="E29" s="300">
        <f>+'Lote 3'!E12</f>
        <v>2</v>
      </c>
      <c r="F29" s="300">
        <f>+'Lote 3'!F12</f>
        <v>5</v>
      </c>
      <c r="G29" s="300">
        <f>+'Lote 3'!G12</f>
        <v>2</v>
      </c>
      <c r="H29" s="300">
        <f>+'Lote 3'!H12</f>
        <v>0</v>
      </c>
      <c r="I29" s="300">
        <f>+'Lote 3'!I12</f>
        <v>1</v>
      </c>
      <c r="J29" s="300">
        <f>+'Lote 3'!J12</f>
        <v>2</v>
      </c>
      <c r="K29" s="300">
        <f>+'Lote 3'!K12</f>
        <v>1</v>
      </c>
      <c r="L29" s="300">
        <f>+'Lote 3'!L12</f>
        <v>0</v>
      </c>
      <c r="M29" s="300">
        <f>+'Lote 3'!M12</f>
        <v>1</v>
      </c>
      <c r="N29" s="300">
        <f>+'Lote 3'!N12</f>
        <v>0</v>
      </c>
      <c r="O29" s="300">
        <f>+'Lote 3'!O12</f>
        <v>1</v>
      </c>
      <c r="P29" s="300">
        <f>+'Lote 3'!P12</f>
        <v>0</v>
      </c>
      <c r="Q29" s="300">
        <f>+'Lote 3'!Q12</f>
        <v>0</v>
      </c>
      <c r="R29" s="300">
        <f>+'Lote 3'!R12</f>
        <v>1</v>
      </c>
      <c r="S29" s="300">
        <f>+'Lote 3'!S12</f>
        <v>2</v>
      </c>
      <c r="T29" s="300">
        <f>+'Lote 3'!T12</f>
        <v>0</v>
      </c>
      <c r="U29" s="302">
        <f>+'Lote 3'!U12</f>
        <v>157</v>
      </c>
      <c r="V29" s="589">
        <f>+'Lote 3'!X12</f>
        <v>114789.3869259987</v>
      </c>
      <c r="W29" s="311">
        <f t="shared" si="0"/>
        <v>18021933.747381795</v>
      </c>
    </row>
    <row r="30" spans="3:23" x14ac:dyDescent="0.2">
      <c r="C30" s="300" t="str">
        <f>+'Lote 3'!C13</f>
        <v>Azadones Con Cabo de Madera</v>
      </c>
      <c r="D30" s="300">
        <f>+'Lote 3'!D13</f>
        <v>0</v>
      </c>
      <c r="E30" s="300">
        <f>+'Lote 3'!E13</f>
        <v>17</v>
      </c>
      <c r="F30" s="300">
        <f>+'Lote 3'!F13</f>
        <v>5</v>
      </c>
      <c r="G30" s="300">
        <f>+'Lote 3'!G13</f>
        <v>6</v>
      </c>
      <c r="H30" s="300">
        <f>+'Lote 3'!H13</f>
        <v>0</v>
      </c>
      <c r="I30" s="300">
        <f>+'Lote 3'!I13</f>
        <v>1</v>
      </c>
      <c r="J30" s="300">
        <f>+'Lote 3'!J13</f>
        <v>2</v>
      </c>
      <c r="K30" s="300">
        <f>+'Lote 3'!K13</f>
        <v>1</v>
      </c>
      <c r="L30" s="300">
        <f>+'Lote 3'!L13</f>
        <v>0</v>
      </c>
      <c r="M30" s="300">
        <f>+'Lote 3'!M13</f>
        <v>4</v>
      </c>
      <c r="N30" s="300">
        <f>+'Lote 3'!N13</f>
        <v>0</v>
      </c>
      <c r="O30" s="300">
        <f>+'Lote 3'!O13</f>
        <v>1</v>
      </c>
      <c r="P30" s="300">
        <f>+'Lote 3'!P13</f>
        <v>0</v>
      </c>
      <c r="Q30" s="300">
        <f>+'Lote 3'!Q13</f>
        <v>0</v>
      </c>
      <c r="R30" s="300">
        <f>+'Lote 3'!R13</f>
        <v>1</v>
      </c>
      <c r="S30" s="300">
        <f>+'Lote 3'!S13</f>
        <v>2</v>
      </c>
      <c r="T30" s="300">
        <f>+'Lote 3'!T13</f>
        <v>0</v>
      </c>
      <c r="U30" s="302">
        <f>+'Lote 3'!U13</f>
        <v>160</v>
      </c>
      <c r="V30" s="589">
        <f>+'Lote 3'!X13</f>
        <v>103174.70135746607</v>
      </c>
      <c r="W30" s="311">
        <f t="shared" si="0"/>
        <v>16507952.21719457</v>
      </c>
    </row>
    <row r="31" spans="3:23" x14ac:dyDescent="0.2">
      <c r="C31" s="300" t="str">
        <f>+'Lote 3'!C14</f>
        <v>Machetes 22" 56cm largo aproximadamente</v>
      </c>
      <c r="D31" s="300">
        <f>+'Lote 3'!D14</f>
        <v>0</v>
      </c>
      <c r="E31" s="300">
        <f>+'Lote 3'!E14</f>
        <v>13</v>
      </c>
      <c r="F31" s="300">
        <f>+'Lote 3'!F14</f>
        <v>5</v>
      </c>
      <c r="G31" s="300">
        <f>+'Lote 3'!G14</f>
        <v>5</v>
      </c>
      <c r="H31" s="300">
        <f>+'Lote 3'!H14</f>
        <v>0</v>
      </c>
      <c r="I31" s="300">
        <f>+'Lote 3'!I14</f>
        <v>1</v>
      </c>
      <c r="J31" s="300">
        <f>+'Lote 3'!J14</f>
        <v>2</v>
      </c>
      <c r="K31" s="300">
        <f>+'Lote 3'!K14</f>
        <v>1</v>
      </c>
      <c r="L31" s="300">
        <f>+'Lote 3'!L14</f>
        <v>0</v>
      </c>
      <c r="M31" s="300">
        <f>+'Lote 3'!M14</f>
        <v>3</v>
      </c>
      <c r="N31" s="300">
        <f>+'Lote 3'!N14</f>
        <v>0</v>
      </c>
      <c r="O31" s="300">
        <f>+'Lote 3'!O14</f>
        <v>1</v>
      </c>
      <c r="P31" s="300">
        <f>+'Lote 3'!P14</f>
        <v>0</v>
      </c>
      <c r="Q31" s="300">
        <f>+'Lote 3'!Q14</f>
        <v>0</v>
      </c>
      <c r="R31" s="300">
        <f>+'Lote 3'!R14</f>
        <v>1</v>
      </c>
      <c r="S31" s="300">
        <f>+'Lote 3'!S14</f>
        <v>2</v>
      </c>
      <c r="T31" s="300">
        <f>+'Lote 3'!T14</f>
        <v>0</v>
      </c>
      <c r="U31" s="302">
        <f>+'Lote 3'!U14</f>
        <v>434</v>
      </c>
      <c r="V31" s="589">
        <f>+'Lote 3'!X14</f>
        <v>43793.658046994184</v>
      </c>
      <c r="W31" s="311">
        <f t="shared" si="0"/>
        <v>19006447.592395477</v>
      </c>
    </row>
    <row r="32" spans="3:23" x14ac:dyDescent="0.2">
      <c r="C32" s="300" t="str">
        <f>+'Lote 3'!C15</f>
        <v>Rastrillos</v>
      </c>
      <c r="D32" s="300">
        <f>+'Lote 3'!D15</f>
        <v>0</v>
      </c>
      <c r="E32" s="300">
        <f>+'Lote 3'!E15</f>
        <v>10</v>
      </c>
      <c r="F32" s="300">
        <f>+'Lote 3'!F15</f>
        <v>5</v>
      </c>
      <c r="G32" s="300">
        <f>+'Lote 3'!G15</f>
        <v>4</v>
      </c>
      <c r="H32" s="300">
        <f>+'Lote 3'!H15</f>
        <v>0</v>
      </c>
      <c r="I32" s="300">
        <f>+'Lote 3'!I15</f>
        <v>1</v>
      </c>
      <c r="J32" s="300">
        <f>+'Lote 3'!J15</f>
        <v>2</v>
      </c>
      <c r="K32" s="300">
        <f>+'Lote 3'!K15</f>
        <v>1</v>
      </c>
      <c r="L32" s="300">
        <f>+'Lote 3'!L15</f>
        <v>0</v>
      </c>
      <c r="M32" s="300">
        <f>+'Lote 3'!M15</f>
        <v>5</v>
      </c>
      <c r="N32" s="300">
        <f>+'Lote 3'!N15</f>
        <v>0</v>
      </c>
      <c r="O32" s="300">
        <f>+'Lote 3'!O15</f>
        <v>1</v>
      </c>
      <c r="P32" s="300">
        <f>+'Lote 3'!P15</f>
        <v>0</v>
      </c>
      <c r="Q32" s="300">
        <f>+'Lote 3'!Q15</f>
        <v>0</v>
      </c>
      <c r="R32" s="300">
        <f>+'Lote 3'!R15</f>
        <v>1</v>
      </c>
      <c r="S32" s="300">
        <f>+'Lote 3'!S15</f>
        <v>2</v>
      </c>
      <c r="T32" s="300">
        <f>+'Lote 3'!T15</f>
        <v>0</v>
      </c>
      <c r="U32" s="302">
        <f>+'Lote 3'!U15</f>
        <v>128</v>
      </c>
      <c r="V32" s="589">
        <f>+'Lote 3'!X15</f>
        <v>42807.819505819512</v>
      </c>
      <c r="W32" s="311">
        <f t="shared" si="0"/>
        <v>5479400.8967448976</v>
      </c>
    </row>
    <row r="33" spans="3:23" x14ac:dyDescent="0.2">
      <c r="C33" s="300" t="str">
        <f>+'Lote 3'!C16</f>
        <v>Manila de 10 MTS</v>
      </c>
      <c r="D33" s="300">
        <f>+'Lote 3'!D16</f>
        <v>0</v>
      </c>
      <c r="E33" s="300">
        <f>+'Lote 3'!E16</f>
        <v>7</v>
      </c>
      <c r="F33" s="300">
        <f>+'Lote 3'!F16</f>
        <v>5</v>
      </c>
      <c r="G33" s="300">
        <f>+'Lote 3'!G16</f>
        <v>3</v>
      </c>
      <c r="H33" s="300">
        <f>+'Lote 3'!H16</f>
        <v>0</v>
      </c>
      <c r="I33" s="300">
        <f>+'Lote 3'!I16</f>
        <v>1</v>
      </c>
      <c r="J33" s="300">
        <f>+'Lote 3'!J16</f>
        <v>2</v>
      </c>
      <c r="K33" s="300">
        <f>+'Lote 3'!K16</f>
        <v>1</v>
      </c>
      <c r="L33" s="300">
        <f>+'Lote 3'!L16</f>
        <v>0</v>
      </c>
      <c r="M33" s="300">
        <f>+'Lote 3'!M16</f>
        <v>4</v>
      </c>
      <c r="N33" s="300">
        <f>+'Lote 3'!N16</f>
        <v>0</v>
      </c>
      <c r="O33" s="300">
        <f>+'Lote 3'!O16</f>
        <v>1</v>
      </c>
      <c r="P33" s="300">
        <f>+'Lote 3'!P16</f>
        <v>0</v>
      </c>
      <c r="Q33" s="300">
        <f>+'Lote 3'!Q16</f>
        <v>0</v>
      </c>
      <c r="R33" s="300">
        <f>+'Lote 3'!R16</f>
        <v>1</v>
      </c>
      <c r="S33" s="300">
        <f>+'Lote 3'!S16</f>
        <v>2</v>
      </c>
      <c r="T33" s="300">
        <f>+'Lote 3'!T16</f>
        <v>0</v>
      </c>
      <c r="U33" s="302">
        <f>+'Lote 3'!U16</f>
        <v>49</v>
      </c>
      <c r="V33" s="589">
        <f>+'Lote 3'!X16</f>
        <v>266098.52540370525</v>
      </c>
      <c r="W33" s="311">
        <f t="shared" si="0"/>
        <v>13038827.744781557</v>
      </c>
    </row>
    <row r="34" spans="3:23" x14ac:dyDescent="0.2">
      <c r="C34" s="587" t="str">
        <f>+'Lote 3'!C17</f>
        <v>Trompo mezclador 2 Bulto Motor Diésel Fabricación lamina trabajo pesado calibre 3/16″ y 1/8″ Chasis en U de 3″ Cremallera Completa intercambiable Cabina Calibre 16 Producción x hora 3 a 4 m3 o 15 a 18 bultos Corona diente interno Hierro Seguridad industrial Piñón protegido Rodamientos Trabajo pesado Llantas Nuevas rin N° 13 Peso seco 340 Kg (sin motor) Dimensiones cm 200 La x 167 An x 115 Al Capacidad Máxima 500 Lt Capacidad de mezcla 390 Lt</v>
      </c>
      <c r="D34" s="587">
        <f>+'Lote 3'!D17</f>
        <v>0</v>
      </c>
      <c r="E34" s="587">
        <f>+'Lote 3'!E17</f>
        <v>8</v>
      </c>
      <c r="F34" s="587">
        <f>+'Lote 3'!F17</f>
        <v>5</v>
      </c>
      <c r="G34" s="587">
        <f>+'Lote 3'!G17</f>
        <v>1</v>
      </c>
      <c r="H34" s="587">
        <f>+'Lote 3'!H17</f>
        <v>0</v>
      </c>
      <c r="I34" s="587">
        <f>+'Lote 3'!I17</f>
        <v>1</v>
      </c>
      <c r="J34" s="587">
        <f>+'Lote 3'!J17</f>
        <v>2</v>
      </c>
      <c r="K34" s="587">
        <f>+'Lote 3'!K17</f>
        <v>1</v>
      </c>
      <c r="L34" s="587">
        <f>+'Lote 3'!L17</f>
        <v>0</v>
      </c>
      <c r="M34" s="587">
        <f>+'Lote 3'!M17</f>
        <v>3</v>
      </c>
      <c r="N34" s="587">
        <f>+'Lote 3'!N17</f>
        <v>0</v>
      </c>
      <c r="O34" s="587">
        <f>+'Lote 3'!O17</f>
        <v>1</v>
      </c>
      <c r="P34" s="587">
        <f>+'Lote 3'!P17</f>
        <v>0</v>
      </c>
      <c r="Q34" s="587">
        <f>+'Lote 3'!Q17</f>
        <v>0</v>
      </c>
      <c r="R34" s="587">
        <f>+'Lote 3'!R17</f>
        <v>1</v>
      </c>
      <c r="S34" s="587">
        <f>+'Lote 3'!S17</f>
        <v>2</v>
      </c>
      <c r="T34" s="587">
        <f>+'Lote 3'!T17</f>
        <v>0</v>
      </c>
      <c r="U34" s="588">
        <f>+'Lote 3'!U17</f>
        <v>12</v>
      </c>
      <c r="V34" s="589">
        <f>+'Lote 3'!X17</f>
        <v>11759082.787726438</v>
      </c>
      <c r="W34" s="589">
        <f t="shared" si="0"/>
        <v>141108993.45271724</v>
      </c>
    </row>
    <row r="35" spans="3:23" x14ac:dyDescent="0.2">
      <c r="C35" s="587" t="str">
        <f>+'Lote 3'!C18</f>
        <v>Rana compactadora tamaño de la placa cm 53×50cm capacidad de impacto 13 kn(1300kg)</v>
      </c>
      <c r="D35" s="587">
        <f>+'Lote 3'!D18</f>
        <v>0</v>
      </c>
      <c r="E35" s="587">
        <f>+'Lote 3'!E18</f>
        <v>13</v>
      </c>
      <c r="F35" s="587">
        <f>+'Lote 3'!F18</f>
        <v>5</v>
      </c>
      <c r="G35" s="587">
        <f>+'Lote 3'!G18</f>
        <v>6</v>
      </c>
      <c r="H35" s="587">
        <f>+'Lote 3'!H18</f>
        <v>0</v>
      </c>
      <c r="I35" s="587">
        <f>+'Lote 3'!I18</f>
        <v>1</v>
      </c>
      <c r="J35" s="587">
        <f>+'Lote 3'!J18</f>
        <v>2</v>
      </c>
      <c r="K35" s="587">
        <f>+'Lote 3'!K18</f>
        <v>1</v>
      </c>
      <c r="L35" s="587">
        <f>+'Lote 3'!L18</f>
        <v>0</v>
      </c>
      <c r="M35" s="587">
        <f>+'Lote 3'!M18</f>
        <v>3</v>
      </c>
      <c r="N35" s="587">
        <f>+'Lote 3'!N18</f>
        <v>0</v>
      </c>
      <c r="O35" s="587">
        <f>+'Lote 3'!O18</f>
        <v>1</v>
      </c>
      <c r="P35" s="587">
        <f>+'Lote 3'!P18</f>
        <v>0</v>
      </c>
      <c r="Q35" s="587">
        <f>+'Lote 3'!Q18</f>
        <v>0</v>
      </c>
      <c r="R35" s="587">
        <f>+'Lote 3'!R18</f>
        <v>1</v>
      </c>
      <c r="S35" s="587">
        <f>+'Lote 3'!S18</f>
        <v>2</v>
      </c>
      <c r="T35" s="587">
        <f>+'Lote 3'!T18</f>
        <v>0</v>
      </c>
      <c r="U35" s="588">
        <f>+'Lote 3'!U18</f>
        <v>12</v>
      </c>
      <c r="V35" s="589">
        <f>+'Lote 3'!X18</f>
        <v>6678936.0304925665</v>
      </c>
      <c r="W35" s="589">
        <f t="shared" si="0"/>
        <v>80147232.365910798</v>
      </c>
    </row>
    <row r="36" spans="3:23" x14ac:dyDescent="0.2">
      <c r="C36" s="300" t="str">
        <f>+'Lote 4'!C4</f>
        <v>Botiquín tipo B</v>
      </c>
      <c r="D36" s="300">
        <f>+'Lote 4'!D4</f>
        <v>0</v>
      </c>
      <c r="E36" s="300">
        <f>+'Lote 4'!E4</f>
        <v>1</v>
      </c>
      <c r="F36" s="300">
        <f>+'Lote 4'!F4</f>
        <v>0</v>
      </c>
      <c r="G36" s="300">
        <f>+'Lote 4'!G4</f>
        <v>0</v>
      </c>
      <c r="H36" s="300">
        <f>+'Lote 4'!H4</f>
        <v>0</v>
      </c>
      <c r="I36" s="300">
        <f>+'Lote 4'!I4</f>
        <v>0</v>
      </c>
      <c r="J36" s="300">
        <f>+'Lote 4'!J4</f>
        <v>0</v>
      </c>
      <c r="K36" s="300">
        <f>+'Lote 4'!K4</f>
        <v>0</v>
      </c>
      <c r="L36" s="300">
        <f>+'Lote 4'!L4</f>
        <v>0</v>
      </c>
      <c r="M36" s="300">
        <f>+'Lote 4'!M4</f>
        <v>0</v>
      </c>
      <c r="N36" s="300">
        <f>+'Lote 4'!N4</f>
        <v>0</v>
      </c>
      <c r="O36" s="300">
        <f>+'Lote 4'!O4</f>
        <v>0</v>
      </c>
      <c r="P36" s="300">
        <f>+'Lote 4'!P4</f>
        <v>0</v>
      </c>
      <c r="Q36" s="300">
        <f>+'Lote 4'!Q4</f>
        <v>0</v>
      </c>
      <c r="R36" s="300">
        <f>+'Lote 4'!R4</f>
        <v>0</v>
      </c>
      <c r="S36" s="300">
        <f>+'Lote 4'!S4</f>
        <v>0</v>
      </c>
      <c r="T36" s="300">
        <f>+'Lote 4'!T4</f>
        <v>0</v>
      </c>
      <c r="U36" s="302">
        <f>+'Lote 4'!U4</f>
        <v>1</v>
      </c>
      <c r="V36" s="311">
        <f>+'Lote 4'!V4</f>
        <v>559448.66666666674</v>
      </c>
      <c r="W36" s="311">
        <f t="shared" si="0"/>
        <v>559448.66666666674</v>
      </c>
    </row>
    <row r="37" spans="3:23" x14ac:dyDescent="0.2">
      <c r="C37" s="300" t="str">
        <f>+'Lote 1'!C18</f>
        <v>Camilla de inmovilización y traslado</v>
      </c>
      <c r="D37" s="300" t="e">
        <f>+'Lote 4'!#REF!</f>
        <v>#REF!</v>
      </c>
      <c r="E37" s="300" t="e">
        <f>+'Lote 4'!#REF!</f>
        <v>#REF!</v>
      </c>
      <c r="F37" s="300" t="e">
        <f>+'Lote 4'!#REF!</f>
        <v>#REF!</v>
      </c>
      <c r="G37" s="300" t="e">
        <f>+'Lote 4'!#REF!</f>
        <v>#REF!</v>
      </c>
      <c r="H37" s="300" t="e">
        <f>+'Lote 4'!#REF!</f>
        <v>#REF!</v>
      </c>
      <c r="I37" s="300" t="e">
        <f>+'Lote 4'!#REF!</f>
        <v>#REF!</v>
      </c>
      <c r="J37" s="300" t="e">
        <f>+'Lote 4'!#REF!</f>
        <v>#REF!</v>
      </c>
      <c r="K37" s="300" t="e">
        <f>+'Lote 4'!#REF!</f>
        <v>#REF!</v>
      </c>
      <c r="L37" s="300" t="e">
        <f>+'Lote 4'!#REF!</f>
        <v>#REF!</v>
      </c>
      <c r="M37" s="300" t="e">
        <f>+'Lote 4'!#REF!</f>
        <v>#REF!</v>
      </c>
      <c r="N37" s="300" t="e">
        <f>+'Lote 4'!#REF!</f>
        <v>#REF!</v>
      </c>
      <c r="O37" s="300" t="e">
        <f>+'Lote 4'!#REF!</f>
        <v>#REF!</v>
      </c>
      <c r="P37" s="300" t="e">
        <f>+'Lote 4'!#REF!</f>
        <v>#REF!</v>
      </c>
      <c r="Q37" s="300" t="e">
        <f>+'Lote 4'!#REF!</f>
        <v>#REF!</v>
      </c>
      <c r="R37" s="300" t="e">
        <f>+'Lote 4'!#REF!</f>
        <v>#REF!</v>
      </c>
      <c r="S37" s="300" t="e">
        <f>+'Lote 4'!#REF!</f>
        <v>#REF!</v>
      </c>
      <c r="T37" s="300" t="e">
        <f>+'Lote 4'!#REF!</f>
        <v>#REF!</v>
      </c>
      <c r="U37" s="302">
        <f>+'Lote 1'!U18</f>
        <v>5</v>
      </c>
      <c r="V37" s="596">
        <f>+'Lote 1'!V18</f>
        <v>188854.69900000002</v>
      </c>
      <c r="W37" s="311">
        <f t="shared" si="0"/>
        <v>944273.49500000011</v>
      </c>
    </row>
    <row r="38" spans="3:23" x14ac:dyDescent="0.2">
      <c r="C38" s="300" t="str">
        <f>+'Lote 4'!C5</f>
        <v>Extintor industrial</v>
      </c>
      <c r="D38" s="300">
        <f>+'Lote 4'!D5</f>
        <v>0</v>
      </c>
      <c r="E38" s="300">
        <f>+'Lote 4'!E5</f>
        <v>2</v>
      </c>
      <c r="F38" s="300">
        <f>+'Lote 4'!F5</f>
        <v>0</v>
      </c>
      <c r="G38" s="300">
        <f>+'Lote 4'!G5</f>
        <v>1</v>
      </c>
      <c r="H38" s="300">
        <f>+'Lote 4'!H5</f>
        <v>0</v>
      </c>
      <c r="I38" s="300">
        <f>+'Lote 4'!I5</f>
        <v>0</v>
      </c>
      <c r="J38" s="300">
        <f>+'Lote 4'!J5</f>
        <v>0</v>
      </c>
      <c r="K38" s="300">
        <f>+'Lote 4'!K5</f>
        <v>0</v>
      </c>
      <c r="L38" s="300">
        <f>+'Lote 4'!L5</f>
        <v>0</v>
      </c>
      <c r="M38" s="300">
        <f>+'Lote 4'!M5</f>
        <v>0</v>
      </c>
      <c r="N38" s="300">
        <f>+'Lote 4'!N5</f>
        <v>0</v>
      </c>
      <c r="O38" s="300">
        <f>+'Lote 4'!O5</f>
        <v>0</v>
      </c>
      <c r="P38" s="300">
        <f>+'Lote 4'!P5</f>
        <v>0</v>
      </c>
      <c r="Q38" s="300">
        <f>+'Lote 4'!Q5</f>
        <v>0</v>
      </c>
      <c r="R38" s="300">
        <f>+'Lote 4'!R5</f>
        <v>0</v>
      </c>
      <c r="S38" s="300">
        <f>+'Lote 4'!S5</f>
        <v>0</v>
      </c>
      <c r="T38" s="300">
        <f>+'Lote 4'!T5</f>
        <v>0</v>
      </c>
      <c r="U38" s="302">
        <f>+'Lote 4'!U5</f>
        <v>3</v>
      </c>
      <c r="V38" s="311">
        <f>+'Lote 4'!V5</f>
        <v>83641.8</v>
      </c>
      <c r="W38" s="311">
        <f t="shared" si="0"/>
        <v>250925.40000000002</v>
      </c>
    </row>
    <row r="39" spans="3:23" x14ac:dyDescent="0.2">
      <c r="W39" s="311" t="e">
        <f>SUM(W4:W38)</f>
        <v>#REF!</v>
      </c>
    </row>
  </sheetData>
  <hyperlinks>
    <hyperlink ref="J3" location="'Ficha Técnica Sibaté'!A1" display="SIBATÉ" xr:uid="{F193752A-0E75-5245-B43B-7C34DD0A022E}"/>
    <hyperlink ref="K3" location="'Ficha Técnica Sutatausa'!A1" display="SUTATAUSA" xr:uid="{72C4DEC9-1B9D-C546-9C6D-1CC1E3820CE7}"/>
    <hyperlink ref="L3" location="'Ficha Técnica Tausa'!A1" display="TAUSA" xr:uid="{BD16D706-653F-CF4F-A73F-F7EB43D156F2}"/>
    <hyperlink ref="M3" location="'Ficha Técnica Ubaté'!A1" display="UBATÉ" xr:uid="{ACFF7CD5-FF51-944E-9F38-25DF92D14963}"/>
    <hyperlink ref="O3" location="'Ficha Técnica Vergara'!A1" display="VERGARA" xr:uid="{E00C5BCE-9619-4345-84A6-63C326E76196}"/>
    <hyperlink ref="P3" location="'Ficha Técnica Villapinzón'!A1" display="VILLAPINZÓN" xr:uid="{B08A15BD-BD15-1541-970F-7B1BE207AFD2}"/>
    <hyperlink ref="R3" location="'Ficha Técnica San Bernardo'!A1" display="SAN BERNARDO" xr:uid="{F411F040-5176-E248-97A5-6C163C05E9D3}"/>
    <hyperlink ref="S3" location="'Ficha Técnica Funza'!A1" display="FUNZA" xr:uid="{73DEA0C1-8782-0646-9F15-A4DB219E2323}"/>
    <hyperlink ref="D3" location="'Ficha Técnica Cogua'!A1" display="COGUA" xr:uid="{7A97AD56-57BD-EF4C-AA14-C9CF7804FB3F}"/>
    <hyperlink ref="E3" location="'Ficha Técnica Cucunuba'!A1" display="CUCUNUBÁ" xr:uid="{0DFCA6E2-4256-014C-8F14-60327BC81219}"/>
    <hyperlink ref="F3" location="'Ficha Técnica Gama'!A1" display="GAMA" xr:uid="{02D03827-6FA6-6546-B693-238C46138981}"/>
    <hyperlink ref="G3" location="'Ficha Técnica Sesquilé'!A1" display="SESQUILÉ" xr:uid="{0E242C64-B832-B949-BE7F-E9C5E38C3AE9}"/>
    <hyperlink ref="H3" location="'Ficha Técnica Guayabal de Siqui'!A1" display="GUAYABAL DE SIQUIMA" xr:uid="{2C106A53-EA66-E34C-B4EF-EDB826487725}"/>
    <hyperlink ref="I3" location="'Ficha Técnica Puerto Salgar'!A1" display="PUERTO SALGAR" xr:uid="{A5C5DCDC-215B-804C-8423-8F3E46FAF073}"/>
    <hyperlink ref="N3" location="'Ficha Técnica Ubaque'!A1" display="UBAQUE" xr:uid="{E4DFC3F4-5A87-6F4D-8660-8E9B94719BE6}"/>
    <hyperlink ref="Q3" location="'Ficha Técnica Agua de Dios'!A1" display="AGUA DE DIOS" xr:uid="{F87AC749-98E1-4B47-B499-0E5F44896843}"/>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1E653-4092-2548-BA7F-6F466BFAB6AD}">
  <dimension ref="B3:X26"/>
  <sheetViews>
    <sheetView topLeftCell="A2" zoomScale="125" zoomScaleNormal="140" workbookViewId="0">
      <selection activeCell="V14" sqref="V14"/>
    </sheetView>
  </sheetViews>
  <sheetFormatPr baseColWidth="10" defaultRowHeight="16" x14ac:dyDescent="0.2"/>
  <cols>
    <col min="1" max="2" width="10.83203125" style="299"/>
    <col min="3" max="3" width="59.1640625" style="299" bestFit="1" customWidth="1"/>
    <col min="4" max="20" width="0" style="299" hidden="1" customWidth="1"/>
    <col min="21" max="21" width="14.6640625" style="299" customWidth="1"/>
    <col min="22" max="22" width="13.5" style="299" customWidth="1"/>
    <col min="23" max="23" width="19" style="312" customWidth="1"/>
    <col min="24" max="24" width="17.6640625" style="299" customWidth="1"/>
    <col min="25" max="16384" width="10.83203125" style="299"/>
  </cols>
  <sheetData>
    <row r="3" spans="2:23" s="306" customFormat="1" ht="51" x14ac:dyDescent="0.2">
      <c r="B3" s="301" t="s">
        <v>462</v>
      </c>
      <c r="C3" s="307" t="s">
        <v>207</v>
      </c>
      <c r="D3" s="308" t="s">
        <v>246</v>
      </c>
      <c r="E3" s="308" t="s">
        <v>230</v>
      </c>
      <c r="F3" s="308" t="s">
        <v>175</v>
      </c>
      <c r="G3" s="308" t="s">
        <v>123</v>
      </c>
      <c r="H3" s="308" t="s">
        <v>395</v>
      </c>
      <c r="I3" s="308" t="s">
        <v>274</v>
      </c>
      <c r="J3" s="308" t="s">
        <v>245</v>
      </c>
      <c r="K3" s="308" t="s">
        <v>176</v>
      </c>
      <c r="L3" s="308" t="s">
        <v>125</v>
      </c>
      <c r="M3" s="308" t="s">
        <v>231</v>
      </c>
      <c r="N3" s="308" t="s">
        <v>118</v>
      </c>
      <c r="O3" s="308" t="s">
        <v>126</v>
      </c>
      <c r="P3" s="308" t="s">
        <v>228</v>
      </c>
      <c r="Q3" s="308" t="s">
        <v>397</v>
      </c>
      <c r="R3" s="308" t="s">
        <v>404</v>
      </c>
      <c r="S3" s="308" t="s">
        <v>403</v>
      </c>
      <c r="T3" s="308" t="s">
        <v>402</v>
      </c>
      <c r="U3" s="307" t="s">
        <v>407</v>
      </c>
      <c r="V3" s="307" t="s">
        <v>406</v>
      </c>
      <c r="W3" s="310" t="s">
        <v>405</v>
      </c>
    </row>
    <row r="4" spans="2:23" x14ac:dyDescent="0.2">
      <c r="B4" s="302">
        <v>1</v>
      </c>
      <c r="C4" s="303" t="s">
        <v>210</v>
      </c>
      <c r="D4" s="301">
        <v>96</v>
      </c>
      <c r="E4" s="302">
        <v>119</v>
      </c>
      <c r="F4" s="301"/>
      <c r="G4" s="302">
        <v>128</v>
      </c>
      <c r="H4" s="302">
        <v>64</v>
      </c>
      <c r="I4" s="302">
        <v>160</v>
      </c>
      <c r="J4" s="302">
        <v>224</v>
      </c>
      <c r="K4" s="302">
        <v>48</v>
      </c>
      <c r="L4" s="302">
        <v>32</v>
      </c>
      <c r="M4" s="301">
        <v>601</v>
      </c>
      <c r="N4" s="301">
        <v>96</v>
      </c>
      <c r="O4" s="301"/>
      <c r="P4" s="301">
        <v>128</v>
      </c>
      <c r="Q4" s="301"/>
      <c r="R4" s="301">
        <v>16</v>
      </c>
      <c r="S4" s="301">
        <v>144</v>
      </c>
      <c r="T4" s="301">
        <v>40</v>
      </c>
      <c r="U4" s="301">
        <f>+'Presupuesto Dotaciones'!U4</f>
        <v>2041</v>
      </c>
      <c r="V4" s="309">
        <f>+'ESTUDIO DE MERCADO '!J3</f>
        <v>42573.933333333342</v>
      </c>
      <c r="W4" s="311">
        <f>+V4*U4</f>
        <v>86893397.933333352</v>
      </c>
    </row>
    <row r="5" spans="2:23" x14ac:dyDescent="0.2">
      <c r="B5" s="302">
        <v>2</v>
      </c>
      <c r="C5" s="303" t="s">
        <v>211</v>
      </c>
      <c r="D5" s="301">
        <v>24</v>
      </c>
      <c r="E5" s="302">
        <v>45</v>
      </c>
      <c r="F5" s="301"/>
      <c r="G5" s="302">
        <v>8</v>
      </c>
      <c r="H5" s="302">
        <v>16</v>
      </c>
      <c r="I5" s="302">
        <v>40</v>
      </c>
      <c r="J5" s="302">
        <v>56</v>
      </c>
      <c r="K5" s="302">
        <v>12</v>
      </c>
      <c r="L5" s="302">
        <v>8</v>
      </c>
      <c r="M5" s="301">
        <v>103</v>
      </c>
      <c r="N5" s="301">
        <v>24</v>
      </c>
      <c r="O5" s="301"/>
      <c r="P5" s="301">
        <v>12</v>
      </c>
      <c r="Q5" s="301"/>
      <c r="R5" s="301">
        <v>4</v>
      </c>
      <c r="S5" s="301">
        <v>36</v>
      </c>
      <c r="T5" s="301">
        <v>10</v>
      </c>
      <c r="U5" s="301">
        <f>+'Presupuesto Dotaciones'!U5</f>
        <v>423</v>
      </c>
      <c r="V5" s="309">
        <f>+'ESTUDIO DE MERCADO '!J4</f>
        <v>123387.26666666668</v>
      </c>
      <c r="W5" s="311">
        <f t="shared" ref="W5:W17" si="0">+V5*U5</f>
        <v>52192813.800000004</v>
      </c>
    </row>
    <row r="6" spans="2:23" x14ac:dyDescent="0.2">
      <c r="B6" s="302">
        <v>3</v>
      </c>
      <c r="C6" s="303" t="s">
        <v>252</v>
      </c>
      <c r="D6" s="301">
        <v>3</v>
      </c>
      <c r="E6" s="302">
        <v>2</v>
      </c>
      <c r="F6" s="301">
        <v>1</v>
      </c>
      <c r="G6" s="302">
        <v>2</v>
      </c>
      <c r="H6" s="302"/>
      <c r="I6" s="302"/>
      <c r="J6" s="302">
        <v>3</v>
      </c>
      <c r="K6" s="302">
        <v>1</v>
      </c>
      <c r="L6" s="302">
        <v>4</v>
      </c>
      <c r="M6" s="301">
        <v>7</v>
      </c>
      <c r="N6" s="301"/>
      <c r="O6" s="301"/>
      <c r="P6" s="301"/>
      <c r="Q6" s="301"/>
      <c r="R6" s="301"/>
      <c r="S6" s="301">
        <v>5</v>
      </c>
      <c r="T6" s="301"/>
      <c r="U6" s="301">
        <f>+'Presupuesto Dotaciones'!U6</f>
        <v>30</v>
      </c>
      <c r="V6" s="309">
        <f>+'ESTUDIO DE MERCADO '!J6</f>
        <v>3096002.8800000004</v>
      </c>
      <c r="W6" s="311">
        <f t="shared" si="0"/>
        <v>92880086.400000006</v>
      </c>
    </row>
    <row r="7" spans="2:23" x14ac:dyDescent="0.2">
      <c r="B7" s="302">
        <v>4</v>
      </c>
      <c r="C7" s="303" t="s">
        <v>455</v>
      </c>
      <c r="D7" s="301"/>
      <c r="E7" s="302">
        <v>2</v>
      </c>
      <c r="F7" s="301"/>
      <c r="G7" s="302"/>
      <c r="H7" s="302"/>
      <c r="I7" s="302"/>
      <c r="J7" s="302"/>
      <c r="K7" s="302"/>
      <c r="L7" s="302"/>
      <c r="M7" s="301">
        <v>2</v>
      </c>
      <c r="N7" s="301"/>
      <c r="O7" s="301"/>
      <c r="P7" s="301">
        <v>2</v>
      </c>
      <c r="Q7" s="301"/>
      <c r="R7" s="301"/>
      <c r="S7" s="301">
        <v>2</v>
      </c>
      <c r="T7" s="301"/>
      <c r="U7" s="301">
        <f>+'Presupuesto Dotaciones'!U7</f>
        <v>9</v>
      </c>
      <c r="V7" s="309">
        <f>+'ESTUDIO DE MERCADO '!J8</f>
        <v>1756404.3333333335</v>
      </c>
      <c r="W7" s="311">
        <f t="shared" si="0"/>
        <v>15807639.000000002</v>
      </c>
    </row>
    <row r="8" spans="2:23" x14ac:dyDescent="0.2">
      <c r="B8" s="302">
        <v>5</v>
      </c>
      <c r="C8" s="303" t="s">
        <v>219</v>
      </c>
      <c r="D8" s="304">
        <v>8</v>
      </c>
      <c r="E8" s="305">
        <v>3</v>
      </c>
      <c r="F8" s="304"/>
      <c r="G8" s="305">
        <v>4</v>
      </c>
      <c r="H8" s="305">
        <v>1</v>
      </c>
      <c r="I8" s="305">
        <v>9</v>
      </c>
      <c r="J8" s="305">
        <v>13</v>
      </c>
      <c r="K8" s="305">
        <v>2</v>
      </c>
      <c r="L8" s="305">
        <v>7</v>
      </c>
      <c r="M8" s="304">
        <v>8</v>
      </c>
      <c r="N8" s="304">
        <v>7</v>
      </c>
      <c r="O8" s="304">
        <v>1</v>
      </c>
      <c r="P8" s="304">
        <v>9</v>
      </c>
      <c r="Q8" s="304"/>
      <c r="R8" s="304"/>
      <c r="S8" s="304">
        <v>10</v>
      </c>
      <c r="T8" s="304"/>
      <c r="U8" s="304">
        <f>+'Presupuesto Dotaciones'!U8</f>
        <v>84</v>
      </c>
      <c r="V8" s="309">
        <f>+'ESTUDIO DE MERCADO '!J12</f>
        <v>885273.33333333349</v>
      </c>
      <c r="W8" s="311">
        <f t="shared" si="0"/>
        <v>74362960.000000015</v>
      </c>
    </row>
    <row r="9" spans="2:23" x14ac:dyDescent="0.2">
      <c r="B9" s="302">
        <v>6</v>
      </c>
      <c r="C9" s="303" t="s">
        <v>336</v>
      </c>
      <c r="D9" s="301">
        <v>0</v>
      </c>
      <c r="E9" s="302">
        <v>24</v>
      </c>
      <c r="F9" s="301">
        <v>10</v>
      </c>
      <c r="G9" s="302">
        <v>6</v>
      </c>
      <c r="H9" s="302"/>
      <c r="I9" s="302">
        <v>2</v>
      </c>
      <c r="J9" s="302">
        <v>3</v>
      </c>
      <c r="K9" s="302">
        <v>2</v>
      </c>
      <c r="L9" s="302"/>
      <c r="M9" s="301">
        <v>6</v>
      </c>
      <c r="N9" s="301"/>
      <c r="O9" s="301">
        <v>2</v>
      </c>
      <c r="P9" s="301"/>
      <c r="Q9" s="301"/>
      <c r="R9" s="301">
        <v>2</v>
      </c>
      <c r="S9" s="301">
        <v>4</v>
      </c>
      <c r="T9" s="301"/>
      <c r="U9" s="301">
        <f>+'Presupuesto Dotaciones'!U10</f>
        <v>62</v>
      </c>
      <c r="V9" s="309">
        <f>+'ESTUDIO DE MERCADO '!J35</f>
        <v>84233.20666666668</v>
      </c>
      <c r="W9" s="311">
        <f t="shared" si="0"/>
        <v>5222458.8133333344</v>
      </c>
    </row>
    <row r="10" spans="2:23" x14ac:dyDescent="0.2">
      <c r="B10" s="302">
        <v>7</v>
      </c>
      <c r="C10" s="303" t="s">
        <v>301</v>
      </c>
      <c r="D10" s="301">
        <v>0</v>
      </c>
      <c r="E10" s="302">
        <v>2</v>
      </c>
      <c r="F10" s="301">
        <v>5</v>
      </c>
      <c r="G10" s="302">
        <v>2</v>
      </c>
      <c r="H10" s="302"/>
      <c r="I10" s="302">
        <v>1</v>
      </c>
      <c r="J10" s="302">
        <v>2</v>
      </c>
      <c r="K10" s="302">
        <v>1</v>
      </c>
      <c r="L10" s="302"/>
      <c r="M10" s="301">
        <v>1</v>
      </c>
      <c r="N10" s="301"/>
      <c r="O10" s="301">
        <v>1</v>
      </c>
      <c r="P10" s="301"/>
      <c r="Q10" s="301"/>
      <c r="R10" s="301">
        <v>1</v>
      </c>
      <c r="S10" s="301">
        <v>2</v>
      </c>
      <c r="T10" s="301"/>
      <c r="U10" s="301">
        <f>+'Presupuesto Dotaciones'!U11</f>
        <v>18</v>
      </c>
      <c r="V10" s="309">
        <f>+'ESTUDIO DE MERCADO '!J27</f>
        <v>1094653.3333333335</v>
      </c>
      <c r="W10" s="311">
        <f t="shared" si="0"/>
        <v>19703760.000000004</v>
      </c>
    </row>
    <row r="11" spans="2:23" x14ac:dyDescent="0.2">
      <c r="B11" s="302">
        <v>8</v>
      </c>
      <c r="C11" s="303" t="s">
        <v>310</v>
      </c>
      <c r="D11" s="301">
        <v>0</v>
      </c>
      <c r="E11" s="302">
        <v>17</v>
      </c>
      <c r="F11" s="301">
        <v>5</v>
      </c>
      <c r="G11" s="302">
        <v>6</v>
      </c>
      <c r="H11" s="302"/>
      <c r="I11" s="302">
        <v>1</v>
      </c>
      <c r="J11" s="302">
        <v>2</v>
      </c>
      <c r="K11" s="302">
        <v>1</v>
      </c>
      <c r="L11" s="302"/>
      <c r="M11" s="301">
        <v>4</v>
      </c>
      <c r="N11" s="301"/>
      <c r="O11" s="301">
        <v>1</v>
      </c>
      <c r="P11" s="301"/>
      <c r="Q11" s="301"/>
      <c r="R11" s="301">
        <v>1</v>
      </c>
      <c r="S11" s="301">
        <v>2</v>
      </c>
      <c r="T11" s="301"/>
      <c r="U11" s="301">
        <f>+'Presupuesto Dotaciones'!U12</f>
        <v>40</v>
      </c>
      <c r="V11" s="309">
        <f>+'ESTUDIO DE MERCADO '!J28</f>
        <v>293829.93333333335</v>
      </c>
      <c r="W11" s="311">
        <f t="shared" si="0"/>
        <v>11753197.333333334</v>
      </c>
    </row>
    <row r="12" spans="2:23" x14ac:dyDescent="0.2">
      <c r="B12" s="302">
        <v>9</v>
      </c>
      <c r="C12" s="303" t="s">
        <v>309</v>
      </c>
      <c r="D12" s="301">
        <v>0</v>
      </c>
      <c r="E12" s="302">
        <v>13</v>
      </c>
      <c r="F12" s="301">
        <v>5</v>
      </c>
      <c r="G12" s="302">
        <v>5</v>
      </c>
      <c r="H12" s="302"/>
      <c r="I12" s="302">
        <v>1</v>
      </c>
      <c r="J12" s="302">
        <v>2</v>
      </c>
      <c r="K12" s="302">
        <v>1</v>
      </c>
      <c r="L12" s="302"/>
      <c r="M12" s="301">
        <v>3</v>
      </c>
      <c r="N12" s="301"/>
      <c r="O12" s="301">
        <v>1</v>
      </c>
      <c r="P12" s="301"/>
      <c r="Q12" s="301"/>
      <c r="R12" s="301">
        <v>1</v>
      </c>
      <c r="S12" s="301">
        <v>2</v>
      </c>
      <c r="T12" s="301"/>
      <c r="U12" s="301">
        <f>+'Presupuesto Dotaciones'!U13</f>
        <v>34</v>
      </c>
      <c r="V12" s="309">
        <f>+'ESTUDIO DE MERCADO '!J29</f>
        <v>124158.66666666669</v>
      </c>
      <c r="W12" s="311">
        <f t="shared" si="0"/>
        <v>4221394.666666667</v>
      </c>
    </row>
    <row r="13" spans="2:23" x14ac:dyDescent="0.2">
      <c r="B13" s="302">
        <v>10</v>
      </c>
      <c r="C13" s="303" t="s">
        <v>314</v>
      </c>
      <c r="D13" s="301">
        <v>0</v>
      </c>
      <c r="E13" s="302">
        <v>10</v>
      </c>
      <c r="F13" s="301">
        <v>5</v>
      </c>
      <c r="G13" s="302">
        <v>4</v>
      </c>
      <c r="H13" s="302"/>
      <c r="I13" s="302">
        <v>1</v>
      </c>
      <c r="J13" s="302">
        <v>2</v>
      </c>
      <c r="K13" s="302">
        <v>1</v>
      </c>
      <c r="L13" s="302"/>
      <c r="M13" s="301">
        <v>5</v>
      </c>
      <c r="N13" s="301"/>
      <c r="O13" s="301">
        <v>1</v>
      </c>
      <c r="P13" s="301"/>
      <c r="Q13" s="301"/>
      <c r="R13" s="301">
        <v>1</v>
      </c>
      <c r="S13" s="301">
        <v>2</v>
      </c>
      <c r="T13" s="301"/>
      <c r="U13" s="301">
        <f>+'Presupuesto Dotaciones'!U14</f>
        <v>32</v>
      </c>
      <c r="V13" s="309">
        <f>+'ESTUDIO DE MERCADO '!J30</f>
        <v>78572.600000000006</v>
      </c>
      <c r="W13" s="311">
        <f t="shared" si="0"/>
        <v>2514323.2000000002</v>
      </c>
    </row>
    <row r="14" spans="2:23" x14ac:dyDescent="0.2">
      <c r="B14" s="302">
        <v>11</v>
      </c>
      <c r="C14" s="303" t="s">
        <v>315</v>
      </c>
      <c r="D14" s="301">
        <v>0</v>
      </c>
      <c r="E14" s="302">
        <v>7</v>
      </c>
      <c r="F14" s="301">
        <v>5</v>
      </c>
      <c r="G14" s="302">
        <v>3</v>
      </c>
      <c r="H14" s="302"/>
      <c r="I14" s="302">
        <v>1</v>
      </c>
      <c r="J14" s="302">
        <v>2</v>
      </c>
      <c r="K14" s="302">
        <v>1</v>
      </c>
      <c r="L14" s="302"/>
      <c r="M14" s="301">
        <v>4</v>
      </c>
      <c r="N14" s="301"/>
      <c r="O14" s="301">
        <v>1</v>
      </c>
      <c r="P14" s="301"/>
      <c r="Q14" s="301"/>
      <c r="R14" s="301">
        <v>1</v>
      </c>
      <c r="S14" s="301">
        <v>2</v>
      </c>
      <c r="T14" s="301"/>
      <c r="U14" s="301">
        <f>+'Presupuesto Dotaciones'!U15</f>
        <v>27</v>
      </c>
      <c r="V14" s="309">
        <f>+'ESTUDIO DE MERCADO '!J31</f>
        <v>74899.266666666677</v>
      </c>
      <c r="W14" s="311">
        <f t="shared" si="0"/>
        <v>2022280.2000000002</v>
      </c>
    </row>
    <row r="15" spans="2:23" x14ac:dyDescent="0.2">
      <c r="B15" s="302">
        <v>12</v>
      </c>
      <c r="C15" s="303" t="s">
        <v>318</v>
      </c>
      <c r="D15" s="301">
        <v>0</v>
      </c>
      <c r="E15" s="302">
        <v>8</v>
      </c>
      <c r="F15" s="301">
        <v>5</v>
      </c>
      <c r="G15" s="302">
        <v>1</v>
      </c>
      <c r="H15" s="302"/>
      <c r="I15" s="302">
        <v>1</v>
      </c>
      <c r="J15" s="302">
        <v>2</v>
      </c>
      <c r="K15" s="302">
        <v>1</v>
      </c>
      <c r="L15" s="302"/>
      <c r="M15" s="301">
        <v>3</v>
      </c>
      <c r="N15" s="301"/>
      <c r="O15" s="301">
        <v>1</v>
      </c>
      <c r="P15" s="301"/>
      <c r="Q15" s="301"/>
      <c r="R15" s="301">
        <v>1</v>
      </c>
      <c r="S15" s="301">
        <v>2</v>
      </c>
      <c r="T15" s="301"/>
      <c r="U15" s="301">
        <f>+'Presupuesto Dotaciones'!U16</f>
        <v>25</v>
      </c>
      <c r="V15" s="309">
        <f>+'ESTUDIO DE MERCADO '!J32</f>
        <v>276932.60000000003</v>
      </c>
      <c r="W15" s="311">
        <f t="shared" si="0"/>
        <v>6923315.0000000009</v>
      </c>
    </row>
    <row r="16" spans="2:23" x14ac:dyDescent="0.2">
      <c r="B16" s="302">
        <v>13</v>
      </c>
      <c r="C16" s="303" t="s">
        <v>324</v>
      </c>
      <c r="D16" s="301">
        <v>0</v>
      </c>
      <c r="E16" s="302">
        <v>13</v>
      </c>
      <c r="F16" s="301">
        <v>5</v>
      </c>
      <c r="G16" s="302">
        <v>6</v>
      </c>
      <c r="H16" s="302"/>
      <c r="I16" s="302">
        <v>1</v>
      </c>
      <c r="J16" s="302">
        <v>2</v>
      </c>
      <c r="K16" s="302">
        <v>1</v>
      </c>
      <c r="L16" s="302"/>
      <c r="M16" s="301">
        <v>3</v>
      </c>
      <c r="N16" s="301"/>
      <c r="O16" s="301">
        <v>1</v>
      </c>
      <c r="P16" s="301"/>
      <c r="Q16" s="301"/>
      <c r="R16" s="301">
        <v>1</v>
      </c>
      <c r="S16" s="301">
        <v>2</v>
      </c>
      <c r="T16" s="301"/>
      <c r="U16" s="301">
        <f>+'Presupuesto Dotaciones'!U17</f>
        <v>35</v>
      </c>
      <c r="V16" s="309">
        <f>+'ESTUDIO DE MERCADO '!J33</f>
        <v>51610.333333333343</v>
      </c>
      <c r="W16" s="311">
        <f t="shared" si="0"/>
        <v>1806361.666666667</v>
      </c>
    </row>
    <row r="17" spans="2:24" x14ac:dyDescent="0.2">
      <c r="B17" s="302">
        <v>14</v>
      </c>
      <c r="C17" s="303" t="s">
        <v>330</v>
      </c>
      <c r="D17" s="301">
        <v>0</v>
      </c>
      <c r="E17" s="302">
        <v>1</v>
      </c>
      <c r="F17" s="301">
        <v>5</v>
      </c>
      <c r="G17" s="302">
        <v>3</v>
      </c>
      <c r="H17" s="302"/>
      <c r="I17" s="302">
        <v>1</v>
      </c>
      <c r="J17" s="302">
        <v>2</v>
      </c>
      <c r="K17" s="302">
        <v>1</v>
      </c>
      <c r="L17" s="302"/>
      <c r="M17" s="301">
        <v>1</v>
      </c>
      <c r="N17" s="301"/>
      <c r="O17" s="301">
        <v>1</v>
      </c>
      <c r="P17" s="301"/>
      <c r="Q17" s="301"/>
      <c r="R17" s="301">
        <v>1</v>
      </c>
      <c r="S17" s="301">
        <v>2</v>
      </c>
      <c r="T17" s="301"/>
      <c r="U17" s="301">
        <f>+'Presupuesto Dotaciones'!U18</f>
        <v>18</v>
      </c>
      <c r="V17" s="309">
        <f>+'ESTUDIO DE MERCADO '!J34</f>
        <v>1763200.0000000002</v>
      </c>
      <c r="W17" s="311">
        <f t="shared" si="0"/>
        <v>31737600.000000004</v>
      </c>
    </row>
    <row r="18" spans="2:24" x14ac:dyDescent="0.2">
      <c r="B18" s="302">
        <v>15</v>
      </c>
      <c r="C18" s="303" t="str">
        <f>+'Total Dotaciones'!B28</f>
        <v>Camilla de inmovilización y traslado</v>
      </c>
      <c r="D18" s="303">
        <f>+'Total Dotaciones'!C41</f>
        <v>0</v>
      </c>
      <c r="E18" s="303">
        <f>+'Total Dotaciones'!D41</f>
        <v>0</v>
      </c>
      <c r="F18" s="303">
        <f>+'Total Dotaciones'!E41</f>
        <v>0</v>
      </c>
      <c r="G18" s="303">
        <f>+'Total Dotaciones'!F41</f>
        <v>0</v>
      </c>
      <c r="H18" s="303">
        <f>+'Total Dotaciones'!G41</f>
        <v>0</v>
      </c>
      <c r="I18" s="303">
        <f>+'Total Dotaciones'!H41</f>
        <v>0</v>
      </c>
      <c r="J18" s="303">
        <f>+'Total Dotaciones'!I41</f>
        <v>0</v>
      </c>
      <c r="K18" s="303">
        <f>+'Total Dotaciones'!J41</f>
        <v>0</v>
      </c>
      <c r="L18" s="303">
        <f>+'Total Dotaciones'!K41</f>
        <v>0</v>
      </c>
      <c r="M18" s="303">
        <f>+'Total Dotaciones'!L41</f>
        <v>5</v>
      </c>
      <c r="N18" s="303">
        <f>+'Total Dotaciones'!M41</f>
        <v>0</v>
      </c>
      <c r="O18" s="303">
        <f>+'Total Dotaciones'!N41</f>
        <v>0</v>
      </c>
      <c r="P18" s="303">
        <f>+'Total Dotaciones'!O41</f>
        <v>0</v>
      </c>
      <c r="Q18" s="303">
        <f>+'Total Dotaciones'!P41</f>
        <v>0</v>
      </c>
      <c r="R18" s="303">
        <f>+'Total Dotaciones'!Q41</f>
        <v>0</v>
      </c>
      <c r="S18" s="303">
        <f>+'Total Dotaciones'!R41</f>
        <v>4</v>
      </c>
      <c r="T18" s="303">
        <f>+'Total Dotaciones'!S41</f>
        <v>0</v>
      </c>
      <c r="U18" s="541">
        <f>+'Total Dotaciones'!T28</f>
        <v>5</v>
      </c>
      <c r="V18" s="309">
        <f>+'ESTUDIO DE MERCADO '!J25</f>
        <v>188854.69900000002</v>
      </c>
      <c r="W18" s="311">
        <f>+V18*U18</f>
        <v>944273.49500000011</v>
      </c>
    </row>
    <row r="19" spans="2:24" x14ac:dyDescent="0.2">
      <c r="B19" s="300"/>
      <c r="C19" s="622" t="s">
        <v>25</v>
      </c>
      <c r="D19" s="622"/>
      <c r="E19" s="622"/>
      <c r="F19" s="622"/>
      <c r="G19" s="622"/>
      <c r="H19" s="622"/>
      <c r="I19" s="622"/>
      <c r="J19" s="622"/>
      <c r="K19" s="622"/>
      <c r="L19" s="622"/>
      <c r="M19" s="622"/>
      <c r="N19" s="622"/>
      <c r="O19" s="622"/>
      <c r="P19" s="622"/>
      <c r="Q19" s="622"/>
      <c r="R19" s="622"/>
      <c r="S19" s="622"/>
      <c r="T19" s="622"/>
      <c r="U19" s="622"/>
      <c r="V19" s="622"/>
      <c r="W19" s="311">
        <f>SUM(W4:W18)</f>
        <v>408985861.50833338</v>
      </c>
      <c r="X19" s="601"/>
    </row>
    <row r="23" spans="2:24" ht="25" customHeight="1" x14ac:dyDescent="0.2">
      <c r="C23" s="623" t="s">
        <v>460</v>
      </c>
      <c r="D23" s="624"/>
      <c r="E23" s="624"/>
      <c r="F23" s="624"/>
      <c r="G23" s="624"/>
      <c r="H23" s="624"/>
      <c r="I23" s="624"/>
      <c r="J23" s="624"/>
      <c r="K23" s="624"/>
      <c r="L23" s="624"/>
      <c r="M23" s="624"/>
      <c r="N23" s="624"/>
      <c r="O23" s="624"/>
      <c r="P23" s="624"/>
      <c r="Q23" s="624"/>
      <c r="R23" s="624"/>
      <c r="S23" s="624"/>
      <c r="T23" s="624"/>
      <c r="U23" s="624"/>
      <c r="V23" s="624"/>
      <c r="W23" s="625"/>
    </row>
    <row r="24" spans="2:24" ht="25" customHeight="1" x14ac:dyDescent="0.2">
      <c r="C24" s="626" t="s">
        <v>458</v>
      </c>
      <c r="D24" s="626"/>
      <c r="E24" s="626"/>
      <c r="F24" s="626"/>
      <c r="G24" s="626"/>
      <c r="H24" s="626"/>
      <c r="I24" s="626"/>
      <c r="J24" s="626"/>
      <c r="K24" s="626"/>
      <c r="L24" s="626"/>
      <c r="M24" s="626"/>
      <c r="N24" s="626"/>
      <c r="O24" s="626"/>
      <c r="P24" s="626"/>
      <c r="Q24" s="626"/>
      <c r="R24" s="626"/>
      <c r="S24" s="626"/>
      <c r="T24" s="626"/>
      <c r="U24" s="626"/>
      <c r="V24" s="626"/>
      <c r="W24" s="626"/>
    </row>
    <row r="25" spans="2:24" ht="32" customHeight="1" x14ac:dyDescent="0.2">
      <c r="C25" s="626" t="s">
        <v>459</v>
      </c>
      <c r="D25" s="626"/>
      <c r="E25" s="626"/>
      <c r="F25" s="626"/>
      <c r="G25" s="626"/>
      <c r="H25" s="626"/>
      <c r="I25" s="626"/>
      <c r="J25" s="626"/>
      <c r="K25" s="626"/>
      <c r="L25" s="626"/>
      <c r="M25" s="626"/>
      <c r="N25" s="626"/>
      <c r="O25" s="626"/>
      <c r="P25" s="626"/>
      <c r="Q25" s="626"/>
      <c r="R25" s="626"/>
      <c r="S25" s="626"/>
      <c r="T25" s="626"/>
      <c r="U25" s="626"/>
      <c r="V25" s="626"/>
      <c r="W25" s="626"/>
    </row>
    <row r="26" spans="2:24" ht="31" customHeight="1" x14ac:dyDescent="0.2"/>
  </sheetData>
  <mergeCells count="4">
    <mergeCell ref="C19:V19"/>
    <mergeCell ref="C23:W23"/>
    <mergeCell ref="C24:W24"/>
    <mergeCell ref="C25:W25"/>
  </mergeCells>
  <hyperlinks>
    <hyperlink ref="J3" location="'Ficha Técnica Sibaté'!A1" display="SIBATÉ" xr:uid="{2E6FC0B6-95E2-9C47-BB02-84A199941F3A}"/>
    <hyperlink ref="K3" location="'Ficha Técnica Sutatausa'!A1" display="SUTATAUSA" xr:uid="{2446690F-653B-9647-8B2A-206F92E154AE}"/>
    <hyperlink ref="L3" location="'Ficha Técnica Tausa'!A1" display="TAUSA" xr:uid="{BB221C44-77B3-6D43-92F9-41E37E87F71C}"/>
    <hyperlink ref="M3" location="'Ficha Técnica Ubaté'!A1" display="UBATÉ" xr:uid="{84F72E4E-67ED-4545-B5EE-1A879BF41A06}"/>
    <hyperlink ref="O3" location="'Ficha Técnica Vergara'!A1" display="VERGARA" xr:uid="{C757AABB-6F46-004A-96E3-F36D09FAFF3E}"/>
    <hyperlink ref="P3" location="'Ficha Técnica Villapinzón'!A1" display="VILLAPINZÓN" xr:uid="{9B69F5D9-5E1A-2E4D-B254-1788D78EFF48}"/>
    <hyperlink ref="R3" location="'Ficha Técnica San Bernardo'!A1" display="SAN BERNARDO" xr:uid="{EF353C37-84A3-2A45-AFA2-3F42C317D410}"/>
    <hyperlink ref="S3" location="'Ficha Técnica Funza'!A1" display="FUNZA" xr:uid="{748CC6CE-F72E-DF48-8EBD-E05528C41810}"/>
    <hyperlink ref="D3" location="'Ficha Técnica Cogua'!A1" display="COGUA" xr:uid="{EAE44891-632C-774F-857E-BD2AFBE92F69}"/>
    <hyperlink ref="E3" location="'Ficha Técnica Cucunuba'!A1" display="CUCUNUBÁ" xr:uid="{11DF7C8D-30C0-9A4F-93EE-639C8B9F36B1}"/>
    <hyperlink ref="F3" location="'Ficha Técnica Gama'!A1" display="GAMA" xr:uid="{DF46A9C8-4F5C-884F-816D-018BBF9F7D7F}"/>
    <hyperlink ref="G3" location="'Ficha Técnica Sesquilé'!A1" display="SESQUILÉ" xr:uid="{431DB111-2C4C-9B4F-85CB-2242C0553E60}"/>
    <hyperlink ref="H3" location="'Ficha Técnica Guayabal de Siqui'!A1" display="GUAYABAL DE SIQUIMA" xr:uid="{12AB1CD1-8E72-7947-BB51-E080FBB1BAF6}"/>
    <hyperlink ref="I3" location="'Ficha Técnica Puerto Salgar'!A1" display="PUERTO SALGAR" xr:uid="{700FBE74-2B89-2E47-97AA-80913EB12AD7}"/>
    <hyperlink ref="N3" location="'Ficha Técnica Ubaque'!A1" display="UBAQUE" xr:uid="{B0B7299D-31D2-5047-B7D8-5436BB09DA31}"/>
    <hyperlink ref="Q3" location="'Ficha Técnica Agua de Dios'!A1" display="AGUA DE DIOS" xr:uid="{E9CD5FA9-499C-D64F-BCF1-455526BA3853}"/>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ECA610-6F52-1843-8394-7D3F8A255448}">
  <dimension ref="C3:AN25"/>
  <sheetViews>
    <sheetView workbookViewId="0">
      <selection activeCell="C29" sqref="C29"/>
    </sheetView>
  </sheetViews>
  <sheetFormatPr baseColWidth="10" defaultRowHeight="16" x14ac:dyDescent="0.2"/>
  <cols>
    <col min="1" max="2" width="10.83203125" style="299"/>
    <col min="3" max="3" width="59.1640625" style="299" bestFit="1" customWidth="1"/>
    <col min="4" max="20" width="0" style="299" hidden="1" customWidth="1"/>
    <col min="21" max="21" width="14.6640625" style="299" customWidth="1"/>
    <col min="22" max="22" width="13.5" style="299" customWidth="1"/>
    <col min="23" max="23" width="19" style="312" customWidth="1"/>
    <col min="24" max="24" width="12.6640625" style="299" hidden="1" customWidth="1"/>
    <col min="25" max="25" width="15.5" style="312" hidden="1" customWidth="1"/>
    <col min="26" max="26" width="0" style="299" hidden="1" customWidth="1"/>
    <col min="27" max="30" width="10.83203125" style="299"/>
    <col min="31" max="31" width="77" style="299" hidden="1" customWidth="1"/>
    <col min="32" max="32" width="0" style="299" hidden="1" customWidth="1"/>
    <col min="33" max="33" width="14.1640625" style="299" hidden="1" customWidth="1"/>
    <col min="34" max="34" width="16.6640625" style="299" hidden="1" customWidth="1"/>
    <col min="35" max="36" width="0" style="299" hidden="1" customWidth="1"/>
    <col min="37" max="37" width="75.6640625" style="299" hidden="1" customWidth="1"/>
    <col min="38" max="38" width="0" style="299" hidden="1" customWidth="1"/>
    <col min="39" max="39" width="18.6640625" style="299" hidden="1" customWidth="1"/>
    <col min="40" max="40" width="16.6640625" style="299" hidden="1" customWidth="1"/>
    <col min="41" max="16384" width="10.83203125" style="299"/>
  </cols>
  <sheetData>
    <row r="3" spans="3:40" s="306" customFormat="1" ht="51" x14ac:dyDescent="0.2">
      <c r="C3" s="307" t="s">
        <v>207</v>
      </c>
      <c r="D3" s="308" t="s">
        <v>246</v>
      </c>
      <c r="E3" s="308" t="s">
        <v>230</v>
      </c>
      <c r="F3" s="308" t="s">
        <v>175</v>
      </c>
      <c r="G3" s="308" t="s">
        <v>123</v>
      </c>
      <c r="H3" s="308" t="s">
        <v>395</v>
      </c>
      <c r="I3" s="308" t="s">
        <v>274</v>
      </c>
      <c r="J3" s="308" t="s">
        <v>245</v>
      </c>
      <c r="K3" s="308" t="s">
        <v>176</v>
      </c>
      <c r="L3" s="308" t="s">
        <v>125</v>
      </c>
      <c r="M3" s="308" t="s">
        <v>231</v>
      </c>
      <c r="N3" s="308" t="s">
        <v>118</v>
      </c>
      <c r="O3" s="308" t="s">
        <v>126</v>
      </c>
      <c r="P3" s="308" t="s">
        <v>228</v>
      </c>
      <c r="Q3" s="308" t="s">
        <v>397</v>
      </c>
      <c r="R3" s="308" t="s">
        <v>404</v>
      </c>
      <c r="S3" s="308" t="s">
        <v>403</v>
      </c>
      <c r="T3" s="308" t="s">
        <v>402</v>
      </c>
      <c r="U3" s="307" t="s">
        <v>407</v>
      </c>
      <c r="V3" s="599" t="s">
        <v>406</v>
      </c>
      <c r="W3" s="310" t="s">
        <v>405</v>
      </c>
      <c r="X3" s="301" t="s">
        <v>446</v>
      </c>
      <c r="Y3" s="310" t="s">
        <v>405</v>
      </c>
      <c r="AE3" s="307" t="s">
        <v>207</v>
      </c>
      <c r="AF3" s="307" t="s">
        <v>407</v>
      </c>
      <c r="AG3" s="307" t="s">
        <v>406</v>
      </c>
      <c r="AH3" s="310" t="s">
        <v>405</v>
      </c>
      <c r="AK3" s="307" t="s">
        <v>207</v>
      </c>
      <c r="AL3" s="307" t="s">
        <v>407</v>
      </c>
      <c r="AM3" s="301" t="str">
        <f>+AG3</f>
        <v>VALOR UNITARIO</v>
      </c>
      <c r="AN3" s="595" t="str">
        <f>+AH3</f>
        <v>VALOR TOTAL</v>
      </c>
    </row>
    <row r="4" spans="3:40" x14ac:dyDescent="0.2">
      <c r="C4" s="303" t="str">
        <f>+'Total Dotaciones'!B10</f>
        <v>Planta generadora eléctrica</v>
      </c>
      <c r="D4" s="303">
        <f>+'Total Dotaciones'!C10</f>
        <v>8</v>
      </c>
      <c r="E4" s="303">
        <f>+'Total Dotaciones'!D10</f>
        <v>3</v>
      </c>
      <c r="F4" s="303">
        <f>+'Total Dotaciones'!E10</f>
        <v>0</v>
      </c>
      <c r="G4" s="303">
        <f>+'Total Dotaciones'!F10</f>
        <v>4</v>
      </c>
      <c r="H4" s="303">
        <f>+'Total Dotaciones'!G10</f>
        <v>1</v>
      </c>
      <c r="I4" s="303">
        <f>+'Total Dotaciones'!H10</f>
        <v>9</v>
      </c>
      <c r="J4" s="303">
        <f>+'Total Dotaciones'!I10</f>
        <v>14</v>
      </c>
      <c r="K4" s="303">
        <f>+'Total Dotaciones'!J10</f>
        <v>2</v>
      </c>
      <c r="L4" s="303">
        <f>+'Total Dotaciones'!K10</f>
        <v>7</v>
      </c>
      <c r="M4" s="303">
        <f>+'Total Dotaciones'!L10</f>
        <v>4</v>
      </c>
      <c r="N4" s="303">
        <f>+'Total Dotaciones'!M10</f>
        <v>7</v>
      </c>
      <c r="O4" s="303">
        <f>+'Total Dotaciones'!N10</f>
        <v>1</v>
      </c>
      <c r="P4" s="303">
        <f>+'Total Dotaciones'!O10</f>
        <v>9</v>
      </c>
      <c r="Q4" s="303">
        <f>+'Total Dotaciones'!P10</f>
        <v>0</v>
      </c>
      <c r="R4" s="303">
        <f>+'Total Dotaciones'!Q10</f>
        <v>0</v>
      </c>
      <c r="S4" s="303">
        <f>+'Total Dotaciones'!R10</f>
        <v>10</v>
      </c>
      <c r="T4" s="303">
        <f>+'Total Dotaciones'!S10</f>
        <v>0</v>
      </c>
      <c r="U4" s="301">
        <f>+'Total Dotaciones'!T10</f>
        <v>79</v>
      </c>
      <c r="V4" s="311">
        <f>+'ESTUDIO DE MERCADO '!J10</f>
        <v>1813649.1926666668</v>
      </c>
      <c r="W4" s="311">
        <f>+V4*U4</f>
        <v>143278286.22066668</v>
      </c>
      <c r="X4" s="311">
        <f>+'ANALISIS COMPARATIVO V U'!Y7</f>
        <v>2965714.1787120234</v>
      </c>
      <c r="Y4" s="311">
        <f>+X4*U4</f>
        <v>234291420.11824986</v>
      </c>
      <c r="Z4" s="593">
        <f>+X4/V4-1</f>
        <v>0.63521930850995401</v>
      </c>
      <c r="AE4" s="303" t="s">
        <v>203</v>
      </c>
      <c r="AF4" s="301">
        <f>ROUNDUP(+U4/2,0)</f>
        <v>40</v>
      </c>
      <c r="AG4" s="309">
        <f>+X4</f>
        <v>2965714.1787120234</v>
      </c>
      <c r="AH4" s="311">
        <f>+AG4*AF4</f>
        <v>118628567.14848094</v>
      </c>
      <c r="AK4" s="303" t="s">
        <v>203</v>
      </c>
      <c r="AL4" s="301">
        <f>+U4</f>
        <v>79</v>
      </c>
      <c r="AM4" s="311">
        <v>1680000</v>
      </c>
      <c r="AN4" s="311">
        <f>+AM4*AL4</f>
        <v>132720000</v>
      </c>
    </row>
    <row r="5" spans="3:40" x14ac:dyDescent="0.2">
      <c r="C5" s="303" t="str">
        <f>+'Total Dotaciones'!B11</f>
        <v>Extensión 30 metros</v>
      </c>
      <c r="D5" s="301">
        <v>24</v>
      </c>
      <c r="E5" s="302">
        <v>45</v>
      </c>
      <c r="F5" s="301"/>
      <c r="G5" s="302">
        <v>8</v>
      </c>
      <c r="H5" s="302">
        <v>16</v>
      </c>
      <c r="I5" s="302">
        <v>40</v>
      </c>
      <c r="J5" s="302">
        <v>56</v>
      </c>
      <c r="K5" s="302">
        <v>12</v>
      </c>
      <c r="L5" s="302">
        <v>8</v>
      </c>
      <c r="M5" s="301">
        <v>103</v>
      </c>
      <c r="N5" s="301">
        <v>24</v>
      </c>
      <c r="O5" s="301"/>
      <c r="P5" s="301">
        <v>12</v>
      </c>
      <c r="Q5" s="301"/>
      <c r="R5" s="301">
        <v>4</v>
      </c>
      <c r="S5" s="301">
        <v>36</v>
      </c>
      <c r="T5" s="301">
        <v>10</v>
      </c>
      <c r="U5" s="301">
        <f>+'Total Dotaciones'!T11</f>
        <v>87</v>
      </c>
      <c r="V5" s="311">
        <f>+'Presupuesto Dotaciones'!V22</f>
        <v>282722.48820664367</v>
      </c>
      <c r="W5" s="311">
        <f t="shared" ref="W5:W18" si="0">+V5*U5</f>
        <v>24596856.473977998</v>
      </c>
      <c r="X5" s="311">
        <f>+'ANALISIS COMPARATIVO V U'!Y8</f>
        <v>282722.48820664367</v>
      </c>
      <c r="Y5" s="311">
        <f t="shared" ref="Y5:Y18" si="1">+X5*U5</f>
        <v>24596856.473977998</v>
      </c>
      <c r="Z5" s="593"/>
      <c r="AE5" s="303" t="s">
        <v>204</v>
      </c>
      <c r="AF5" s="301">
        <f t="shared" ref="AF5:AF18" si="2">ROUNDUP(+U5/2,0)</f>
        <v>44</v>
      </c>
      <c r="AG5" s="309">
        <f t="shared" ref="AG5:AG18" si="3">+X5</f>
        <v>282722.48820664367</v>
      </c>
      <c r="AH5" s="311">
        <f t="shared" ref="AH5:AH18" si="4">+AG5*AF5</f>
        <v>12439789.481092321</v>
      </c>
      <c r="AK5" s="303" t="s">
        <v>204</v>
      </c>
      <c r="AL5" s="301">
        <f t="shared" ref="AL5:AL18" si="5">+U5</f>
        <v>87</v>
      </c>
      <c r="AM5" s="311">
        <v>148933.41952165481</v>
      </c>
      <c r="AN5" s="311">
        <f t="shared" ref="AN5:AN18" si="6">+AM5*AL5</f>
        <v>12957207.498383969</v>
      </c>
    </row>
    <row r="6" spans="3:40" x14ac:dyDescent="0.2">
      <c r="C6" s="303" t="str">
        <f>+'Total Dotaciones'!B12</f>
        <v>Reflector Led con Panel Solar y Control Remoto 300W</v>
      </c>
      <c r="D6" s="301">
        <v>3</v>
      </c>
      <c r="E6" s="302">
        <v>2</v>
      </c>
      <c r="F6" s="301">
        <v>1</v>
      </c>
      <c r="G6" s="302">
        <v>2</v>
      </c>
      <c r="H6" s="302"/>
      <c r="I6" s="302"/>
      <c r="J6" s="302">
        <v>3</v>
      </c>
      <c r="K6" s="302">
        <v>1</v>
      </c>
      <c r="L6" s="302">
        <v>4</v>
      </c>
      <c r="M6" s="301">
        <v>7</v>
      </c>
      <c r="N6" s="301"/>
      <c r="O6" s="301"/>
      <c r="P6" s="301"/>
      <c r="Q6" s="301"/>
      <c r="R6" s="301"/>
      <c r="S6" s="301">
        <v>5</v>
      </c>
      <c r="T6" s="301"/>
      <c r="U6" s="301">
        <f>+'Total Dotaciones'!T12</f>
        <v>95</v>
      </c>
      <c r="V6" s="311">
        <f>+'ESTUDIO DE MERCADO '!J13</f>
        <v>123387.26666666668</v>
      </c>
      <c r="W6" s="311">
        <f t="shared" si="0"/>
        <v>11721790.333333334</v>
      </c>
      <c r="X6" s="311">
        <f>+'ANALISIS COMPARATIVO V U'!Y9</f>
        <v>609230.79106253397</v>
      </c>
      <c r="Y6" s="311">
        <f t="shared" si="1"/>
        <v>57876925.150940724</v>
      </c>
      <c r="Z6" s="593">
        <f t="shared" ref="Z6:Z18" si="7">+X6/V6-1</f>
        <v>3.9375499394794433</v>
      </c>
      <c r="AE6" s="303" t="s">
        <v>408</v>
      </c>
      <c r="AF6" s="301">
        <f t="shared" si="2"/>
        <v>48</v>
      </c>
      <c r="AG6" s="309">
        <f t="shared" si="3"/>
        <v>609230.79106253397</v>
      </c>
      <c r="AH6" s="311">
        <f t="shared" si="4"/>
        <v>29243077.971001633</v>
      </c>
      <c r="AK6" s="303" t="s">
        <v>408</v>
      </c>
      <c r="AL6" s="301">
        <f t="shared" si="5"/>
        <v>95</v>
      </c>
      <c r="AM6" s="311">
        <v>393333.33333333331</v>
      </c>
      <c r="AN6" s="311">
        <f t="shared" si="6"/>
        <v>37366666.666666664</v>
      </c>
    </row>
    <row r="7" spans="3:40" x14ac:dyDescent="0.2">
      <c r="C7" s="303" t="str">
        <f>+'Total Dotaciones'!B13</f>
        <v>Guadaña a Gasolina Eje Recto De 42.7 Cc 2.6 Hp 2 Tiempos</v>
      </c>
      <c r="D7" s="301"/>
      <c r="E7" s="302">
        <v>2</v>
      </c>
      <c r="F7" s="301"/>
      <c r="G7" s="302"/>
      <c r="H7" s="302"/>
      <c r="I7" s="302"/>
      <c r="J7" s="302"/>
      <c r="K7" s="302"/>
      <c r="L7" s="302"/>
      <c r="M7" s="301">
        <v>2</v>
      </c>
      <c r="N7" s="301"/>
      <c r="O7" s="301"/>
      <c r="P7" s="301">
        <v>2</v>
      </c>
      <c r="Q7" s="301"/>
      <c r="R7" s="301"/>
      <c r="S7" s="301">
        <v>2</v>
      </c>
      <c r="T7" s="301"/>
      <c r="U7" s="301">
        <f>+'Total Dotaciones'!T13</f>
        <v>42</v>
      </c>
      <c r="V7" s="311">
        <f>+'ESTUDIO DE MERCADO '!J8</f>
        <v>1756404.3333333335</v>
      </c>
      <c r="W7" s="311">
        <f t="shared" si="0"/>
        <v>73768982</v>
      </c>
      <c r="X7" s="311">
        <f>+'ANALISIS COMPARATIVO V U'!Y10</f>
        <v>2353082.0008730451</v>
      </c>
      <c r="Y7" s="311">
        <f t="shared" si="1"/>
        <v>98829444.036667898</v>
      </c>
      <c r="Z7" s="593">
        <f t="shared" si="7"/>
        <v>0.33971543807759041</v>
      </c>
      <c r="AE7" s="303" t="s">
        <v>247</v>
      </c>
      <c r="AF7" s="301">
        <f t="shared" si="2"/>
        <v>21</v>
      </c>
      <c r="AG7" s="309">
        <f t="shared" si="3"/>
        <v>2353082.0008730451</v>
      </c>
      <c r="AH7" s="311">
        <f t="shared" si="4"/>
        <v>49414722.018333949</v>
      </c>
      <c r="AK7" s="303" t="s">
        <v>247</v>
      </c>
      <c r="AL7" s="301">
        <f t="shared" si="5"/>
        <v>42</v>
      </c>
      <c r="AM7" s="311">
        <v>1306666.6666666667</v>
      </c>
      <c r="AN7" s="311">
        <f t="shared" si="6"/>
        <v>54880000</v>
      </c>
    </row>
    <row r="8" spans="3:40" x14ac:dyDescent="0.2">
      <c r="C8" s="303" t="str">
        <f>+'Total Dotaciones'!B14</f>
        <v>Motosierra a Gasolina- Potencia 3,2 kW-Potencia 4,4PS, Potencia 4,3 bhp</v>
      </c>
      <c r="D8" s="304">
        <v>8</v>
      </c>
      <c r="E8" s="305">
        <v>3</v>
      </c>
      <c r="F8" s="304"/>
      <c r="G8" s="305">
        <v>4</v>
      </c>
      <c r="H8" s="305">
        <v>1</v>
      </c>
      <c r="I8" s="305">
        <v>9</v>
      </c>
      <c r="J8" s="305">
        <v>13</v>
      </c>
      <c r="K8" s="305">
        <v>2</v>
      </c>
      <c r="L8" s="305">
        <v>7</v>
      </c>
      <c r="M8" s="304">
        <v>8</v>
      </c>
      <c r="N8" s="304">
        <v>7</v>
      </c>
      <c r="O8" s="304">
        <v>1</v>
      </c>
      <c r="P8" s="304">
        <v>9</v>
      </c>
      <c r="Q8" s="304"/>
      <c r="R8" s="304"/>
      <c r="S8" s="304">
        <v>10</v>
      </c>
      <c r="T8" s="304"/>
      <c r="U8" s="301">
        <f>+'Total Dotaciones'!T14</f>
        <v>38</v>
      </c>
      <c r="V8" s="311">
        <f>+'ESTUDIO DE MERCADO '!J12</f>
        <v>885273.33333333349</v>
      </c>
      <c r="W8" s="311">
        <f t="shared" si="0"/>
        <v>33640386.666666672</v>
      </c>
      <c r="X8" s="311">
        <f>+'ANALISIS COMPARATIVO V U'!Y11</f>
        <v>3258628.0969566903</v>
      </c>
      <c r="Y8" s="311">
        <f t="shared" si="1"/>
        <v>123827867.68435423</v>
      </c>
      <c r="Z8" s="593">
        <f t="shared" si="7"/>
        <v>2.680928786917061</v>
      </c>
      <c r="AE8" s="303" t="s">
        <v>216</v>
      </c>
      <c r="AF8" s="301">
        <f t="shared" si="2"/>
        <v>19</v>
      </c>
      <c r="AG8" s="309">
        <f t="shared" si="3"/>
        <v>3258628.0969566903</v>
      </c>
      <c r="AH8" s="311">
        <f t="shared" si="4"/>
        <v>61913933.842177115</v>
      </c>
      <c r="AK8" s="303" t="s">
        <v>216</v>
      </c>
      <c r="AL8" s="301">
        <f t="shared" si="5"/>
        <v>38</v>
      </c>
      <c r="AM8" s="311">
        <v>1893333.3333333333</v>
      </c>
      <c r="AN8" s="311">
        <f t="shared" si="6"/>
        <v>71946666.666666657</v>
      </c>
    </row>
    <row r="9" spans="3:40" x14ac:dyDescent="0.2">
      <c r="C9" s="303" t="str">
        <f>+'Total Dotaciones'!B15</f>
        <v>Kit de Seguridad y protección para guadaña</v>
      </c>
      <c r="D9" s="304">
        <v>8</v>
      </c>
      <c r="E9" s="305">
        <v>4</v>
      </c>
      <c r="F9" s="304"/>
      <c r="G9" s="305">
        <v>2</v>
      </c>
      <c r="H9" s="305"/>
      <c r="I9" s="305"/>
      <c r="J9" s="305">
        <v>1</v>
      </c>
      <c r="K9" s="305">
        <v>0</v>
      </c>
      <c r="L9" s="305"/>
      <c r="M9" s="304"/>
      <c r="N9" s="304"/>
      <c r="O9" s="304"/>
      <c r="P9" s="304">
        <v>4</v>
      </c>
      <c r="Q9" s="304"/>
      <c r="R9" s="304"/>
      <c r="S9" s="304"/>
      <c r="T9" s="304"/>
      <c r="U9" s="301">
        <f>+'Total Dotaciones'!T15</f>
        <v>75</v>
      </c>
      <c r="V9" s="311">
        <f>+'ANALISIS COMPARATIVO V U'!Y12</f>
        <v>374026.72088833223</v>
      </c>
      <c r="W9" s="311">
        <f t="shared" si="0"/>
        <v>28052004.066624917</v>
      </c>
      <c r="X9" s="311">
        <f>+'ANALISIS COMPARATIVO V U'!Y12</f>
        <v>374026.72088833223</v>
      </c>
      <c r="Y9" s="311">
        <f t="shared" si="1"/>
        <v>28052004.066624917</v>
      </c>
      <c r="Z9" s="593">
        <f t="shared" si="7"/>
        <v>0</v>
      </c>
      <c r="AE9" s="303" t="s">
        <v>409</v>
      </c>
      <c r="AF9" s="301">
        <f t="shared" si="2"/>
        <v>38</v>
      </c>
      <c r="AG9" s="309">
        <f t="shared" si="3"/>
        <v>374026.72088833223</v>
      </c>
      <c r="AH9" s="311">
        <f t="shared" si="4"/>
        <v>14213015.393756624</v>
      </c>
      <c r="AK9" s="303" t="s">
        <v>409</v>
      </c>
      <c r="AL9" s="301">
        <f t="shared" si="5"/>
        <v>75</v>
      </c>
      <c r="AM9" s="311">
        <v>168066.66666666666</v>
      </c>
      <c r="AN9" s="311">
        <f t="shared" si="6"/>
        <v>12605000</v>
      </c>
    </row>
    <row r="10" spans="3:40" x14ac:dyDescent="0.2">
      <c r="C10" s="303" t="str">
        <f>+'Total Dotaciones'!B16</f>
        <v>Carretilla Capacidad máxima en volumen 200 L Plástica  Antipinchazo</v>
      </c>
      <c r="D10" s="304"/>
      <c r="E10" s="305"/>
      <c r="F10" s="304"/>
      <c r="G10" s="305"/>
      <c r="H10" s="305"/>
      <c r="I10" s="305"/>
      <c r="J10" s="305"/>
      <c r="K10" s="305"/>
      <c r="L10" s="305"/>
      <c r="M10" s="304"/>
      <c r="N10" s="304"/>
      <c r="O10" s="304"/>
      <c r="P10" s="304"/>
      <c r="Q10" s="304"/>
      <c r="R10" s="304"/>
      <c r="S10" s="304"/>
      <c r="T10" s="304"/>
      <c r="U10" s="301">
        <f>+'Total Dotaciones'!T16</f>
        <v>208</v>
      </c>
      <c r="V10" s="311">
        <f>+'ESTUDIO DE MERCADO '!J16</f>
        <v>220758.51733333335</v>
      </c>
      <c r="W10" s="311">
        <f t="shared" si="0"/>
        <v>45917771.605333336</v>
      </c>
      <c r="X10" s="311">
        <f>+'ANALISIS COMPARATIVO V U'!Y13</f>
        <v>384035.49025389645</v>
      </c>
      <c r="Y10" s="311">
        <f t="shared" si="1"/>
        <v>79879381.972810462</v>
      </c>
      <c r="Z10" s="593">
        <f t="shared" si="7"/>
        <v>0.73961799930928041</v>
      </c>
      <c r="AE10" s="303" t="s">
        <v>220</v>
      </c>
      <c r="AF10" s="301">
        <f t="shared" si="2"/>
        <v>104</v>
      </c>
      <c r="AG10" s="309">
        <f t="shared" si="3"/>
        <v>384035.49025389645</v>
      </c>
      <c r="AH10" s="311">
        <f t="shared" si="4"/>
        <v>39939690.986405231</v>
      </c>
      <c r="AK10" s="303" t="s">
        <v>220</v>
      </c>
      <c r="AL10" s="301">
        <f t="shared" si="5"/>
        <v>208</v>
      </c>
      <c r="AM10" s="311">
        <v>233333.33333333334</v>
      </c>
      <c r="AN10" s="311">
        <f t="shared" si="6"/>
        <v>48533333.333333336</v>
      </c>
    </row>
    <row r="11" spans="3:40" x14ac:dyDescent="0.2">
      <c r="C11" s="303" t="str">
        <f>+'Total Dotaciones'!B17</f>
        <v>Pica En Hierro De 5lbs - Cabo En Madera</v>
      </c>
      <c r="D11" s="301">
        <v>0</v>
      </c>
      <c r="E11" s="302">
        <v>24</v>
      </c>
      <c r="F11" s="301">
        <v>10</v>
      </c>
      <c r="G11" s="302">
        <v>6</v>
      </c>
      <c r="H11" s="302"/>
      <c r="I11" s="302">
        <v>2</v>
      </c>
      <c r="J11" s="302">
        <v>3</v>
      </c>
      <c r="K11" s="302">
        <v>2</v>
      </c>
      <c r="L11" s="302"/>
      <c r="M11" s="301">
        <v>6</v>
      </c>
      <c r="N11" s="301"/>
      <c r="O11" s="301">
        <v>2</v>
      </c>
      <c r="P11" s="301"/>
      <c r="Q11" s="301"/>
      <c r="R11" s="301">
        <v>2</v>
      </c>
      <c r="S11" s="301">
        <v>4</v>
      </c>
      <c r="T11" s="301"/>
      <c r="U11" s="301">
        <f>+'Total Dotaciones'!T17</f>
        <v>152</v>
      </c>
      <c r="V11" s="311">
        <f>+'ESTUDIO DE MERCADO '!J17</f>
        <v>57265.062666666672</v>
      </c>
      <c r="W11" s="311">
        <f t="shared" si="0"/>
        <v>8704289.5253333338</v>
      </c>
      <c r="X11" s="311">
        <f>+'ANALISIS COMPARATIVO V U'!Y14</f>
        <v>128826.39404157724</v>
      </c>
      <c r="Y11" s="311">
        <f t="shared" si="1"/>
        <v>19581611.894319739</v>
      </c>
      <c r="Z11" s="593">
        <f t="shared" si="7"/>
        <v>1.2496508000255031</v>
      </c>
      <c r="AE11" s="303" t="s">
        <v>222</v>
      </c>
      <c r="AF11" s="301">
        <f t="shared" si="2"/>
        <v>76</v>
      </c>
      <c r="AG11" s="309">
        <f t="shared" si="3"/>
        <v>128826.39404157724</v>
      </c>
      <c r="AH11" s="311">
        <f t="shared" si="4"/>
        <v>9790805.9471598696</v>
      </c>
      <c r="AK11" s="303" t="s">
        <v>222</v>
      </c>
      <c r="AL11" s="301">
        <f t="shared" si="5"/>
        <v>152</v>
      </c>
      <c r="AM11" s="311">
        <v>54000</v>
      </c>
      <c r="AN11" s="311">
        <f t="shared" si="6"/>
        <v>8208000</v>
      </c>
    </row>
    <row r="12" spans="3:40" x14ac:dyDescent="0.2">
      <c r="C12" s="303" t="str">
        <f>+'Total Dotaciones'!B18</f>
        <v>Palas Con Cabo de Madera</v>
      </c>
      <c r="D12" s="301">
        <v>0</v>
      </c>
      <c r="E12" s="302">
        <v>2</v>
      </c>
      <c r="F12" s="301">
        <v>5</v>
      </c>
      <c r="G12" s="302">
        <v>2</v>
      </c>
      <c r="H12" s="302"/>
      <c r="I12" s="302">
        <v>1</v>
      </c>
      <c r="J12" s="302">
        <v>2</v>
      </c>
      <c r="K12" s="302">
        <v>1</v>
      </c>
      <c r="L12" s="302"/>
      <c r="M12" s="301">
        <v>1</v>
      </c>
      <c r="N12" s="301"/>
      <c r="O12" s="301">
        <v>1</v>
      </c>
      <c r="P12" s="301"/>
      <c r="Q12" s="301"/>
      <c r="R12" s="301">
        <v>1</v>
      </c>
      <c r="S12" s="301">
        <v>2</v>
      </c>
      <c r="T12" s="301"/>
      <c r="U12" s="301">
        <f>+'Total Dotaciones'!T18</f>
        <v>157</v>
      </c>
      <c r="V12" s="311">
        <f>+'ESTUDIO DE MERCADO '!J18</f>
        <v>31664.133333333335</v>
      </c>
      <c r="W12" s="311">
        <f t="shared" si="0"/>
        <v>4971268.9333333336</v>
      </c>
      <c r="X12" s="311">
        <f>+'ANALISIS COMPARATIVO V U'!Y15</f>
        <v>114789.3869259987</v>
      </c>
      <c r="Y12" s="311">
        <f t="shared" si="1"/>
        <v>18021933.747381795</v>
      </c>
      <c r="Z12" s="593">
        <f t="shared" si="7"/>
        <v>2.625218025631483</v>
      </c>
      <c r="AE12" s="303" t="s">
        <v>221</v>
      </c>
      <c r="AF12" s="301">
        <f t="shared" si="2"/>
        <v>79</v>
      </c>
      <c r="AG12" s="309">
        <f t="shared" si="3"/>
        <v>114789.3869259987</v>
      </c>
      <c r="AH12" s="311">
        <f t="shared" si="4"/>
        <v>9068361.5671538971</v>
      </c>
      <c r="AK12" s="303" t="s">
        <v>221</v>
      </c>
      <c r="AL12" s="301">
        <f t="shared" si="5"/>
        <v>157</v>
      </c>
      <c r="AM12" s="311">
        <v>13571.428571428572</v>
      </c>
      <c r="AN12" s="311">
        <f t="shared" si="6"/>
        <v>2130714.2857142859</v>
      </c>
    </row>
    <row r="13" spans="3:40" x14ac:dyDescent="0.2">
      <c r="C13" s="303" t="str">
        <f>+'Total Dotaciones'!B19</f>
        <v>Azadones Con Cabo de Madera</v>
      </c>
      <c r="D13" s="301">
        <v>0</v>
      </c>
      <c r="E13" s="302">
        <v>17</v>
      </c>
      <c r="F13" s="301">
        <v>5</v>
      </c>
      <c r="G13" s="302">
        <v>6</v>
      </c>
      <c r="H13" s="302"/>
      <c r="I13" s="302">
        <v>1</v>
      </c>
      <c r="J13" s="302">
        <v>2</v>
      </c>
      <c r="K13" s="302">
        <v>1</v>
      </c>
      <c r="L13" s="302"/>
      <c r="M13" s="301">
        <v>4</v>
      </c>
      <c r="N13" s="301"/>
      <c r="O13" s="301">
        <v>1</v>
      </c>
      <c r="P13" s="301"/>
      <c r="Q13" s="301"/>
      <c r="R13" s="301">
        <v>1</v>
      </c>
      <c r="S13" s="301">
        <v>2</v>
      </c>
      <c r="T13" s="301"/>
      <c r="U13" s="301">
        <f>+'Total Dotaciones'!T19</f>
        <v>160</v>
      </c>
      <c r="V13" s="311">
        <f>+'ESTUDIO DE MERCADO '!J19</f>
        <v>55713.44666666667</v>
      </c>
      <c r="W13" s="311">
        <f t="shared" si="0"/>
        <v>8914151.4666666668</v>
      </c>
      <c r="X13" s="311">
        <f>+'ANALISIS COMPARATIVO V U'!Y16</f>
        <v>103174.70135746607</v>
      </c>
      <c r="Y13" s="311">
        <f t="shared" si="1"/>
        <v>16507952.21719457</v>
      </c>
      <c r="Z13" s="593">
        <f t="shared" si="7"/>
        <v>0.85188150312724131</v>
      </c>
      <c r="AE13" s="303" t="s">
        <v>223</v>
      </c>
      <c r="AF13" s="301">
        <f t="shared" si="2"/>
        <v>80</v>
      </c>
      <c r="AG13" s="309">
        <f t="shared" si="3"/>
        <v>103174.70135746607</v>
      </c>
      <c r="AH13" s="311">
        <f t="shared" si="4"/>
        <v>8253976.1085972851</v>
      </c>
      <c r="AK13" s="303" t="s">
        <v>223</v>
      </c>
      <c r="AL13" s="301">
        <f t="shared" si="5"/>
        <v>160</v>
      </c>
      <c r="AM13" s="311">
        <v>41066.666666666664</v>
      </c>
      <c r="AN13" s="311">
        <f t="shared" si="6"/>
        <v>6570666.666666666</v>
      </c>
    </row>
    <row r="14" spans="3:40" x14ac:dyDescent="0.2">
      <c r="C14" s="303" t="str">
        <f>+'Total Dotaciones'!B20</f>
        <v>Machetes 22" 56cm largo aproximadamente</v>
      </c>
      <c r="D14" s="301">
        <v>0</v>
      </c>
      <c r="E14" s="302">
        <v>13</v>
      </c>
      <c r="F14" s="301">
        <v>5</v>
      </c>
      <c r="G14" s="302">
        <v>5</v>
      </c>
      <c r="H14" s="302"/>
      <c r="I14" s="302">
        <v>1</v>
      </c>
      <c r="J14" s="302">
        <v>2</v>
      </c>
      <c r="K14" s="302">
        <v>1</v>
      </c>
      <c r="L14" s="302"/>
      <c r="M14" s="301">
        <v>3</v>
      </c>
      <c r="N14" s="301"/>
      <c r="O14" s="301">
        <v>1</v>
      </c>
      <c r="P14" s="301"/>
      <c r="Q14" s="301"/>
      <c r="R14" s="301">
        <v>1</v>
      </c>
      <c r="S14" s="301">
        <v>2</v>
      </c>
      <c r="T14" s="301"/>
      <c r="U14" s="301">
        <f>+'Total Dotaciones'!T20</f>
        <v>434</v>
      </c>
      <c r="V14" s="311">
        <f>+'ESTUDIO DE MERCADO '!J20</f>
        <v>22921.600000000002</v>
      </c>
      <c r="W14" s="311">
        <f t="shared" si="0"/>
        <v>9947974.4000000004</v>
      </c>
      <c r="X14" s="311">
        <f>+'ANALISIS COMPARATIVO V U'!Y17</f>
        <v>43793.658046994184</v>
      </c>
      <c r="Y14" s="311">
        <f t="shared" si="1"/>
        <v>19006447.592395477</v>
      </c>
      <c r="Z14" s="593">
        <f t="shared" si="7"/>
        <v>0.91058469072814208</v>
      </c>
      <c r="AE14" s="303" t="s">
        <v>224</v>
      </c>
      <c r="AF14" s="301">
        <f t="shared" si="2"/>
        <v>217</v>
      </c>
      <c r="AG14" s="309">
        <f t="shared" si="3"/>
        <v>43793.658046994184</v>
      </c>
      <c r="AH14" s="311">
        <f t="shared" si="4"/>
        <v>9503223.7961977385</v>
      </c>
      <c r="AK14" s="303" t="s">
        <v>224</v>
      </c>
      <c r="AL14" s="301">
        <f t="shared" si="5"/>
        <v>434</v>
      </c>
      <c r="AM14" s="311">
        <v>24666.666666666668</v>
      </c>
      <c r="AN14" s="311">
        <f t="shared" si="6"/>
        <v>10705333.333333334</v>
      </c>
    </row>
    <row r="15" spans="3:40" x14ac:dyDescent="0.2">
      <c r="C15" s="303" t="str">
        <f>+'Total Dotaciones'!B21</f>
        <v>Rastrillos</v>
      </c>
      <c r="D15" s="301">
        <v>0</v>
      </c>
      <c r="E15" s="302">
        <v>10</v>
      </c>
      <c r="F15" s="301">
        <v>5</v>
      </c>
      <c r="G15" s="302">
        <v>4</v>
      </c>
      <c r="H15" s="302"/>
      <c r="I15" s="302">
        <v>1</v>
      </c>
      <c r="J15" s="302">
        <v>2</v>
      </c>
      <c r="K15" s="302">
        <v>1</v>
      </c>
      <c r="L15" s="302"/>
      <c r="M15" s="301">
        <v>5</v>
      </c>
      <c r="N15" s="301"/>
      <c r="O15" s="301">
        <v>1</v>
      </c>
      <c r="P15" s="301"/>
      <c r="Q15" s="301"/>
      <c r="R15" s="301">
        <v>1</v>
      </c>
      <c r="S15" s="301">
        <v>2</v>
      </c>
      <c r="T15" s="301"/>
      <c r="U15" s="301">
        <f>+'Total Dotaciones'!T21</f>
        <v>128</v>
      </c>
      <c r="V15" s="311">
        <f>+'ANALISIS COMPARATIVO V U'!Y18</f>
        <v>42807.819505819512</v>
      </c>
      <c r="W15" s="311">
        <f t="shared" si="0"/>
        <v>5479400.8967448976</v>
      </c>
      <c r="X15" s="311">
        <f>+'ANALISIS COMPARATIVO V U'!Y18</f>
        <v>42807.819505819512</v>
      </c>
      <c r="Y15" s="311">
        <f t="shared" si="1"/>
        <v>5479400.8967448976</v>
      </c>
      <c r="Z15" s="593">
        <f t="shared" si="7"/>
        <v>0</v>
      </c>
      <c r="AE15" s="303" t="s">
        <v>205</v>
      </c>
      <c r="AF15" s="301">
        <f t="shared" si="2"/>
        <v>64</v>
      </c>
      <c r="AG15" s="309">
        <f t="shared" si="3"/>
        <v>42807.819505819512</v>
      </c>
      <c r="AH15" s="311">
        <f t="shared" si="4"/>
        <v>2739700.4483724488</v>
      </c>
      <c r="AK15" s="303" t="s">
        <v>205</v>
      </c>
      <c r="AL15" s="301">
        <f t="shared" si="5"/>
        <v>128</v>
      </c>
      <c r="AM15" s="311">
        <v>26203</v>
      </c>
      <c r="AN15" s="311">
        <f t="shared" si="6"/>
        <v>3353984</v>
      </c>
    </row>
    <row r="16" spans="3:40" x14ac:dyDescent="0.2">
      <c r="C16" s="303" t="str">
        <f>+'Total Dotaciones'!B22</f>
        <v>Manila de 10 MTS</v>
      </c>
      <c r="D16" s="301">
        <v>0</v>
      </c>
      <c r="E16" s="302">
        <v>7</v>
      </c>
      <c r="F16" s="301">
        <v>5</v>
      </c>
      <c r="G16" s="302">
        <v>3</v>
      </c>
      <c r="H16" s="302"/>
      <c r="I16" s="302">
        <v>1</v>
      </c>
      <c r="J16" s="302">
        <v>2</v>
      </c>
      <c r="K16" s="302">
        <v>1</v>
      </c>
      <c r="L16" s="302"/>
      <c r="M16" s="301">
        <v>4</v>
      </c>
      <c r="N16" s="301"/>
      <c r="O16" s="301">
        <v>1</v>
      </c>
      <c r="P16" s="301"/>
      <c r="Q16" s="301"/>
      <c r="R16" s="301">
        <v>1</v>
      </c>
      <c r="S16" s="301">
        <v>2</v>
      </c>
      <c r="T16" s="301"/>
      <c r="U16" s="301">
        <f>+'Total Dotaciones'!T22</f>
        <v>49</v>
      </c>
      <c r="V16" s="311">
        <f>+'ANALISIS COMPARATIVO V U'!Y19</f>
        <v>266098.52540370525</v>
      </c>
      <c r="W16" s="311">
        <f t="shared" si="0"/>
        <v>13038827.744781557</v>
      </c>
      <c r="X16" s="311">
        <f>+'ANALISIS COMPARATIVO V U'!Y19</f>
        <v>266098.52540370525</v>
      </c>
      <c r="Y16" s="311">
        <f t="shared" si="1"/>
        <v>13038827.744781557</v>
      </c>
      <c r="Z16" s="593">
        <f t="shared" si="7"/>
        <v>0</v>
      </c>
      <c r="AE16" s="303" t="s">
        <v>410</v>
      </c>
      <c r="AF16" s="301">
        <f t="shared" si="2"/>
        <v>25</v>
      </c>
      <c r="AG16" s="309">
        <f t="shared" si="3"/>
        <v>266098.52540370525</v>
      </c>
      <c r="AH16" s="311">
        <f t="shared" si="4"/>
        <v>6652463.135092631</v>
      </c>
      <c r="AK16" s="303" t="s">
        <v>410</v>
      </c>
      <c r="AL16" s="301">
        <f t="shared" si="5"/>
        <v>49</v>
      </c>
      <c r="AM16" s="311">
        <v>10000</v>
      </c>
      <c r="AN16" s="311">
        <f t="shared" si="6"/>
        <v>490000</v>
      </c>
    </row>
    <row r="17" spans="3:40" x14ac:dyDescent="0.2">
      <c r="C17" s="303" t="str">
        <f>+'Total Dotaciones'!B23</f>
        <v>Trompo mezclador 2 Bulto Motor Diésel Fabricación lamina trabajo pesado calibre 3/16″ y 1/8″ Chasis en U de 3″ Cremallera Completa intercambiable Cabina Calibre 16 Producción x hora 3 a 4 m3 o 15 a 18 bultos Corona diente interno Hierro Seguridad industrial Piñón protegido Rodamientos Trabajo pesado Llantas Nuevas rin N° 13 Peso seco 340 Kg (sin motor) Dimensiones cm 200 La x 167 An x 115 Al Capacidad Máxima 500 Lt Capacidad de mezcla 390 Lt</v>
      </c>
      <c r="D17" s="301">
        <v>0</v>
      </c>
      <c r="E17" s="302">
        <v>8</v>
      </c>
      <c r="F17" s="301">
        <v>5</v>
      </c>
      <c r="G17" s="302">
        <v>1</v>
      </c>
      <c r="H17" s="302"/>
      <c r="I17" s="302">
        <v>1</v>
      </c>
      <c r="J17" s="302">
        <v>2</v>
      </c>
      <c r="K17" s="302">
        <v>1</v>
      </c>
      <c r="L17" s="302"/>
      <c r="M17" s="301">
        <v>3</v>
      </c>
      <c r="N17" s="301"/>
      <c r="O17" s="301">
        <v>1</v>
      </c>
      <c r="P17" s="301"/>
      <c r="Q17" s="301"/>
      <c r="R17" s="301">
        <v>1</v>
      </c>
      <c r="S17" s="301">
        <v>2</v>
      </c>
      <c r="T17" s="301"/>
      <c r="U17" s="301">
        <f>+'Total Dotaciones'!T60</f>
        <v>12</v>
      </c>
      <c r="V17" s="311">
        <f>+'ESTUDIO DE MERCADO '!J22</f>
        <v>8985351.3193333335</v>
      </c>
      <c r="W17" s="311">
        <f t="shared" si="0"/>
        <v>107824215.832</v>
      </c>
      <c r="X17" s="311">
        <f>+'ANALISIS COMPARATIVO V U'!Y20</f>
        <v>11759082.787726438</v>
      </c>
      <c r="Y17" s="311">
        <f t="shared" si="1"/>
        <v>141108993.45271724</v>
      </c>
      <c r="Z17" s="593">
        <f t="shared" si="7"/>
        <v>0.30869482670365977</v>
      </c>
      <c r="AE17" s="303" t="s">
        <v>400</v>
      </c>
      <c r="AF17" s="301">
        <f t="shared" si="2"/>
        <v>6</v>
      </c>
      <c r="AG17" s="309">
        <f t="shared" si="3"/>
        <v>11759082.787726438</v>
      </c>
      <c r="AH17" s="311">
        <f t="shared" si="4"/>
        <v>70554496.726358622</v>
      </c>
      <c r="AK17" s="303" t="s">
        <v>400</v>
      </c>
      <c r="AL17" s="301">
        <f t="shared" si="5"/>
        <v>12</v>
      </c>
      <c r="AM17" s="311">
        <v>5403466.666666667</v>
      </c>
      <c r="AN17" s="311">
        <f t="shared" si="6"/>
        <v>64841600</v>
      </c>
    </row>
    <row r="18" spans="3:40" x14ac:dyDescent="0.2">
      <c r="C18" s="303" t="str">
        <f>+'Total Dotaciones'!B24</f>
        <v>Rana compactadora tamaño de la placa cm 53×50cm capacidad de impacto 13 kn(1300kg)</v>
      </c>
      <c r="D18" s="301">
        <v>0</v>
      </c>
      <c r="E18" s="302">
        <v>13</v>
      </c>
      <c r="F18" s="301">
        <v>5</v>
      </c>
      <c r="G18" s="302">
        <v>6</v>
      </c>
      <c r="H18" s="302"/>
      <c r="I18" s="302">
        <v>1</v>
      </c>
      <c r="J18" s="302">
        <v>2</v>
      </c>
      <c r="K18" s="302">
        <v>1</v>
      </c>
      <c r="L18" s="302"/>
      <c r="M18" s="301">
        <v>3</v>
      </c>
      <c r="N18" s="301"/>
      <c r="O18" s="301">
        <v>1</v>
      </c>
      <c r="P18" s="301"/>
      <c r="Q18" s="301"/>
      <c r="R18" s="301">
        <v>1</v>
      </c>
      <c r="S18" s="301">
        <v>2</v>
      </c>
      <c r="T18" s="301"/>
      <c r="U18" s="301">
        <f>+'Total Dotaciones'!T61</f>
        <v>12</v>
      </c>
      <c r="V18" s="311">
        <f>+'ESTUDIO DE MERCADO '!J23</f>
        <v>3256419.5506666666</v>
      </c>
      <c r="W18" s="311">
        <f t="shared" si="0"/>
        <v>39077034.607999995</v>
      </c>
      <c r="X18" s="311">
        <f>+'ANALISIS COMPARATIVO V U'!Y21</f>
        <v>6678936.0304925665</v>
      </c>
      <c r="Y18" s="311">
        <f t="shared" si="1"/>
        <v>80147232.365910798</v>
      </c>
      <c r="Z18" s="593">
        <f t="shared" si="7"/>
        <v>1.0510059980217319</v>
      </c>
      <c r="AE18" s="303" t="s">
        <v>226</v>
      </c>
      <c r="AF18" s="301">
        <f t="shared" si="2"/>
        <v>6</v>
      </c>
      <c r="AG18" s="309">
        <f t="shared" si="3"/>
        <v>6678936.0304925665</v>
      </c>
      <c r="AH18" s="311">
        <f t="shared" si="4"/>
        <v>40073616.182955399</v>
      </c>
      <c r="AK18" s="303" t="s">
        <v>226</v>
      </c>
      <c r="AL18" s="301">
        <f t="shared" si="5"/>
        <v>12</v>
      </c>
      <c r="AM18" s="311">
        <v>2333333.3333333335</v>
      </c>
      <c r="AN18" s="311">
        <f t="shared" si="6"/>
        <v>28000000</v>
      </c>
    </row>
    <row r="19" spans="3:40" x14ac:dyDescent="0.2">
      <c r="C19" s="627" t="s">
        <v>25</v>
      </c>
      <c r="D19" s="627"/>
      <c r="E19" s="627"/>
      <c r="F19" s="627"/>
      <c r="G19" s="627"/>
      <c r="H19" s="627"/>
      <c r="I19" s="627"/>
      <c r="J19" s="627"/>
      <c r="K19" s="627"/>
      <c r="L19" s="627"/>
      <c r="M19" s="627"/>
      <c r="N19" s="627"/>
      <c r="O19" s="627"/>
      <c r="P19" s="627"/>
      <c r="Q19" s="627"/>
      <c r="R19" s="627"/>
      <c r="S19" s="627"/>
      <c r="T19" s="627"/>
      <c r="U19" s="627"/>
      <c r="V19" s="627"/>
      <c r="W19" s="311">
        <f>SUM(W4:W18)</f>
        <v>558933240.77346277</v>
      </c>
      <c r="Y19" s="312">
        <f>SUM(Y4:Y18)</f>
        <v>960246299.4150722</v>
      </c>
      <c r="AH19" s="594">
        <f>SUM(AH4:AH18)</f>
        <v>482429440.75313556</v>
      </c>
      <c r="AN19" s="311">
        <f>SUM(AN4:AN18)</f>
        <v>495309172.45076483</v>
      </c>
    </row>
    <row r="23" spans="3:40" x14ac:dyDescent="0.2">
      <c r="C23" s="623" t="s">
        <v>460</v>
      </c>
      <c r="D23" s="624"/>
      <c r="E23" s="624"/>
      <c r="F23" s="624"/>
      <c r="G23" s="624"/>
      <c r="H23" s="624"/>
      <c r="I23" s="624"/>
      <c r="J23" s="624"/>
      <c r="K23" s="624"/>
      <c r="L23" s="624"/>
      <c r="M23" s="624"/>
      <c r="N23" s="624"/>
      <c r="O23" s="624"/>
      <c r="P23" s="624"/>
      <c r="Q23" s="624"/>
      <c r="R23" s="624"/>
      <c r="S23" s="624"/>
      <c r="T23" s="624"/>
      <c r="U23" s="624"/>
      <c r="V23" s="624"/>
      <c r="W23" s="625"/>
    </row>
    <row r="24" spans="3:40" ht="24" customHeight="1" x14ac:dyDescent="0.2">
      <c r="C24" s="626" t="s">
        <v>458</v>
      </c>
      <c r="D24" s="626"/>
      <c r="E24" s="626"/>
      <c r="F24" s="626"/>
      <c r="G24" s="626"/>
      <c r="H24" s="626"/>
      <c r="I24" s="626"/>
      <c r="J24" s="626"/>
      <c r="K24" s="626"/>
      <c r="L24" s="626"/>
      <c r="M24" s="626"/>
      <c r="N24" s="626"/>
      <c r="O24" s="626"/>
      <c r="P24" s="626"/>
      <c r="Q24" s="626"/>
      <c r="R24" s="626"/>
      <c r="S24" s="626"/>
      <c r="T24" s="626"/>
      <c r="U24" s="626"/>
      <c r="V24" s="626"/>
      <c r="W24" s="626"/>
    </row>
    <row r="25" spans="3:40" ht="25" customHeight="1" x14ac:dyDescent="0.2">
      <c r="C25" s="626" t="s">
        <v>459</v>
      </c>
      <c r="D25" s="626"/>
      <c r="E25" s="626"/>
      <c r="F25" s="626"/>
      <c r="G25" s="626"/>
      <c r="H25" s="626"/>
      <c r="I25" s="626"/>
      <c r="J25" s="626"/>
      <c r="K25" s="626"/>
      <c r="L25" s="626"/>
      <c r="M25" s="626"/>
      <c r="N25" s="626"/>
      <c r="O25" s="626"/>
      <c r="P25" s="626"/>
      <c r="Q25" s="626"/>
      <c r="R25" s="626"/>
      <c r="S25" s="626"/>
      <c r="T25" s="626"/>
      <c r="U25" s="626"/>
      <c r="V25" s="626"/>
      <c r="W25" s="626"/>
    </row>
  </sheetData>
  <mergeCells count="4">
    <mergeCell ref="C19:V19"/>
    <mergeCell ref="C23:W23"/>
    <mergeCell ref="C24:W24"/>
    <mergeCell ref="C25:W25"/>
  </mergeCells>
  <hyperlinks>
    <hyperlink ref="J3" location="'Ficha Técnica Sibaté'!A1" display="SIBATÉ" xr:uid="{A0F03485-88D8-0A45-AB91-5897D3300386}"/>
    <hyperlink ref="K3" location="'Ficha Técnica Sutatausa'!A1" display="SUTATAUSA" xr:uid="{03EAA97B-30A0-C44A-AE5E-8660CEBF3FFB}"/>
    <hyperlink ref="L3" location="'Ficha Técnica Tausa'!A1" display="TAUSA" xr:uid="{ABE79ABB-DDF8-8145-9F30-949B918ECC92}"/>
    <hyperlink ref="M3" location="'Ficha Técnica Ubaté'!A1" display="UBATÉ" xr:uid="{DD7EEE00-220E-5440-9F09-9549765CAD4F}"/>
    <hyperlink ref="O3" location="'Ficha Técnica Vergara'!A1" display="VERGARA" xr:uid="{DD1B05BB-24E7-544F-8918-04E91CFB3067}"/>
    <hyperlink ref="P3" location="'Ficha Técnica Villapinzón'!A1" display="VILLAPINZÓN" xr:uid="{CCD57145-0395-E140-9635-21148A45382D}"/>
    <hyperlink ref="R3" location="'Ficha Técnica San Bernardo'!A1" display="SAN BERNARDO" xr:uid="{52D12539-A91E-424A-B004-9FEAB060AFA6}"/>
    <hyperlink ref="S3" location="'Ficha Técnica Funza'!A1" display="FUNZA" xr:uid="{ED32F409-2A9A-DA45-A69A-8D6A6A999FD1}"/>
    <hyperlink ref="D3" location="'Ficha Técnica Cogua'!A1" display="COGUA" xr:uid="{B23CA880-DE94-DC44-A97E-0825F66673FB}"/>
    <hyperlink ref="E3" location="'Ficha Técnica Cucunuba'!A1" display="CUCUNUBÁ" xr:uid="{66D59396-4C3F-8D4E-A370-E02DA9420D29}"/>
    <hyperlink ref="F3" location="'Ficha Técnica Gama'!A1" display="GAMA" xr:uid="{A6A6780A-908E-0C42-AC9D-6BCFA022EBA1}"/>
    <hyperlink ref="G3" location="'Ficha Técnica Sesquilé'!A1" display="SESQUILÉ" xr:uid="{708897BF-0A3F-CB4B-AA0B-2ABB96023716}"/>
    <hyperlink ref="H3" location="'Ficha Técnica Guayabal de Siqui'!A1" display="GUAYABAL DE SIQUIMA" xr:uid="{C0141B48-1F97-C242-B775-57D14B3268D9}"/>
    <hyperlink ref="I3" location="'Ficha Técnica Puerto Salgar'!A1" display="PUERTO SALGAR" xr:uid="{B81AF0EF-0E5A-0D4E-9F1A-8DC8B6276EFF}"/>
    <hyperlink ref="N3" location="'Ficha Técnica Ubaque'!A1" display="UBAQUE" xr:uid="{90828AF5-30A0-9B41-B14C-FD45B825312D}"/>
    <hyperlink ref="Q3" location="'Ficha Técnica Agua de Dios'!A1" display="AGUA DE DIOS" xr:uid="{E55CBE6C-3472-4345-8283-45F8FEE6B2F3}"/>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4C9E1B-2C77-2B4F-8871-BF0F0A29DC37}">
  <dimension ref="C3:W11"/>
  <sheetViews>
    <sheetView workbookViewId="0">
      <selection activeCell="C14" sqref="C14"/>
    </sheetView>
  </sheetViews>
  <sheetFormatPr baseColWidth="10" defaultRowHeight="16" x14ac:dyDescent="0.2"/>
  <cols>
    <col min="1" max="2" width="10.83203125" style="299"/>
    <col min="3" max="3" width="59.1640625" style="299" bestFit="1" customWidth="1"/>
    <col min="4" max="20" width="0" style="299" hidden="1" customWidth="1"/>
    <col min="21" max="21" width="14.6640625" style="299" customWidth="1"/>
    <col min="22" max="22" width="13.5" style="299" customWidth="1"/>
    <col min="23" max="23" width="19" style="312" customWidth="1"/>
    <col min="24" max="16384" width="10.83203125" style="299"/>
  </cols>
  <sheetData>
    <row r="3" spans="3:23" s="306" customFormat="1" ht="51" x14ac:dyDescent="0.2">
      <c r="C3" s="307" t="s">
        <v>207</v>
      </c>
      <c r="D3" s="308" t="s">
        <v>246</v>
      </c>
      <c r="E3" s="308" t="s">
        <v>230</v>
      </c>
      <c r="F3" s="308" t="s">
        <v>175</v>
      </c>
      <c r="G3" s="308" t="s">
        <v>123</v>
      </c>
      <c r="H3" s="308" t="s">
        <v>395</v>
      </c>
      <c r="I3" s="308" t="s">
        <v>274</v>
      </c>
      <c r="J3" s="308" t="s">
        <v>245</v>
      </c>
      <c r="K3" s="308" t="s">
        <v>176</v>
      </c>
      <c r="L3" s="308" t="s">
        <v>125</v>
      </c>
      <c r="M3" s="308" t="s">
        <v>231</v>
      </c>
      <c r="N3" s="308" t="s">
        <v>118</v>
      </c>
      <c r="O3" s="308" t="s">
        <v>126</v>
      </c>
      <c r="P3" s="308" t="s">
        <v>228</v>
      </c>
      <c r="Q3" s="308" t="s">
        <v>397</v>
      </c>
      <c r="R3" s="308" t="s">
        <v>404</v>
      </c>
      <c r="S3" s="308" t="s">
        <v>403</v>
      </c>
      <c r="T3" s="308" t="s">
        <v>402</v>
      </c>
      <c r="U3" s="307" t="s">
        <v>407</v>
      </c>
      <c r="V3" s="307" t="s">
        <v>406</v>
      </c>
      <c r="W3" s="310" t="s">
        <v>405</v>
      </c>
    </row>
    <row r="4" spans="3:23" x14ac:dyDescent="0.2">
      <c r="C4" s="303" t="str">
        <f>+'Total Dotaciones'!B27</f>
        <v>Botiquín tipo B</v>
      </c>
      <c r="D4" s="303">
        <f>+'Total Dotaciones'!C27</f>
        <v>0</v>
      </c>
      <c r="E4" s="303">
        <f>+'Total Dotaciones'!D27</f>
        <v>1</v>
      </c>
      <c r="F4" s="303">
        <f>+'Total Dotaciones'!E27</f>
        <v>0</v>
      </c>
      <c r="G4" s="303">
        <f>+'Total Dotaciones'!F27</f>
        <v>0</v>
      </c>
      <c r="H4" s="303">
        <f>+'Total Dotaciones'!G27</f>
        <v>0</v>
      </c>
      <c r="I4" s="303">
        <f>+'Total Dotaciones'!H27</f>
        <v>0</v>
      </c>
      <c r="J4" s="303">
        <f>+'Total Dotaciones'!I27</f>
        <v>0</v>
      </c>
      <c r="K4" s="303">
        <f>+'Total Dotaciones'!J27</f>
        <v>0</v>
      </c>
      <c r="L4" s="303">
        <f>+'Total Dotaciones'!K27</f>
        <v>0</v>
      </c>
      <c r="M4" s="303">
        <f>+'Total Dotaciones'!L27</f>
        <v>0</v>
      </c>
      <c r="N4" s="303">
        <f>+'Total Dotaciones'!M27</f>
        <v>0</v>
      </c>
      <c r="O4" s="303">
        <f>+'Total Dotaciones'!N27</f>
        <v>0</v>
      </c>
      <c r="P4" s="303">
        <f>+'Total Dotaciones'!O27</f>
        <v>0</v>
      </c>
      <c r="Q4" s="303">
        <f>+'Total Dotaciones'!P27</f>
        <v>0</v>
      </c>
      <c r="R4" s="303">
        <f>+'Total Dotaciones'!Q27</f>
        <v>0</v>
      </c>
      <c r="S4" s="303">
        <f>+'Total Dotaciones'!R27</f>
        <v>0</v>
      </c>
      <c r="T4" s="303">
        <f>+'Total Dotaciones'!S27</f>
        <v>0</v>
      </c>
      <c r="U4" s="541">
        <f>+'Total Dotaciones'!T27</f>
        <v>1</v>
      </c>
      <c r="V4" s="309">
        <f>+'ESTUDIO DE MERCADO '!J24</f>
        <v>559448.66666666674</v>
      </c>
      <c r="W4" s="311">
        <f>+V4*U4</f>
        <v>559448.66666666674</v>
      </c>
    </row>
    <row r="5" spans="3:23" x14ac:dyDescent="0.2">
      <c r="C5" s="303" t="str">
        <f>+'Total Dotaciones'!B29</f>
        <v>Extintor industrial</v>
      </c>
      <c r="D5" s="303">
        <f>+'Total Dotaciones'!C29</f>
        <v>0</v>
      </c>
      <c r="E5" s="303">
        <f>+'Total Dotaciones'!D29</f>
        <v>2</v>
      </c>
      <c r="F5" s="303">
        <f>+'Total Dotaciones'!E29</f>
        <v>0</v>
      </c>
      <c r="G5" s="303">
        <f>+'Total Dotaciones'!F29</f>
        <v>1</v>
      </c>
      <c r="H5" s="303">
        <f>+'Total Dotaciones'!G29</f>
        <v>0</v>
      </c>
      <c r="I5" s="303">
        <f>+'Total Dotaciones'!H29</f>
        <v>0</v>
      </c>
      <c r="J5" s="303">
        <f>+'Total Dotaciones'!I29</f>
        <v>0</v>
      </c>
      <c r="K5" s="303">
        <f>+'Total Dotaciones'!J29</f>
        <v>0</v>
      </c>
      <c r="L5" s="303">
        <f>+'Total Dotaciones'!K29</f>
        <v>0</v>
      </c>
      <c r="M5" s="303">
        <f>+'Total Dotaciones'!L29</f>
        <v>0</v>
      </c>
      <c r="N5" s="303">
        <f>+'Total Dotaciones'!M29</f>
        <v>0</v>
      </c>
      <c r="O5" s="303">
        <f>+'Total Dotaciones'!N29</f>
        <v>0</v>
      </c>
      <c r="P5" s="303">
        <f>+'Total Dotaciones'!O29</f>
        <v>0</v>
      </c>
      <c r="Q5" s="303">
        <f>+'Total Dotaciones'!P29</f>
        <v>0</v>
      </c>
      <c r="R5" s="303">
        <f>+'Total Dotaciones'!Q29</f>
        <v>0</v>
      </c>
      <c r="S5" s="303">
        <f>+'Total Dotaciones'!R29</f>
        <v>0</v>
      </c>
      <c r="T5" s="303">
        <f>+'Total Dotaciones'!S29</f>
        <v>0</v>
      </c>
      <c r="U5" s="541">
        <f>+'Total Dotaciones'!T29</f>
        <v>3</v>
      </c>
      <c r="V5" s="309">
        <f>+'ESTUDIO DE MERCADO '!J26</f>
        <v>83641.8</v>
      </c>
      <c r="W5" s="311">
        <f t="shared" ref="W5" si="0">+V5*U5</f>
        <v>250925.40000000002</v>
      </c>
    </row>
    <row r="6" spans="3:23" x14ac:dyDescent="0.2">
      <c r="C6" s="627" t="s">
        <v>25</v>
      </c>
      <c r="D6" s="627"/>
      <c r="E6" s="627"/>
      <c r="F6" s="627"/>
      <c r="G6" s="627"/>
      <c r="H6" s="627"/>
      <c r="I6" s="627"/>
      <c r="J6" s="627"/>
      <c r="K6" s="627"/>
      <c r="L6" s="627"/>
      <c r="M6" s="627"/>
      <c r="N6" s="627"/>
      <c r="O6" s="627"/>
      <c r="P6" s="627"/>
      <c r="Q6" s="627"/>
      <c r="R6" s="627"/>
      <c r="S6" s="627"/>
      <c r="T6" s="627"/>
      <c r="U6" s="627"/>
      <c r="V6" s="627"/>
      <c r="W6" s="311">
        <f>SUM(W4:W5)</f>
        <v>810374.06666666677</v>
      </c>
    </row>
    <row r="8" spans="3:23" x14ac:dyDescent="0.2">
      <c r="C8" s="623" t="s">
        <v>460</v>
      </c>
      <c r="D8" s="624"/>
      <c r="E8" s="624"/>
      <c r="F8" s="624"/>
      <c r="G8" s="624"/>
      <c r="H8" s="624"/>
      <c r="I8" s="624"/>
      <c r="J8" s="624"/>
      <c r="K8" s="624"/>
      <c r="L8" s="624"/>
      <c r="M8" s="624"/>
      <c r="N8" s="624"/>
      <c r="O8" s="624"/>
      <c r="P8" s="624"/>
      <c r="Q8" s="624"/>
      <c r="R8" s="624"/>
      <c r="S8" s="624"/>
      <c r="T8" s="624"/>
      <c r="U8" s="624"/>
      <c r="V8" s="624"/>
      <c r="W8" s="625"/>
    </row>
    <row r="9" spans="3:23" ht="26" customHeight="1" x14ac:dyDescent="0.2">
      <c r="C9" s="626" t="s">
        <v>458</v>
      </c>
      <c r="D9" s="626"/>
      <c r="E9" s="626"/>
      <c r="F9" s="626"/>
      <c r="G9" s="626"/>
      <c r="H9" s="626"/>
      <c r="I9" s="626"/>
      <c r="J9" s="626"/>
      <c r="K9" s="626"/>
      <c r="L9" s="626"/>
      <c r="M9" s="626"/>
      <c r="N9" s="626"/>
      <c r="O9" s="626"/>
      <c r="P9" s="626"/>
      <c r="Q9" s="626"/>
      <c r="R9" s="626"/>
      <c r="S9" s="626"/>
      <c r="T9" s="626"/>
      <c r="U9" s="626"/>
      <c r="V9" s="626"/>
      <c r="W9" s="626"/>
    </row>
    <row r="10" spans="3:23" ht="26" customHeight="1" x14ac:dyDescent="0.2">
      <c r="C10" s="626" t="s">
        <v>459</v>
      </c>
      <c r="D10" s="626"/>
      <c r="E10" s="626"/>
      <c r="F10" s="626"/>
      <c r="G10" s="626"/>
      <c r="H10" s="626"/>
      <c r="I10" s="626"/>
      <c r="J10" s="626"/>
      <c r="K10" s="626"/>
      <c r="L10" s="626"/>
      <c r="M10" s="626"/>
      <c r="N10" s="626"/>
      <c r="O10" s="626"/>
      <c r="P10" s="626"/>
      <c r="Q10" s="626"/>
      <c r="R10" s="626"/>
      <c r="S10" s="626"/>
      <c r="T10" s="626"/>
      <c r="U10" s="626"/>
      <c r="V10" s="626"/>
      <c r="W10" s="626"/>
    </row>
    <row r="11" spans="3:23" ht="23" customHeight="1" x14ac:dyDescent="0.2"/>
  </sheetData>
  <mergeCells count="4">
    <mergeCell ref="C6:V6"/>
    <mergeCell ref="C8:W8"/>
    <mergeCell ref="C9:W9"/>
    <mergeCell ref="C10:W10"/>
  </mergeCells>
  <hyperlinks>
    <hyperlink ref="J3" location="'Ficha Técnica Sibaté'!A1" display="SIBATÉ" xr:uid="{5911EFF4-49C4-D540-9106-B0C123887A72}"/>
    <hyperlink ref="K3" location="'Ficha Técnica Sutatausa'!A1" display="SUTATAUSA" xr:uid="{8FBFA24D-A1E2-684F-8366-9605D781DC92}"/>
    <hyperlink ref="L3" location="'Ficha Técnica Tausa'!A1" display="TAUSA" xr:uid="{810B9BC1-B192-8A42-8EC0-D7CE0FAC338F}"/>
    <hyperlink ref="M3" location="'Ficha Técnica Ubaté'!A1" display="UBATÉ" xr:uid="{30D7FD09-DE48-164E-90CA-F9C7A2A65C86}"/>
    <hyperlink ref="O3" location="'Ficha Técnica Vergara'!A1" display="VERGARA" xr:uid="{E0D9308E-FD7F-CD47-8FF5-00931644D4D5}"/>
    <hyperlink ref="P3" location="'Ficha Técnica Villapinzón'!A1" display="VILLAPINZÓN" xr:uid="{DFAD0F3B-86F0-4648-A096-BEA6FE6F66A0}"/>
    <hyperlink ref="R3" location="'Ficha Técnica San Bernardo'!A1" display="SAN BERNARDO" xr:uid="{2550F097-73EC-2048-B016-3FD5DDD83494}"/>
    <hyperlink ref="S3" location="'Ficha Técnica Funza'!A1" display="FUNZA" xr:uid="{718B0B80-3476-2B4F-9620-8BC6EE66EC1A}"/>
    <hyperlink ref="D3" location="'Ficha Técnica Cogua'!A1" display="COGUA" xr:uid="{28447AA1-3795-4940-A404-9B027505CCAA}"/>
    <hyperlink ref="E3" location="'Ficha Técnica Cucunuba'!A1" display="CUCUNUBÁ" xr:uid="{630FE4CE-C51E-134B-92F8-D4BA4762E98D}"/>
    <hyperlink ref="F3" location="'Ficha Técnica Gama'!A1" display="GAMA" xr:uid="{81A0EA0F-EF6E-704C-B4EE-C06FEDF86BC7}"/>
    <hyperlink ref="G3" location="'Ficha Técnica Sesquilé'!A1" display="SESQUILÉ" xr:uid="{D7D5E3DB-7EC4-7541-A4E1-9E3D2FD22036}"/>
    <hyperlink ref="H3" location="'Ficha Técnica Guayabal de Siqui'!A1" display="GUAYABAL DE SIQUIMA" xr:uid="{2DFBA807-98FD-E549-AB8F-2987D3B7344C}"/>
    <hyperlink ref="I3" location="'Ficha Técnica Puerto Salgar'!A1" display="PUERTO SALGAR" xr:uid="{D8B5C4A4-883C-8043-BC5C-A201A5AC3EDD}"/>
    <hyperlink ref="N3" location="'Ficha Técnica Ubaque'!A1" display="UBAQUE" xr:uid="{0B578393-F392-E74A-9405-2E2AFFDB2B85}"/>
    <hyperlink ref="Q3" location="'Ficha Técnica Agua de Dios'!A1" display="AGUA DE DIOS" xr:uid="{D585B939-5545-5749-8B3E-BDFB17E1A5C4}"/>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3F2BF8-5F5D-B443-992E-64B6494DEC90}">
  <dimension ref="A1:AF1002"/>
  <sheetViews>
    <sheetView showGridLines="0" topLeftCell="A31" zoomScale="50" zoomScaleNormal="125" workbookViewId="0">
      <selection activeCell="C40" sqref="C40:S75"/>
    </sheetView>
  </sheetViews>
  <sheetFormatPr baseColWidth="10" defaultColWidth="0" defaultRowHeight="15" zeroHeight="1" x14ac:dyDescent="0.2"/>
  <cols>
    <col min="1" max="1" width="5.6640625" customWidth="1"/>
    <col min="2" max="2" width="68.33203125" customWidth="1"/>
    <col min="3" max="19" width="16.1640625" customWidth="1"/>
    <col min="20" max="20" width="10.6640625" customWidth="1"/>
    <col min="21" max="21" width="10.6640625" style="314" customWidth="1"/>
    <col min="22" max="32" width="10.6640625" hidden="1" customWidth="1"/>
    <col min="33" max="16384" width="12.6640625" hidden="1"/>
  </cols>
  <sheetData>
    <row r="1" spans="1:21" ht="21.75" customHeight="1" thickBot="1" x14ac:dyDescent="0.25">
      <c r="B1" s="313"/>
      <c r="C1" s="313"/>
      <c r="D1" s="313"/>
      <c r="E1" s="313"/>
      <c r="F1" s="313"/>
      <c r="G1" s="313"/>
      <c r="H1" s="313"/>
      <c r="I1" s="313"/>
      <c r="J1" s="313"/>
      <c r="K1" s="313"/>
      <c r="L1" s="313"/>
      <c r="M1" s="313"/>
      <c r="N1" s="313"/>
      <c r="O1" s="313"/>
      <c r="P1" s="313"/>
      <c r="Q1" s="313"/>
      <c r="R1" s="313"/>
      <c r="S1" s="313"/>
      <c r="T1" s="313"/>
    </row>
    <row r="2" spans="1:21" ht="33" thickBot="1" x14ac:dyDescent="0.25">
      <c r="B2" s="315" t="s">
        <v>207</v>
      </c>
      <c r="C2" s="316" t="s">
        <v>246</v>
      </c>
      <c r="D2" s="317" t="s">
        <v>230</v>
      </c>
      <c r="E2" s="318" t="s">
        <v>175</v>
      </c>
      <c r="F2" s="319" t="s">
        <v>123</v>
      </c>
      <c r="G2" s="319" t="s">
        <v>395</v>
      </c>
      <c r="H2" s="317" t="s">
        <v>274</v>
      </c>
      <c r="I2" s="319" t="s">
        <v>245</v>
      </c>
      <c r="J2" s="317" t="s">
        <v>176</v>
      </c>
      <c r="K2" s="319" t="s">
        <v>125</v>
      </c>
      <c r="L2" s="317" t="s">
        <v>231</v>
      </c>
      <c r="M2" s="317" t="s">
        <v>118</v>
      </c>
      <c r="N2" s="317" t="s">
        <v>126</v>
      </c>
      <c r="O2" s="319" t="s">
        <v>228</v>
      </c>
      <c r="P2" s="317" t="s">
        <v>397</v>
      </c>
      <c r="Q2" s="319" t="s">
        <v>404</v>
      </c>
      <c r="R2" s="320" t="s">
        <v>403</v>
      </c>
      <c r="S2" s="318" t="s">
        <v>402</v>
      </c>
      <c r="T2" s="321" t="s">
        <v>25</v>
      </c>
    </row>
    <row r="3" spans="1:21" s="322" customFormat="1" ht="17" thickBot="1" x14ac:dyDescent="0.25">
      <c r="A3" s="628" t="s">
        <v>413</v>
      </c>
      <c r="B3" s="323" t="s">
        <v>210</v>
      </c>
      <c r="C3" s="324">
        <v>96</v>
      </c>
      <c r="D3" s="325">
        <v>119</v>
      </c>
      <c r="E3" s="326"/>
      <c r="F3" s="327">
        <v>128</v>
      </c>
      <c r="G3" s="328">
        <v>64</v>
      </c>
      <c r="H3" s="329">
        <v>160</v>
      </c>
      <c r="I3" s="328">
        <v>224</v>
      </c>
      <c r="J3" s="330">
        <v>48</v>
      </c>
      <c r="K3" s="331">
        <v>32</v>
      </c>
      <c r="L3" s="332">
        <v>601</v>
      </c>
      <c r="M3" s="332">
        <v>96</v>
      </c>
      <c r="N3" s="333"/>
      <c r="O3" s="326">
        <v>128</v>
      </c>
      <c r="P3" s="332"/>
      <c r="Q3" s="332">
        <v>16</v>
      </c>
      <c r="R3" s="334">
        <v>208</v>
      </c>
      <c r="S3" s="335">
        <v>40</v>
      </c>
      <c r="T3" s="336">
        <f>SUM(C3:S3)</f>
        <v>1960</v>
      </c>
      <c r="U3" s="314"/>
    </row>
    <row r="4" spans="1:21" s="322" customFormat="1" ht="17" thickBot="1" x14ac:dyDescent="0.25">
      <c r="A4" s="628"/>
      <c r="B4" s="337" t="s">
        <v>211</v>
      </c>
      <c r="C4" s="338">
        <v>24</v>
      </c>
      <c r="D4" s="339">
        <v>45</v>
      </c>
      <c r="E4" s="340"/>
      <c r="F4" s="341">
        <v>8</v>
      </c>
      <c r="G4" s="342">
        <v>16</v>
      </c>
      <c r="H4" s="343">
        <v>40</v>
      </c>
      <c r="I4" s="342">
        <v>56</v>
      </c>
      <c r="J4" s="344">
        <v>12</v>
      </c>
      <c r="K4" s="345">
        <v>8</v>
      </c>
      <c r="L4" s="346">
        <v>103</v>
      </c>
      <c r="M4" s="346">
        <v>24</v>
      </c>
      <c r="N4" s="347"/>
      <c r="O4" s="340">
        <v>12</v>
      </c>
      <c r="P4" s="346"/>
      <c r="Q4" s="346">
        <v>4</v>
      </c>
      <c r="R4" s="348">
        <v>52</v>
      </c>
      <c r="S4" s="346">
        <v>10</v>
      </c>
      <c r="T4" s="336">
        <f>SUM(C4:S4)</f>
        <v>414</v>
      </c>
      <c r="U4" s="314"/>
    </row>
    <row r="5" spans="1:21" s="322" customFormat="1" ht="17" thickBot="1" x14ac:dyDescent="0.25">
      <c r="A5" s="628"/>
      <c r="B5" s="337" t="s">
        <v>252</v>
      </c>
      <c r="C5" s="338">
        <v>3</v>
      </c>
      <c r="D5" s="339">
        <v>2</v>
      </c>
      <c r="E5" s="340"/>
      <c r="F5" s="341">
        <v>2</v>
      </c>
      <c r="G5" s="342"/>
      <c r="H5" s="349"/>
      <c r="I5" s="342">
        <v>3</v>
      </c>
      <c r="J5" s="344">
        <v>1</v>
      </c>
      <c r="K5" s="345">
        <v>4</v>
      </c>
      <c r="L5" s="346">
        <v>7</v>
      </c>
      <c r="M5" s="346"/>
      <c r="N5" s="347"/>
      <c r="O5" s="340"/>
      <c r="P5" s="346"/>
      <c r="Q5" s="346"/>
      <c r="R5" s="348">
        <v>5</v>
      </c>
      <c r="S5" s="346"/>
      <c r="T5" s="336">
        <f t="shared" ref="T5:T38" si="0">SUM(C5:R5)</f>
        <v>27</v>
      </c>
      <c r="U5" s="314"/>
    </row>
    <row r="6" spans="1:21" s="322" customFormat="1" ht="17" thickBot="1" x14ac:dyDescent="0.25">
      <c r="A6" s="628"/>
      <c r="B6" s="350" t="s">
        <v>401</v>
      </c>
      <c r="C6" s="338"/>
      <c r="D6" s="339">
        <v>2</v>
      </c>
      <c r="E6" s="340"/>
      <c r="F6" s="341"/>
      <c r="G6" s="342"/>
      <c r="H6" s="349"/>
      <c r="I6" s="342"/>
      <c r="J6" s="339"/>
      <c r="K6" s="345"/>
      <c r="L6" s="346">
        <v>2</v>
      </c>
      <c r="M6" s="346"/>
      <c r="N6" s="347"/>
      <c r="O6" s="340">
        <v>2</v>
      </c>
      <c r="P6" s="346"/>
      <c r="Q6" s="346"/>
      <c r="R6" s="348">
        <v>2</v>
      </c>
      <c r="S6" s="346"/>
      <c r="T6" s="336">
        <f t="shared" si="0"/>
        <v>8</v>
      </c>
      <c r="U6" s="314"/>
    </row>
    <row r="7" spans="1:21" s="314" customFormat="1" ht="17" thickBot="1" x14ac:dyDescent="0.25">
      <c r="A7" s="628"/>
      <c r="B7" s="350" t="s">
        <v>212</v>
      </c>
      <c r="C7" s="352">
        <v>6</v>
      </c>
      <c r="D7" s="353">
        <v>2</v>
      </c>
      <c r="E7" s="354"/>
      <c r="F7" s="355">
        <v>5</v>
      </c>
      <c r="G7" s="356">
        <v>4</v>
      </c>
      <c r="H7" s="357">
        <v>10</v>
      </c>
      <c r="I7" s="356">
        <v>13</v>
      </c>
      <c r="J7" s="358">
        <v>3</v>
      </c>
      <c r="K7" s="359">
        <v>2</v>
      </c>
      <c r="L7" s="360">
        <v>13</v>
      </c>
      <c r="M7" s="360">
        <v>6</v>
      </c>
      <c r="N7" s="361"/>
      <c r="O7" s="354">
        <v>3</v>
      </c>
      <c r="P7" s="360"/>
      <c r="Q7" s="360">
        <v>1</v>
      </c>
      <c r="R7" s="362">
        <v>13</v>
      </c>
      <c r="S7" s="360"/>
      <c r="T7" s="363">
        <f t="shared" si="0"/>
        <v>81</v>
      </c>
    </row>
    <row r="8" spans="1:21" s="314" customFormat="1" ht="17" thickBot="1" x14ac:dyDescent="0.25">
      <c r="A8" s="629" t="s">
        <v>414</v>
      </c>
      <c r="B8" s="364" t="s">
        <v>244</v>
      </c>
      <c r="C8" s="352">
        <v>6</v>
      </c>
      <c r="D8" s="353">
        <v>1</v>
      </c>
      <c r="E8" s="354"/>
      <c r="F8" s="355">
        <v>2</v>
      </c>
      <c r="G8" s="356">
        <v>4</v>
      </c>
      <c r="H8" s="357">
        <v>8</v>
      </c>
      <c r="I8" s="356">
        <v>8</v>
      </c>
      <c r="J8" s="358">
        <v>2</v>
      </c>
      <c r="K8" s="359">
        <v>3</v>
      </c>
      <c r="L8" s="360">
        <v>13</v>
      </c>
      <c r="M8" s="360">
        <v>8</v>
      </c>
      <c r="N8" s="365">
        <v>29</v>
      </c>
      <c r="O8" s="354">
        <v>5</v>
      </c>
      <c r="P8" s="360">
        <v>3</v>
      </c>
      <c r="Q8" s="360">
        <v>4</v>
      </c>
      <c r="R8" s="362">
        <v>12</v>
      </c>
      <c r="S8" s="360"/>
      <c r="T8" s="363">
        <f t="shared" si="0"/>
        <v>108</v>
      </c>
    </row>
    <row r="9" spans="1:21" s="314" customFormat="1" ht="17" thickBot="1" x14ac:dyDescent="0.25">
      <c r="A9" s="629"/>
      <c r="B9" s="364" t="s">
        <v>213</v>
      </c>
      <c r="C9" s="352">
        <v>6</v>
      </c>
      <c r="D9" s="353">
        <v>2</v>
      </c>
      <c r="E9" s="354"/>
      <c r="F9" s="355">
        <v>3</v>
      </c>
      <c r="G9" s="356">
        <v>4</v>
      </c>
      <c r="H9" s="357">
        <v>8</v>
      </c>
      <c r="I9" s="356">
        <v>7</v>
      </c>
      <c r="J9" s="358">
        <v>2</v>
      </c>
      <c r="K9" s="359">
        <v>3</v>
      </c>
      <c r="L9" s="360">
        <v>11</v>
      </c>
      <c r="M9" s="360">
        <v>8</v>
      </c>
      <c r="N9" s="365">
        <v>29</v>
      </c>
      <c r="O9" s="354">
        <v>5</v>
      </c>
      <c r="P9" s="360">
        <v>3</v>
      </c>
      <c r="Q9" s="360">
        <v>4</v>
      </c>
      <c r="R9" s="362">
        <v>12</v>
      </c>
      <c r="S9" s="360"/>
      <c r="T9" s="363">
        <f t="shared" si="0"/>
        <v>107</v>
      </c>
    </row>
    <row r="10" spans="1:21" s="314" customFormat="1" ht="17" thickBot="1" x14ac:dyDescent="0.25">
      <c r="A10" s="630" t="s">
        <v>415</v>
      </c>
      <c r="B10" s="366" t="s">
        <v>203</v>
      </c>
      <c r="C10" s="367">
        <v>8</v>
      </c>
      <c r="D10" s="368">
        <v>3</v>
      </c>
      <c r="E10" s="369"/>
      <c r="F10" s="370">
        <v>4</v>
      </c>
      <c r="G10" s="371">
        <v>1</v>
      </c>
      <c r="H10" s="372">
        <v>9</v>
      </c>
      <c r="I10" s="371">
        <v>14</v>
      </c>
      <c r="J10" s="373">
        <v>2</v>
      </c>
      <c r="K10" s="374">
        <v>7</v>
      </c>
      <c r="L10" s="375">
        <v>4</v>
      </c>
      <c r="M10" s="375">
        <v>7</v>
      </c>
      <c r="N10" s="376">
        <v>1</v>
      </c>
      <c r="O10" s="369">
        <v>9</v>
      </c>
      <c r="P10" s="375"/>
      <c r="Q10" s="375"/>
      <c r="R10" s="377">
        <v>10</v>
      </c>
      <c r="S10" s="375"/>
      <c r="T10" s="378">
        <f t="shared" si="0"/>
        <v>79</v>
      </c>
    </row>
    <row r="11" spans="1:21" s="314" customFormat="1" ht="17" thickBot="1" x14ac:dyDescent="0.25">
      <c r="A11" s="630"/>
      <c r="B11" s="366" t="s">
        <v>204</v>
      </c>
      <c r="C11" s="367">
        <v>8</v>
      </c>
      <c r="D11" s="368">
        <v>13</v>
      </c>
      <c r="E11" s="369"/>
      <c r="F11" s="370">
        <v>5</v>
      </c>
      <c r="G11" s="371">
        <v>1</v>
      </c>
      <c r="H11" s="372">
        <v>9</v>
      </c>
      <c r="I11" s="371">
        <v>14</v>
      </c>
      <c r="J11" s="373">
        <v>2</v>
      </c>
      <c r="K11" s="374">
        <v>7</v>
      </c>
      <c r="L11" s="375">
        <v>2</v>
      </c>
      <c r="M11" s="375">
        <v>7</v>
      </c>
      <c r="N11" s="376">
        <v>1</v>
      </c>
      <c r="O11" s="369">
        <v>8</v>
      </c>
      <c r="P11" s="375"/>
      <c r="Q11" s="375"/>
      <c r="R11" s="377">
        <v>10</v>
      </c>
      <c r="S11" s="375"/>
      <c r="T11" s="378">
        <f t="shared" si="0"/>
        <v>87</v>
      </c>
    </row>
    <row r="12" spans="1:21" s="314" customFormat="1" ht="17" thickBot="1" x14ac:dyDescent="0.25">
      <c r="A12" s="630"/>
      <c r="B12" s="366" t="s">
        <v>408</v>
      </c>
      <c r="C12" s="367">
        <v>8</v>
      </c>
      <c r="D12" s="368">
        <v>11</v>
      </c>
      <c r="E12" s="369"/>
      <c r="F12" s="370">
        <v>12</v>
      </c>
      <c r="G12" s="371">
        <v>1</v>
      </c>
      <c r="H12" s="372">
        <v>9</v>
      </c>
      <c r="I12" s="371">
        <v>14</v>
      </c>
      <c r="J12" s="373">
        <v>2</v>
      </c>
      <c r="K12" s="374">
        <v>7</v>
      </c>
      <c r="L12" s="375">
        <v>4</v>
      </c>
      <c r="M12" s="375">
        <v>7</v>
      </c>
      <c r="N12" s="376">
        <v>1</v>
      </c>
      <c r="O12" s="369">
        <v>9</v>
      </c>
      <c r="P12" s="375"/>
      <c r="Q12" s="375"/>
      <c r="R12" s="377">
        <v>10</v>
      </c>
      <c r="S12" s="375"/>
      <c r="T12" s="378">
        <f t="shared" si="0"/>
        <v>95</v>
      </c>
    </row>
    <row r="13" spans="1:21" s="314" customFormat="1" ht="17" thickBot="1" x14ac:dyDescent="0.25">
      <c r="A13" s="630"/>
      <c r="B13" s="366" t="s">
        <v>247</v>
      </c>
      <c r="C13" s="367">
        <v>0</v>
      </c>
      <c r="D13" s="368">
        <v>2</v>
      </c>
      <c r="E13" s="369">
        <v>1</v>
      </c>
      <c r="F13" s="370">
        <v>9</v>
      </c>
      <c r="G13" s="371">
        <v>1</v>
      </c>
      <c r="H13" s="372">
        <v>4</v>
      </c>
      <c r="I13" s="371">
        <v>6</v>
      </c>
      <c r="J13" s="373">
        <v>3</v>
      </c>
      <c r="K13" s="374"/>
      <c r="L13" s="375">
        <v>4</v>
      </c>
      <c r="M13" s="375"/>
      <c r="N13" s="379"/>
      <c r="O13" s="369">
        <v>5</v>
      </c>
      <c r="P13" s="375">
        <v>2</v>
      </c>
      <c r="Q13" s="375">
        <v>3</v>
      </c>
      <c r="R13" s="377">
        <v>2</v>
      </c>
      <c r="S13" s="375"/>
      <c r="T13" s="378">
        <f t="shared" si="0"/>
        <v>42</v>
      </c>
    </row>
    <row r="14" spans="1:21" s="314" customFormat="1" ht="17" thickBot="1" x14ac:dyDescent="0.25">
      <c r="A14" s="630"/>
      <c r="B14" s="366" t="s">
        <v>216</v>
      </c>
      <c r="C14" s="367">
        <v>0</v>
      </c>
      <c r="D14" s="368">
        <v>2</v>
      </c>
      <c r="E14" s="369"/>
      <c r="F14" s="370">
        <v>5</v>
      </c>
      <c r="G14" s="371">
        <v>3</v>
      </c>
      <c r="H14" s="372">
        <v>11</v>
      </c>
      <c r="I14" s="371"/>
      <c r="J14" s="373">
        <v>7</v>
      </c>
      <c r="K14" s="374">
        <v>1</v>
      </c>
      <c r="L14" s="375"/>
      <c r="M14" s="375">
        <v>2</v>
      </c>
      <c r="N14" s="376">
        <v>1</v>
      </c>
      <c r="O14" s="369">
        <v>5</v>
      </c>
      <c r="P14" s="375"/>
      <c r="Q14" s="375">
        <v>1</v>
      </c>
      <c r="R14" s="377"/>
      <c r="S14" s="375"/>
      <c r="T14" s="378">
        <f t="shared" si="0"/>
        <v>38</v>
      </c>
    </row>
    <row r="15" spans="1:21" s="314" customFormat="1" ht="17" thickBot="1" x14ac:dyDescent="0.25">
      <c r="A15" s="630"/>
      <c r="B15" s="366" t="s">
        <v>409</v>
      </c>
      <c r="C15" s="367">
        <v>0</v>
      </c>
      <c r="D15" s="368">
        <v>3</v>
      </c>
      <c r="E15" s="369">
        <v>1</v>
      </c>
      <c r="F15" s="370">
        <v>14</v>
      </c>
      <c r="G15" s="371">
        <v>4</v>
      </c>
      <c r="H15" s="372">
        <v>15</v>
      </c>
      <c r="I15" s="371">
        <v>6</v>
      </c>
      <c r="J15" s="373">
        <v>10</v>
      </c>
      <c r="K15" s="374">
        <v>1</v>
      </c>
      <c r="L15" s="375">
        <v>2</v>
      </c>
      <c r="M15" s="375"/>
      <c r="N15" s="376">
        <v>1</v>
      </c>
      <c r="O15" s="369">
        <v>10</v>
      </c>
      <c r="P15" s="375">
        <v>2</v>
      </c>
      <c r="Q15" s="375">
        <v>4</v>
      </c>
      <c r="R15" s="377">
        <v>2</v>
      </c>
      <c r="S15" s="375"/>
      <c r="T15" s="378">
        <f t="shared" si="0"/>
        <v>75</v>
      </c>
    </row>
    <row r="16" spans="1:21" s="314" customFormat="1" ht="17" thickBot="1" x14ac:dyDescent="0.25">
      <c r="A16" s="630"/>
      <c r="B16" s="366" t="s">
        <v>220</v>
      </c>
      <c r="C16" s="367">
        <v>0</v>
      </c>
      <c r="D16" s="368">
        <v>9</v>
      </c>
      <c r="E16" s="369">
        <v>3</v>
      </c>
      <c r="F16" s="370">
        <v>26</v>
      </c>
      <c r="G16" s="371">
        <v>12</v>
      </c>
      <c r="H16" s="372">
        <v>45</v>
      </c>
      <c r="I16" s="371">
        <v>18</v>
      </c>
      <c r="J16" s="373">
        <v>30</v>
      </c>
      <c r="K16" s="374">
        <v>3</v>
      </c>
      <c r="L16" s="375">
        <v>2</v>
      </c>
      <c r="M16" s="375">
        <v>6</v>
      </c>
      <c r="N16" s="376">
        <v>3</v>
      </c>
      <c r="O16" s="369">
        <v>27</v>
      </c>
      <c r="P16" s="375">
        <v>6</v>
      </c>
      <c r="Q16" s="375">
        <v>12</v>
      </c>
      <c r="R16" s="377">
        <v>6</v>
      </c>
      <c r="S16" s="375"/>
      <c r="T16" s="378">
        <f t="shared" si="0"/>
        <v>208</v>
      </c>
    </row>
    <row r="17" spans="1:20" s="314" customFormat="1" ht="17" thickBot="1" x14ac:dyDescent="0.25">
      <c r="A17" s="630"/>
      <c r="B17" s="366" t="s">
        <v>222</v>
      </c>
      <c r="C17" s="367">
        <v>0</v>
      </c>
      <c r="D17" s="368">
        <v>20</v>
      </c>
      <c r="E17" s="369">
        <v>4</v>
      </c>
      <c r="F17" s="370">
        <v>21</v>
      </c>
      <c r="G17" s="371">
        <v>4</v>
      </c>
      <c r="H17" s="372">
        <v>16</v>
      </c>
      <c r="I17" s="371">
        <v>24</v>
      </c>
      <c r="J17" s="373">
        <v>12</v>
      </c>
      <c r="K17" s="374"/>
      <c r="L17" s="375">
        <v>1</v>
      </c>
      <c r="M17" s="375">
        <v>2</v>
      </c>
      <c r="N17" s="379"/>
      <c r="O17" s="369">
        <v>20</v>
      </c>
      <c r="P17" s="375">
        <v>8</v>
      </c>
      <c r="Q17" s="375">
        <v>12</v>
      </c>
      <c r="R17" s="377">
        <v>8</v>
      </c>
      <c r="S17" s="375"/>
      <c r="T17" s="378">
        <f t="shared" si="0"/>
        <v>152</v>
      </c>
    </row>
    <row r="18" spans="1:20" s="314" customFormat="1" ht="17" thickBot="1" x14ac:dyDescent="0.25">
      <c r="A18" s="630"/>
      <c r="B18" s="366" t="s">
        <v>221</v>
      </c>
      <c r="C18" s="367">
        <v>0</v>
      </c>
      <c r="D18" s="368">
        <v>19</v>
      </c>
      <c r="E18" s="369">
        <v>4</v>
      </c>
      <c r="F18" s="370">
        <v>22</v>
      </c>
      <c r="G18" s="371">
        <v>4</v>
      </c>
      <c r="H18" s="372">
        <v>16</v>
      </c>
      <c r="I18" s="371">
        <v>24</v>
      </c>
      <c r="J18" s="373">
        <v>12</v>
      </c>
      <c r="K18" s="374"/>
      <c r="L18" s="375">
        <v>2</v>
      </c>
      <c r="M18" s="375">
        <v>6</v>
      </c>
      <c r="N18" s="379"/>
      <c r="O18" s="369">
        <v>20</v>
      </c>
      <c r="P18" s="375">
        <v>8</v>
      </c>
      <c r="Q18" s="375">
        <v>12</v>
      </c>
      <c r="R18" s="377">
        <v>8</v>
      </c>
      <c r="S18" s="375"/>
      <c r="T18" s="378">
        <f t="shared" si="0"/>
        <v>157</v>
      </c>
    </row>
    <row r="19" spans="1:20" s="314" customFormat="1" ht="17" thickBot="1" x14ac:dyDescent="0.25">
      <c r="A19" s="630"/>
      <c r="B19" s="366" t="s">
        <v>223</v>
      </c>
      <c r="C19" s="367">
        <v>0</v>
      </c>
      <c r="D19" s="368">
        <v>23</v>
      </c>
      <c r="E19" s="369">
        <v>4</v>
      </c>
      <c r="F19" s="370">
        <v>22</v>
      </c>
      <c r="G19" s="371">
        <v>4</v>
      </c>
      <c r="H19" s="372">
        <v>16</v>
      </c>
      <c r="I19" s="371">
        <v>24</v>
      </c>
      <c r="J19" s="373">
        <v>12</v>
      </c>
      <c r="K19" s="374"/>
      <c r="L19" s="375">
        <v>4</v>
      </c>
      <c r="M19" s="375">
        <v>3</v>
      </c>
      <c r="N19" s="379"/>
      <c r="O19" s="369">
        <v>20</v>
      </c>
      <c r="P19" s="375">
        <v>8</v>
      </c>
      <c r="Q19" s="375">
        <v>12</v>
      </c>
      <c r="R19" s="377">
        <v>8</v>
      </c>
      <c r="S19" s="375"/>
      <c r="T19" s="378">
        <f t="shared" si="0"/>
        <v>160</v>
      </c>
    </row>
    <row r="20" spans="1:20" s="314" customFormat="1" ht="17" thickBot="1" x14ac:dyDescent="0.25">
      <c r="A20" s="630"/>
      <c r="B20" s="366" t="s">
        <v>224</v>
      </c>
      <c r="C20" s="367">
        <v>0</v>
      </c>
      <c r="D20" s="368">
        <v>28</v>
      </c>
      <c r="E20" s="369">
        <v>4</v>
      </c>
      <c r="F20" s="370">
        <v>54</v>
      </c>
      <c r="G20" s="371">
        <v>28</v>
      </c>
      <c r="H20" s="372">
        <v>104</v>
      </c>
      <c r="I20" s="371">
        <v>24</v>
      </c>
      <c r="J20" s="373">
        <v>68</v>
      </c>
      <c r="K20" s="374"/>
      <c r="L20" s="375">
        <v>4</v>
      </c>
      <c r="M20" s="375">
        <v>16</v>
      </c>
      <c r="N20" s="376">
        <v>8</v>
      </c>
      <c r="O20" s="369">
        <v>60</v>
      </c>
      <c r="P20" s="375">
        <v>8</v>
      </c>
      <c r="Q20" s="375">
        <v>20</v>
      </c>
      <c r="R20" s="377">
        <v>8</v>
      </c>
      <c r="S20" s="375"/>
      <c r="T20" s="378">
        <f t="shared" si="0"/>
        <v>434</v>
      </c>
    </row>
    <row r="21" spans="1:20" s="314" customFormat="1" ht="17" thickBot="1" x14ac:dyDescent="0.25">
      <c r="A21" s="630"/>
      <c r="B21" s="366" t="s">
        <v>205</v>
      </c>
      <c r="C21" s="367">
        <v>0</v>
      </c>
      <c r="D21" s="368">
        <v>14</v>
      </c>
      <c r="E21" s="369"/>
      <c r="F21" s="370">
        <v>16</v>
      </c>
      <c r="G21" s="371">
        <v>9</v>
      </c>
      <c r="H21" s="372">
        <v>33</v>
      </c>
      <c r="I21" s="371"/>
      <c r="J21" s="373">
        <v>21</v>
      </c>
      <c r="K21" s="374">
        <v>3</v>
      </c>
      <c r="L21" s="375">
        <v>5</v>
      </c>
      <c r="M21" s="375">
        <v>6</v>
      </c>
      <c r="N21" s="376">
        <v>3</v>
      </c>
      <c r="O21" s="369">
        <v>15</v>
      </c>
      <c r="P21" s="375"/>
      <c r="Q21" s="375">
        <v>3</v>
      </c>
      <c r="R21" s="377"/>
      <c r="S21" s="375"/>
      <c r="T21" s="378">
        <f t="shared" si="0"/>
        <v>128</v>
      </c>
    </row>
    <row r="22" spans="1:20" s="314" customFormat="1" ht="17" thickBot="1" x14ac:dyDescent="0.25">
      <c r="A22" s="630"/>
      <c r="B22" s="366" t="s">
        <v>410</v>
      </c>
      <c r="C22" s="367"/>
      <c r="D22" s="368"/>
      <c r="E22" s="369"/>
      <c r="F22" s="370">
        <v>12</v>
      </c>
      <c r="G22" s="371"/>
      <c r="H22" s="380"/>
      <c r="I22" s="371"/>
      <c r="J22" s="373">
        <v>18</v>
      </c>
      <c r="K22" s="374"/>
      <c r="L22" s="375"/>
      <c r="M22" s="375"/>
      <c r="N22" s="376">
        <v>3</v>
      </c>
      <c r="O22" s="369">
        <v>13</v>
      </c>
      <c r="P22" s="375"/>
      <c r="Q22" s="375">
        <v>3</v>
      </c>
      <c r="R22" s="377"/>
      <c r="S22" s="375"/>
      <c r="T22" s="378">
        <f t="shared" si="0"/>
        <v>49</v>
      </c>
    </row>
    <row r="23" spans="1:20" s="314" customFormat="1" ht="103" thickBot="1" x14ac:dyDescent="0.25">
      <c r="A23" s="630"/>
      <c r="B23" s="381" t="s">
        <v>452</v>
      </c>
      <c r="C23" s="367"/>
      <c r="D23" s="368"/>
      <c r="E23" s="369"/>
      <c r="F23" s="370"/>
      <c r="G23" s="371"/>
      <c r="H23" s="380"/>
      <c r="I23" s="371"/>
      <c r="J23" s="368"/>
      <c r="K23" s="374"/>
      <c r="L23" s="375"/>
      <c r="M23" s="375"/>
      <c r="N23" s="379"/>
      <c r="O23" s="369"/>
      <c r="P23" s="375"/>
      <c r="Q23" s="375"/>
      <c r="R23" s="377"/>
      <c r="S23" s="375"/>
      <c r="T23" s="378">
        <f t="shared" si="0"/>
        <v>0</v>
      </c>
    </row>
    <row r="24" spans="1:20" s="314" customFormat="1" ht="35" thickBot="1" x14ac:dyDescent="0.25">
      <c r="A24" s="630"/>
      <c r="B24" s="381" t="s">
        <v>226</v>
      </c>
      <c r="C24" s="367"/>
      <c r="D24" s="368"/>
      <c r="E24" s="369"/>
      <c r="F24" s="370"/>
      <c r="G24" s="371"/>
      <c r="H24" s="380"/>
      <c r="I24" s="371"/>
      <c r="J24" s="368"/>
      <c r="K24" s="374"/>
      <c r="L24" s="375"/>
      <c r="M24" s="375"/>
      <c r="N24" s="379"/>
      <c r="O24" s="369"/>
      <c r="P24" s="375"/>
      <c r="Q24" s="375"/>
      <c r="R24" s="377"/>
      <c r="S24" s="375"/>
      <c r="T24" s="378">
        <f t="shared" si="0"/>
        <v>0</v>
      </c>
    </row>
    <row r="25" spans="1:20" s="314" customFormat="1" ht="17.25" customHeight="1" thickBot="1" x14ac:dyDescent="0.25">
      <c r="A25" s="628" t="s">
        <v>413</v>
      </c>
      <c r="B25" s="382" t="s">
        <v>219</v>
      </c>
      <c r="C25" s="383">
        <v>8</v>
      </c>
      <c r="D25" s="384">
        <v>3</v>
      </c>
      <c r="E25" s="385"/>
      <c r="F25" s="386">
        <v>4</v>
      </c>
      <c r="G25" s="387">
        <v>1</v>
      </c>
      <c r="H25" s="388">
        <v>9</v>
      </c>
      <c r="I25" s="387">
        <v>14</v>
      </c>
      <c r="J25" s="389">
        <v>2</v>
      </c>
      <c r="K25" s="390">
        <v>7</v>
      </c>
      <c r="L25" s="391">
        <v>8</v>
      </c>
      <c r="M25" s="391">
        <v>7</v>
      </c>
      <c r="N25" s="392">
        <v>1</v>
      </c>
      <c r="O25" s="385">
        <v>9</v>
      </c>
      <c r="P25" s="391"/>
      <c r="Q25" s="391"/>
      <c r="R25" s="393">
        <v>10</v>
      </c>
      <c r="S25" s="391"/>
      <c r="T25" s="394">
        <f t="shared" si="0"/>
        <v>83</v>
      </c>
    </row>
    <row r="26" spans="1:20" s="314" customFormat="1" ht="17" thickBot="1" x14ac:dyDescent="0.25">
      <c r="A26" s="628"/>
      <c r="B26" s="382" t="s">
        <v>218</v>
      </c>
      <c r="C26" s="383"/>
      <c r="D26" s="384"/>
      <c r="E26" s="385"/>
      <c r="F26" s="386"/>
      <c r="G26" s="387"/>
      <c r="H26" s="388"/>
      <c r="I26" s="387"/>
      <c r="J26" s="384"/>
      <c r="K26" s="390"/>
      <c r="L26" s="391"/>
      <c r="M26" s="391"/>
      <c r="N26" s="395"/>
      <c r="O26" s="385"/>
      <c r="P26" s="391"/>
      <c r="Q26" s="391"/>
      <c r="R26" s="393"/>
      <c r="S26" s="391"/>
      <c r="T26" s="394">
        <f t="shared" si="0"/>
        <v>0</v>
      </c>
    </row>
    <row r="27" spans="1:20" s="314" customFormat="1" ht="17" thickBot="1" x14ac:dyDescent="0.25">
      <c r="A27" s="631" t="s">
        <v>416</v>
      </c>
      <c r="B27" s="396" t="s">
        <v>206</v>
      </c>
      <c r="C27" s="397">
        <v>0</v>
      </c>
      <c r="D27" s="398">
        <v>1</v>
      </c>
      <c r="E27" s="399"/>
      <c r="F27" s="400"/>
      <c r="G27" s="401"/>
      <c r="H27" s="402"/>
      <c r="I27" s="401"/>
      <c r="J27" s="398">
        <v>0</v>
      </c>
      <c r="K27" s="403"/>
      <c r="L27" s="404"/>
      <c r="M27" s="404"/>
      <c r="N27" s="405"/>
      <c r="O27" s="399"/>
      <c r="P27" s="404"/>
      <c r="Q27" s="404"/>
      <c r="R27" s="406"/>
      <c r="S27" s="404"/>
      <c r="T27" s="407">
        <f t="shared" si="0"/>
        <v>1</v>
      </c>
    </row>
    <row r="28" spans="1:20" s="314" customFormat="1" ht="17" thickBot="1" x14ac:dyDescent="0.25">
      <c r="A28" s="631"/>
      <c r="B28" s="396" t="s">
        <v>15</v>
      </c>
      <c r="C28" s="397">
        <v>0</v>
      </c>
      <c r="D28" s="398">
        <v>3</v>
      </c>
      <c r="E28" s="399"/>
      <c r="F28" s="400">
        <v>1</v>
      </c>
      <c r="G28" s="401"/>
      <c r="H28" s="402"/>
      <c r="I28" s="401"/>
      <c r="J28" s="398">
        <v>0</v>
      </c>
      <c r="K28" s="403"/>
      <c r="L28" s="404">
        <v>1</v>
      </c>
      <c r="M28" s="404"/>
      <c r="N28" s="405"/>
      <c r="O28" s="399"/>
      <c r="P28" s="404"/>
      <c r="Q28" s="404"/>
      <c r="R28" s="406"/>
      <c r="S28" s="404"/>
      <c r="T28" s="407">
        <f t="shared" si="0"/>
        <v>5</v>
      </c>
    </row>
    <row r="29" spans="1:20" s="314" customFormat="1" ht="17" thickBot="1" x14ac:dyDescent="0.25">
      <c r="A29" s="631"/>
      <c r="B29" s="396" t="s">
        <v>21</v>
      </c>
      <c r="C29" s="397">
        <v>0</v>
      </c>
      <c r="D29" s="398">
        <v>2</v>
      </c>
      <c r="E29" s="399"/>
      <c r="F29" s="400">
        <v>1</v>
      </c>
      <c r="G29" s="401"/>
      <c r="H29" s="402"/>
      <c r="I29" s="401"/>
      <c r="J29" s="398">
        <v>0</v>
      </c>
      <c r="K29" s="403"/>
      <c r="L29" s="404"/>
      <c r="M29" s="404"/>
      <c r="N29" s="405"/>
      <c r="O29" s="399"/>
      <c r="P29" s="404"/>
      <c r="Q29" s="404"/>
      <c r="R29" s="406"/>
      <c r="S29" s="404"/>
      <c r="T29" s="407">
        <f t="shared" si="0"/>
        <v>3</v>
      </c>
    </row>
    <row r="30" spans="1:20" s="314" customFormat="1" ht="17" thickBot="1" x14ac:dyDescent="0.25">
      <c r="A30" s="628" t="s">
        <v>413</v>
      </c>
      <c r="B30" s="408" t="s">
        <v>336</v>
      </c>
      <c r="C30" s="409">
        <v>0</v>
      </c>
      <c r="D30" s="410">
        <v>24</v>
      </c>
      <c r="E30" s="411">
        <v>10</v>
      </c>
      <c r="F30" s="412">
        <v>6</v>
      </c>
      <c r="G30" s="413"/>
      <c r="H30" s="414">
        <v>2</v>
      </c>
      <c r="I30" s="413">
        <v>4</v>
      </c>
      <c r="J30" s="415">
        <v>2</v>
      </c>
      <c r="K30" s="416"/>
      <c r="L30" s="417">
        <v>6</v>
      </c>
      <c r="M30" s="417"/>
      <c r="N30" s="418">
        <v>2</v>
      </c>
      <c r="O30" s="411"/>
      <c r="P30" s="417"/>
      <c r="Q30" s="417">
        <v>2</v>
      </c>
      <c r="R30" s="419">
        <v>4</v>
      </c>
      <c r="S30" s="417"/>
      <c r="T30" s="420">
        <f t="shared" si="0"/>
        <v>62</v>
      </c>
    </row>
    <row r="31" spans="1:20" s="314" customFormat="1" ht="17" thickBot="1" x14ac:dyDescent="0.25">
      <c r="A31" s="628"/>
      <c r="B31" s="421" t="s">
        <v>301</v>
      </c>
      <c r="C31" s="409">
        <v>0</v>
      </c>
      <c r="D31" s="410">
        <v>2</v>
      </c>
      <c r="E31" s="411">
        <v>5</v>
      </c>
      <c r="F31" s="412">
        <v>2</v>
      </c>
      <c r="G31" s="413"/>
      <c r="H31" s="414">
        <v>1</v>
      </c>
      <c r="I31" s="413">
        <v>2</v>
      </c>
      <c r="J31" s="415">
        <v>1</v>
      </c>
      <c r="K31" s="416"/>
      <c r="L31" s="417">
        <v>1</v>
      </c>
      <c r="M31" s="417"/>
      <c r="N31" s="418">
        <v>1</v>
      </c>
      <c r="O31" s="411"/>
      <c r="P31" s="417"/>
      <c r="Q31" s="417">
        <v>1</v>
      </c>
      <c r="R31" s="419">
        <v>2</v>
      </c>
      <c r="S31" s="417"/>
      <c r="T31" s="420">
        <f t="shared" si="0"/>
        <v>18</v>
      </c>
    </row>
    <row r="32" spans="1:20" s="314" customFormat="1" ht="17" thickBot="1" x14ac:dyDescent="0.25">
      <c r="A32" s="628"/>
      <c r="B32" s="421" t="s">
        <v>310</v>
      </c>
      <c r="C32" s="409">
        <v>0</v>
      </c>
      <c r="D32" s="410">
        <v>17</v>
      </c>
      <c r="E32" s="411">
        <v>5</v>
      </c>
      <c r="F32" s="412">
        <v>6</v>
      </c>
      <c r="G32" s="413"/>
      <c r="H32" s="414">
        <v>1</v>
      </c>
      <c r="I32" s="413">
        <v>2</v>
      </c>
      <c r="J32" s="415">
        <v>1</v>
      </c>
      <c r="K32" s="416"/>
      <c r="L32" s="417">
        <v>4</v>
      </c>
      <c r="M32" s="417"/>
      <c r="N32" s="418">
        <v>1</v>
      </c>
      <c r="O32" s="411"/>
      <c r="P32" s="417"/>
      <c r="Q32" s="417">
        <v>1</v>
      </c>
      <c r="R32" s="419">
        <v>2</v>
      </c>
      <c r="S32" s="417"/>
      <c r="T32" s="420">
        <f t="shared" si="0"/>
        <v>40</v>
      </c>
    </row>
    <row r="33" spans="1:21" s="314" customFormat="1" ht="17" thickBot="1" x14ac:dyDescent="0.25">
      <c r="A33" s="628"/>
      <c r="B33" s="421" t="s">
        <v>309</v>
      </c>
      <c r="C33" s="409">
        <v>0</v>
      </c>
      <c r="D33" s="410">
        <v>13</v>
      </c>
      <c r="E33" s="411">
        <v>5</v>
      </c>
      <c r="F33" s="412">
        <v>5</v>
      </c>
      <c r="G33" s="413"/>
      <c r="H33" s="414">
        <v>1</v>
      </c>
      <c r="I33" s="413">
        <v>2</v>
      </c>
      <c r="J33" s="415">
        <v>1</v>
      </c>
      <c r="K33" s="416"/>
      <c r="L33" s="417">
        <v>3</v>
      </c>
      <c r="M33" s="417"/>
      <c r="N33" s="418">
        <v>1</v>
      </c>
      <c r="O33" s="411"/>
      <c r="P33" s="417"/>
      <c r="Q33" s="417">
        <v>1</v>
      </c>
      <c r="R33" s="419">
        <v>2</v>
      </c>
      <c r="S33" s="417"/>
      <c r="T33" s="420">
        <f t="shared" si="0"/>
        <v>34</v>
      </c>
    </row>
    <row r="34" spans="1:21" s="314" customFormat="1" ht="17" thickBot="1" x14ac:dyDescent="0.25">
      <c r="A34" s="628"/>
      <c r="B34" s="421" t="s">
        <v>314</v>
      </c>
      <c r="C34" s="409">
        <v>0</v>
      </c>
      <c r="D34" s="410">
        <v>10</v>
      </c>
      <c r="E34" s="411">
        <v>5</v>
      </c>
      <c r="F34" s="412">
        <v>4</v>
      </c>
      <c r="G34" s="413"/>
      <c r="H34" s="414">
        <v>1</v>
      </c>
      <c r="I34" s="413">
        <v>2</v>
      </c>
      <c r="J34" s="415">
        <v>1</v>
      </c>
      <c r="K34" s="416"/>
      <c r="L34" s="417">
        <v>5</v>
      </c>
      <c r="M34" s="417"/>
      <c r="N34" s="418">
        <v>1</v>
      </c>
      <c r="O34" s="411"/>
      <c r="P34" s="417"/>
      <c r="Q34" s="417">
        <v>1</v>
      </c>
      <c r="R34" s="419">
        <v>2</v>
      </c>
      <c r="S34" s="417"/>
      <c r="T34" s="420">
        <f t="shared" si="0"/>
        <v>32</v>
      </c>
    </row>
    <row r="35" spans="1:21" s="314" customFormat="1" ht="17" thickBot="1" x14ac:dyDescent="0.25">
      <c r="A35" s="628"/>
      <c r="B35" s="421" t="s">
        <v>315</v>
      </c>
      <c r="C35" s="409">
        <v>0</v>
      </c>
      <c r="D35" s="410">
        <v>7</v>
      </c>
      <c r="E35" s="411">
        <v>5</v>
      </c>
      <c r="F35" s="412">
        <v>3</v>
      </c>
      <c r="G35" s="413"/>
      <c r="H35" s="414">
        <v>1</v>
      </c>
      <c r="I35" s="413">
        <v>2</v>
      </c>
      <c r="J35" s="415">
        <v>1</v>
      </c>
      <c r="K35" s="416"/>
      <c r="L35" s="417">
        <v>4</v>
      </c>
      <c r="M35" s="417"/>
      <c r="N35" s="418">
        <v>1</v>
      </c>
      <c r="O35" s="411"/>
      <c r="P35" s="417"/>
      <c r="Q35" s="417">
        <v>1</v>
      </c>
      <c r="R35" s="419">
        <v>2</v>
      </c>
      <c r="S35" s="417"/>
      <c r="T35" s="420">
        <f t="shared" si="0"/>
        <v>27</v>
      </c>
    </row>
    <row r="36" spans="1:21" s="314" customFormat="1" ht="17" thickBot="1" x14ac:dyDescent="0.25">
      <c r="A36" s="628"/>
      <c r="B36" s="421" t="s">
        <v>318</v>
      </c>
      <c r="C36" s="409">
        <v>0</v>
      </c>
      <c r="D36" s="410">
        <v>8</v>
      </c>
      <c r="E36" s="411">
        <v>5</v>
      </c>
      <c r="F36" s="412">
        <v>1</v>
      </c>
      <c r="G36" s="413"/>
      <c r="H36" s="414">
        <v>1</v>
      </c>
      <c r="I36" s="413">
        <v>2</v>
      </c>
      <c r="J36" s="415">
        <v>1</v>
      </c>
      <c r="K36" s="416"/>
      <c r="L36" s="417">
        <v>3</v>
      </c>
      <c r="M36" s="417"/>
      <c r="N36" s="418">
        <v>1</v>
      </c>
      <c r="O36" s="411"/>
      <c r="P36" s="417"/>
      <c r="Q36" s="417">
        <v>1</v>
      </c>
      <c r="R36" s="419">
        <v>2</v>
      </c>
      <c r="S36" s="417"/>
      <c r="T36" s="420">
        <f t="shared" si="0"/>
        <v>25</v>
      </c>
    </row>
    <row r="37" spans="1:21" s="314" customFormat="1" ht="17" thickBot="1" x14ac:dyDescent="0.25">
      <c r="A37" s="628"/>
      <c r="B37" s="421" t="s">
        <v>324</v>
      </c>
      <c r="C37" s="409">
        <v>0</v>
      </c>
      <c r="D37" s="410">
        <v>13</v>
      </c>
      <c r="E37" s="411">
        <v>5</v>
      </c>
      <c r="F37" s="412">
        <v>6</v>
      </c>
      <c r="G37" s="413"/>
      <c r="H37" s="414">
        <v>1</v>
      </c>
      <c r="I37" s="413">
        <v>2</v>
      </c>
      <c r="J37" s="415">
        <v>1</v>
      </c>
      <c r="K37" s="416"/>
      <c r="L37" s="417">
        <v>3</v>
      </c>
      <c r="M37" s="417"/>
      <c r="N37" s="418">
        <v>1</v>
      </c>
      <c r="O37" s="411"/>
      <c r="P37" s="417"/>
      <c r="Q37" s="417">
        <v>1</v>
      </c>
      <c r="R37" s="419">
        <v>2</v>
      </c>
      <c r="S37" s="417"/>
      <c r="T37" s="420">
        <f t="shared" si="0"/>
        <v>35</v>
      </c>
    </row>
    <row r="38" spans="1:21" s="314" customFormat="1" ht="17" thickBot="1" x14ac:dyDescent="0.25">
      <c r="A38" s="628"/>
      <c r="B38" s="408" t="s">
        <v>330</v>
      </c>
      <c r="C38" s="422">
        <v>0</v>
      </c>
      <c r="D38" s="423">
        <v>1</v>
      </c>
      <c r="E38" s="424">
        <v>5</v>
      </c>
      <c r="F38" s="425">
        <v>3</v>
      </c>
      <c r="G38" s="426"/>
      <c r="H38" s="427">
        <v>1</v>
      </c>
      <c r="I38" s="426">
        <v>2</v>
      </c>
      <c r="J38" s="428">
        <v>1</v>
      </c>
      <c r="K38" s="429"/>
      <c r="L38" s="430">
        <v>1</v>
      </c>
      <c r="M38" s="430"/>
      <c r="N38" s="431">
        <v>1</v>
      </c>
      <c r="O38" s="424"/>
      <c r="P38" s="430"/>
      <c r="Q38" s="430">
        <v>1</v>
      </c>
      <c r="R38" s="432">
        <v>2</v>
      </c>
      <c r="S38" s="417"/>
      <c r="T38" s="420">
        <f t="shared" si="0"/>
        <v>18</v>
      </c>
    </row>
    <row r="39" spans="1:21" ht="35" thickBot="1" x14ac:dyDescent="0.25">
      <c r="B39" s="433" t="s">
        <v>411</v>
      </c>
      <c r="C39" s="434" t="s">
        <v>246</v>
      </c>
      <c r="D39" s="434" t="s">
        <v>230</v>
      </c>
      <c r="E39" s="435" t="s">
        <v>175</v>
      </c>
      <c r="F39" s="436" t="s">
        <v>123</v>
      </c>
      <c r="G39" s="435" t="s">
        <v>395</v>
      </c>
      <c r="H39" s="435" t="s">
        <v>274</v>
      </c>
      <c r="I39" s="435" t="s">
        <v>245</v>
      </c>
      <c r="J39" s="437" t="s">
        <v>176</v>
      </c>
      <c r="K39" s="437" t="s">
        <v>125</v>
      </c>
      <c r="L39" s="437" t="s">
        <v>231</v>
      </c>
      <c r="M39" s="435" t="s">
        <v>118</v>
      </c>
      <c r="N39" s="434" t="s">
        <v>126</v>
      </c>
      <c r="O39" s="437" t="s">
        <v>228</v>
      </c>
      <c r="P39" s="437" t="s">
        <v>397</v>
      </c>
      <c r="Q39" s="437" t="s">
        <v>404</v>
      </c>
      <c r="R39" s="437" t="s">
        <v>403</v>
      </c>
      <c r="S39" s="438"/>
      <c r="T39" s="321" t="s">
        <v>25</v>
      </c>
    </row>
    <row r="40" spans="1:21" s="322" customFormat="1" ht="17" thickBot="1" x14ac:dyDescent="0.25">
      <c r="B40" s="323" t="s">
        <v>210</v>
      </c>
      <c r="C40" s="439"/>
      <c r="D40" s="440"/>
      <c r="E40" s="441"/>
      <c r="F40" s="442"/>
      <c r="G40" s="440"/>
      <c r="H40" s="443"/>
      <c r="I40" s="440"/>
      <c r="J40" s="444"/>
      <c r="K40" s="445"/>
      <c r="L40" s="446">
        <v>65</v>
      </c>
      <c r="M40" s="447"/>
      <c r="N40" s="448"/>
      <c r="O40" s="440"/>
      <c r="P40" s="445"/>
      <c r="Q40" s="445"/>
      <c r="R40" s="449">
        <v>16</v>
      </c>
      <c r="S40" s="450"/>
      <c r="T40" s="336">
        <f t="shared" ref="T40:T75" si="1">SUM(C40:R40)</f>
        <v>81</v>
      </c>
      <c r="U40" s="314"/>
    </row>
    <row r="41" spans="1:21" s="322" customFormat="1" ht="17" thickBot="1" x14ac:dyDescent="0.25">
      <c r="B41" s="337" t="s">
        <v>211</v>
      </c>
      <c r="C41" s="451"/>
      <c r="D41" s="452"/>
      <c r="E41" s="453"/>
      <c r="F41" s="454"/>
      <c r="G41" s="452"/>
      <c r="H41" s="455"/>
      <c r="I41" s="452"/>
      <c r="J41" s="456"/>
      <c r="K41" s="457"/>
      <c r="L41" s="458">
        <v>5</v>
      </c>
      <c r="M41" s="459"/>
      <c r="N41" s="460"/>
      <c r="O41" s="452"/>
      <c r="P41" s="457"/>
      <c r="Q41" s="457"/>
      <c r="R41" s="461">
        <v>4</v>
      </c>
      <c r="S41" s="450"/>
      <c r="T41" s="336">
        <f t="shared" si="1"/>
        <v>9</v>
      </c>
      <c r="U41" s="314"/>
    </row>
    <row r="42" spans="1:21" s="322" customFormat="1" ht="17" thickBot="1" x14ac:dyDescent="0.25">
      <c r="B42" s="337" t="s">
        <v>252</v>
      </c>
      <c r="C42" s="451">
        <v>1</v>
      </c>
      <c r="D42" s="452"/>
      <c r="E42" s="453"/>
      <c r="F42" s="454"/>
      <c r="G42" s="452"/>
      <c r="H42" s="462"/>
      <c r="I42" s="452"/>
      <c r="J42" s="456"/>
      <c r="K42" s="457"/>
      <c r="L42" s="458">
        <v>2</v>
      </c>
      <c r="M42" s="459"/>
      <c r="N42" s="460"/>
      <c r="O42" s="452"/>
      <c r="P42" s="457"/>
      <c r="Q42" s="457"/>
      <c r="R42" s="461"/>
      <c r="S42" s="450"/>
      <c r="T42" s="336">
        <f t="shared" si="1"/>
        <v>3</v>
      </c>
      <c r="U42" s="314"/>
    </row>
    <row r="43" spans="1:21" s="322" customFormat="1" ht="17" thickBot="1" x14ac:dyDescent="0.25">
      <c r="B43" s="350" t="s">
        <v>401</v>
      </c>
      <c r="C43" s="451">
        <v>1</v>
      </c>
      <c r="D43" s="452"/>
      <c r="E43" s="453"/>
      <c r="F43" s="454"/>
      <c r="G43" s="452"/>
      <c r="H43" s="462"/>
      <c r="I43" s="452"/>
      <c r="J43" s="452"/>
      <c r="K43" s="457"/>
      <c r="L43" s="458"/>
      <c r="M43" s="459"/>
      <c r="N43" s="460"/>
      <c r="O43" s="452"/>
      <c r="P43" s="457"/>
      <c r="Q43" s="457"/>
      <c r="R43" s="461"/>
      <c r="S43" s="450"/>
      <c r="T43" s="336">
        <f t="shared" si="1"/>
        <v>1</v>
      </c>
      <c r="U43" s="314"/>
    </row>
    <row r="44" spans="1:21" s="314" customFormat="1" ht="35" thickBot="1" x14ac:dyDescent="0.25">
      <c r="B44" s="351" t="s">
        <v>212</v>
      </c>
      <c r="C44" s="463"/>
      <c r="D44" s="464"/>
      <c r="E44" s="465"/>
      <c r="F44" s="466"/>
      <c r="G44" s="464"/>
      <c r="H44" s="467"/>
      <c r="I44" s="464"/>
      <c r="J44" s="468"/>
      <c r="K44" s="469"/>
      <c r="L44" s="470"/>
      <c r="M44" s="471"/>
      <c r="N44" s="472"/>
      <c r="O44" s="464"/>
      <c r="P44" s="469"/>
      <c r="Q44" s="469"/>
      <c r="R44" s="473">
        <v>1</v>
      </c>
      <c r="S44" s="474"/>
      <c r="T44" s="363">
        <f t="shared" si="1"/>
        <v>1</v>
      </c>
    </row>
    <row r="45" spans="1:21" s="314" customFormat="1" ht="17" thickBot="1" x14ac:dyDescent="0.25">
      <c r="B45" s="364" t="s">
        <v>244</v>
      </c>
      <c r="C45" s="463"/>
      <c r="D45" s="464"/>
      <c r="E45" s="465"/>
      <c r="F45" s="466"/>
      <c r="G45" s="464"/>
      <c r="H45" s="467"/>
      <c r="I45" s="464"/>
      <c r="J45" s="468"/>
      <c r="K45" s="469"/>
      <c r="L45" s="470"/>
      <c r="M45" s="471"/>
      <c r="N45" s="475"/>
      <c r="O45" s="464"/>
      <c r="P45" s="469"/>
      <c r="Q45" s="469"/>
      <c r="R45" s="473"/>
      <c r="S45" s="474"/>
      <c r="T45" s="363">
        <f t="shared" si="1"/>
        <v>0</v>
      </c>
    </row>
    <row r="46" spans="1:21" s="314" customFormat="1" ht="17" thickBot="1" x14ac:dyDescent="0.25">
      <c r="B46" s="364" t="s">
        <v>412</v>
      </c>
      <c r="C46" s="463">
        <v>1</v>
      </c>
      <c r="D46" s="464"/>
      <c r="E46" s="465"/>
      <c r="F46" s="466"/>
      <c r="G46" s="464"/>
      <c r="H46" s="467"/>
      <c r="I46" s="464"/>
      <c r="J46" s="468"/>
      <c r="K46" s="469"/>
      <c r="L46" s="470"/>
      <c r="M46" s="471"/>
      <c r="N46" s="475"/>
      <c r="O46" s="464"/>
      <c r="P46" s="469"/>
      <c r="Q46" s="469"/>
      <c r="R46" s="473"/>
      <c r="S46" s="474"/>
      <c r="T46" s="363">
        <f t="shared" si="1"/>
        <v>1</v>
      </c>
    </row>
    <row r="47" spans="1:21" s="314" customFormat="1" ht="17" thickBot="1" x14ac:dyDescent="0.25">
      <c r="B47" s="366" t="s">
        <v>203</v>
      </c>
      <c r="C47" s="476"/>
      <c r="D47" s="477"/>
      <c r="E47" s="478"/>
      <c r="F47" s="479"/>
      <c r="G47" s="477"/>
      <c r="H47" s="480"/>
      <c r="I47" s="477"/>
      <c r="J47" s="481"/>
      <c r="K47" s="482"/>
      <c r="L47" s="483"/>
      <c r="M47" s="484"/>
      <c r="N47" s="485"/>
      <c r="O47" s="477"/>
      <c r="P47" s="482"/>
      <c r="Q47" s="482"/>
      <c r="R47" s="486">
        <v>1</v>
      </c>
      <c r="S47" s="487"/>
      <c r="T47" s="378">
        <f t="shared" si="1"/>
        <v>1</v>
      </c>
    </row>
    <row r="48" spans="1:21" s="314" customFormat="1" ht="17" thickBot="1" x14ac:dyDescent="0.25">
      <c r="B48" s="366" t="s">
        <v>204</v>
      </c>
      <c r="C48" s="476"/>
      <c r="D48" s="477"/>
      <c r="E48" s="478"/>
      <c r="F48" s="479"/>
      <c r="G48" s="477"/>
      <c r="H48" s="480"/>
      <c r="I48" s="477"/>
      <c r="J48" s="481"/>
      <c r="K48" s="482"/>
      <c r="L48" s="483"/>
      <c r="M48" s="484"/>
      <c r="N48" s="485"/>
      <c r="O48" s="477"/>
      <c r="P48" s="482"/>
      <c r="Q48" s="482"/>
      <c r="R48" s="486">
        <v>1</v>
      </c>
      <c r="S48" s="487"/>
      <c r="T48" s="378">
        <f t="shared" si="1"/>
        <v>1</v>
      </c>
    </row>
    <row r="49" spans="2:20" s="314" customFormat="1" ht="17" thickBot="1" x14ac:dyDescent="0.25">
      <c r="B49" s="366" t="s">
        <v>215</v>
      </c>
      <c r="C49" s="476"/>
      <c r="D49" s="477"/>
      <c r="E49" s="478"/>
      <c r="F49" s="479"/>
      <c r="G49" s="477"/>
      <c r="H49" s="480"/>
      <c r="I49" s="477"/>
      <c r="J49" s="481"/>
      <c r="K49" s="482"/>
      <c r="L49" s="483"/>
      <c r="M49" s="484"/>
      <c r="N49" s="485"/>
      <c r="O49" s="477"/>
      <c r="P49" s="482"/>
      <c r="Q49" s="482"/>
      <c r="R49" s="486">
        <v>1</v>
      </c>
      <c r="S49" s="487"/>
      <c r="T49" s="378">
        <f t="shared" si="1"/>
        <v>1</v>
      </c>
    </row>
    <row r="50" spans="2:20" s="314" customFormat="1" ht="17" thickBot="1" x14ac:dyDescent="0.25">
      <c r="B50" s="366" t="s">
        <v>247</v>
      </c>
      <c r="C50" s="476"/>
      <c r="D50" s="477"/>
      <c r="E50" s="478"/>
      <c r="F50" s="479"/>
      <c r="G50" s="477"/>
      <c r="H50" s="480"/>
      <c r="I50" s="477"/>
      <c r="J50" s="481"/>
      <c r="K50" s="482"/>
      <c r="L50" s="483"/>
      <c r="M50" s="484"/>
      <c r="N50" s="488"/>
      <c r="O50" s="477"/>
      <c r="P50" s="482"/>
      <c r="Q50" s="482"/>
      <c r="R50" s="486">
        <v>1</v>
      </c>
      <c r="S50" s="487"/>
      <c r="T50" s="378">
        <f t="shared" si="1"/>
        <v>1</v>
      </c>
    </row>
    <row r="51" spans="2:20" s="314" customFormat="1" ht="17" thickBot="1" x14ac:dyDescent="0.25">
      <c r="B51" s="366" t="s">
        <v>216</v>
      </c>
      <c r="C51" s="476"/>
      <c r="D51" s="477"/>
      <c r="E51" s="478"/>
      <c r="F51" s="479"/>
      <c r="G51" s="477"/>
      <c r="H51" s="480"/>
      <c r="I51" s="477"/>
      <c r="J51" s="481"/>
      <c r="K51" s="482"/>
      <c r="L51" s="483"/>
      <c r="M51" s="484"/>
      <c r="N51" s="485"/>
      <c r="O51" s="477"/>
      <c r="P51" s="482"/>
      <c r="Q51" s="482"/>
      <c r="R51" s="486"/>
      <c r="S51" s="487"/>
      <c r="T51" s="378">
        <f t="shared" si="1"/>
        <v>0</v>
      </c>
    </row>
    <row r="52" spans="2:20" s="314" customFormat="1" ht="17" thickBot="1" x14ac:dyDescent="0.25">
      <c r="B52" s="366" t="s">
        <v>269</v>
      </c>
      <c r="C52" s="476"/>
      <c r="D52" s="477"/>
      <c r="E52" s="478"/>
      <c r="F52" s="479"/>
      <c r="G52" s="477"/>
      <c r="H52" s="480"/>
      <c r="I52" s="477"/>
      <c r="J52" s="481"/>
      <c r="K52" s="482"/>
      <c r="L52" s="483"/>
      <c r="M52" s="484"/>
      <c r="N52" s="485"/>
      <c r="O52" s="477"/>
      <c r="P52" s="482"/>
      <c r="Q52" s="482"/>
      <c r="R52" s="486">
        <v>1</v>
      </c>
      <c r="S52" s="487"/>
      <c r="T52" s="378">
        <f t="shared" si="1"/>
        <v>1</v>
      </c>
    </row>
    <row r="53" spans="2:20" s="314" customFormat="1" ht="17" thickBot="1" x14ac:dyDescent="0.25">
      <c r="B53" s="366" t="s">
        <v>220</v>
      </c>
      <c r="C53" s="476"/>
      <c r="D53" s="477"/>
      <c r="E53" s="478"/>
      <c r="F53" s="479"/>
      <c r="G53" s="477"/>
      <c r="H53" s="480"/>
      <c r="I53" s="477"/>
      <c r="J53" s="481"/>
      <c r="K53" s="482"/>
      <c r="L53" s="483"/>
      <c r="M53" s="484"/>
      <c r="N53" s="485"/>
      <c r="O53" s="477"/>
      <c r="P53" s="482"/>
      <c r="Q53" s="482"/>
      <c r="R53" s="486">
        <v>3</v>
      </c>
      <c r="S53" s="487"/>
      <c r="T53" s="378">
        <f t="shared" si="1"/>
        <v>3</v>
      </c>
    </row>
    <row r="54" spans="2:20" s="314" customFormat="1" ht="17" thickBot="1" x14ac:dyDescent="0.25">
      <c r="B54" s="366" t="s">
        <v>222</v>
      </c>
      <c r="C54" s="476"/>
      <c r="D54" s="477"/>
      <c r="E54" s="478"/>
      <c r="F54" s="479"/>
      <c r="G54" s="477"/>
      <c r="H54" s="480"/>
      <c r="I54" s="477"/>
      <c r="J54" s="481"/>
      <c r="K54" s="482"/>
      <c r="L54" s="483"/>
      <c r="M54" s="484"/>
      <c r="N54" s="488"/>
      <c r="O54" s="477"/>
      <c r="P54" s="482"/>
      <c r="Q54" s="482"/>
      <c r="R54" s="486">
        <v>4</v>
      </c>
      <c r="S54" s="487"/>
      <c r="T54" s="378">
        <f t="shared" si="1"/>
        <v>4</v>
      </c>
    </row>
    <row r="55" spans="2:20" s="314" customFormat="1" ht="17" thickBot="1" x14ac:dyDescent="0.25">
      <c r="B55" s="366" t="s">
        <v>221</v>
      </c>
      <c r="C55" s="476"/>
      <c r="D55" s="477"/>
      <c r="E55" s="478"/>
      <c r="F55" s="479"/>
      <c r="G55" s="477"/>
      <c r="H55" s="480"/>
      <c r="I55" s="477"/>
      <c r="J55" s="481"/>
      <c r="K55" s="482"/>
      <c r="L55" s="483"/>
      <c r="M55" s="484"/>
      <c r="N55" s="488"/>
      <c r="O55" s="477"/>
      <c r="P55" s="482"/>
      <c r="Q55" s="482"/>
      <c r="R55" s="486">
        <v>4</v>
      </c>
      <c r="S55" s="487"/>
      <c r="T55" s="378">
        <f t="shared" si="1"/>
        <v>4</v>
      </c>
    </row>
    <row r="56" spans="2:20" s="314" customFormat="1" ht="17" thickBot="1" x14ac:dyDescent="0.25">
      <c r="B56" s="366" t="s">
        <v>223</v>
      </c>
      <c r="C56" s="476"/>
      <c r="D56" s="477"/>
      <c r="E56" s="478"/>
      <c r="F56" s="479"/>
      <c r="G56" s="477"/>
      <c r="H56" s="480"/>
      <c r="I56" s="477"/>
      <c r="J56" s="481"/>
      <c r="K56" s="482"/>
      <c r="L56" s="483"/>
      <c r="M56" s="484"/>
      <c r="N56" s="488"/>
      <c r="O56" s="477"/>
      <c r="P56" s="482"/>
      <c r="Q56" s="482"/>
      <c r="R56" s="486">
        <v>4</v>
      </c>
      <c r="S56" s="487"/>
      <c r="T56" s="378">
        <f t="shared" si="1"/>
        <v>4</v>
      </c>
    </row>
    <row r="57" spans="2:20" s="314" customFormat="1" ht="17" thickBot="1" x14ac:dyDescent="0.25">
      <c r="B57" s="366" t="s">
        <v>224</v>
      </c>
      <c r="C57" s="476"/>
      <c r="D57" s="477"/>
      <c r="E57" s="478"/>
      <c r="F57" s="479"/>
      <c r="G57" s="477"/>
      <c r="H57" s="480"/>
      <c r="I57" s="477"/>
      <c r="J57" s="481"/>
      <c r="K57" s="482"/>
      <c r="L57" s="483"/>
      <c r="M57" s="484"/>
      <c r="N57" s="485"/>
      <c r="O57" s="477"/>
      <c r="P57" s="482"/>
      <c r="Q57" s="482"/>
      <c r="R57" s="486">
        <v>4</v>
      </c>
      <c r="S57" s="487"/>
      <c r="T57" s="378">
        <f t="shared" si="1"/>
        <v>4</v>
      </c>
    </row>
    <row r="58" spans="2:20" s="314" customFormat="1" ht="17" thickBot="1" x14ac:dyDescent="0.25">
      <c r="B58" s="366" t="s">
        <v>205</v>
      </c>
      <c r="C58" s="476"/>
      <c r="D58" s="477"/>
      <c r="E58" s="478"/>
      <c r="F58" s="479"/>
      <c r="G58" s="477"/>
      <c r="H58" s="480"/>
      <c r="I58" s="477"/>
      <c r="J58" s="481"/>
      <c r="K58" s="482"/>
      <c r="L58" s="483"/>
      <c r="M58" s="484"/>
      <c r="N58" s="485"/>
      <c r="O58" s="477"/>
      <c r="P58" s="482"/>
      <c r="Q58" s="482"/>
      <c r="R58" s="486"/>
      <c r="S58" s="487"/>
      <c r="T58" s="378">
        <f t="shared" si="1"/>
        <v>0</v>
      </c>
    </row>
    <row r="59" spans="2:20" s="314" customFormat="1" ht="17" thickBot="1" x14ac:dyDescent="0.25">
      <c r="B59" s="366" t="s">
        <v>410</v>
      </c>
      <c r="C59" s="476"/>
      <c r="D59" s="477"/>
      <c r="E59" s="478"/>
      <c r="F59" s="479"/>
      <c r="G59" s="477"/>
      <c r="H59" s="489"/>
      <c r="I59" s="477"/>
      <c r="J59" s="481"/>
      <c r="K59" s="482"/>
      <c r="L59" s="483"/>
      <c r="M59" s="484"/>
      <c r="N59" s="485"/>
      <c r="O59" s="477"/>
      <c r="P59" s="482"/>
      <c r="Q59" s="482"/>
      <c r="R59" s="486"/>
      <c r="S59" s="487"/>
      <c r="T59" s="378">
        <f t="shared" si="1"/>
        <v>0</v>
      </c>
    </row>
    <row r="60" spans="2:20" s="314" customFormat="1" ht="17" thickBot="1" x14ac:dyDescent="0.25">
      <c r="B60" s="366" t="s">
        <v>400</v>
      </c>
      <c r="C60" s="476"/>
      <c r="D60" s="477">
        <v>1</v>
      </c>
      <c r="E60" s="478">
        <v>1</v>
      </c>
      <c r="F60" s="479">
        <v>1</v>
      </c>
      <c r="G60" s="477">
        <v>1</v>
      </c>
      <c r="H60" s="489">
        <v>1</v>
      </c>
      <c r="I60" s="477">
        <v>1</v>
      </c>
      <c r="J60" s="477">
        <v>1</v>
      </c>
      <c r="K60" s="482">
        <v>1</v>
      </c>
      <c r="L60" s="483"/>
      <c r="M60" s="484">
        <v>1</v>
      </c>
      <c r="N60" s="488">
        <v>1</v>
      </c>
      <c r="O60" s="477">
        <v>1</v>
      </c>
      <c r="P60" s="482">
        <v>1</v>
      </c>
      <c r="Q60" s="482"/>
      <c r="R60" s="486"/>
      <c r="S60" s="487"/>
      <c r="T60" s="378">
        <f t="shared" si="1"/>
        <v>12</v>
      </c>
    </row>
    <row r="61" spans="2:20" s="314" customFormat="1" ht="35" thickBot="1" x14ac:dyDescent="0.25">
      <c r="B61" s="381" t="s">
        <v>226</v>
      </c>
      <c r="C61" s="476"/>
      <c r="D61" s="477">
        <v>1</v>
      </c>
      <c r="E61" s="478">
        <v>1</v>
      </c>
      <c r="F61" s="479">
        <v>1</v>
      </c>
      <c r="G61" s="477">
        <v>1</v>
      </c>
      <c r="H61" s="489">
        <v>1</v>
      </c>
      <c r="I61" s="477">
        <v>1</v>
      </c>
      <c r="J61" s="477">
        <v>1</v>
      </c>
      <c r="K61" s="482">
        <v>1</v>
      </c>
      <c r="L61" s="483"/>
      <c r="M61" s="484">
        <v>1</v>
      </c>
      <c r="N61" s="488">
        <v>1</v>
      </c>
      <c r="O61" s="477">
        <v>1</v>
      </c>
      <c r="P61" s="482">
        <v>1</v>
      </c>
      <c r="Q61" s="482"/>
      <c r="R61" s="486"/>
      <c r="S61" s="487"/>
      <c r="T61" s="378">
        <f t="shared" si="1"/>
        <v>12</v>
      </c>
    </row>
    <row r="62" spans="2:20" s="314" customFormat="1" ht="17.25" customHeight="1" thickBot="1" x14ac:dyDescent="0.25">
      <c r="B62" s="382" t="s">
        <v>219</v>
      </c>
      <c r="C62" s="490"/>
      <c r="D62" s="491"/>
      <c r="E62" s="492"/>
      <c r="F62" s="493"/>
      <c r="G62" s="491"/>
      <c r="H62" s="494"/>
      <c r="I62" s="491"/>
      <c r="J62" s="495"/>
      <c r="K62" s="496"/>
      <c r="L62" s="497"/>
      <c r="M62" s="498"/>
      <c r="N62" s="499"/>
      <c r="O62" s="491"/>
      <c r="P62" s="496"/>
      <c r="Q62" s="496"/>
      <c r="R62" s="500">
        <v>1</v>
      </c>
      <c r="S62" s="501"/>
      <c r="T62" s="394">
        <f t="shared" si="1"/>
        <v>1</v>
      </c>
    </row>
    <row r="63" spans="2:20" s="314" customFormat="1" ht="17" thickBot="1" x14ac:dyDescent="0.25">
      <c r="B63" s="382" t="s">
        <v>218</v>
      </c>
      <c r="C63" s="490"/>
      <c r="D63" s="491"/>
      <c r="E63" s="492"/>
      <c r="F63" s="493"/>
      <c r="G63" s="491"/>
      <c r="H63" s="494"/>
      <c r="I63" s="491"/>
      <c r="J63" s="491"/>
      <c r="K63" s="496"/>
      <c r="L63" s="497"/>
      <c r="M63" s="498"/>
      <c r="N63" s="502"/>
      <c r="O63" s="491"/>
      <c r="P63" s="496"/>
      <c r="Q63" s="496"/>
      <c r="R63" s="500"/>
      <c r="S63" s="501"/>
      <c r="T63" s="394">
        <f t="shared" si="1"/>
        <v>0</v>
      </c>
    </row>
    <row r="64" spans="2:20" s="314" customFormat="1" ht="17" thickBot="1" x14ac:dyDescent="0.25">
      <c r="B64" s="396" t="s">
        <v>206</v>
      </c>
      <c r="C64" s="503"/>
      <c r="D64" s="504"/>
      <c r="E64" s="505"/>
      <c r="F64" s="506"/>
      <c r="G64" s="504"/>
      <c r="H64" s="507"/>
      <c r="I64" s="504"/>
      <c r="J64" s="504"/>
      <c r="K64" s="508"/>
      <c r="L64" s="509"/>
      <c r="M64" s="510"/>
      <c r="N64" s="511"/>
      <c r="O64" s="504"/>
      <c r="P64" s="508"/>
      <c r="Q64" s="508"/>
      <c r="R64" s="512"/>
      <c r="S64" s="513"/>
      <c r="T64" s="407">
        <f t="shared" si="1"/>
        <v>0</v>
      </c>
    </row>
    <row r="65" spans="2:20" s="314" customFormat="1" ht="17" thickBot="1" x14ac:dyDescent="0.25">
      <c r="B65" s="396" t="s">
        <v>15</v>
      </c>
      <c r="C65" s="503"/>
      <c r="D65" s="504"/>
      <c r="E65" s="505"/>
      <c r="F65" s="506"/>
      <c r="G65" s="504"/>
      <c r="H65" s="507"/>
      <c r="I65" s="504"/>
      <c r="J65" s="504"/>
      <c r="K65" s="508"/>
      <c r="L65" s="509"/>
      <c r="M65" s="510"/>
      <c r="N65" s="511"/>
      <c r="O65" s="504"/>
      <c r="P65" s="508"/>
      <c r="Q65" s="508"/>
      <c r="R65" s="512"/>
      <c r="S65" s="513"/>
      <c r="T65" s="407">
        <f t="shared" si="1"/>
        <v>0</v>
      </c>
    </row>
    <row r="66" spans="2:20" s="314" customFormat="1" ht="17" thickBot="1" x14ac:dyDescent="0.25">
      <c r="B66" s="396" t="s">
        <v>21</v>
      </c>
      <c r="C66" s="503"/>
      <c r="D66" s="504"/>
      <c r="E66" s="505"/>
      <c r="F66" s="506"/>
      <c r="G66" s="504"/>
      <c r="H66" s="507"/>
      <c r="I66" s="504"/>
      <c r="J66" s="504"/>
      <c r="K66" s="508"/>
      <c r="L66" s="509"/>
      <c r="M66" s="510"/>
      <c r="N66" s="511"/>
      <c r="O66" s="504"/>
      <c r="P66" s="508"/>
      <c r="Q66" s="508"/>
      <c r="R66" s="512"/>
      <c r="S66" s="513"/>
      <c r="T66" s="407">
        <f t="shared" si="1"/>
        <v>0</v>
      </c>
    </row>
    <row r="67" spans="2:20" s="314" customFormat="1" ht="17" thickBot="1" x14ac:dyDescent="0.25">
      <c r="B67" s="408" t="s">
        <v>336</v>
      </c>
      <c r="C67" s="514"/>
      <c r="D67" s="515"/>
      <c r="E67" s="516"/>
      <c r="F67" s="517"/>
      <c r="G67" s="515"/>
      <c r="H67" s="518"/>
      <c r="I67" s="515"/>
      <c r="J67" s="519"/>
      <c r="K67" s="520"/>
      <c r="L67" s="521"/>
      <c r="M67" s="522"/>
      <c r="N67" s="523"/>
      <c r="O67" s="515"/>
      <c r="P67" s="520"/>
      <c r="Q67" s="520"/>
      <c r="R67" s="524"/>
      <c r="S67" s="525"/>
      <c r="T67" s="420">
        <f t="shared" si="1"/>
        <v>0</v>
      </c>
    </row>
    <row r="68" spans="2:20" s="314" customFormat="1" ht="17" thickBot="1" x14ac:dyDescent="0.25">
      <c r="B68" s="421" t="s">
        <v>301</v>
      </c>
      <c r="C68" s="514"/>
      <c r="D68" s="515"/>
      <c r="E68" s="516"/>
      <c r="F68" s="517"/>
      <c r="G68" s="515"/>
      <c r="H68" s="518"/>
      <c r="I68" s="515"/>
      <c r="J68" s="519"/>
      <c r="K68" s="520"/>
      <c r="L68" s="521"/>
      <c r="M68" s="522"/>
      <c r="N68" s="523"/>
      <c r="O68" s="515"/>
      <c r="P68" s="520"/>
      <c r="Q68" s="520"/>
      <c r="R68" s="524"/>
      <c r="S68" s="525"/>
      <c r="T68" s="420">
        <f t="shared" si="1"/>
        <v>0</v>
      </c>
    </row>
    <row r="69" spans="2:20" s="314" customFormat="1" ht="17" thickBot="1" x14ac:dyDescent="0.25">
      <c r="B69" s="421" t="s">
        <v>310</v>
      </c>
      <c r="C69" s="514"/>
      <c r="D69" s="515"/>
      <c r="E69" s="516"/>
      <c r="F69" s="517"/>
      <c r="G69" s="515"/>
      <c r="H69" s="518"/>
      <c r="I69" s="515"/>
      <c r="J69" s="519"/>
      <c r="K69" s="520"/>
      <c r="L69" s="521"/>
      <c r="M69" s="522"/>
      <c r="N69" s="523"/>
      <c r="O69" s="515"/>
      <c r="P69" s="520"/>
      <c r="Q69" s="520"/>
      <c r="R69" s="524"/>
      <c r="S69" s="525"/>
      <c r="T69" s="420">
        <f t="shared" si="1"/>
        <v>0</v>
      </c>
    </row>
    <row r="70" spans="2:20" s="314" customFormat="1" ht="17" thickBot="1" x14ac:dyDescent="0.25">
      <c r="B70" s="421" t="s">
        <v>309</v>
      </c>
      <c r="C70" s="514"/>
      <c r="D70" s="515"/>
      <c r="E70" s="516"/>
      <c r="F70" s="517"/>
      <c r="G70" s="515"/>
      <c r="H70" s="518"/>
      <c r="I70" s="515"/>
      <c r="J70" s="519"/>
      <c r="K70" s="520"/>
      <c r="L70" s="521"/>
      <c r="M70" s="522"/>
      <c r="N70" s="523"/>
      <c r="O70" s="515"/>
      <c r="P70" s="520"/>
      <c r="Q70" s="520"/>
      <c r="R70" s="524"/>
      <c r="S70" s="525"/>
      <c r="T70" s="420">
        <f t="shared" si="1"/>
        <v>0</v>
      </c>
    </row>
    <row r="71" spans="2:20" s="314" customFormat="1" ht="17" thickBot="1" x14ac:dyDescent="0.25">
      <c r="B71" s="421" t="s">
        <v>314</v>
      </c>
      <c r="C71" s="514"/>
      <c r="D71" s="515"/>
      <c r="E71" s="516"/>
      <c r="F71" s="517"/>
      <c r="G71" s="515"/>
      <c r="H71" s="518"/>
      <c r="I71" s="515"/>
      <c r="J71" s="519"/>
      <c r="K71" s="520"/>
      <c r="L71" s="521"/>
      <c r="M71" s="522"/>
      <c r="N71" s="523"/>
      <c r="O71" s="515"/>
      <c r="P71" s="520"/>
      <c r="Q71" s="520"/>
      <c r="R71" s="524"/>
      <c r="S71" s="525"/>
      <c r="T71" s="420">
        <f t="shared" si="1"/>
        <v>0</v>
      </c>
    </row>
    <row r="72" spans="2:20" s="314" customFormat="1" ht="17" thickBot="1" x14ac:dyDescent="0.25">
      <c r="B72" s="421" t="s">
        <v>315</v>
      </c>
      <c r="C72" s="514"/>
      <c r="D72" s="515"/>
      <c r="E72" s="516"/>
      <c r="F72" s="517"/>
      <c r="G72" s="515"/>
      <c r="H72" s="518"/>
      <c r="I72" s="515"/>
      <c r="J72" s="519"/>
      <c r="K72" s="520"/>
      <c r="L72" s="521"/>
      <c r="M72" s="522"/>
      <c r="N72" s="523"/>
      <c r="O72" s="515"/>
      <c r="P72" s="520"/>
      <c r="Q72" s="520"/>
      <c r="R72" s="524"/>
      <c r="S72" s="525"/>
      <c r="T72" s="420">
        <f t="shared" si="1"/>
        <v>0</v>
      </c>
    </row>
    <row r="73" spans="2:20" s="314" customFormat="1" ht="17" thickBot="1" x14ac:dyDescent="0.25">
      <c r="B73" s="421" t="s">
        <v>318</v>
      </c>
      <c r="C73" s="514"/>
      <c r="D73" s="515"/>
      <c r="E73" s="516"/>
      <c r="F73" s="517"/>
      <c r="G73" s="515"/>
      <c r="H73" s="518"/>
      <c r="I73" s="515"/>
      <c r="J73" s="519"/>
      <c r="K73" s="520"/>
      <c r="L73" s="521"/>
      <c r="M73" s="522"/>
      <c r="N73" s="523"/>
      <c r="O73" s="515"/>
      <c r="P73" s="520"/>
      <c r="Q73" s="520"/>
      <c r="R73" s="524"/>
      <c r="S73" s="525"/>
      <c r="T73" s="420">
        <f t="shared" si="1"/>
        <v>0</v>
      </c>
    </row>
    <row r="74" spans="2:20" s="314" customFormat="1" ht="17" thickBot="1" x14ac:dyDescent="0.25">
      <c r="B74" s="421" t="s">
        <v>324</v>
      </c>
      <c r="C74" s="514"/>
      <c r="D74" s="515"/>
      <c r="E74" s="516"/>
      <c r="F74" s="517"/>
      <c r="G74" s="515"/>
      <c r="H74" s="518"/>
      <c r="I74" s="515"/>
      <c r="J74" s="519"/>
      <c r="K74" s="520"/>
      <c r="L74" s="521"/>
      <c r="M74" s="522"/>
      <c r="N74" s="523"/>
      <c r="O74" s="515"/>
      <c r="P74" s="520"/>
      <c r="Q74" s="520"/>
      <c r="R74" s="524"/>
      <c r="S74" s="525"/>
      <c r="T74" s="420">
        <f t="shared" si="1"/>
        <v>0</v>
      </c>
    </row>
    <row r="75" spans="2:20" s="314" customFormat="1" ht="17" thickBot="1" x14ac:dyDescent="0.25">
      <c r="B75" s="408" t="s">
        <v>330</v>
      </c>
      <c r="C75" s="526"/>
      <c r="D75" s="527"/>
      <c r="E75" s="528"/>
      <c r="F75" s="529"/>
      <c r="G75" s="527"/>
      <c r="H75" s="530"/>
      <c r="I75" s="527"/>
      <c r="J75" s="531"/>
      <c r="K75" s="532"/>
      <c r="L75" s="533"/>
      <c r="M75" s="534"/>
      <c r="N75" s="535"/>
      <c r="O75" s="527"/>
      <c r="P75" s="532"/>
      <c r="Q75" s="532"/>
      <c r="R75" s="536"/>
      <c r="S75" s="537"/>
      <c r="T75" s="420">
        <f t="shared" si="1"/>
        <v>0</v>
      </c>
    </row>
    <row r="76" spans="2:20" ht="16" x14ac:dyDescent="0.2">
      <c r="B76" s="538"/>
      <c r="C76" s="539"/>
      <c r="D76" s="540"/>
      <c r="E76" s="540"/>
      <c r="F76" s="540"/>
      <c r="G76" s="540"/>
    </row>
    <row r="77" spans="2:20" ht="16" hidden="1" x14ac:dyDescent="0.2">
      <c r="B77" s="538"/>
      <c r="C77" s="539"/>
      <c r="D77" s="540"/>
      <c r="E77" s="540"/>
      <c r="F77" s="540"/>
      <c r="G77" s="540"/>
    </row>
    <row r="78" spans="2:20" ht="16" hidden="1" x14ac:dyDescent="0.2">
      <c r="B78" s="538"/>
      <c r="C78" s="539"/>
      <c r="D78" s="540"/>
      <c r="E78" s="540"/>
      <c r="F78" s="540"/>
      <c r="G78" s="540"/>
    </row>
    <row r="79" spans="2:20" ht="16" hidden="1" x14ac:dyDescent="0.2">
      <c r="B79" s="538"/>
      <c r="C79" s="539"/>
      <c r="D79" s="540"/>
      <c r="E79" s="540"/>
      <c r="F79" s="540"/>
      <c r="G79" s="540"/>
    </row>
    <row r="80" spans="2:20" ht="16" hidden="1" x14ac:dyDescent="0.2">
      <c r="B80" s="538"/>
      <c r="C80" s="539"/>
      <c r="D80" s="540"/>
      <c r="E80" s="540"/>
      <c r="F80" s="540"/>
      <c r="G80" s="540"/>
    </row>
    <row r="81" spans="2:7" ht="16" hidden="1" x14ac:dyDescent="0.2">
      <c r="B81" s="538"/>
      <c r="C81" s="539"/>
      <c r="D81" s="540"/>
      <c r="E81" s="540"/>
      <c r="F81" s="540"/>
      <c r="G81" s="540"/>
    </row>
    <row r="82" spans="2:7" ht="16" hidden="1" x14ac:dyDescent="0.2">
      <c r="B82" s="538"/>
      <c r="C82" s="539"/>
      <c r="D82" s="540"/>
      <c r="E82" s="540"/>
      <c r="F82" s="540"/>
      <c r="G82" s="540"/>
    </row>
    <row r="83" spans="2:7" ht="16" hidden="1" x14ac:dyDescent="0.2">
      <c r="B83" s="538"/>
      <c r="C83" s="539"/>
      <c r="D83" s="540"/>
      <c r="E83" s="540"/>
      <c r="F83" s="540"/>
      <c r="G83" s="540"/>
    </row>
    <row r="84" spans="2:7" ht="16" hidden="1" x14ac:dyDescent="0.2">
      <c r="B84" s="538"/>
      <c r="C84" s="539"/>
      <c r="D84" s="540"/>
      <c r="E84" s="540"/>
      <c r="F84" s="540"/>
      <c r="G84" s="540"/>
    </row>
    <row r="85" spans="2:7" ht="16" hidden="1" x14ac:dyDescent="0.2">
      <c r="B85" s="538"/>
      <c r="C85" s="539"/>
      <c r="D85" s="540"/>
      <c r="E85" s="540"/>
      <c r="F85" s="540"/>
      <c r="G85" s="540"/>
    </row>
    <row r="86" spans="2:7" ht="16" hidden="1" x14ac:dyDescent="0.2">
      <c r="B86" s="538"/>
      <c r="C86" s="539"/>
      <c r="D86" s="540"/>
      <c r="E86" s="540"/>
      <c r="F86" s="540"/>
      <c r="G86" s="540"/>
    </row>
    <row r="87" spans="2:7" ht="16" hidden="1" x14ac:dyDescent="0.2">
      <c r="B87" s="538"/>
      <c r="C87" s="539"/>
      <c r="D87" s="540"/>
      <c r="E87" s="540"/>
      <c r="F87" s="540"/>
      <c r="G87" s="540"/>
    </row>
    <row r="88" spans="2:7" ht="16" hidden="1" x14ac:dyDescent="0.2">
      <c r="B88" s="538"/>
      <c r="C88" s="539"/>
      <c r="D88" s="540"/>
      <c r="E88" s="540"/>
      <c r="F88" s="540"/>
      <c r="G88" s="540"/>
    </row>
    <row r="89" spans="2:7" ht="16" hidden="1" x14ac:dyDescent="0.2">
      <c r="B89" s="538"/>
      <c r="C89" s="539"/>
      <c r="D89" s="540"/>
      <c r="E89" s="540"/>
      <c r="F89" s="540"/>
      <c r="G89" s="540"/>
    </row>
    <row r="90" spans="2:7" ht="16" hidden="1" x14ac:dyDescent="0.2">
      <c r="B90" s="538"/>
      <c r="C90" s="539"/>
      <c r="D90" s="540"/>
      <c r="E90" s="540"/>
      <c r="F90" s="540"/>
      <c r="G90" s="540"/>
    </row>
    <row r="91" spans="2:7" ht="16" hidden="1" x14ac:dyDescent="0.2">
      <c r="B91" s="538"/>
      <c r="C91" s="539"/>
      <c r="D91" s="540"/>
      <c r="E91" s="540"/>
      <c r="F91" s="540"/>
      <c r="G91" s="540"/>
    </row>
    <row r="92" spans="2:7" ht="16" hidden="1" x14ac:dyDescent="0.2">
      <c r="B92" s="538"/>
      <c r="C92" s="539"/>
      <c r="D92" s="540"/>
      <c r="E92" s="540"/>
      <c r="F92" s="540"/>
      <c r="G92" s="540"/>
    </row>
    <row r="93" spans="2:7" ht="16" hidden="1" x14ac:dyDescent="0.2">
      <c r="B93" s="538"/>
      <c r="C93" s="539"/>
      <c r="D93" s="540"/>
      <c r="E93" s="540"/>
      <c r="F93" s="540"/>
      <c r="G93" s="540"/>
    </row>
    <row r="94" spans="2:7" ht="16" hidden="1" x14ac:dyDescent="0.2">
      <c r="B94" s="538"/>
      <c r="C94" s="539"/>
      <c r="D94" s="540"/>
      <c r="E94" s="540"/>
      <c r="F94" s="540"/>
      <c r="G94" s="540"/>
    </row>
    <row r="95" spans="2:7" ht="16" hidden="1" x14ac:dyDescent="0.2">
      <c r="B95" s="538"/>
      <c r="C95" s="539"/>
      <c r="D95" s="540"/>
      <c r="E95" s="540"/>
      <c r="F95" s="540"/>
      <c r="G95" s="540"/>
    </row>
    <row r="96" spans="2:7" ht="16" hidden="1" x14ac:dyDescent="0.2">
      <c r="B96" s="538"/>
      <c r="C96" s="539"/>
      <c r="D96" s="540"/>
      <c r="E96" s="540"/>
      <c r="F96" s="540"/>
      <c r="G96" s="540"/>
    </row>
    <row r="97" spans="2:7" ht="16" hidden="1" x14ac:dyDescent="0.2">
      <c r="B97" s="538"/>
      <c r="C97" s="539"/>
      <c r="D97" s="540"/>
      <c r="E97" s="540"/>
      <c r="F97" s="540"/>
      <c r="G97" s="540"/>
    </row>
    <row r="98" spans="2:7" ht="16" hidden="1" x14ac:dyDescent="0.2">
      <c r="B98" s="538"/>
      <c r="C98" s="539"/>
      <c r="D98" s="540"/>
      <c r="E98" s="540"/>
      <c r="F98" s="540"/>
      <c r="G98" s="540"/>
    </row>
    <row r="99" spans="2:7" ht="16" hidden="1" x14ac:dyDescent="0.2">
      <c r="B99" s="538"/>
      <c r="C99" s="539"/>
      <c r="D99" s="540"/>
      <c r="E99" s="540"/>
      <c r="F99" s="540"/>
      <c r="G99" s="540"/>
    </row>
    <row r="100" spans="2:7" ht="16" hidden="1" x14ac:dyDescent="0.2">
      <c r="B100" s="538"/>
      <c r="C100" s="539"/>
      <c r="D100" s="540"/>
      <c r="E100" s="540"/>
      <c r="F100" s="540"/>
      <c r="G100" s="540"/>
    </row>
    <row r="101" spans="2:7" ht="16" hidden="1" x14ac:dyDescent="0.2">
      <c r="B101" s="538"/>
      <c r="C101" s="539"/>
      <c r="D101" s="540"/>
      <c r="E101" s="540"/>
      <c r="F101" s="540"/>
      <c r="G101" s="540"/>
    </row>
    <row r="102" spans="2:7" ht="16" hidden="1" x14ac:dyDescent="0.2">
      <c r="B102" s="538"/>
      <c r="C102" s="539"/>
      <c r="D102" s="540"/>
      <c r="E102" s="540"/>
      <c r="F102" s="540"/>
      <c r="G102" s="540"/>
    </row>
    <row r="103" spans="2:7" ht="16" hidden="1" x14ac:dyDescent="0.2">
      <c r="B103" s="538"/>
      <c r="C103" s="539"/>
      <c r="D103" s="540"/>
      <c r="E103" s="540"/>
      <c r="F103" s="540"/>
      <c r="G103" s="540"/>
    </row>
    <row r="104" spans="2:7" ht="16" hidden="1" x14ac:dyDescent="0.2">
      <c r="B104" s="538"/>
      <c r="C104" s="539"/>
      <c r="D104" s="540"/>
      <c r="E104" s="540"/>
      <c r="F104" s="540"/>
      <c r="G104" s="540"/>
    </row>
    <row r="105" spans="2:7" ht="16" hidden="1" x14ac:dyDescent="0.2">
      <c r="B105" s="538"/>
      <c r="C105" s="539"/>
      <c r="D105" s="540"/>
      <c r="E105" s="540"/>
      <c r="F105" s="540"/>
      <c r="G105" s="540"/>
    </row>
    <row r="106" spans="2:7" ht="16" hidden="1" x14ac:dyDescent="0.2">
      <c r="B106" s="538"/>
      <c r="C106" s="539"/>
      <c r="D106" s="540"/>
      <c r="E106" s="540"/>
      <c r="F106" s="540"/>
      <c r="G106" s="540"/>
    </row>
    <row r="107" spans="2:7" ht="16" hidden="1" x14ac:dyDescent="0.2">
      <c r="B107" s="538"/>
      <c r="C107" s="539"/>
      <c r="D107" s="540"/>
      <c r="E107" s="540"/>
      <c r="F107" s="540"/>
      <c r="G107" s="540"/>
    </row>
    <row r="108" spans="2:7" ht="16" hidden="1" x14ac:dyDescent="0.2">
      <c r="B108" s="538"/>
      <c r="C108" s="539"/>
      <c r="D108" s="540"/>
      <c r="E108" s="540"/>
      <c r="F108" s="540"/>
      <c r="G108" s="540"/>
    </row>
    <row r="109" spans="2:7" ht="16" hidden="1" x14ac:dyDescent="0.2">
      <c r="B109" s="538"/>
      <c r="C109" s="539"/>
      <c r="D109" s="540"/>
      <c r="E109" s="540"/>
      <c r="F109" s="540"/>
      <c r="G109" s="540"/>
    </row>
    <row r="110" spans="2:7" ht="16" hidden="1" x14ac:dyDescent="0.2">
      <c r="B110" s="538"/>
      <c r="C110" s="539"/>
      <c r="D110" s="540"/>
      <c r="E110" s="540"/>
      <c r="F110" s="540"/>
      <c r="G110" s="540"/>
    </row>
    <row r="111" spans="2:7" ht="16" hidden="1" x14ac:dyDescent="0.2">
      <c r="B111" s="538"/>
      <c r="C111" s="539"/>
      <c r="D111" s="540"/>
      <c r="E111" s="540"/>
      <c r="F111" s="540"/>
      <c r="G111" s="540"/>
    </row>
    <row r="112" spans="2:7" ht="16" hidden="1" x14ac:dyDescent="0.2">
      <c r="B112" s="538"/>
      <c r="C112" s="539"/>
      <c r="D112" s="540"/>
      <c r="E112" s="540"/>
      <c r="F112" s="540"/>
      <c r="G112" s="540"/>
    </row>
    <row r="113" spans="2:7" ht="16" hidden="1" x14ac:dyDescent="0.2">
      <c r="B113" s="538"/>
      <c r="C113" s="539"/>
      <c r="D113" s="540"/>
      <c r="E113" s="540"/>
      <c r="F113" s="540"/>
      <c r="G113" s="540"/>
    </row>
    <row r="114" spans="2:7" ht="16" hidden="1" x14ac:dyDescent="0.2">
      <c r="B114" s="538"/>
      <c r="C114" s="539"/>
      <c r="D114" s="540"/>
      <c r="E114" s="540"/>
      <c r="F114" s="540"/>
      <c r="G114" s="540"/>
    </row>
    <row r="115" spans="2:7" ht="16" hidden="1" x14ac:dyDescent="0.2">
      <c r="B115" s="538"/>
      <c r="C115" s="539"/>
      <c r="D115" s="540"/>
      <c r="E115" s="540"/>
      <c r="F115" s="540"/>
      <c r="G115" s="540"/>
    </row>
    <row r="116" spans="2:7" ht="16" hidden="1" x14ac:dyDescent="0.2">
      <c r="B116" s="538"/>
      <c r="C116" s="539"/>
      <c r="D116" s="540"/>
      <c r="E116" s="540"/>
      <c r="F116" s="540"/>
      <c r="G116" s="540"/>
    </row>
    <row r="117" spans="2:7" ht="16" hidden="1" x14ac:dyDescent="0.2">
      <c r="B117" s="538"/>
      <c r="C117" s="539"/>
      <c r="D117" s="540"/>
      <c r="E117" s="540"/>
      <c r="F117" s="540"/>
      <c r="G117" s="540"/>
    </row>
    <row r="118" spans="2:7" ht="16" hidden="1" x14ac:dyDescent="0.2">
      <c r="B118" s="538"/>
      <c r="C118" s="539"/>
      <c r="D118" s="540"/>
      <c r="E118" s="540"/>
      <c r="F118" s="540"/>
      <c r="G118" s="540"/>
    </row>
    <row r="119" spans="2:7" ht="16" hidden="1" x14ac:dyDescent="0.2">
      <c r="B119" s="538"/>
      <c r="C119" s="539"/>
      <c r="D119" s="540"/>
      <c r="E119" s="540"/>
      <c r="F119" s="540"/>
      <c r="G119" s="540"/>
    </row>
    <row r="120" spans="2:7" ht="16" hidden="1" x14ac:dyDescent="0.2">
      <c r="B120" s="538"/>
      <c r="C120" s="539"/>
      <c r="D120" s="540"/>
      <c r="E120" s="540"/>
      <c r="F120" s="540"/>
      <c r="G120" s="540"/>
    </row>
    <row r="121" spans="2:7" ht="16" hidden="1" x14ac:dyDescent="0.2">
      <c r="B121" s="538"/>
      <c r="C121" s="539"/>
      <c r="D121" s="540"/>
      <c r="E121" s="540"/>
      <c r="F121" s="540"/>
      <c r="G121" s="540"/>
    </row>
    <row r="122" spans="2:7" ht="16" hidden="1" x14ac:dyDescent="0.2">
      <c r="B122" s="538"/>
      <c r="C122" s="539"/>
      <c r="D122" s="540"/>
      <c r="E122" s="540"/>
      <c r="F122" s="540"/>
      <c r="G122" s="540"/>
    </row>
    <row r="123" spans="2:7" ht="16" hidden="1" x14ac:dyDescent="0.2">
      <c r="B123" s="538"/>
      <c r="C123" s="539"/>
      <c r="D123" s="540"/>
      <c r="E123" s="540"/>
      <c r="F123" s="540"/>
      <c r="G123" s="540"/>
    </row>
    <row r="124" spans="2:7" ht="16" hidden="1" x14ac:dyDescent="0.2">
      <c r="B124" s="538"/>
      <c r="C124" s="539"/>
      <c r="D124" s="540"/>
      <c r="E124" s="540"/>
      <c r="F124" s="540"/>
      <c r="G124" s="540"/>
    </row>
    <row r="125" spans="2:7" ht="16" hidden="1" x14ac:dyDescent="0.2">
      <c r="B125" s="538"/>
      <c r="C125" s="539"/>
      <c r="D125" s="540"/>
      <c r="E125" s="540"/>
      <c r="F125" s="540"/>
      <c r="G125" s="540"/>
    </row>
    <row r="126" spans="2:7" ht="16" hidden="1" x14ac:dyDescent="0.2">
      <c r="B126" s="538"/>
      <c r="C126" s="539"/>
      <c r="D126" s="540"/>
      <c r="E126" s="540"/>
      <c r="F126" s="540"/>
      <c r="G126" s="540"/>
    </row>
    <row r="127" spans="2:7" ht="16" hidden="1" x14ac:dyDescent="0.2">
      <c r="B127" s="538"/>
      <c r="C127" s="539"/>
      <c r="D127" s="540"/>
      <c r="E127" s="540"/>
      <c r="F127" s="540"/>
      <c r="G127" s="540"/>
    </row>
    <row r="128" spans="2:7" ht="16" hidden="1" x14ac:dyDescent="0.2">
      <c r="B128" s="538"/>
      <c r="C128" s="539"/>
      <c r="D128" s="540"/>
      <c r="E128" s="540"/>
      <c r="F128" s="540"/>
      <c r="G128" s="540"/>
    </row>
    <row r="129" spans="2:7" ht="16" hidden="1" x14ac:dyDescent="0.2">
      <c r="B129" s="538"/>
      <c r="C129" s="539"/>
      <c r="D129" s="540"/>
      <c r="E129" s="540"/>
      <c r="F129" s="540"/>
      <c r="G129" s="540"/>
    </row>
    <row r="130" spans="2:7" ht="16" hidden="1" x14ac:dyDescent="0.2">
      <c r="B130" s="538"/>
      <c r="C130" s="539"/>
      <c r="D130" s="540"/>
      <c r="E130" s="540"/>
      <c r="F130" s="540"/>
      <c r="G130" s="540"/>
    </row>
    <row r="131" spans="2:7" ht="16" hidden="1" x14ac:dyDescent="0.2">
      <c r="B131" s="538"/>
      <c r="C131" s="539"/>
      <c r="D131" s="540"/>
      <c r="E131" s="540"/>
      <c r="F131" s="540"/>
      <c r="G131" s="540"/>
    </row>
    <row r="132" spans="2:7" ht="16" hidden="1" x14ac:dyDescent="0.2">
      <c r="B132" s="538"/>
      <c r="C132" s="539"/>
      <c r="D132" s="540"/>
      <c r="E132" s="540"/>
      <c r="F132" s="540"/>
      <c r="G132" s="540"/>
    </row>
    <row r="133" spans="2:7" ht="16" hidden="1" x14ac:dyDescent="0.2">
      <c r="B133" s="538"/>
      <c r="C133" s="539"/>
      <c r="D133" s="540"/>
      <c r="E133" s="540"/>
      <c r="F133" s="540"/>
      <c r="G133" s="540"/>
    </row>
    <row r="134" spans="2:7" ht="16" hidden="1" x14ac:dyDescent="0.2">
      <c r="B134" s="538"/>
      <c r="C134" s="539"/>
      <c r="D134" s="540"/>
      <c r="E134" s="540"/>
      <c r="F134" s="540"/>
      <c r="G134" s="540"/>
    </row>
    <row r="135" spans="2:7" ht="16" hidden="1" x14ac:dyDescent="0.2">
      <c r="B135" s="538"/>
      <c r="C135" s="539"/>
      <c r="D135" s="540"/>
      <c r="E135" s="540"/>
      <c r="F135" s="540"/>
      <c r="G135" s="540"/>
    </row>
    <row r="136" spans="2:7" ht="16" hidden="1" x14ac:dyDescent="0.2">
      <c r="B136" s="538"/>
      <c r="C136" s="539"/>
      <c r="D136" s="540"/>
      <c r="E136" s="540"/>
      <c r="F136" s="540"/>
      <c r="G136" s="540"/>
    </row>
    <row r="137" spans="2:7" ht="16" hidden="1" x14ac:dyDescent="0.2">
      <c r="B137" s="538"/>
      <c r="C137" s="539"/>
      <c r="D137" s="540"/>
      <c r="E137" s="540"/>
      <c r="F137" s="540"/>
      <c r="G137" s="540"/>
    </row>
    <row r="138" spans="2:7" ht="16" hidden="1" x14ac:dyDescent="0.2">
      <c r="B138" s="538"/>
      <c r="C138" s="539"/>
      <c r="D138" s="540"/>
      <c r="E138" s="540"/>
      <c r="F138" s="540"/>
      <c r="G138" s="540"/>
    </row>
    <row r="139" spans="2:7" ht="16" hidden="1" x14ac:dyDescent="0.2">
      <c r="B139" s="538"/>
      <c r="C139" s="539"/>
      <c r="D139" s="540"/>
      <c r="E139" s="540"/>
      <c r="F139" s="540"/>
      <c r="G139" s="540"/>
    </row>
    <row r="140" spans="2:7" ht="16" hidden="1" x14ac:dyDescent="0.2">
      <c r="B140" s="538"/>
      <c r="C140" s="539"/>
      <c r="D140" s="540"/>
      <c r="E140" s="540"/>
      <c r="F140" s="540"/>
      <c r="G140" s="540"/>
    </row>
    <row r="141" spans="2:7" ht="16" hidden="1" x14ac:dyDescent="0.2">
      <c r="B141" s="538"/>
      <c r="C141" s="539"/>
      <c r="D141" s="540"/>
      <c r="E141" s="540"/>
      <c r="F141" s="540"/>
      <c r="G141" s="540"/>
    </row>
    <row r="142" spans="2:7" ht="16" hidden="1" x14ac:dyDescent="0.2">
      <c r="B142" s="538"/>
      <c r="C142" s="539"/>
      <c r="D142" s="540"/>
      <c r="E142" s="540"/>
      <c r="F142" s="540"/>
      <c r="G142" s="540"/>
    </row>
    <row r="143" spans="2:7" ht="16" hidden="1" x14ac:dyDescent="0.2">
      <c r="B143" s="538"/>
      <c r="C143" s="539"/>
      <c r="D143" s="540"/>
      <c r="E143" s="540"/>
      <c r="F143" s="540"/>
      <c r="G143" s="540"/>
    </row>
    <row r="144" spans="2:7" ht="16" hidden="1" x14ac:dyDescent="0.2">
      <c r="B144" s="538"/>
      <c r="C144" s="539"/>
      <c r="D144" s="540"/>
      <c r="E144" s="540"/>
      <c r="F144" s="540"/>
      <c r="G144" s="540"/>
    </row>
    <row r="145" spans="2:7" ht="16" hidden="1" x14ac:dyDescent="0.2">
      <c r="B145" s="538"/>
      <c r="C145" s="539"/>
      <c r="D145" s="540"/>
      <c r="E145" s="540"/>
      <c r="F145" s="540"/>
      <c r="G145" s="540"/>
    </row>
    <row r="146" spans="2:7" ht="16" hidden="1" x14ac:dyDescent="0.2">
      <c r="B146" s="538"/>
      <c r="C146" s="539"/>
      <c r="D146" s="540"/>
      <c r="E146" s="540"/>
      <c r="F146" s="540"/>
      <c r="G146" s="540"/>
    </row>
    <row r="147" spans="2:7" ht="16" hidden="1" x14ac:dyDescent="0.2">
      <c r="B147" s="538"/>
      <c r="C147" s="539"/>
      <c r="D147" s="540"/>
      <c r="E147" s="540"/>
      <c r="F147" s="540"/>
      <c r="G147" s="540"/>
    </row>
    <row r="148" spans="2:7" ht="16" hidden="1" x14ac:dyDescent="0.2">
      <c r="B148" s="538"/>
      <c r="C148" s="539"/>
      <c r="D148" s="540"/>
      <c r="E148" s="540"/>
      <c r="F148" s="540"/>
      <c r="G148" s="540"/>
    </row>
    <row r="149" spans="2:7" ht="16" hidden="1" x14ac:dyDescent="0.2">
      <c r="B149" s="538"/>
      <c r="C149" s="539"/>
      <c r="D149" s="540"/>
      <c r="E149" s="540"/>
      <c r="F149" s="540"/>
      <c r="G149" s="540"/>
    </row>
    <row r="150" spans="2:7" ht="16" hidden="1" x14ac:dyDescent="0.2">
      <c r="B150" s="538"/>
      <c r="C150" s="539"/>
      <c r="D150" s="540"/>
      <c r="E150" s="540"/>
      <c r="F150" s="540"/>
      <c r="G150" s="540"/>
    </row>
    <row r="151" spans="2:7" ht="16" hidden="1" x14ac:dyDescent="0.2">
      <c r="B151" s="538"/>
      <c r="C151" s="539"/>
      <c r="D151" s="540"/>
      <c r="E151" s="540"/>
      <c r="F151" s="540"/>
      <c r="G151" s="540"/>
    </row>
    <row r="152" spans="2:7" ht="16" hidden="1" x14ac:dyDescent="0.2">
      <c r="B152" s="538"/>
      <c r="C152" s="539"/>
      <c r="D152" s="540"/>
      <c r="E152" s="540"/>
      <c r="F152" s="540"/>
      <c r="G152" s="540"/>
    </row>
    <row r="153" spans="2:7" ht="16" hidden="1" x14ac:dyDescent="0.2">
      <c r="B153" s="538"/>
      <c r="C153" s="539"/>
      <c r="D153" s="540"/>
      <c r="E153" s="540"/>
      <c r="F153" s="540"/>
      <c r="G153" s="540"/>
    </row>
    <row r="154" spans="2:7" ht="16" hidden="1" x14ac:dyDescent="0.2">
      <c r="B154" s="538"/>
      <c r="C154" s="539"/>
      <c r="D154" s="540"/>
      <c r="E154" s="540"/>
      <c r="F154" s="540"/>
      <c r="G154" s="540"/>
    </row>
    <row r="155" spans="2:7" ht="16" hidden="1" x14ac:dyDescent="0.2">
      <c r="B155" s="538"/>
      <c r="C155" s="539"/>
      <c r="D155" s="540"/>
      <c r="E155" s="540"/>
      <c r="F155" s="540"/>
      <c r="G155" s="540"/>
    </row>
    <row r="156" spans="2:7" ht="16" hidden="1" x14ac:dyDescent="0.2">
      <c r="B156" s="538"/>
      <c r="C156" s="539"/>
      <c r="D156" s="540"/>
      <c r="E156" s="540"/>
      <c r="F156" s="540"/>
      <c r="G156" s="540"/>
    </row>
    <row r="157" spans="2:7" ht="16" hidden="1" x14ac:dyDescent="0.2">
      <c r="B157" s="538"/>
      <c r="C157" s="539"/>
      <c r="D157" s="540"/>
      <c r="E157" s="540"/>
      <c r="F157" s="540"/>
      <c r="G157" s="540"/>
    </row>
    <row r="158" spans="2:7" ht="16" hidden="1" x14ac:dyDescent="0.2">
      <c r="B158" s="538"/>
      <c r="C158" s="539"/>
      <c r="D158" s="540"/>
      <c r="E158" s="540"/>
      <c r="F158" s="540"/>
      <c r="G158" s="540"/>
    </row>
    <row r="159" spans="2:7" ht="16" hidden="1" x14ac:dyDescent="0.2">
      <c r="B159" s="538"/>
      <c r="C159" s="539"/>
      <c r="D159" s="540"/>
      <c r="E159" s="540"/>
      <c r="F159" s="540"/>
      <c r="G159" s="540"/>
    </row>
    <row r="160" spans="2:7" ht="16" hidden="1" x14ac:dyDescent="0.2">
      <c r="B160" s="538"/>
      <c r="C160" s="539"/>
      <c r="D160" s="540"/>
      <c r="E160" s="540"/>
      <c r="F160" s="540"/>
      <c r="G160" s="540"/>
    </row>
    <row r="161" spans="2:7" ht="16" hidden="1" x14ac:dyDescent="0.2">
      <c r="B161" s="538"/>
      <c r="C161" s="539"/>
      <c r="D161" s="540"/>
      <c r="E161" s="540"/>
      <c r="F161" s="540"/>
      <c r="G161" s="540"/>
    </row>
    <row r="162" spans="2:7" ht="16" hidden="1" x14ac:dyDescent="0.2">
      <c r="B162" s="538"/>
      <c r="C162" s="539"/>
      <c r="D162" s="540"/>
      <c r="E162" s="540"/>
      <c r="F162" s="540"/>
      <c r="G162" s="540"/>
    </row>
    <row r="163" spans="2:7" ht="16" hidden="1" x14ac:dyDescent="0.2">
      <c r="B163" s="538"/>
      <c r="C163" s="539"/>
      <c r="D163" s="540"/>
      <c r="E163" s="540"/>
      <c r="F163" s="540"/>
      <c r="G163" s="540"/>
    </row>
    <row r="164" spans="2:7" ht="16" hidden="1" x14ac:dyDescent="0.2">
      <c r="B164" s="538"/>
      <c r="C164" s="539"/>
      <c r="D164" s="540"/>
      <c r="E164" s="540"/>
      <c r="F164" s="540"/>
      <c r="G164" s="540"/>
    </row>
    <row r="165" spans="2:7" ht="16" hidden="1" x14ac:dyDescent="0.2">
      <c r="B165" s="538"/>
      <c r="C165" s="539"/>
      <c r="D165" s="540"/>
      <c r="E165" s="540"/>
      <c r="F165" s="540"/>
      <c r="G165" s="540"/>
    </row>
    <row r="166" spans="2:7" ht="16" hidden="1" x14ac:dyDescent="0.2">
      <c r="B166" s="538"/>
      <c r="C166" s="539"/>
      <c r="D166" s="540"/>
      <c r="E166" s="540"/>
      <c r="F166" s="540"/>
      <c r="G166" s="540"/>
    </row>
    <row r="167" spans="2:7" ht="16" hidden="1" x14ac:dyDescent="0.2">
      <c r="B167" s="538"/>
      <c r="C167" s="539"/>
      <c r="D167" s="540"/>
      <c r="E167" s="540"/>
      <c r="F167" s="540"/>
      <c r="G167" s="540"/>
    </row>
    <row r="168" spans="2:7" ht="16" hidden="1" x14ac:dyDescent="0.2">
      <c r="B168" s="538"/>
      <c r="C168" s="539"/>
      <c r="D168" s="540"/>
      <c r="E168" s="540"/>
      <c r="F168" s="540"/>
      <c r="G168" s="540"/>
    </row>
    <row r="169" spans="2:7" ht="16" hidden="1" x14ac:dyDescent="0.2">
      <c r="B169" s="538"/>
      <c r="C169" s="539"/>
      <c r="D169" s="540"/>
      <c r="E169" s="540"/>
      <c r="F169" s="540"/>
      <c r="G169" s="540"/>
    </row>
    <row r="170" spans="2:7" ht="16" hidden="1" x14ac:dyDescent="0.2">
      <c r="B170" s="538"/>
      <c r="C170" s="539"/>
      <c r="D170" s="540"/>
      <c r="E170" s="540"/>
      <c r="F170" s="540"/>
      <c r="G170" s="540"/>
    </row>
    <row r="171" spans="2:7" ht="16" hidden="1" x14ac:dyDescent="0.2">
      <c r="B171" s="538"/>
      <c r="C171" s="539"/>
      <c r="D171" s="540"/>
      <c r="E171" s="540"/>
      <c r="F171" s="540"/>
      <c r="G171" s="540"/>
    </row>
    <row r="172" spans="2:7" ht="16" hidden="1" x14ac:dyDescent="0.2">
      <c r="B172" s="538"/>
      <c r="C172" s="539"/>
      <c r="D172" s="540"/>
      <c r="E172" s="540"/>
      <c r="F172" s="540"/>
      <c r="G172" s="540"/>
    </row>
    <row r="173" spans="2:7" ht="16" hidden="1" x14ac:dyDescent="0.2">
      <c r="B173" s="538"/>
      <c r="C173" s="539"/>
      <c r="D173" s="540"/>
      <c r="E173" s="540"/>
      <c r="F173" s="540"/>
      <c r="G173" s="540"/>
    </row>
    <row r="174" spans="2:7" ht="16" hidden="1" x14ac:dyDescent="0.2">
      <c r="B174" s="538"/>
      <c r="C174" s="539"/>
      <c r="D174" s="540"/>
      <c r="E174" s="540"/>
      <c r="F174" s="540"/>
      <c r="G174" s="540"/>
    </row>
    <row r="175" spans="2:7" ht="16" hidden="1" x14ac:dyDescent="0.2">
      <c r="B175" s="538"/>
      <c r="C175" s="539"/>
      <c r="D175" s="540"/>
      <c r="E175" s="540"/>
      <c r="F175" s="540"/>
      <c r="G175" s="540"/>
    </row>
    <row r="176" spans="2:7" ht="16" hidden="1" x14ac:dyDescent="0.2">
      <c r="B176" s="538"/>
      <c r="C176" s="539"/>
      <c r="D176" s="540"/>
      <c r="E176" s="540"/>
      <c r="F176" s="540"/>
      <c r="G176" s="540"/>
    </row>
    <row r="177" spans="2:7" ht="16" hidden="1" x14ac:dyDescent="0.2">
      <c r="B177" s="538"/>
      <c r="C177" s="539"/>
      <c r="D177" s="540"/>
      <c r="E177" s="540"/>
      <c r="F177" s="540"/>
      <c r="G177" s="540"/>
    </row>
    <row r="178" spans="2:7" ht="16" hidden="1" x14ac:dyDescent="0.2">
      <c r="B178" s="538"/>
      <c r="C178" s="539"/>
      <c r="D178" s="540"/>
      <c r="E178" s="540"/>
      <c r="F178" s="540"/>
      <c r="G178" s="540"/>
    </row>
    <row r="179" spans="2:7" ht="16" hidden="1" x14ac:dyDescent="0.2">
      <c r="B179" s="538"/>
      <c r="C179" s="539"/>
      <c r="D179" s="540"/>
      <c r="E179" s="540"/>
      <c r="F179" s="540"/>
      <c r="G179" s="540"/>
    </row>
    <row r="180" spans="2:7" ht="16" hidden="1" x14ac:dyDescent="0.2">
      <c r="B180" s="538"/>
      <c r="C180" s="539"/>
      <c r="D180" s="540"/>
      <c r="E180" s="540"/>
      <c r="F180" s="540"/>
      <c r="G180" s="540"/>
    </row>
    <row r="181" spans="2:7" ht="16" hidden="1" x14ac:dyDescent="0.2">
      <c r="B181" s="538"/>
      <c r="C181" s="539"/>
      <c r="D181" s="540"/>
      <c r="E181" s="540"/>
      <c r="F181" s="540"/>
      <c r="G181" s="540"/>
    </row>
    <row r="182" spans="2:7" ht="16" hidden="1" x14ac:dyDescent="0.2">
      <c r="B182" s="538"/>
      <c r="C182" s="539"/>
      <c r="D182" s="540"/>
      <c r="E182" s="540"/>
      <c r="F182" s="540"/>
      <c r="G182" s="540"/>
    </row>
    <row r="183" spans="2:7" ht="16" hidden="1" x14ac:dyDescent="0.2">
      <c r="B183" s="538"/>
      <c r="C183" s="539"/>
      <c r="D183" s="540"/>
      <c r="E183" s="540"/>
      <c r="F183" s="540"/>
      <c r="G183" s="540"/>
    </row>
    <row r="184" spans="2:7" ht="16" hidden="1" x14ac:dyDescent="0.2">
      <c r="B184" s="538"/>
      <c r="C184" s="539"/>
      <c r="D184" s="540"/>
      <c r="E184" s="540"/>
      <c r="F184" s="540"/>
      <c r="G184" s="540"/>
    </row>
    <row r="185" spans="2:7" ht="16" hidden="1" x14ac:dyDescent="0.2">
      <c r="B185" s="538"/>
      <c r="C185" s="539"/>
      <c r="D185" s="540"/>
      <c r="E185" s="540"/>
      <c r="F185" s="540"/>
      <c r="G185" s="540"/>
    </row>
    <row r="186" spans="2:7" ht="16" hidden="1" x14ac:dyDescent="0.2">
      <c r="B186" s="538"/>
      <c r="C186" s="539"/>
      <c r="D186" s="540"/>
      <c r="E186" s="540"/>
      <c r="F186" s="540"/>
      <c r="G186" s="540"/>
    </row>
    <row r="187" spans="2:7" ht="16" hidden="1" x14ac:dyDescent="0.2">
      <c r="B187" s="538"/>
      <c r="C187" s="539"/>
      <c r="D187" s="540"/>
      <c r="E187" s="540"/>
      <c r="F187" s="540"/>
      <c r="G187" s="540"/>
    </row>
    <row r="188" spans="2:7" ht="16" hidden="1" x14ac:dyDescent="0.2">
      <c r="B188" s="538"/>
      <c r="C188" s="539"/>
      <c r="D188" s="540"/>
      <c r="E188" s="540"/>
      <c r="F188" s="540"/>
      <c r="G188" s="540"/>
    </row>
    <row r="189" spans="2:7" ht="16" hidden="1" x14ac:dyDescent="0.2">
      <c r="B189" s="538"/>
      <c r="C189" s="539"/>
      <c r="D189" s="540"/>
      <c r="E189" s="540"/>
      <c r="F189" s="540"/>
      <c r="G189" s="540"/>
    </row>
    <row r="190" spans="2:7" ht="16" hidden="1" x14ac:dyDescent="0.2">
      <c r="B190" s="538"/>
      <c r="C190" s="539"/>
      <c r="D190" s="540"/>
      <c r="E190" s="540"/>
      <c r="F190" s="540"/>
      <c r="G190" s="540"/>
    </row>
    <row r="191" spans="2:7" ht="16" hidden="1" x14ac:dyDescent="0.2">
      <c r="B191" s="538"/>
      <c r="C191" s="539"/>
      <c r="D191" s="540"/>
      <c r="E191" s="540"/>
      <c r="F191" s="540"/>
      <c r="G191" s="540"/>
    </row>
    <row r="192" spans="2:7" ht="16" hidden="1" x14ac:dyDescent="0.2">
      <c r="B192" s="538"/>
      <c r="C192" s="539"/>
      <c r="D192" s="540"/>
      <c r="E192" s="540"/>
      <c r="F192" s="540"/>
      <c r="G192" s="540"/>
    </row>
    <row r="193" spans="2:7" ht="16" hidden="1" x14ac:dyDescent="0.2">
      <c r="B193" s="538"/>
      <c r="C193" s="539"/>
      <c r="D193" s="540"/>
      <c r="E193" s="540"/>
      <c r="F193" s="540"/>
      <c r="G193" s="540"/>
    </row>
    <row r="194" spans="2:7" ht="16" hidden="1" x14ac:dyDescent="0.2">
      <c r="B194" s="538"/>
      <c r="C194" s="539"/>
      <c r="D194" s="540"/>
      <c r="E194" s="540"/>
      <c r="F194" s="540"/>
      <c r="G194" s="540"/>
    </row>
    <row r="195" spans="2:7" ht="16" hidden="1" x14ac:dyDescent="0.2">
      <c r="B195" s="538"/>
      <c r="C195" s="539"/>
      <c r="D195" s="540"/>
      <c r="E195" s="540"/>
      <c r="F195" s="540"/>
      <c r="G195" s="540"/>
    </row>
    <row r="196" spans="2:7" ht="16" hidden="1" x14ac:dyDescent="0.2">
      <c r="B196" s="538"/>
      <c r="C196" s="539"/>
      <c r="D196" s="540"/>
      <c r="E196" s="540"/>
      <c r="F196" s="540"/>
      <c r="G196" s="540"/>
    </row>
    <row r="197" spans="2:7" ht="16" hidden="1" x14ac:dyDescent="0.2">
      <c r="B197" s="538"/>
      <c r="C197" s="539"/>
      <c r="D197" s="540"/>
      <c r="E197" s="540"/>
      <c r="F197" s="540"/>
      <c r="G197" s="540"/>
    </row>
    <row r="198" spans="2:7" ht="16" hidden="1" x14ac:dyDescent="0.2">
      <c r="B198" s="538"/>
      <c r="C198" s="539"/>
      <c r="D198" s="540"/>
      <c r="E198" s="540"/>
      <c r="F198" s="540"/>
      <c r="G198" s="540"/>
    </row>
    <row r="199" spans="2:7" ht="16" hidden="1" x14ac:dyDescent="0.2">
      <c r="B199" s="538"/>
      <c r="C199" s="539"/>
      <c r="D199" s="540"/>
      <c r="E199" s="540"/>
      <c r="F199" s="540"/>
      <c r="G199" s="540"/>
    </row>
    <row r="200" spans="2:7" ht="16" hidden="1" x14ac:dyDescent="0.2">
      <c r="B200" s="538"/>
      <c r="C200" s="539"/>
      <c r="D200" s="540"/>
      <c r="E200" s="540"/>
      <c r="F200" s="540"/>
      <c r="G200" s="540"/>
    </row>
    <row r="201" spans="2:7" ht="16" hidden="1" x14ac:dyDescent="0.2">
      <c r="B201" s="538"/>
      <c r="C201" s="539"/>
      <c r="D201" s="540"/>
      <c r="E201" s="540"/>
      <c r="F201" s="540"/>
      <c r="G201" s="540"/>
    </row>
    <row r="202" spans="2:7" ht="16" hidden="1" x14ac:dyDescent="0.2">
      <c r="B202" s="538"/>
      <c r="C202" s="539"/>
      <c r="D202" s="540"/>
      <c r="E202" s="540"/>
      <c r="F202" s="540"/>
      <c r="G202" s="540"/>
    </row>
    <row r="203" spans="2:7" ht="16" hidden="1" x14ac:dyDescent="0.2">
      <c r="B203" s="538"/>
      <c r="C203" s="539"/>
      <c r="D203" s="540"/>
      <c r="E203" s="540"/>
      <c r="F203" s="540"/>
      <c r="G203" s="540"/>
    </row>
    <row r="204" spans="2:7" ht="16" hidden="1" x14ac:dyDescent="0.2">
      <c r="B204" s="538"/>
      <c r="C204" s="539"/>
      <c r="D204" s="540"/>
      <c r="E204" s="540"/>
      <c r="F204" s="540"/>
      <c r="G204" s="540"/>
    </row>
    <row r="205" spans="2:7" ht="16" hidden="1" x14ac:dyDescent="0.2">
      <c r="B205" s="538"/>
      <c r="C205" s="539"/>
      <c r="D205" s="540"/>
      <c r="E205" s="540"/>
      <c r="F205" s="540"/>
      <c r="G205" s="540"/>
    </row>
    <row r="206" spans="2:7" ht="16" hidden="1" x14ac:dyDescent="0.2">
      <c r="B206" s="538"/>
      <c r="C206" s="539"/>
      <c r="D206" s="540"/>
      <c r="E206" s="540"/>
      <c r="F206" s="540"/>
      <c r="G206" s="540"/>
    </row>
    <row r="207" spans="2:7" ht="16" hidden="1" x14ac:dyDescent="0.2">
      <c r="B207" s="538"/>
      <c r="C207" s="539"/>
      <c r="D207" s="540"/>
      <c r="E207" s="540"/>
      <c r="F207" s="540"/>
      <c r="G207" s="540"/>
    </row>
    <row r="208" spans="2:7" ht="16" hidden="1" x14ac:dyDescent="0.2">
      <c r="B208" s="538"/>
      <c r="C208" s="539"/>
      <c r="D208" s="540"/>
      <c r="E208" s="540"/>
      <c r="F208" s="540"/>
      <c r="G208" s="540"/>
    </row>
    <row r="209" spans="2:7" ht="16" hidden="1" x14ac:dyDescent="0.2">
      <c r="B209" s="538"/>
      <c r="C209" s="539"/>
      <c r="D209" s="540"/>
      <c r="E209" s="540"/>
      <c r="F209" s="540"/>
      <c r="G209" s="540"/>
    </row>
    <row r="210" spans="2:7" ht="16" hidden="1" x14ac:dyDescent="0.2">
      <c r="B210" s="538"/>
      <c r="C210" s="539"/>
      <c r="D210" s="540"/>
      <c r="E210" s="540"/>
      <c r="F210" s="540"/>
      <c r="G210" s="540"/>
    </row>
    <row r="211" spans="2:7" ht="16" hidden="1" x14ac:dyDescent="0.2">
      <c r="B211" s="538"/>
      <c r="C211" s="539"/>
      <c r="D211" s="540"/>
      <c r="E211" s="540"/>
      <c r="F211" s="540"/>
      <c r="G211" s="540"/>
    </row>
    <row r="212" spans="2:7" ht="16" hidden="1" x14ac:dyDescent="0.2">
      <c r="B212" s="538"/>
      <c r="C212" s="539"/>
      <c r="D212" s="540"/>
      <c r="E212" s="540"/>
      <c r="F212" s="540"/>
      <c r="G212" s="540"/>
    </row>
    <row r="213" spans="2:7" ht="16" hidden="1" x14ac:dyDescent="0.2">
      <c r="B213" s="538"/>
      <c r="C213" s="539"/>
      <c r="D213" s="540"/>
      <c r="E213" s="540"/>
      <c r="F213" s="540"/>
      <c r="G213" s="540"/>
    </row>
    <row r="214" spans="2:7" ht="16" hidden="1" x14ac:dyDescent="0.2">
      <c r="B214" s="538"/>
      <c r="C214" s="539"/>
      <c r="D214" s="540"/>
      <c r="E214" s="540"/>
      <c r="F214" s="540"/>
      <c r="G214" s="540"/>
    </row>
    <row r="215" spans="2:7" ht="16" hidden="1" x14ac:dyDescent="0.2">
      <c r="B215" s="538"/>
      <c r="C215" s="539"/>
      <c r="D215" s="540"/>
      <c r="E215" s="540"/>
      <c r="F215" s="540"/>
      <c r="G215" s="540"/>
    </row>
    <row r="216" spans="2:7" ht="16" hidden="1" x14ac:dyDescent="0.2">
      <c r="B216" s="538"/>
      <c r="C216" s="539"/>
      <c r="D216" s="540"/>
      <c r="E216" s="540"/>
      <c r="F216" s="540"/>
      <c r="G216" s="540"/>
    </row>
    <row r="217" spans="2:7" ht="16" hidden="1" x14ac:dyDescent="0.2">
      <c r="B217" s="538"/>
      <c r="C217" s="539"/>
      <c r="D217" s="540"/>
      <c r="E217" s="540"/>
      <c r="F217" s="540"/>
      <c r="G217" s="540"/>
    </row>
    <row r="218" spans="2:7" ht="16" hidden="1" x14ac:dyDescent="0.2">
      <c r="B218" s="538"/>
      <c r="C218" s="539"/>
      <c r="D218" s="540"/>
      <c r="E218" s="540"/>
      <c r="F218" s="540"/>
      <c r="G218" s="540"/>
    </row>
    <row r="219" spans="2:7" ht="16" hidden="1" x14ac:dyDescent="0.2">
      <c r="B219" s="538"/>
      <c r="C219" s="539"/>
      <c r="D219" s="540"/>
      <c r="E219" s="540"/>
      <c r="F219" s="540"/>
      <c r="G219" s="540"/>
    </row>
    <row r="220" spans="2:7" ht="16" hidden="1" x14ac:dyDescent="0.2">
      <c r="B220" s="538"/>
      <c r="C220" s="539"/>
      <c r="D220" s="540"/>
      <c r="E220" s="540"/>
      <c r="F220" s="540"/>
      <c r="G220" s="540"/>
    </row>
    <row r="221" spans="2:7" ht="16" hidden="1" x14ac:dyDescent="0.2">
      <c r="B221" s="538"/>
      <c r="C221" s="539"/>
      <c r="D221" s="540"/>
      <c r="E221" s="540"/>
      <c r="F221" s="540"/>
      <c r="G221" s="540"/>
    </row>
    <row r="222" spans="2:7" ht="16" hidden="1" x14ac:dyDescent="0.2">
      <c r="B222" s="538"/>
      <c r="C222" s="539"/>
      <c r="D222" s="540"/>
      <c r="E222" s="540"/>
      <c r="F222" s="540"/>
      <c r="G222" s="540"/>
    </row>
    <row r="223" spans="2:7" ht="16" hidden="1" x14ac:dyDescent="0.2">
      <c r="B223" s="538"/>
      <c r="C223" s="539"/>
      <c r="D223" s="540"/>
      <c r="E223" s="540"/>
      <c r="F223" s="540"/>
      <c r="G223" s="540"/>
    </row>
    <row r="224" spans="2:7" ht="16" hidden="1" x14ac:dyDescent="0.2">
      <c r="B224" s="538"/>
      <c r="C224" s="539"/>
      <c r="D224" s="540"/>
      <c r="E224" s="540"/>
      <c r="F224" s="540"/>
      <c r="G224" s="540"/>
    </row>
    <row r="225" spans="2:7" ht="16" hidden="1" x14ac:dyDescent="0.2">
      <c r="B225" s="538"/>
      <c r="C225" s="539"/>
      <c r="D225" s="540"/>
      <c r="E225" s="540"/>
      <c r="F225" s="540"/>
      <c r="G225" s="540"/>
    </row>
    <row r="226" spans="2:7" ht="16" hidden="1" x14ac:dyDescent="0.2">
      <c r="B226" s="538"/>
      <c r="C226" s="539"/>
      <c r="D226" s="540"/>
      <c r="E226" s="540"/>
      <c r="F226" s="540"/>
      <c r="G226" s="540"/>
    </row>
    <row r="227" spans="2:7" ht="16" hidden="1" x14ac:dyDescent="0.2">
      <c r="B227" s="538"/>
      <c r="C227" s="539"/>
      <c r="D227" s="540"/>
      <c r="E227" s="540"/>
      <c r="F227" s="540"/>
      <c r="G227" s="540"/>
    </row>
    <row r="228" spans="2:7" ht="16" hidden="1" x14ac:dyDescent="0.2">
      <c r="B228" s="538"/>
      <c r="C228" s="539"/>
      <c r="D228" s="540"/>
      <c r="E228" s="540"/>
      <c r="F228" s="540"/>
      <c r="G228" s="540"/>
    </row>
    <row r="229" spans="2:7" ht="16" hidden="1" x14ac:dyDescent="0.2">
      <c r="B229" s="538"/>
      <c r="C229" s="539"/>
      <c r="D229" s="540"/>
      <c r="E229" s="540"/>
      <c r="F229" s="540"/>
      <c r="G229" s="540"/>
    </row>
    <row r="230" spans="2:7" ht="16" hidden="1" x14ac:dyDescent="0.2">
      <c r="B230" s="538"/>
      <c r="C230" s="539"/>
      <c r="D230" s="540"/>
      <c r="E230" s="540"/>
      <c r="F230" s="540"/>
      <c r="G230" s="540"/>
    </row>
    <row r="231" spans="2:7" ht="16" hidden="1" x14ac:dyDescent="0.2">
      <c r="B231" s="538"/>
      <c r="C231" s="539"/>
      <c r="D231" s="540"/>
      <c r="E231" s="540"/>
      <c r="F231" s="540"/>
      <c r="G231" s="540"/>
    </row>
    <row r="232" spans="2:7" ht="16" hidden="1" x14ac:dyDescent="0.2">
      <c r="B232" s="538"/>
      <c r="C232" s="539"/>
      <c r="D232" s="540"/>
      <c r="E232" s="540"/>
      <c r="F232" s="540"/>
      <c r="G232" s="540"/>
    </row>
    <row r="233" spans="2:7" ht="16" hidden="1" x14ac:dyDescent="0.2">
      <c r="B233" s="538"/>
      <c r="C233" s="539"/>
      <c r="D233" s="540"/>
      <c r="E233" s="540"/>
      <c r="F233" s="540"/>
      <c r="G233" s="540"/>
    </row>
    <row r="234" spans="2:7" ht="16" hidden="1" x14ac:dyDescent="0.2">
      <c r="B234" s="538"/>
      <c r="C234" s="539"/>
      <c r="D234" s="540"/>
      <c r="E234" s="540"/>
      <c r="F234" s="540"/>
      <c r="G234" s="540"/>
    </row>
    <row r="235" spans="2:7" ht="16" hidden="1" x14ac:dyDescent="0.2">
      <c r="B235" s="538"/>
      <c r="C235" s="539"/>
      <c r="D235" s="540"/>
      <c r="E235" s="540"/>
      <c r="F235" s="540"/>
      <c r="G235" s="540"/>
    </row>
    <row r="236" spans="2:7" ht="16" hidden="1" x14ac:dyDescent="0.2">
      <c r="B236" s="538"/>
      <c r="C236" s="539"/>
      <c r="D236" s="540"/>
      <c r="E236" s="540"/>
      <c r="F236" s="540"/>
      <c r="G236" s="540"/>
    </row>
    <row r="237" spans="2:7" ht="16" hidden="1" x14ac:dyDescent="0.2">
      <c r="B237" s="538"/>
      <c r="C237" s="539"/>
      <c r="D237" s="540"/>
      <c r="E237" s="540"/>
      <c r="F237" s="540"/>
      <c r="G237" s="540"/>
    </row>
    <row r="238" spans="2:7" ht="16" hidden="1" x14ac:dyDescent="0.2">
      <c r="B238" s="538"/>
      <c r="C238" s="539"/>
      <c r="D238" s="540"/>
      <c r="E238" s="540"/>
      <c r="F238" s="540"/>
      <c r="G238" s="540"/>
    </row>
    <row r="239" spans="2:7" ht="16" hidden="1" x14ac:dyDescent="0.2">
      <c r="B239" s="538"/>
      <c r="C239" s="539"/>
      <c r="D239" s="540"/>
      <c r="E239" s="540"/>
      <c r="F239" s="540"/>
      <c r="G239" s="540"/>
    </row>
    <row r="240" spans="2:7" ht="16" hidden="1" x14ac:dyDescent="0.2">
      <c r="B240" s="538"/>
      <c r="C240" s="539"/>
      <c r="D240" s="540"/>
      <c r="E240" s="540"/>
      <c r="F240" s="540"/>
      <c r="G240" s="540"/>
    </row>
    <row r="241" spans="2:7" ht="16" hidden="1" x14ac:dyDescent="0.2">
      <c r="B241" s="538"/>
      <c r="C241" s="539"/>
      <c r="D241" s="540"/>
      <c r="E241" s="540"/>
      <c r="F241" s="540"/>
      <c r="G241" s="540"/>
    </row>
    <row r="242" spans="2:7" ht="16" hidden="1" x14ac:dyDescent="0.2">
      <c r="B242" s="538"/>
      <c r="C242" s="539"/>
      <c r="D242" s="540"/>
      <c r="E242" s="540"/>
      <c r="F242" s="540"/>
      <c r="G242" s="540"/>
    </row>
    <row r="243" spans="2:7" ht="16" hidden="1" x14ac:dyDescent="0.2">
      <c r="B243" s="538"/>
      <c r="C243" s="539"/>
      <c r="D243" s="540"/>
      <c r="E243" s="540"/>
      <c r="F243" s="540"/>
      <c r="G243" s="540"/>
    </row>
    <row r="244" spans="2:7" ht="16" hidden="1" x14ac:dyDescent="0.2">
      <c r="B244" s="538"/>
      <c r="C244" s="539"/>
      <c r="D244" s="540"/>
      <c r="E244" s="540"/>
      <c r="F244" s="540"/>
      <c r="G244" s="540"/>
    </row>
    <row r="245" spans="2:7" ht="16" hidden="1" x14ac:dyDescent="0.2">
      <c r="B245" s="538"/>
      <c r="C245" s="539"/>
      <c r="D245" s="540"/>
      <c r="E245" s="540"/>
      <c r="F245" s="540"/>
      <c r="G245" s="540"/>
    </row>
    <row r="246" spans="2:7" ht="16" hidden="1" x14ac:dyDescent="0.2">
      <c r="B246" s="538"/>
      <c r="C246" s="539"/>
      <c r="D246" s="540"/>
      <c r="E246" s="540"/>
      <c r="F246" s="540"/>
      <c r="G246" s="540"/>
    </row>
    <row r="247" spans="2:7" ht="16" hidden="1" x14ac:dyDescent="0.2">
      <c r="B247" s="538"/>
      <c r="C247" s="539"/>
      <c r="D247" s="540"/>
      <c r="E247" s="540"/>
      <c r="F247" s="540"/>
      <c r="G247" s="540"/>
    </row>
    <row r="248" spans="2:7" ht="16" hidden="1" x14ac:dyDescent="0.2">
      <c r="B248" s="538"/>
      <c r="C248" s="539"/>
      <c r="D248" s="540"/>
      <c r="E248" s="540"/>
      <c r="F248" s="540"/>
      <c r="G248" s="540"/>
    </row>
    <row r="249" spans="2:7" ht="16" hidden="1" x14ac:dyDescent="0.2">
      <c r="B249" s="538"/>
      <c r="C249" s="539"/>
      <c r="D249" s="540"/>
      <c r="E249" s="540"/>
      <c r="F249" s="540"/>
      <c r="G249" s="540"/>
    </row>
    <row r="250" spans="2:7" ht="16" hidden="1" x14ac:dyDescent="0.2">
      <c r="B250" s="538"/>
      <c r="C250" s="539"/>
      <c r="D250" s="540"/>
      <c r="E250" s="540"/>
      <c r="F250" s="540"/>
      <c r="G250" s="540"/>
    </row>
    <row r="251" spans="2:7" ht="16" hidden="1" x14ac:dyDescent="0.2">
      <c r="B251" s="538"/>
      <c r="C251" s="539"/>
      <c r="D251" s="540"/>
      <c r="E251" s="540"/>
      <c r="F251" s="540"/>
      <c r="G251" s="540"/>
    </row>
    <row r="252" spans="2:7" ht="16" hidden="1" x14ac:dyDescent="0.2">
      <c r="B252" s="538"/>
      <c r="C252" s="539"/>
      <c r="D252" s="540"/>
      <c r="E252" s="540"/>
      <c r="F252" s="540"/>
      <c r="G252" s="540"/>
    </row>
    <row r="253" spans="2:7" ht="16" hidden="1" x14ac:dyDescent="0.2">
      <c r="B253" s="538"/>
      <c r="C253" s="539"/>
      <c r="D253" s="540"/>
      <c r="E253" s="540"/>
      <c r="F253" s="540"/>
      <c r="G253" s="540"/>
    </row>
    <row r="254" spans="2:7" ht="16" hidden="1" x14ac:dyDescent="0.2">
      <c r="B254" s="538"/>
      <c r="C254" s="539"/>
      <c r="D254" s="540"/>
      <c r="E254" s="540"/>
      <c r="F254" s="540"/>
      <c r="G254" s="540"/>
    </row>
    <row r="255" spans="2:7" ht="16" hidden="1" x14ac:dyDescent="0.2">
      <c r="B255" s="538"/>
      <c r="C255" s="539"/>
      <c r="D255" s="540"/>
      <c r="E255" s="540"/>
      <c r="F255" s="540"/>
      <c r="G255" s="540"/>
    </row>
    <row r="256" spans="2:7" ht="16" hidden="1" x14ac:dyDescent="0.2">
      <c r="B256" s="538"/>
      <c r="C256" s="539"/>
      <c r="D256" s="540"/>
      <c r="E256" s="540"/>
      <c r="F256" s="540"/>
      <c r="G256" s="540"/>
    </row>
    <row r="257" spans="2:7" ht="16" hidden="1" x14ac:dyDescent="0.2">
      <c r="B257" s="538"/>
      <c r="C257" s="539"/>
      <c r="D257" s="540"/>
      <c r="E257" s="540"/>
      <c r="F257" s="540"/>
      <c r="G257" s="540"/>
    </row>
    <row r="258" spans="2:7" ht="16" hidden="1" x14ac:dyDescent="0.2">
      <c r="B258" s="538"/>
      <c r="C258" s="539"/>
      <c r="D258" s="540"/>
      <c r="E258" s="540"/>
      <c r="F258" s="540"/>
      <c r="G258" s="540"/>
    </row>
    <row r="259" spans="2:7" ht="16" hidden="1" x14ac:dyDescent="0.2">
      <c r="B259" s="538"/>
      <c r="C259" s="539"/>
      <c r="D259" s="540"/>
      <c r="E259" s="540"/>
      <c r="F259" s="540"/>
      <c r="G259" s="540"/>
    </row>
    <row r="260" spans="2:7" ht="16" hidden="1" x14ac:dyDescent="0.2">
      <c r="B260" s="538"/>
      <c r="C260" s="539"/>
      <c r="D260" s="540"/>
      <c r="E260" s="540"/>
      <c r="F260" s="540"/>
      <c r="G260" s="540"/>
    </row>
    <row r="261" spans="2:7" ht="16" hidden="1" x14ac:dyDescent="0.2">
      <c r="B261" s="538"/>
      <c r="C261" s="539"/>
      <c r="D261" s="540"/>
      <c r="E261" s="540"/>
      <c r="F261" s="540"/>
      <c r="G261" s="540"/>
    </row>
    <row r="262" spans="2:7" ht="16" hidden="1" x14ac:dyDescent="0.2">
      <c r="B262" s="538"/>
      <c r="C262" s="539"/>
      <c r="D262" s="540"/>
      <c r="E262" s="540"/>
      <c r="F262" s="540"/>
      <c r="G262" s="540"/>
    </row>
    <row r="263" spans="2:7" ht="16" hidden="1" x14ac:dyDescent="0.2">
      <c r="B263" s="538"/>
      <c r="C263" s="539"/>
      <c r="D263" s="540"/>
      <c r="E263" s="540"/>
      <c r="F263" s="540"/>
      <c r="G263" s="540"/>
    </row>
    <row r="264" spans="2:7" ht="16" hidden="1" x14ac:dyDescent="0.2">
      <c r="B264" s="538"/>
      <c r="C264" s="539"/>
      <c r="D264" s="540"/>
      <c r="E264" s="540"/>
      <c r="F264" s="540"/>
      <c r="G264" s="540"/>
    </row>
    <row r="265" spans="2:7" ht="16" hidden="1" x14ac:dyDescent="0.2">
      <c r="B265" s="538"/>
      <c r="C265" s="539"/>
      <c r="D265" s="540"/>
      <c r="E265" s="540"/>
      <c r="F265" s="540"/>
      <c r="G265" s="540"/>
    </row>
    <row r="266" spans="2:7" ht="16" hidden="1" x14ac:dyDescent="0.2">
      <c r="B266" s="538"/>
      <c r="C266" s="539"/>
      <c r="D266" s="540"/>
      <c r="E266" s="540"/>
      <c r="F266" s="540"/>
      <c r="G266" s="540"/>
    </row>
    <row r="267" spans="2:7" ht="16" hidden="1" x14ac:dyDescent="0.2">
      <c r="B267" s="538"/>
      <c r="C267" s="539"/>
      <c r="D267" s="540"/>
      <c r="E267" s="540"/>
      <c r="F267" s="540"/>
      <c r="G267" s="540"/>
    </row>
    <row r="268" spans="2:7" ht="16" hidden="1" x14ac:dyDescent="0.2">
      <c r="B268" s="538"/>
      <c r="C268" s="539"/>
      <c r="D268" s="540"/>
      <c r="E268" s="540"/>
      <c r="F268" s="540"/>
      <c r="G268" s="540"/>
    </row>
    <row r="269" spans="2:7" ht="16" hidden="1" x14ac:dyDescent="0.2">
      <c r="B269" s="538"/>
      <c r="C269" s="539"/>
      <c r="D269" s="540"/>
      <c r="E269" s="540"/>
      <c r="F269" s="540"/>
      <c r="G269" s="540"/>
    </row>
    <row r="270" spans="2:7" ht="16" hidden="1" x14ac:dyDescent="0.2">
      <c r="B270" s="538"/>
      <c r="C270" s="539"/>
      <c r="D270" s="540"/>
      <c r="E270" s="540"/>
      <c r="F270" s="540"/>
      <c r="G270" s="540"/>
    </row>
    <row r="271" spans="2:7" ht="16" hidden="1" x14ac:dyDescent="0.2">
      <c r="B271" s="538"/>
      <c r="C271" s="539"/>
      <c r="D271" s="540"/>
      <c r="E271" s="540"/>
      <c r="F271" s="540"/>
      <c r="G271" s="540"/>
    </row>
    <row r="272" spans="2:7" ht="16" hidden="1" x14ac:dyDescent="0.2">
      <c r="B272" s="538"/>
      <c r="C272" s="539"/>
      <c r="D272" s="540"/>
      <c r="E272" s="540"/>
      <c r="F272" s="540"/>
      <c r="G272" s="540"/>
    </row>
    <row r="273" spans="2:7" ht="16" hidden="1" x14ac:dyDescent="0.2">
      <c r="B273" s="538"/>
      <c r="C273" s="539"/>
      <c r="D273" s="540"/>
      <c r="E273" s="540"/>
      <c r="F273" s="540"/>
      <c r="G273" s="540"/>
    </row>
    <row r="274" spans="2:7" ht="16" hidden="1" x14ac:dyDescent="0.2">
      <c r="B274" s="538"/>
      <c r="C274" s="539"/>
      <c r="D274" s="540"/>
      <c r="E274" s="540"/>
      <c r="F274" s="540"/>
      <c r="G274" s="540"/>
    </row>
    <row r="275" spans="2:7" ht="16" hidden="1" x14ac:dyDescent="0.2">
      <c r="B275" s="538"/>
      <c r="C275" s="539"/>
      <c r="D275" s="540"/>
      <c r="E275" s="540"/>
      <c r="F275" s="540"/>
      <c r="G275" s="540"/>
    </row>
    <row r="276" spans="2:7" ht="16" hidden="1" x14ac:dyDescent="0.2">
      <c r="B276" s="538"/>
      <c r="C276" s="539"/>
      <c r="D276" s="540"/>
      <c r="E276" s="540"/>
      <c r="F276" s="540"/>
      <c r="G276" s="540"/>
    </row>
    <row r="277" spans="2:7" ht="16" hidden="1" x14ac:dyDescent="0.2">
      <c r="B277" s="538"/>
      <c r="C277" s="539"/>
      <c r="D277" s="540"/>
      <c r="E277" s="540"/>
      <c r="F277" s="540"/>
      <c r="G277" s="540"/>
    </row>
    <row r="278" spans="2:7" ht="16" hidden="1" x14ac:dyDescent="0.2">
      <c r="B278" s="538"/>
      <c r="C278" s="539"/>
      <c r="D278" s="540"/>
      <c r="E278" s="540"/>
      <c r="F278" s="540"/>
      <c r="G278" s="540"/>
    </row>
    <row r="279" spans="2:7" ht="16" hidden="1" x14ac:dyDescent="0.2">
      <c r="B279" s="538"/>
      <c r="C279" s="539"/>
      <c r="D279" s="540"/>
      <c r="E279" s="540"/>
      <c r="F279" s="540"/>
      <c r="G279" s="540"/>
    </row>
    <row r="280" spans="2:7" ht="16" hidden="1" x14ac:dyDescent="0.2">
      <c r="B280" s="538"/>
      <c r="C280" s="539"/>
      <c r="D280" s="540"/>
      <c r="E280" s="540"/>
      <c r="F280" s="540"/>
      <c r="G280" s="540"/>
    </row>
    <row r="281" spans="2:7" ht="16" hidden="1" x14ac:dyDescent="0.2">
      <c r="B281" s="538"/>
      <c r="C281" s="539"/>
      <c r="D281" s="540"/>
      <c r="E281" s="540"/>
      <c r="F281" s="540"/>
      <c r="G281" s="540"/>
    </row>
    <row r="282" spans="2:7" ht="16" hidden="1" x14ac:dyDescent="0.2">
      <c r="B282" s="538"/>
      <c r="C282" s="539"/>
      <c r="D282" s="540"/>
      <c r="E282" s="540"/>
      <c r="F282" s="540"/>
      <c r="G282" s="540"/>
    </row>
    <row r="283" spans="2:7" ht="16" hidden="1" x14ac:dyDescent="0.2">
      <c r="B283" s="538"/>
      <c r="C283" s="539"/>
      <c r="D283" s="540"/>
      <c r="E283" s="540"/>
      <c r="F283" s="540"/>
      <c r="G283" s="540"/>
    </row>
    <row r="284" spans="2:7" ht="16" hidden="1" x14ac:dyDescent="0.2">
      <c r="B284" s="538"/>
      <c r="C284" s="539"/>
      <c r="D284" s="540"/>
      <c r="E284" s="540"/>
      <c r="F284" s="540"/>
      <c r="G284" s="540"/>
    </row>
    <row r="285" spans="2:7" ht="16" hidden="1" x14ac:dyDescent="0.2">
      <c r="B285" s="538"/>
      <c r="C285" s="539"/>
      <c r="D285" s="540"/>
      <c r="E285" s="540"/>
      <c r="F285" s="540"/>
      <c r="G285" s="540"/>
    </row>
    <row r="286" spans="2:7" ht="16" hidden="1" x14ac:dyDescent="0.2">
      <c r="B286" s="538"/>
      <c r="C286" s="539"/>
      <c r="D286" s="540"/>
      <c r="E286" s="540"/>
      <c r="F286" s="540"/>
      <c r="G286" s="540"/>
    </row>
    <row r="287" spans="2:7" ht="16" hidden="1" x14ac:dyDescent="0.2">
      <c r="B287" s="538"/>
      <c r="C287" s="539"/>
      <c r="D287" s="540"/>
      <c r="E287" s="540"/>
      <c r="F287" s="540"/>
      <c r="G287" s="540"/>
    </row>
    <row r="288" spans="2:7" ht="16" hidden="1" x14ac:dyDescent="0.2">
      <c r="B288" s="538"/>
      <c r="C288" s="539"/>
      <c r="D288" s="540"/>
      <c r="E288" s="540"/>
      <c r="F288" s="540"/>
      <c r="G288" s="540"/>
    </row>
    <row r="289" spans="2:7" ht="16" hidden="1" x14ac:dyDescent="0.2">
      <c r="B289" s="538"/>
      <c r="C289" s="539"/>
      <c r="D289" s="540"/>
      <c r="E289" s="540"/>
      <c r="F289" s="540"/>
      <c r="G289" s="540"/>
    </row>
    <row r="290" spans="2:7" ht="16" hidden="1" x14ac:dyDescent="0.2">
      <c r="B290" s="538"/>
      <c r="C290" s="539"/>
      <c r="D290" s="540"/>
      <c r="E290" s="540"/>
      <c r="F290" s="540"/>
      <c r="G290" s="540"/>
    </row>
    <row r="291" spans="2:7" ht="16" hidden="1" x14ac:dyDescent="0.2">
      <c r="B291" s="538"/>
      <c r="C291" s="539"/>
      <c r="D291" s="540"/>
      <c r="E291" s="540"/>
      <c r="F291" s="540"/>
      <c r="G291" s="540"/>
    </row>
    <row r="292" spans="2:7" ht="16" hidden="1" x14ac:dyDescent="0.2">
      <c r="B292" s="538"/>
      <c r="C292" s="539"/>
      <c r="D292" s="540"/>
      <c r="E292" s="540"/>
      <c r="F292" s="540"/>
      <c r="G292" s="540"/>
    </row>
    <row r="293" spans="2:7" ht="16" hidden="1" x14ac:dyDescent="0.2">
      <c r="B293" s="538"/>
      <c r="C293" s="539"/>
      <c r="D293" s="540"/>
      <c r="E293" s="540"/>
      <c r="F293" s="540"/>
      <c r="G293" s="540"/>
    </row>
    <row r="294" spans="2:7" ht="16" hidden="1" x14ac:dyDescent="0.2">
      <c r="B294" s="538"/>
      <c r="C294" s="539"/>
      <c r="D294" s="540"/>
      <c r="E294" s="540"/>
      <c r="F294" s="540"/>
      <c r="G294" s="540"/>
    </row>
    <row r="295" spans="2:7" ht="16" hidden="1" x14ac:dyDescent="0.2">
      <c r="B295" s="538"/>
      <c r="C295" s="539"/>
      <c r="D295" s="540"/>
      <c r="E295" s="540"/>
      <c r="F295" s="540"/>
      <c r="G295" s="540"/>
    </row>
    <row r="296" spans="2:7" ht="16" hidden="1" x14ac:dyDescent="0.2">
      <c r="B296" s="538"/>
      <c r="C296" s="539"/>
      <c r="D296" s="540"/>
      <c r="E296" s="540"/>
      <c r="F296" s="540"/>
      <c r="G296" s="540"/>
    </row>
    <row r="297" spans="2:7" ht="16" hidden="1" x14ac:dyDescent="0.2">
      <c r="B297" s="538"/>
      <c r="C297" s="539"/>
      <c r="D297" s="540"/>
      <c r="E297" s="540"/>
      <c r="F297" s="540"/>
      <c r="G297" s="540"/>
    </row>
    <row r="298" spans="2:7" ht="16" hidden="1" x14ac:dyDescent="0.2">
      <c r="B298" s="538"/>
      <c r="C298" s="539"/>
      <c r="D298" s="540"/>
      <c r="E298" s="540"/>
      <c r="F298" s="540"/>
      <c r="G298" s="540"/>
    </row>
    <row r="299" spans="2:7" ht="16" hidden="1" x14ac:dyDescent="0.2">
      <c r="B299" s="538"/>
      <c r="C299" s="539"/>
      <c r="D299" s="540"/>
      <c r="E299" s="540"/>
      <c r="F299" s="540"/>
      <c r="G299" s="540"/>
    </row>
    <row r="300" spans="2:7" ht="16" hidden="1" x14ac:dyDescent="0.2">
      <c r="B300" s="538"/>
      <c r="C300" s="539"/>
      <c r="D300" s="540"/>
      <c r="E300" s="540"/>
      <c r="F300" s="540"/>
      <c r="G300" s="540"/>
    </row>
    <row r="301" spans="2:7" ht="16" hidden="1" x14ac:dyDescent="0.2">
      <c r="B301" s="538"/>
      <c r="C301" s="539"/>
      <c r="D301" s="540"/>
      <c r="E301" s="540"/>
      <c r="F301" s="540"/>
      <c r="G301" s="540"/>
    </row>
    <row r="302" spans="2:7" ht="16" hidden="1" x14ac:dyDescent="0.2">
      <c r="B302" s="538"/>
      <c r="C302" s="539"/>
      <c r="D302" s="540"/>
      <c r="E302" s="540"/>
      <c r="F302" s="540"/>
      <c r="G302" s="540"/>
    </row>
    <row r="303" spans="2:7" ht="16" hidden="1" x14ac:dyDescent="0.2">
      <c r="B303" s="538"/>
      <c r="C303" s="539"/>
      <c r="D303" s="540"/>
      <c r="E303" s="540"/>
      <c r="F303" s="540"/>
      <c r="G303" s="540"/>
    </row>
    <row r="304" spans="2:7" ht="16" hidden="1" x14ac:dyDescent="0.2">
      <c r="B304" s="538"/>
      <c r="C304" s="539"/>
      <c r="D304" s="540"/>
      <c r="E304" s="540"/>
      <c r="F304" s="540"/>
      <c r="G304" s="540"/>
    </row>
    <row r="305" spans="2:7" ht="16" hidden="1" x14ac:dyDescent="0.2">
      <c r="B305" s="538"/>
      <c r="C305" s="539"/>
      <c r="D305" s="540"/>
      <c r="E305" s="540"/>
      <c r="F305" s="540"/>
      <c r="G305" s="540"/>
    </row>
    <row r="306" spans="2:7" ht="16" hidden="1" x14ac:dyDescent="0.2">
      <c r="B306" s="538"/>
      <c r="C306" s="539"/>
      <c r="D306" s="540"/>
      <c r="E306" s="540"/>
      <c r="F306" s="540"/>
      <c r="G306" s="540"/>
    </row>
    <row r="307" spans="2:7" ht="16" hidden="1" x14ac:dyDescent="0.2">
      <c r="B307" s="538"/>
      <c r="C307" s="539"/>
      <c r="D307" s="540"/>
      <c r="E307" s="540"/>
      <c r="F307" s="540"/>
      <c r="G307" s="540"/>
    </row>
    <row r="308" spans="2:7" ht="16" hidden="1" x14ac:dyDescent="0.2">
      <c r="B308" s="538"/>
      <c r="C308" s="539"/>
      <c r="D308" s="540"/>
      <c r="E308" s="540"/>
      <c r="F308" s="540"/>
      <c r="G308" s="540"/>
    </row>
    <row r="309" spans="2:7" ht="16" hidden="1" x14ac:dyDescent="0.2">
      <c r="B309" s="538"/>
      <c r="C309" s="539"/>
      <c r="D309" s="540"/>
      <c r="E309" s="540"/>
      <c r="F309" s="540"/>
      <c r="G309" s="540"/>
    </row>
    <row r="310" spans="2:7" ht="16" hidden="1" x14ac:dyDescent="0.2">
      <c r="B310" s="538"/>
      <c r="C310" s="539"/>
      <c r="D310" s="540"/>
      <c r="E310" s="540"/>
      <c r="F310" s="540"/>
      <c r="G310" s="540"/>
    </row>
    <row r="311" spans="2:7" ht="16" hidden="1" x14ac:dyDescent="0.2">
      <c r="B311" s="538"/>
      <c r="C311" s="539"/>
      <c r="D311" s="540"/>
      <c r="E311" s="540"/>
      <c r="F311" s="540"/>
      <c r="G311" s="540"/>
    </row>
    <row r="312" spans="2:7" ht="16" hidden="1" x14ac:dyDescent="0.2">
      <c r="B312" s="538"/>
      <c r="C312" s="539"/>
      <c r="D312" s="540"/>
      <c r="E312" s="540"/>
      <c r="F312" s="540"/>
      <c r="G312" s="540"/>
    </row>
    <row r="313" spans="2:7" ht="16" hidden="1" x14ac:dyDescent="0.2">
      <c r="B313" s="538"/>
      <c r="C313" s="539"/>
      <c r="D313" s="540"/>
      <c r="E313" s="540"/>
      <c r="F313" s="540"/>
      <c r="G313" s="540"/>
    </row>
    <row r="314" spans="2:7" ht="16" hidden="1" x14ac:dyDescent="0.2">
      <c r="B314" s="538"/>
      <c r="C314" s="539"/>
      <c r="D314" s="540"/>
      <c r="E314" s="540"/>
      <c r="F314" s="540"/>
      <c r="G314" s="540"/>
    </row>
    <row r="315" spans="2:7" ht="16" hidden="1" x14ac:dyDescent="0.2">
      <c r="B315" s="538"/>
      <c r="C315" s="539"/>
      <c r="D315" s="540"/>
      <c r="E315" s="540"/>
      <c r="F315" s="540"/>
      <c r="G315" s="540"/>
    </row>
    <row r="316" spans="2:7" ht="16" hidden="1" x14ac:dyDescent="0.2">
      <c r="B316" s="538"/>
      <c r="C316" s="539"/>
      <c r="D316" s="540"/>
      <c r="E316" s="540"/>
      <c r="F316" s="540"/>
      <c r="G316" s="540"/>
    </row>
    <row r="317" spans="2:7" ht="16" hidden="1" x14ac:dyDescent="0.2">
      <c r="B317" s="538"/>
      <c r="C317" s="539"/>
      <c r="D317" s="540"/>
      <c r="E317" s="540"/>
      <c r="F317" s="540"/>
      <c r="G317" s="540"/>
    </row>
    <row r="318" spans="2:7" ht="16" hidden="1" x14ac:dyDescent="0.2">
      <c r="B318" s="538"/>
      <c r="C318" s="539"/>
      <c r="D318" s="540"/>
      <c r="E318" s="540"/>
      <c r="F318" s="540"/>
      <c r="G318" s="540"/>
    </row>
    <row r="319" spans="2:7" ht="16" hidden="1" x14ac:dyDescent="0.2">
      <c r="B319" s="538"/>
      <c r="C319" s="539"/>
      <c r="D319" s="540"/>
      <c r="E319" s="540"/>
      <c r="F319" s="540"/>
      <c r="G319" s="540"/>
    </row>
    <row r="320" spans="2:7" ht="16" hidden="1" x14ac:dyDescent="0.2">
      <c r="B320" s="538"/>
      <c r="C320" s="539"/>
      <c r="D320" s="540"/>
      <c r="E320" s="540"/>
      <c r="F320" s="540"/>
      <c r="G320" s="540"/>
    </row>
    <row r="321" spans="2:7" ht="16" hidden="1" x14ac:dyDescent="0.2">
      <c r="B321" s="538"/>
      <c r="C321" s="539"/>
      <c r="D321" s="540"/>
      <c r="E321" s="540"/>
      <c r="F321" s="540"/>
      <c r="G321" s="540"/>
    </row>
    <row r="322" spans="2:7" ht="16" hidden="1" x14ac:dyDescent="0.2">
      <c r="B322" s="538"/>
      <c r="C322" s="539"/>
      <c r="D322" s="540"/>
      <c r="E322" s="540"/>
      <c r="F322" s="540"/>
      <c r="G322" s="540"/>
    </row>
    <row r="323" spans="2:7" ht="16" hidden="1" x14ac:dyDescent="0.2">
      <c r="B323" s="538"/>
      <c r="C323" s="539"/>
      <c r="D323" s="540"/>
      <c r="E323" s="540"/>
      <c r="F323" s="540"/>
      <c r="G323" s="540"/>
    </row>
    <row r="324" spans="2:7" ht="16" hidden="1" x14ac:dyDescent="0.2">
      <c r="B324" s="538"/>
      <c r="C324" s="539"/>
      <c r="D324" s="540"/>
      <c r="E324" s="540"/>
      <c r="F324" s="540"/>
      <c r="G324" s="540"/>
    </row>
    <row r="325" spans="2:7" ht="16" hidden="1" x14ac:dyDescent="0.2">
      <c r="B325" s="538"/>
      <c r="C325" s="539"/>
      <c r="D325" s="540"/>
      <c r="E325" s="540"/>
      <c r="F325" s="540"/>
      <c r="G325" s="540"/>
    </row>
    <row r="326" spans="2:7" ht="16" hidden="1" x14ac:dyDescent="0.2">
      <c r="B326" s="538"/>
      <c r="C326" s="539"/>
      <c r="D326" s="540"/>
      <c r="E326" s="540"/>
      <c r="F326" s="540"/>
      <c r="G326" s="540"/>
    </row>
    <row r="327" spans="2:7" ht="16" hidden="1" x14ac:dyDescent="0.2">
      <c r="B327" s="538"/>
      <c r="C327" s="539"/>
      <c r="D327" s="540"/>
      <c r="E327" s="540"/>
      <c r="F327" s="540"/>
      <c r="G327" s="540"/>
    </row>
    <row r="328" spans="2:7" ht="16" hidden="1" x14ac:dyDescent="0.2">
      <c r="B328" s="538"/>
      <c r="C328" s="539"/>
      <c r="D328" s="540"/>
      <c r="E328" s="540"/>
      <c r="F328" s="540"/>
      <c r="G328" s="540"/>
    </row>
    <row r="329" spans="2:7" ht="16" hidden="1" x14ac:dyDescent="0.2">
      <c r="B329" s="538"/>
      <c r="C329" s="539"/>
      <c r="D329" s="540"/>
      <c r="E329" s="540"/>
      <c r="F329" s="540"/>
      <c r="G329" s="540"/>
    </row>
    <row r="330" spans="2:7" ht="16" hidden="1" x14ac:dyDescent="0.2">
      <c r="B330" s="538"/>
      <c r="C330" s="539"/>
      <c r="D330" s="540"/>
      <c r="E330" s="540"/>
      <c r="F330" s="540"/>
      <c r="G330" s="540"/>
    </row>
    <row r="331" spans="2:7" ht="16" hidden="1" x14ac:dyDescent="0.2">
      <c r="B331" s="538"/>
      <c r="C331" s="539"/>
      <c r="D331" s="540"/>
      <c r="E331" s="540"/>
      <c r="F331" s="540"/>
      <c r="G331" s="540"/>
    </row>
    <row r="332" spans="2:7" ht="16" hidden="1" x14ac:dyDescent="0.2">
      <c r="B332" s="538"/>
      <c r="C332" s="539"/>
      <c r="D332" s="540"/>
      <c r="E332" s="540"/>
      <c r="F332" s="540"/>
      <c r="G332" s="540"/>
    </row>
    <row r="333" spans="2:7" ht="16" hidden="1" x14ac:dyDescent="0.2">
      <c r="B333" s="538"/>
      <c r="C333" s="539"/>
      <c r="D333" s="540"/>
      <c r="E333" s="540"/>
      <c r="F333" s="540"/>
      <c r="G333" s="540"/>
    </row>
    <row r="334" spans="2:7" ht="16" hidden="1" x14ac:dyDescent="0.2">
      <c r="B334" s="538"/>
      <c r="C334" s="539"/>
      <c r="D334" s="540"/>
      <c r="E334" s="540"/>
      <c r="F334" s="540"/>
      <c r="G334" s="540"/>
    </row>
    <row r="335" spans="2:7" ht="16" hidden="1" x14ac:dyDescent="0.2">
      <c r="B335" s="538"/>
      <c r="C335" s="539"/>
      <c r="D335" s="540"/>
      <c r="E335" s="540"/>
      <c r="F335" s="540"/>
      <c r="G335" s="540"/>
    </row>
    <row r="336" spans="2:7" ht="16" hidden="1" x14ac:dyDescent="0.2">
      <c r="B336" s="538"/>
      <c r="C336" s="539"/>
      <c r="D336" s="540"/>
      <c r="E336" s="540"/>
      <c r="F336" s="540"/>
      <c r="G336" s="540"/>
    </row>
    <row r="337" spans="2:7" ht="16" hidden="1" x14ac:dyDescent="0.2">
      <c r="B337" s="538"/>
      <c r="C337" s="539"/>
      <c r="D337" s="540"/>
      <c r="E337" s="540"/>
      <c r="F337" s="540"/>
      <c r="G337" s="540"/>
    </row>
    <row r="338" spans="2:7" ht="16" hidden="1" x14ac:dyDescent="0.2">
      <c r="B338" s="538"/>
      <c r="C338" s="539"/>
      <c r="D338" s="540"/>
      <c r="E338" s="540"/>
      <c r="F338" s="540"/>
      <c r="G338" s="540"/>
    </row>
    <row r="339" spans="2:7" ht="16" hidden="1" x14ac:dyDescent="0.2">
      <c r="B339" s="538"/>
      <c r="C339" s="539"/>
      <c r="D339" s="540"/>
      <c r="E339" s="540"/>
      <c r="F339" s="540"/>
      <c r="G339" s="540"/>
    </row>
    <row r="340" spans="2:7" ht="16" hidden="1" x14ac:dyDescent="0.2">
      <c r="B340" s="538"/>
      <c r="C340" s="539"/>
      <c r="D340" s="540"/>
      <c r="E340" s="540"/>
      <c r="F340" s="540"/>
      <c r="G340" s="540"/>
    </row>
    <row r="341" spans="2:7" ht="16" hidden="1" x14ac:dyDescent="0.2">
      <c r="B341" s="538"/>
      <c r="C341" s="539"/>
      <c r="D341" s="540"/>
      <c r="E341" s="540"/>
      <c r="F341" s="540"/>
      <c r="G341" s="540"/>
    </row>
    <row r="342" spans="2:7" ht="16" hidden="1" x14ac:dyDescent="0.2">
      <c r="B342" s="538"/>
      <c r="C342" s="539"/>
      <c r="D342" s="540"/>
      <c r="E342" s="540"/>
      <c r="F342" s="540"/>
      <c r="G342" s="540"/>
    </row>
    <row r="343" spans="2:7" ht="16" hidden="1" x14ac:dyDescent="0.2">
      <c r="B343" s="538"/>
      <c r="C343" s="539"/>
      <c r="D343" s="540"/>
      <c r="E343" s="540"/>
      <c r="F343" s="540"/>
      <c r="G343" s="540"/>
    </row>
    <row r="344" spans="2:7" ht="16" hidden="1" x14ac:dyDescent="0.2">
      <c r="B344" s="538"/>
      <c r="C344" s="539"/>
      <c r="D344" s="540"/>
      <c r="E344" s="540"/>
      <c r="F344" s="540"/>
      <c r="G344" s="540"/>
    </row>
    <row r="345" spans="2:7" ht="16" hidden="1" x14ac:dyDescent="0.2">
      <c r="B345" s="538"/>
      <c r="C345" s="539"/>
      <c r="D345" s="540"/>
      <c r="E345" s="540"/>
      <c r="F345" s="540"/>
      <c r="G345" s="540"/>
    </row>
    <row r="346" spans="2:7" ht="16" hidden="1" x14ac:dyDescent="0.2">
      <c r="B346" s="538"/>
      <c r="C346" s="539"/>
      <c r="D346" s="540"/>
      <c r="E346" s="540"/>
      <c r="F346" s="540"/>
      <c r="G346" s="540"/>
    </row>
    <row r="347" spans="2:7" ht="16" hidden="1" x14ac:dyDescent="0.2">
      <c r="B347" s="538"/>
      <c r="C347" s="539"/>
      <c r="D347" s="540"/>
      <c r="E347" s="540"/>
      <c r="F347" s="540"/>
      <c r="G347" s="540"/>
    </row>
    <row r="348" spans="2:7" ht="16" hidden="1" x14ac:dyDescent="0.2">
      <c r="B348" s="538"/>
      <c r="C348" s="539"/>
      <c r="D348" s="540"/>
      <c r="E348" s="540"/>
      <c r="F348" s="540"/>
      <c r="G348" s="540"/>
    </row>
    <row r="349" spans="2:7" ht="16" hidden="1" x14ac:dyDescent="0.2">
      <c r="B349" s="538"/>
      <c r="C349" s="539"/>
      <c r="D349" s="540"/>
      <c r="E349" s="540"/>
      <c r="F349" s="540"/>
      <c r="G349" s="540"/>
    </row>
    <row r="350" spans="2:7" ht="16" hidden="1" x14ac:dyDescent="0.2">
      <c r="B350" s="538"/>
      <c r="C350" s="539"/>
      <c r="D350" s="540"/>
      <c r="E350" s="540"/>
      <c r="F350" s="540"/>
      <c r="G350" s="540"/>
    </row>
    <row r="351" spans="2:7" ht="16" hidden="1" x14ac:dyDescent="0.2">
      <c r="B351" s="538"/>
      <c r="C351" s="539"/>
      <c r="D351" s="540"/>
      <c r="E351" s="540"/>
      <c r="F351" s="540"/>
      <c r="G351" s="540"/>
    </row>
    <row r="352" spans="2:7" ht="16" hidden="1" x14ac:dyDescent="0.2">
      <c r="B352" s="538"/>
      <c r="C352" s="539"/>
      <c r="D352" s="540"/>
      <c r="E352" s="540"/>
      <c r="F352" s="540"/>
      <c r="G352" s="540"/>
    </row>
    <row r="353" spans="2:7" ht="16" hidden="1" x14ac:dyDescent="0.2">
      <c r="B353" s="538"/>
      <c r="C353" s="539"/>
      <c r="D353" s="540"/>
      <c r="E353" s="540"/>
      <c r="F353" s="540"/>
      <c r="G353" s="540"/>
    </row>
    <row r="354" spans="2:7" ht="16" hidden="1" x14ac:dyDescent="0.2">
      <c r="B354" s="538"/>
      <c r="C354" s="539"/>
      <c r="D354" s="540"/>
      <c r="E354" s="540"/>
      <c r="F354" s="540"/>
      <c r="G354" s="540"/>
    </row>
    <row r="355" spans="2:7" ht="16" hidden="1" x14ac:dyDescent="0.2">
      <c r="B355" s="538"/>
      <c r="C355" s="539"/>
      <c r="D355" s="540"/>
      <c r="E355" s="540"/>
      <c r="F355" s="540"/>
      <c r="G355" s="540"/>
    </row>
    <row r="356" spans="2:7" ht="16" hidden="1" x14ac:dyDescent="0.2">
      <c r="B356" s="538"/>
      <c r="C356" s="539"/>
      <c r="D356" s="540"/>
      <c r="E356" s="540"/>
      <c r="F356" s="540"/>
      <c r="G356" s="540"/>
    </row>
    <row r="357" spans="2:7" ht="16" hidden="1" x14ac:dyDescent="0.2">
      <c r="B357" s="538"/>
      <c r="C357" s="539"/>
      <c r="D357" s="540"/>
      <c r="E357" s="540"/>
      <c r="F357" s="540"/>
      <c r="G357" s="540"/>
    </row>
    <row r="358" spans="2:7" ht="16" hidden="1" x14ac:dyDescent="0.2">
      <c r="B358" s="538"/>
      <c r="C358" s="539"/>
      <c r="D358" s="540"/>
      <c r="E358" s="540"/>
      <c r="F358" s="540"/>
      <c r="G358" s="540"/>
    </row>
    <row r="359" spans="2:7" ht="16" hidden="1" x14ac:dyDescent="0.2">
      <c r="B359" s="538"/>
      <c r="C359" s="539"/>
      <c r="D359" s="540"/>
      <c r="E359" s="540"/>
      <c r="F359" s="540"/>
      <c r="G359" s="540"/>
    </row>
    <row r="360" spans="2:7" ht="16" hidden="1" x14ac:dyDescent="0.2">
      <c r="B360" s="538"/>
      <c r="C360" s="539"/>
      <c r="D360" s="540"/>
      <c r="E360" s="540"/>
      <c r="F360" s="540"/>
      <c r="G360" s="540"/>
    </row>
    <row r="361" spans="2:7" ht="16" hidden="1" x14ac:dyDescent="0.2">
      <c r="B361" s="538"/>
      <c r="C361" s="539"/>
      <c r="D361" s="540"/>
      <c r="E361" s="540"/>
      <c r="F361" s="540"/>
      <c r="G361" s="540"/>
    </row>
    <row r="362" spans="2:7" ht="16" hidden="1" x14ac:dyDescent="0.2">
      <c r="B362" s="538"/>
      <c r="C362" s="539"/>
      <c r="D362" s="540"/>
      <c r="E362" s="540"/>
      <c r="F362" s="540"/>
      <c r="G362" s="540"/>
    </row>
    <row r="363" spans="2:7" ht="16" hidden="1" x14ac:dyDescent="0.2">
      <c r="B363" s="538"/>
      <c r="C363" s="539"/>
      <c r="D363" s="540"/>
      <c r="E363" s="540"/>
      <c r="F363" s="540"/>
      <c r="G363" s="540"/>
    </row>
    <row r="364" spans="2:7" ht="16" hidden="1" x14ac:dyDescent="0.2">
      <c r="B364" s="538"/>
      <c r="C364" s="539"/>
      <c r="D364" s="540"/>
      <c r="E364" s="540"/>
      <c r="F364" s="540"/>
      <c r="G364" s="540"/>
    </row>
    <row r="365" spans="2:7" ht="16" hidden="1" x14ac:dyDescent="0.2">
      <c r="B365" s="538"/>
      <c r="C365" s="539"/>
      <c r="D365" s="540"/>
      <c r="E365" s="540"/>
      <c r="F365" s="540"/>
      <c r="G365" s="540"/>
    </row>
    <row r="366" spans="2:7" ht="16" hidden="1" x14ac:dyDescent="0.2">
      <c r="B366" s="538"/>
      <c r="C366" s="539"/>
      <c r="D366" s="540"/>
      <c r="E366" s="540"/>
      <c r="F366" s="540"/>
      <c r="G366" s="540"/>
    </row>
    <row r="367" spans="2:7" ht="16" hidden="1" x14ac:dyDescent="0.2">
      <c r="B367" s="538"/>
      <c r="C367" s="539"/>
      <c r="D367" s="540"/>
      <c r="E367" s="540"/>
      <c r="F367" s="540"/>
      <c r="G367" s="540"/>
    </row>
    <row r="368" spans="2:7" ht="16" hidden="1" x14ac:dyDescent="0.2">
      <c r="B368" s="538"/>
      <c r="C368" s="539"/>
      <c r="D368" s="540"/>
      <c r="E368" s="540"/>
      <c r="F368" s="540"/>
      <c r="G368" s="540"/>
    </row>
    <row r="369" spans="2:7" ht="16" hidden="1" x14ac:dyDescent="0.2">
      <c r="B369" s="538"/>
      <c r="C369" s="539"/>
      <c r="D369" s="540"/>
      <c r="E369" s="540"/>
      <c r="F369" s="540"/>
      <c r="G369" s="540"/>
    </row>
    <row r="370" spans="2:7" ht="16" hidden="1" x14ac:dyDescent="0.2">
      <c r="B370" s="538"/>
      <c r="C370" s="539"/>
      <c r="D370" s="540"/>
      <c r="E370" s="540"/>
      <c r="F370" s="540"/>
      <c r="G370" s="540"/>
    </row>
    <row r="371" spans="2:7" ht="16" hidden="1" x14ac:dyDescent="0.2">
      <c r="B371" s="538"/>
      <c r="C371" s="539"/>
      <c r="D371" s="540"/>
      <c r="E371" s="540"/>
      <c r="F371" s="540"/>
      <c r="G371" s="540"/>
    </row>
    <row r="372" spans="2:7" ht="16" hidden="1" x14ac:dyDescent="0.2">
      <c r="B372" s="538"/>
      <c r="C372" s="539"/>
      <c r="D372" s="540"/>
      <c r="E372" s="540"/>
      <c r="F372" s="540"/>
      <c r="G372" s="540"/>
    </row>
    <row r="373" spans="2:7" ht="16" hidden="1" x14ac:dyDescent="0.2">
      <c r="B373" s="538"/>
      <c r="C373" s="539"/>
      <c r="D373" s="540"/>
      <c r="E373" s="540"/>
      <c r="F373" s="540"/>
      <c r="G373" s="540"/>
    </row>
    <row r="374" spans="2:7" ht="16" hidden="1" x14ac:dyDescent="0.2">
      <c r="B374" s="538"/>
      <c r="C374" s="539"/>
      <c r="D374" s="540"/>
      <c r="E374" s="540"/>
      <c r="F374" s="540"/>
      <c r="G374" s="540"/>
    </row>
    <row r="375" spans="2:7" ht="16" hidden="1" x14ac:dyDescent="0.2">
      <c r="B375" s="538"/>
      <c r="C375" s="539"/>
      <c r="D375" s="540"/>
      <c r="E375" s="540"/>
      <c r="F375" s="540"/>
      <c r="G375" s="540"/>
    </row>
    <row r="376" spans="2:7" ht="16" hidden="1" x14ac:dyDescent="0.2">
      <c r="B376" s="538"/>
      <c r="C376" s="539"/>
      <c r="D376" s="540"/>
      <c r="E376" s="540"/>
      <c r="F376" s="540"/>
      <c r="G376" s="540"/>
    </row>
    <row r="377" spans="2:7" ht="16" hidden="1" x14ac:dyDescent="0.2">
      <c r="B377" s="538"/>
      <c r="C377" s="539"/>
      <c r="D377" s="540"/>
      <c r="E377" s="540"/>
      <c r="F377" s="540"/>
      <c r="G377" s="540"/>
    </row>
    <row r="378" spans="2:7" ht="16" hidden="1" x14ac:dyDescent="0.2">
      <c r="B378" s="538"/>
      <c r="C378" s="539"/>
      <c r="D378" s="540"/>
      <c r="E378" s="540"/>
      <c r="F378" s="540"/>
      <c r="G378" s="540"/>
    </row>
    <row r="379" spans="2:7" ht="16" hidden="1" x14ac:dyDescent="0.2">
      <c r="B379" s="538"/>
      <c r="C379" s="539"/>
      <c r="D379" s="540"/>
      <c r="E379" s="540"/>
      <c r="F379" s="540"/>
      <c r="G379" s="540"/>
    </row>
    <row r="380" spans="2:7" ht="16" hidden="1" x14ac:dyDescent="0.2">
      <c r="B380" s="538"/>
      <c r="C380" s="539"/>
      <c r="D380" s="540"/>
      <c r="E380" s="540"/>
      <c r="F380" s="540"/>
      <c r="G380" s="540"/>
    </row>
    <row r="381" spans="2:7" ht="16" hidden="1" x14ac:dyDescent="0.2">
      <c r="B381" s="538"/>
      <c r="C381" s="539"/>
      <c r="D381" s="540"/>
      <c r="E381" s="540"/>
      <c r="F381" s="540"/>
      <c r="G381" s="540"/>
    </row>
    <row r="382" spans="2:7" ht="16" hidden="1" x14ac:dyDescent="0.2">
      <c r="B382" s="538"/>
      <c r="C382" s="539"/>
      <c r="D382" s="540"/>
      <c r="E382" s="540"/>
      <c r="F382" s="540"/>
      <c r="G382" s="540"/>
    </row>
    <row r="383" spans="2:7" ht="16" hidden="1" x14ac:dyDescent="0.2">
      <c r="B383" s="538"/>
      <c r="C383" s="539"/>
      <c r="D383" s="540"/>
      <c r="E383" s="540"/>
      <c r="F383" s="540"/>
      <c r="G383" s="540"/>
    </row>
    <row r="384" spans="2:7" ht="16" hidden="1" x14ac:dyDescent="0.2">
      <c r="B384" s="538"/>
      <c r="C384" s="539"/>
      <c r="D384" s="540"/>
      <c r="E384" s="540"/>
      <c r="F384" s="540"/>
      <c r="G384" s="540"/>
    </row>
    <row r="385" spans="2:7" ht="16" hidden="1" x14ac:dyDescent="0.2">
      <c r="B385" s="538"/>
      <c r="C385" s="539"/>
      <c r="D385" s="540"/>
      <c r="E385" s="540"/>
      <c r="F385" s="540"/>
      <c r="G385" s="540"/>
    </row>
    <row r="386" spans="2:7" ht="16" hidden="1" x14ac:dyDescent="0.2">
      <c r="B386" s="538"/>
      <c r="C386" s="539"/>
      <c r="D386" s="540"/>
      <c r="E386" s="540"/>
      <c r="F386" s="540"/>
      <c r="G386" s="540"/>
    </row>
    <row r="387" spans="2:7" ht="16" hidden="1" x14ac:dyDescent="0.2">
      <c r="B387" s="538"/>
      <c r="C387" s="539"/>
      <c r="D387" s="540"/>
      <c r="E387" s="540"/>
      <c r="F387" s="540"/>
      <c r="G387" s="540"/>
    </row>
    <row r="388" spans="2:7" ht="16" hidden="1" x14ac:dyDescent="0.2">
      <c r="B388" s="538"/>
      <c r="C388" s="539"/>
      <c r="D388" s="540"/>
      <c r="E388" s="540"/>
      <c r="F388" s="540"/>
      <c r="G388" s="540"/>
    </row>
    <row r="389" spans="2:7" ht="16" hidden="1" x14ac:dyDescent="0.2">
      <c r="B389" s="538"/>
      <c r="C389" s="539"/>
      <c r="D389" s="540"/>
      <c r="E389" s="540"/>
      <c r="F389" s="540"/>
      <c r="G389" s="540"/>
    </row>
    <row r="390" spans="2:7" ht="16" hidden="1" x14ac:dyDescent="0.2">
      <c r="B390" s="538"/>
      <c r="C390" s="539"/>
      <c r="D390" s="540"/>
      <c r="E390" s="540"/>
      <c r="F390" s="540"/>
      <c r="G390" s="540"/>
    </row>
    <row r="391" spans="2:7" ht="16" hidden="1" x14ac:dyDescent="0.2">
      <c r="B391" s="538"/>
      <c r="C391" s="539"/>
      <c r="D391" s="540"/>
      <c r="E391" s="540"/>
      <c r="F391" s="540"/>
      <c r="G391" s="540"/>
    </row>
    <row r="392" spans="2:7" ht="16" hidden="1" x14ac:dyDescent="0.2">
      <c r="B392" s="538"/>
      <c r="C392" s="539"/>
      <c r="D392" s="540"/>
      <c r="E392" s="540"/>
      <c r="F392" s="540"/>
      <c r="G392" s="540"/>
    </row>
    <row r="393" spans="2:7" ht="16" hidden="1" x14ac:dyDescent="0.2">
      <c r="B393" s="538"/>
      <c r="C393" s="539"/>
      <c r="D393" s="540"/>
      <c r="E393" s="540"/>
      <c r="F393" s="540"/>
      <c r="G393" s="540"/>
    </row>
    <row r="394" spans="2:7" ht="16" hidden="1" x14ac:dyDescent="0.2">
      <c r="B394" s="538"/>
      <c r="C394" s="539"/>
      <c r="D394" s="540"/>
      <c r="E394" s="540"/>
      <c r="F394" s="540"/>
      <c r="G394" s="540"/>
    </row>
    <row r="395" spans="2:7" ht="16" hidden="1" x14ac:dyDescent="0.2">
      <c r="B395" s="538"/>
      <c r="C395" s="539"/>
      <c r="D395" s="540"/>
      <c r="E395" s="540"/>
      <c r="F395" s="540"/>
      <c r="G395" s="540"/>
    </row>
    <row r="396" spans="2:7" ht="16" hidden="1" x14ac:dyDescent="0.2">
      <c r="B396" s="538"/>
      <c r="C396" s="539"/>
      <c r="D396" s="540"/>
      <c r="E396" s="540"/>
      <c r="F396" s="540"/>
      <c r="G396" s="540"/>
    </row>
    <row r="397" spans="2:7" ht="16" hidden="1" x14ac:dyDescent="0.2">
      <c r="B397" s="538"/>
      <c r="C397" s="539"/>
      <c r="D397" s="540"/>
      <c r="E397" s="540"/>
      <c r="F397" s="540"/>
      <c r="G397" s="540"/>
    </row>
    <row r="398" spans="2:7" ht="16" hidden="1" x14ac:dyDescent="0.2">
      <c r="B398" s="538"/>
      <c r="C398" s="539"/>
      <c r="D398" s="540"/>
      <c r="E398" s="540"/>
      <c r="F398" s="540"/>
      <c r="G398" s="540"/>
    </row>
    <row r="399" spans="2:7" ht="16" hidden="1" x14ac:dyDescent="0.2">
      <c r="B399" s="538"/>
      <c r="C399" s="539"/>
      <c r="D399" s="540"/>
      <c r="E399" s="540"/>
      <c r="F399" s="540"/>
      <c r="G399" s="540"/>
    </row>
    <row r="400" spans="2:7" ht="16" hidden="1" x14ac:dyDescent="0.2">
      <c r="B400" s="538"/>
      <c r="C400" s="539"/>
      <c r="D400" s="540"/>
      <c r="E400" s="540"/>
      <c r="F400" s="540"/>
      <c r="G400" s="540"/>
    </row>
    <row r="401" spans="2:7" ht="16" hidden="1" x14ac:dyDescent="0.2">
      <c r="B401" s="538"/>
      <c r="C401" s="539"/>
      <c r="D401" s="540"/>
      <c r="E401" s="540"/>
      <c r="F401" s="540"/>
      <c r="G401" s="540"/>
    </row>
    <row r="402" spans="2:7" ht="16" hidden="1" x14ac:dyDescent="0.2">
      <c r="B402" s="538"/>
      <c r="C402" s="539"/>
      <c r="D402" s="540"/>
      <c r="E402" s="540"/>
      <c r="F402" s="540"/>
      <c r="G402" s="540"/>
    </row>
    <row r="403" spans="2:7" ht="16" hidden="1" x14ac:dyDescent="0.2">
      <c r="B403" s="538"/>
      <c r="C403" s="539"/>
      <c r="D403" s="540"/>
      <c r="E403" s="540"/>
      <c r="F403" s="540"/>
      <c r="G403" s="540"/>
    </row>
    <row r="404" spans="2:7" ht="16" hidden="1" x14ac:dyDescent="0.2">
      <c r="B404" s="538"/>
      <c r="C404" s="539"/>
      <c r="D404" s="540"/>
      <c r="E404" s="540"/>
      <c r="F404" s="540"/>
      <c r="G404" s="540"/>
    </row>
    <row r="405" spans="2:7" ht="16" hidden="1" x14ac:dyDescent="0.2">
      <c r="B405" s="538"/>
      <c r="C405" s="539"/>
      <c r="D405" s="540"/>
      <c r="E405" s="540"/>
      <c r="F405" s="540"/>
      <c r="G405" s="540"/>
    </row>
    <row r="406" spans="2:7" ht="16" hidden="1" x14ac:dyDescent="0.2">
      <c r="B406" s="538"/>
      <c r="C406" s="539"/>
      <c r="D406" s="540"/>
      <c r="E406" s="540"/>
      <c r="F406" s="540"/>
      <c r="G406" s="540"/>
    </row>
    <row r="407" spans="2:7" ht="16" hidden="1" x14ac:dyDescent="0.2">
      <c r="B407" s="538"/>
      <c r="C407" s="539"/>
      <c r="D407" s="540"/>
      <c r="E407" s="540"/>
      <c r="F407" s="540"/>
      <c r="G407" s="540"/>
    </row>
    <row r="408" spans="2:7" ht="16" hidden="1" x14ac:dyDescent="0.2">
      <c r="B408" s="538"/>
      <c r="C408" s="539"/>
      <c r="D408" s="540"/>
      <c r="E408" s="540"/>
      <c r="F408" s="540"/>
      <c r="G408" s="540"/>
    </row>
    <row r="409" spans="2:7" ht="16" hidden="1" x14ac:dyDescent="0.2">
      <c r="B409" s="538"/>
      <c r="C409" s="539"/>
      <c r="D409" s="540"/>
      <c r="E409" s="540"/>
      <c r="F409" s="540"/>
      <c r="G409" s="540"/>
    </row>
    <row r="410" spans="2:7" ht="16" hidden="1" x14ac:dyDescent="0.2">
      <c r="B410" s="538"/>
      <c r="C410" s="539"/>
      <c r="D410" s="540"/>
      <c r="E410" s="540"/>
      <c r="F410" s="540"/>
      <c r="G410" s="540"/>
    </row>
    <row r="411" spans="2:7" ht="16" hidden="1" x14ac:dyDescent="0.2">
      <c r="B411" s="538"/>
      <c r="C411" s="539"/>
      <c r="D411" s="540"/>
      <c r="E411" s="540"/>
      <c r="F411" s="540"/>
      <c r="G411" s="540"/>
    </row>
    <row r="412" spans="2:7" ht="16" hidden="1" x14ac:dyDescent="0.2">
      <c r="B412" s="538"/>
      <c r="C412" s="539"/>
      <c r="D412" s="540"/>
      <c r="E412" s="540"/>
      <c r="F412" s="540"/>
      <c r="G412" s="540"/>
    </row>
    <row r="413" spans="2:7" ht="16" hidden="1" x14ac:dyDescent="0.2">
      <c r="B413" s="538"/>
      <c r="C413" s="539"/>
      <c r="D413" s="540"/>
      <c r="E413" s="540"/>
      <c r="F413" s="540"/>
      <c r="G413" s="540"/>
    </row>
    <row r="414" spans="2:7" ht="16" hidden="1" x14ac:dyDescent="0.2">
      <c r="B414" s="538"/>
      <c r="C414" s="539"/>
      <c r="D414" s="540"/>
      <c r="E414" s="540"/>
      <c r="F414" s="540"/>
      <c r="G414" s="540"/>
    </row>
    <row r="415" spans="2:7" ht="16" hidden="1" x14ac:dyDescent="0.2">
      <c r="B415" s="538"/>
      <c r="C415" s="539"/>
      <c r="D415" s="540"/>
      <c r="E415" s="540"/>
      <c r="F415" s="540"/>
      <c r="G415" s="540"/>
    </row>
    <row r="416" spans="2:7" ht="16" hidden="1" x14ac:dyDescent="0.2">
      <c r="B416" s="538"/>
      <c r="C416" s="539"/>
      <c r="D416" s="540"/>
      <c r="E416" s="540"/>
      <c r="F416" s="540"/>
      <c r="G416" s="540"/>
    </row>
    <row r="417" spans="2:7" ht="16" hidden="1" x14ac:dyDescent="0.2">
      <c r="B417" s="538"/>
      <c r="C417" s="539"/>
      <c r="D417" s="540"/>
      <c r="E417" s="540"/>
      <c r="F417" s="540"/>
      <c r="G417" s="540"/>
    </row>
    <row r="418" spans="2:7" ht="16" hidden="1" x14ac:dyDescent="0.2">
      <c r="B418" s="538"/>
      <c r="C418" s="539"/>
      <c r="D418" s="540"/>
      <c r="E418" s="540"/>
      <c r="F418" s="540"/>
      <c r="G418" s="540"/>
    </row>
    <row r="419" spans="2:7" ht="16" hidden="1" x14ac:dyDescent="0.2">
      <c r="B419" s="538"/>
      <c r="C419" s="539"/>
      <c r="D419" s="540"/>
      <c r="E419" s="540"/>
      <c r="F419" s="540"/>
      <c r="G419" s="540"/>
    </row>
    <row r="420" spans="2:7" ht="16" hidden="1" x14ac:dyDescent="0.2">
      <c r="B420" s="538"/>
      <c r="C420" s="539"/>
      <c r="D420" s="540"/>
      <c r="E420" s="540"/>
      <c r="F420" s="540"/>
      <c r="G420" s="540"/>
    </row>
    <row r="421" spans="2:7" ht="16" hidden="1" x14ac:dyDescent="0.2">
      <c r="B421" s="538"/>
      <c r="C421" s="539"/>
      <c r="D421" s="540"/>
      <c r="E421" s="540"/>
      <c r="F421" s="540"/>
      <c r="G421" s="540"/>
    </row>
    <row r="422" spans="2:7" ht="16" hidden="1" x14ac:dyDescent="0.2">
      <c r="B422" s="538"/>
      <c r="C422" s="539"/>
      <c r="D422" s="540"/>
      <c r="E422" s="540"/>
      <c r="F422" s="540"/>
      <c r="G422" s="540"/>
    </row>
    <row r="423" spans="2:7" ht="16" hidden="1" x14ac:dyDescent="0.2">
      <c r="B423" s="538"/>
      <c r="C423" s="539"/>
      <c r="D423" s="540"/>
      <c r="E423" s="540"/>
      <c r="F423" s="540"/>
      <c r="G423" s="540"/>
    </row>
    <row r="424" spans="2:7" ht="16" hidden="1" x14ac:dyDescent="0.2">
      <c r="B424" s="538"/>
      <c r="C424" s="539"/>
      <c r="D424" s="540"/>
      <c r="E424" s="540"/>
      <c r="F424" s="540"/>
      <c r="G424" s="540"/>
    </row>
    <row r="425" spans="2:7" ht="16" hidden="1" x14ac:dyDescent="0.2">
      <c r="B425" s="538"/>
      <c r="C425" s="539"/>
      <c r="D425" s="540"/>
      <c r="E425" s="540"/>
      <c r="F425" s="540"/>
      <c r="G425" s="540"/>
    </row>
    <row r="426" spans="2:7" ht="16" hidden="1" x14ac:dyDescent="0.2">
      <c r="B426" s="538"/>
      <c r="C426" s="539"/>
      <c r="D426" s="540"/>
      <c r="E426" s="540"/>
      <c r="F426" s="540"/>
      <c r="G426" s="540"/>
    </row>
    <row r="427" spans="2:7" ht="16" hidden="1" x14ac:dyDescent="0.2">
      <c r="B427" s="538"/>
      <c r="C427" s="539"/>
      <c r="D427" s="540"/>
      <c r="E427" s="540"/>
      <c r="F427" s="540"/>
      <c r="G427" s="540"/>
    </row>
    <row r="428" spans="2:7" ht="16" hidden="1" x14ac:dyDescent="0.2">
      <c r="B428" s="538"/>
      <c r="C428" s="539"/>
      <c r="D428" s="540"/>
      <c r="E428" s="540"/>
      <c r="F428" s="540"/>
      <c r="G428" s="540"/>
    </row>
    <row r="429" spans="2:7" ht="16" hidden="1" x14ac:dyDescent="0.2">
      <c r="B429" s="538"/>
      <c r="C429" s="539"/>
      <c r="D429" s="540"/>
      <c r="E429" s="540"/>
      <c r="F429" s="540"/>
      <c r="G429" s="540"/>
    </row>
    <row r="430" spans="2:7" ht="16" hidden="1" x14ac:dyDescent="0.2">
      <c r="B430" s="538"/>
      <c r="C430" s="539"/>
      <c r="D430" s="540"/>
      <c r="E430" s="540"/>
      <c r="F430" s="540"/>
      <c r="G430" s="540"/>
    </row>
    <row r="431" spans="2:7" ht="16" hidden="1" x14ac:dyDescent="0.2">
      <c r="B431" s="538"/>
      <c r="C431" s="539"/>
      <c r="D431" s="540"/>
      <c r="E431" s="540"/>
      <c r="F431" s="540"/>
      <c r="G431" s="540"/>
    </row>
    <row r="432" spans="2:7" ht="16" hidden="1" x14ac:dyDescent="0.2">
      <c r="B432" s="538"/>
      <c r="C432" s="539"/>
      <c r="D432" s="540"/>
      <c r="E432" s="540"/>
      <c r="F432" s="540"/>
      <c r="G432" s="540"/>
    </row>
    <row r="433" spans="2:7" ht="16" hidden="1" x14ac:dyDescent="0.2">
      <c r="B433" s="538"/>
      <c r="C433" s="539"/>
      <c r="D433" s="540"/>
      <c r="E433" s="540"/>
      <c r="F433" s="540"/>
      <c r="G433" s="540"/>
    </row>
    <row r="434" spans="2:7" ht="16" hidden="1" x14ac:dyDescent="0.2">
      <c r="B434" s="538"/>
      <c r="C434" s="539"/>
      <c r="D434" s="540"/>
      <c r="E434" s="540"/>
      <c r="F434" s="540"/>
      <c r="G434" s="540"/>
    </row>
    <row r="435" spans="2:7" ht="16" hidden="1" x14ac:dyDescent="0.2">
      <c r="B435" s="538"/>
      <c r="C435" s="539"/>
      <c r="D435" s="540"/>
      <c r="E435" s="540"/>
      <c r="F435" s="540"/>
      <c r="G435" s="540"/>
    </row>
    <row r="436" spans="2:7" ht="16" hidden="1" x14ac:dyDescent="0.2">
      <c r="B436" s="538"/>
      <c r="C436" s="539"/>
      <c r="D436" s="540"/>
      <c r="E436" s="540"/>
      <c r="F436" s="540"/>
      <c r="G436" s="540"/>
    </row>
    <row r="437" spans="2:7" ht="16" hidden="1" x14ac:dyDescent="0.2">
      <c r="B437" s="538"/>
      <c r="C437" s="539"/>
      <c r="D437" s="540"/>
      <c r="E437" s="540"/>
      <c r="F437" s="540"/>
      <c r="G437" s="540"/>
    </row>
    <row r="438" spans="2:7" ht="16" hidden="1" x14ac:dyDescent="0.2">
      <c r="B438" s="538"/>
      <c r="C438" s="539"/>
      <c r="D438" s="540"/>
      <c r="E438" s="540"/>
      <c r="F438" s="540"/>
      <c r="G438" s="540"/>
    </row>
    <row r="439" spans="2:7" ht="16" hidden="1" x14ac:dyDescent="0.2">
      <c r="B439" s="538"/>
      <c r="C439" s="539"/>
      <c r="D439" s="540"/>
      <c r="E439" s="540"/>
      <c r="F439" s="540"/>
      <c r="G439" s="540"/>
    </row>
    <row r="440" spans="2:7" ht="16" hidden="1" x14ac:dyDescent="0.2">
      <c r="B440" s="538"/>
      <c r="C440" s="539"/>
      <c r="D440" s="540"/>
      <c r="E440" s="540"/>
      <c r="F440" s="540"/>
      <c r="G440" s="540"/>
    </row>
    <row r="441" spans="2:7" ht="16" hidden="1" x14ac:dyDescent="0.2">
      <c r="B441" s="538"/>
      <c r="C441" s="539"/>
      <c r="D441" s="540"/>
      <c r="E441" s="540"/>
      <c r="F441" s="540"/>
      <c r="G441" s="540"/>
    </row>
    <row r="442" spans="2:7" ht="16" hidden="1" x14ac:dyDescent="0.2">
      <c r="B442" s="538"/>
      <c r="C442" s="539"/>
      <c r="D442" s="540"/>
      <c r="E442" s="540"/>
      <c r="F442" s="540"/>
      <c r="G442" s="540"/>
    </row>
    <row r="443" spans="2:7" ht="16" hidden="1" x14ac:dyDescent="0.2">
      <c r="B443" s="538"/>
      <c r="C443" s="539"/>
      <c r="D443" s="540"/>
      <c r="E443" s="540"/>
      <c r="F443" s="540"/>
      <c r="G443" s="540"/>
    </row>
    <row r="444" spans="2:7" ht="16" hidden="1" x14ac:dyDescent="0.2">
      <c r="B444" s="538"/>
      <c r="C444" s="539"/>
      <c r="D444" s="540"/>
      <c r="E444" s="540"/>
      <c r="F444" s="540"/>
      <c r="G444" s="540"/>
    </row>
    <row r="445" spans="2:7" ht="16" hidden="1" x14ac:dyDescent="0.2">
      <c r="B445" s="538"/>
      <c r="C445" s="539"/>
      <c r="D445" s="540"/>
      <c r="E445" s="540"/>
      <c r="F445" s="540"/>
      <c r="G445" s="540"/>
    </row>
    <row r="446" spans="2:7" ht="16" hidden="1" x14ac:dyDescent="0.2">
      <c r="B446" s="538"/>
      <c r="C446" s="539"/>
      <c r="D446" s="540"/>
      <c r="E446" s="540"/>
      <c r="F446" s="540"/>
      <c r="G446" s="540"/>
    </row>
    <row r="447" spans="2:7" ht="16" hidden="1" x14ac:dyDescent="0.2">
      <c r="B447" s="538"/>
      <c r="C447" s="539"/>
      <c r="D447" s="540"/>
      <c r="E447" s="540"/>
      <c r="F447" s="540"/>
      <c r="G447" s="540"/>
    </row>
    <row r="448" spans="2:7" ht="16" hidden="1" x14ac:dyDescent="0.2">
      <c r="B448" s="538"/>
      <c r="C448" s="539"/>
      <c r="D448" s="540"/>
      <c r="E448" s="540"/>
      <c r="F448" s="540"/>
      <c r="G448" s="540"/>
    </row>
    <row r="449" spans="2:7" ht="16" hidden="1" x14ac:dyDescent="0.2">
      <c r="B449" s="538"/>
      <c r="C449" s="539"/>
      <c r="D449" s="540"/>
      <c r="E449" s="540"/>
      <c r="F449" s="540"/>
      <c r="G449" s="540"/>
    </row>
    <row r="450" spans="2:7" ht="16" hidden="1" x14ac:dyDescent="0.2">
      <c r="B450" s="538"/>
      <c r="C450" s="539"/>
      <c r="D450" s="540"/>
      <c r="E450" s="540"/>
      <c r="F450" s="540"/>
      <c r="G450" s="540"/>
    </row>
    <row r="451" spans="2:7" ht="16" hidden="1" x14ac:dyDescent="0.2">
      <c r="B451" s="538"/>
      <c r="C451" s="539"/>
      <c r="D451" s="540"/>
      <c r="E451" s="540"/>
      <c r="F451" s="540"/>
      <c r="G451" s="540"/>
    </row>
    <row r="452" spans="2:7" ht="16" hidden="1" x14ac:dyDescent="0.2">
      <c r="B452" s="538"/>
      <c r="C452" s="539"/>
      <c r="D452" s="540"/>
      <c r="E452" s="540"/>
      <c r="F452" s="540"/>
      <c r="G452" s="540"/>
    </row>
    <row r="453" spans="2:7" ht="16" hidden="1" x14ac:dyDescent="0.2">
      <c r="B453" s="538"/>
      <c r="C453" s="539"/>
      <c r="D453" s="540"/>
      <c r="E453" s="540"/>
      <c r="F453" s="540"/>
      <c r="G453" s="540"/>
    </row>
    <row r="454" spans="2:7" ht="16" hidden="1" x14ac:dyDescent="0.2">
      <c r="B454" s="538"/>
      <c r="C454" s="539"/>
      <c r="D454" s="540"/>
      <c r="E454" s="540"/>
      <c r="F454" s="540"/>
      <c r="G454" s="540"/>
    </row>
    <row r="455" spans="2:7" ht="16" hidden="1" x14ac:dyDescent="0.2">
      <c r="B455" s="538"/>
      <c r="C455" s="539"/>
      <c r="D455" s="540"/>
      <c r="E455" s="540"/>
      <c r="F455" s="540"/>
      <c r="G455" s="540"/>
    </row>
    <row r="456" spans="2:7" ht="16" hidden="1" x14ac:dyDescent="0.2">
      <c r="B456" s="538"/>
      <c r="C456" s="539"/>
      <c r="D456" s="540"/>
      <c r="E456" s="540"/>
      <c r="F456" s="540"/>
      <c r="G456" s="540"/>
    </row>
    <row r="457" spans="2:7" ht="16" hidden="1" x14ac:dyDescent="0.2">
      <c r="B457" s="538"/>
      <c r="C457" s="539"/>
      <c r="D457" s="540"/>
      <c r="E457" s="540"/>
      <c r="F457" s="540"/>
      <c r="G457" s="540"/>
    </row>
    <row r="458" spans="2:7" ht="16" hidden="1" x14ac:dyDescent="0.2">
      <c r="B458" s="538"/>
      <c r="C458" s="539"/>
      <c r="D458" s="540"/>
      <c r="E458" s="540"/>
      <c r="F458" s="540"/>
      <c r="G458" s="540"/>
    </row>
    <row r="459" spans="2:7" ht="16" hidden="1" x14ac:dyDescent="0.2">
      <c r="B459" s="538"/>
      <c r="C459" s="539"/>
      <c r="D459" s="540"/>
      <c r="E459" s="540"/>
      <c r="F459" s="540"/>
      <c r="G459" s="540"/>
    </row>
    <row r="460" spans="2:7" ht="16" hidden="1" x14ac:dyDescent="0.2">
      <c r="B460" s="538"/>
      <c r="C460" s="539"/>
      <c r="D460" s="540"/>
      <c r="E460" s="540"/>
      <c r="F460" s="540"/>
      <c r="G460" s="540"/>
    </row>
    <row r="461" spans="2:7" ht="16" hidden="1" x14ac:dyDescent="0.2">
      <c r="B461" s="538"/>
      <c r="C461" s="539"/>
      <c r="D461" s="540"/>
      <c r="E461" s="540"/>
      <c r="F461" s="540"/>
      <c r="G461" s="540"/>
    </row>
    <row r="462" spans="2:7" ht="16" hidden="1" x14ac:dyDescent="0.2">
      <c r="B462" s="538"/>
      <c r="C462" s="539"/>
      <c r="D462" s="540"/>
      <c r="E462" s="540"/>
      <c r="F462" s="540"/>
      <c r="G462" s="540"/>
    </row>
    <row r="463" spans="2:7" ht="16" hidden="1" x14ac:dyDescent="0.2">
      <c r="B463" s="538"/>
      <c r="C463" s="539"/>
      <c r="D463" s="540"/>
      <c r="E463" s="540"/>
      <c r="F463" s="540"/>
      <c r="G463" s="540"/>
    </row>
    <row r="464" spans="2:7" ht="16" hidden="1" x14ac:dyDescent="0.2">
      <c r="B464" s="538"/>
      <c r="C464" s="539"/>
      <c r="D464" s="540"/>
      <c r="E464" s="540"/>
      <c r="F464" s="540"/>
      <c r="G464" s="540"/>
    </row>
    <row r="465" spans="2:7" ht="16" hidden="1" x14ac:dyDescent="0.2">
      <c r="B465" s="538"/>
      <c r="C465" s="539"/>
      <c r="D465" s="540"/>
      <c r="E465" s="540"/>
      <c r="F465" s="540"/>
      <c r="G465" s="540"/>
    </row>
    <row r="466" spans="2:7" ht="16" hidden="1" x14ac:dyDescent="0.2">
      <c r="B466" s="538"/>
      <c r="C466" s="539"/>
      <c r="D466" s="540"/>
      <c r="E466" s="540"/>
      <c r="F466" s="540"/>
      <c r="G466" s="540"/>
    </row>
    <row r="467" spans="2:7" ht="16" hidden="1" x14ac:dyDescent="0.2">
      <c r="B467" s="538"/>
      <c r="C467" s="539"/>
      <c r="D467" s="540"/>
      <c r="E467" s="540"/>
      <c r="F467" s="540"/>
      <c r="G467" s="540"/>
    </row>
    <row r="468" spans="2:7" ht="16" hidden="1" x14ac:dyDescent="0.2">
      <c r="B468" s="538"/>
      <c r="C468" s="539"/>
      <c r="D468" s="540"/>
      <c r="E468" s="540"/>
      <c r="F468" s="540"/>
      <c r="G468" s="540"/>
    </row>
    <row r="469" spans="2:7" ht="16" hidden="1" x14ac:dyDescent="0.2">
      <c r="B469" s="538"/>
      <c r="C469" s="539"/>
      <c r="D469" s="540"/>
      <c r="E469" s="540"/>
      <c r="F469" s="540"/>
      <c r="G469" s="540"/>
    </row>
    <row r="470" spans="2:7" ht="16" hidden="1" x14ac:dyDescent="0.2">
      <c r="B470" s="538"/>
      <c r="C470" s="539"/>
      <c r="D470" s="540"/>
      <c r="E470" s="540"/>
      <c r="F470" s="540"/>
      <c r="G470" s="540"/>
    </row>
    <row r="471" spans="2:7" ht="16" hidden="1" x14ac:dyDescent="0.2">
      <c r="B471" s="538"/>
      <c r="C471" s="539"/>
      <c r="D471" s="540"/>
      <c r="E471" s="540"/>
      <c r="F471" s="540"/>
      <c r="G471" s="540"/>
    </row>
    <row r="472" spans="2:7" ht="16" hidden="1" x14ac:dyDescent="0.2">
      <c r="B472" s="538"/>
      <c r="C472" s="539"/>
      <c r="D472" s="540"/>
      <c r="E472" s="540"/>
      <c r="F472" s="540"/>
      <c r="G472" s="540"/>
    </row>
    <row r="473" spans="2:7" ht="16" hidden="1" x14ac:dyDescent="0.2">
      <c r="B473" s="538"/>
      <c r="C473" s="539"/>
      <c r="D473" s="540"/>
      <c r="E473" s="540"/>
      <c r="F473" s="540"/>
      <c r="G473" s="540"/>
    </row>
    <row r="474" spans="2:7" ht="16" hidden="1" x14ac:dyDescent="0.2">
      <c r="B474" s="538"/>
      <c r="C474" s="539"/>
      <c r="D474" s="540"/>
      <c r="E474" s="540"/>
      <c r="F474" s="540"/>
      <c r="G474" s="540"/>
    </row>
    <row r="475" spans="2:7" ht="16" hidden="1" x14ac:dyDescent="0.2">
      <c r="B475" s="538"/>
      <c r="C475" s="539"/>
      <c r="D475" s="540"/>
      <c r="E475" s="540"/>
      <c r="F475" s="540"/>
      <c r="G475" s="540"/>
    </row>
    <row r="476" spans="2:7" ht="16" hidden="1" x14ac:dyDescent="0.2">
      <c r="B476" s="538"/>
      <c r="C476" s="539"/>
      <c r="D476" s="540"/>
      <c r="E476" s="540"/>
      <c r="F476" s="540"/>
      <c r="G476" s="540"/>
    </row>
    <row r="477" spans="2:7" ht="16" hidden="1" x14ac:dyDescent="0.2">
      <c r="B477" s="538"/>
      <c r="C477" s="539"/>
      <c r="D477" s="540"/>
      <c r="E477" s="540"/>
      <c r="F477" s="540"/>
      <c r="G477" s="540"/>
    </row>
    <row r="478" spans="2:7" ht="16" hidden="1" x14ac:dyDescent="0.2">
      <c r="B478" s="538"/>
      <c r="C478" s="539"/>
      <c r="D478" s="540"/>
      <c r="E478" s="540"/>
      <c r="F478" s="540"/>
      <c r="G478" s="540"/>
    </row>
    <row r="479" spans="2:7" ht="16" hidden="1" x14ac:dyDescent="0.2">
      <c r="B479" s="538"/>
      <c r="C479" s="539"/>
      <c r="D479" s="540"/>
      <c r="E479" s="540"/>
      <c r="F479" s="540"/>
      <c r="G479" s="540"/>
    </row>
    <row r="480" spans="2:7" ht="16" hidden="1" x14ac:dyDescent="0.2">
      <c r="B480" s="538"/>
      <c r="C480" s="539"/>
      <c r="D480" s="540"/>
      <c r="E480" s="540"/>
      <c r="F480" s="540"/>
      <c r="G480" s="540"/>
    </row>
    <row r="481" spans="2:7" ht="16" hidden="1" x14ac:dyDescent="0.2">
      <c r="B481" s="538"/>
      <c r="C481" s="539"/>
      <c r="D481" s="540"/>
      <c r="E481" s="540"/>
      <c r="F481" s="540"/>
      <c r="G481" s="540"/>
    </row>
    <row r="482" spans="2:7" ht="16" hidden="1" x14ac:dyDescent="0.2">
      <c r="B482" s="538"/>
      <c r="C482" s="539"/>
      <c r="D482" s="540"/>
      <c r="E482" s="540"/>
      <c r="F482" s="540"/>
      <c r="G482" s="540"/>
    </row>
    <row r="483" spans="2:7" ht="16" hidden="1" x14ac:dyDescent="0.2">
      <c r="B483" s="538"/>
      <c r="C483" s="539"/>
      <c r="D483" s="540"/>
      <c r="E483" s="540"/>
      <c r="F483" s="540"/>
      <c r="G483" s="540"/>
    </row>
    <row r="484" spans="2:7" ht="16" hidden="1" x14ac:dyDescent="0.2">
      <c r="B484" s="538"/>
      <c r="C484" s="539"/>
      <c r="D484" s="540"/>
      <c r="E484" s="540"/>
      <c r="F484" s="540"/>
      <c r="G484" s="540"/>
    </row>
    <row r="485" spans="2:7" ht="16" hidden="1" x14ac:dyDescent="0.2">
      <c r="B485" s="538"/>
      <c r="C485" s="539"/>
      <c r="D485" s="540"/>
      <c r="E485" s="540"/>
      <c r="F485" s="540"/>
      <c r="G485" s="540"/>
    </row>
    <row r="486" spans="2:7" ht="16" hidden="1" x14ac:dyDescent="0.2">
      <c r="B486" s="538"/>
      <c r="C486" s="539"/>
      <c r="D486" s="540"/>
      <c r="E486" s="540"/>
      <c r="F486" s="540"/>
      <c r="G486" s="540"/>
    </row>
    <row r="487" spans="2:7" ht="16" hidden="1" x14ac:dyDescent="0.2">
      <c r="B487" s="538"/>
      <c r="C487" s="539"/>
      <c r="D487" s="540"/>
      <c r="E487" s="540"/>
      <c r="F487" s="540"/>
      <c r="G487" s="540"/>
    </row>
    <row r="488" spans="2:7" ht="16" hidden="1" x14ac:dyDescent="0.2">
      <c r="B488" s="538"/>
      <c r="C488" s="539"/>
      <c r="D488" s="540"/>
      <c r="E488" s="540"/>
      <c r="F488" s="540"/>
      <c r="G488" s="540"/>
    </row>
    <row r="489" spans="2:7" ht="16" hidden="1" x14ac:dyDescent="0.2">
      <c r="B489" s="538"/>
      <c r="C489" s="539"/>
      <c r="D489" s="540"/>
      <c r="E489" s="540"/>
      <c r="F489" s="540"/>
      <c r="G489" s="540"/>
    </row>
    <row r="490" spans="2:7" ht="16" hidden="1" x14ac:dyDescent="0.2">
      <c r="B490" s="538"/>
      <c r="C490" s="539"/>
      <c r="D490" s="540"/>
      <c r="E490" s="540"/>
      <c r="F490" s="540"/>
      <c r="G490" s="540"/>
    </row>
    <row r="491" spans="2:7" ht="16" hidden="1" x14ac:dyDescent="0.2">
      <c r="B491" s="538"/>
      <c r="C491" s="539"/>
      <c r="D491" s="540"/>
      <c r="E491" s="540"/>
      <c r="F491" s="540"/>
      <c r="G491" s="540"/>
    </row>
    <row r="492" spans="2:7" ht="16" hidden="1" x14ac:dyDescent="0.2">
      <c r="B492" s="538"/>
      <c r="C492" s="539"/>
      <c r="D492" s="540"/>
      <c r="E492" s="540"/>
      <c r="F492" s="540"/>
      <c r="G492" s="540"/>
    </row>
    <row r="493" spans="2:7" ht="16" hidden="1" x14ac:dyDescent="0.2">
      <c r="B493" s="538"/>
      <c r="C493" s="539"/>
      <c r="D493" s="540"/>
      <c r="E493" s="540"/>
      <c r="F493" s="540"/>
      <c r="G493" s="540"/>
    </row>
    <row r="494" spans="2:7" ht="16" hidden="1" x14ac:dyDescent="0.2">
      <c r="B494" s="538"/>
      <c r="C494" s="539"/>
      <c r="D494" s="540"/>
      <c r="E494" s="540"/>
      <c r="F494" s="540"/>
      <c r="G494" s="540"/>
    </row>
    <row r="495" spans="2:7" ht="16" hidden="1" x14ac:dyDescent="0.2">
      <c r="B495" s="538"/>
      <c r="C495" s="539"/>
      <c r="D495" s="540"/>
      <c r="E495" s="540"/>
      <c r="F495" s="540"/>
      <c r="G495" s="540"/>
    </row>
    <row r="496" spans="2:7" ht="16" hidden="1" x14ac:dyDescent="0.2">
      <c r="B496" s="538"/>
      <c r="C496" s="539"/>
      <c r="D496" s="540"/>
      <c r="E496" s="540"/>
      <c r="F496" s="540"/>
      <c r="G496" s="540"/>
    </row>
    <row r="497" spans="2:7" ht="16" hidden="1" x14ac:dyDescent="0.2">
      <c r="B497" s="538"/>
      <c r="C497" s="539"/>
      <c r="D497" s="540"/>
      <c r="E497" s="540"/>
      <c r="F497" s="540"/>
      <c r="G497" s="540"/>
    </row>
    <row r="498" spans="2:7" ht="16" hidden="1" x14ac:dyDescent="0.2">
      <c r="B498" s="538"/>
      <c r="C498" s="539"/>
      <c r="D498" s="540"/>
      <c r="E498" s="540"/>
      <c r="F498" s="540"/>
      <c r="G498" s="540"/>
    </row>
    <row r="499" spans="2:7" ht="16" hidden="1" x14ac:dyDescent="0.2">
      <c r="B499" s="538"/>
      <c r="C499" s="539"/>
      <c r="D499" s="540"/>
      <c r="E499" s="540"/>
      <c r="F499" s="540"/>
      <c r="G499" s="540"/>
    </row>
    <row r="500" spans="2:7" ht="16" hidden="1" x14ac:dyDescent="0.2">
      <c r="B500" s="538"/>
      <c r="C500" s="539"/>
      <c r="D500" s="540"/>
      <c r="E500" s="540"/>
      <c r="F500" s="540"/>
      <c r="G500" s="540"/>
    </row>
    <row r="501" spans="2:7" ht="16" hidden="1" x14ac:dyDescent="0.2">
      <c r="B501" s="538"/>
      <c r="C501" s="539"/>
      <c r="D501" s="540"/>
      <c r="E501" s="540"/>
      <c r="F501" s="540"/>
      <c r="G501" s="540"/>
    </row>
    <row r="502" spans="2:7" ht="16" hidden="1" x14ac:dyDescent="0.2">
      <c r="B502" s="538"/>
      <c r="C502" s="539"/>
      <c r="D502" s="540"/>
      <c r="E502" s="540"/>
      <c r="F502" s="540"/>
      <c r="G502" s="540"/>
    </row>
    <row r="503" spans="2:7" ht="16" hidden="1" x14ac:dyDescent="0.2">
      <c r="B503" s="538"/>
      <c r="C503" s="539"/>
      <c r="D503" s="540"/>
      <c r="E503" s="540"/>
      <c r="F503" s="540"/>
      <c r="G503" s="540"/>
    </row>
    <row r="504" spans="2:7" ht="16" hidden="1" x14ac:dyDescent="0.2">
      <c r="B504" s="538"/>
      <c r="C504" s="539"/>
      <c r="D504" s="540"/>
      <c r="E504" s="540"/>
      <c r="F504" s="540"/>
      <c r="G504" s="540"/>
    </row>
    <row r="505" spans="2:7" ht="16" hidden="1" x14ac:dyDescent="0.2">
      <c r="B505" s="538"/>
      <c r="C505" s="539"/>
      <c r="D505" s="540"/>
      <c r="E505" s="540"/>
      <c r="F505" s="540"/>
      <c r="G505" s="540"/>
    </row>
    <row r="506" spans="2:7" ht="16" hidden="1" x14ac:dyDescent="0.2">
      <c r="B506" s="538"/>
      <c r="C506" s="539"/>
      <c r="D506" s="540"/>
      <c r="E506" s="540"/>
      <c r="F506" s="540"/>
      <c r="G506" s="540"/>
    </row>
    <row r="507" spans="2:7" ht="16" hidden="1" x14ac:dyDescent="0.2">
      <c r="B507" s="538"/>
      <c r="C507" s="539"/>
      <c r="D507" s="540"/>
      <c r="E507" s="540"/>
      <c r="F507" s="540"/>
      <c r="G507" s="540"/>
    </row>
    <row r="508" spans="2:7" ht="16" hidden="1" x14ac:dyDescent="0.2">
      <c r="B508" s="538"/>
      <c r="C508" s="539"/>
      <c r="D508" s="540"/>
      <c r="E508" s="540"/>
      <c r="F508" s="540"/>
      <c r="G508" s="540"/>
    </row>
    <row r="509" spans="2:7" ht="16" hidden="1" x14ac:dyDescent="0.2">
      <c r="B509" s="538"/>
      <c r="C509" s="539"/>
      <c r="D509" s="540"/>
      <c r="E509" s="540"/>
      <c r="F509" s="540"/>
      <c r="G509" s="540"/>
    </row>
    <row r="510" spans="2:7" ht="16" hidden="1" x14ac:dyDescent="0.2">
      <c r="B510" s="538"/>
      <c r="C510" s="539"/>
      <c r="D510" s="540"/>
      <c r="E510" s="540"/>
      <c r="F510" s="540"/>
      <c r="G510" s="540"/>
    </row>
    <row r="511" spans="2:7" ht="16" hidden="1" x14ac:dyDescent="0.2">
      <c r="B511" s="538"/>
      <c r="C511" s="539"/>
      <c r="D511" s="540"/>
      <c r="E511" s="540"/>
      <c r="F511" s="540"/>
      <c r="G511" s="540"/>
    </row>
    <row r="512" spans="2:7" ht="16" hidden="1" x14ac:dyDescent="0.2">
      <c r="B512" s="538"/>
      <c r="C512" s="539"/>
      <c r="D512" s="540"/>
      <c r="E512" s="540"/>
      <c r="F512" s="540"/>
      <c r="G512" s="540"/>
    </row>
    <row r="513" spans="2:7" ht="16" hidden="1" x14ac:dyDescent="0.2">
      <c r="B513" s="538"/>
      <c r="C513" s="539"/>
      <c r="D513" s="540"/>
      <c r="E513" s="540"/>
      <c r="F513" s="540"/>
      <c r="G513" s="540"/>
    </row>
    <row r="514" spans="2:7" ht="16" hidden="1" x14ac:dyDescent="0.2">
      <c r="B514" s="538"/>
      <c r="C514" s="539"/>
      <c r="D514" s="540"/>
      <c r="E514" s="540"/>
      <c r="F514" s="540"/>
      <c r="G514" s="540"/>
    </row>
    <row r="515" spans="2:7" ht="16" hidden="1" x14ac:dyDescent="0.2">
      <c r="B515" s="538"/>
      <c r="C515" s="539"/>
      <c r="D515" s="540"/>
      <c r="E515" s="540"/>
      <c r="F515" s="540"/>
      <c r="G515" s="540"/>
    </row>
    <row r="516" spans="2:7" ht="16" hidden="1" x14ac:dyDescent="0.2">
      <c r="B516" s="538"/>
      <c r="C516" s="539"/>
      <c r="D516" s="540"/>
      <c r="E516" s="540"/>
      <c r="F516" s="540"/>
      <c r="G516" s="540"/>
    </row>
    <row r="517" spans="2:7" ht="16" hidden="1" x14ac:dyDescent="0.2">
      <c r="B517" s="538"/>
      <c r="C517" s="539"/>
      <c r="D517" s="540"/>
      <c r="E517" s="540"/>
      <c r="F517" s="540"/>
      <c r="G517" s="540"/>
    </row>
    <row r="518" spans="2:7" ht="16" hidden="1" x14ac:dyDescent="0.2">
      <c r="B518" s="538"/>
      <c r="C518" s="539"/>
      <c r="D518" s="540"/>
      <c r="E518" s="540"/>
      <c r="F518" s="540"/>
      <c r="G518" s="540"/>
    </row>
    <row r="519" spans="2:7" ht="16" hidden="1" x14ac:dyDescent="0.2">
      <c r="B519" s="538"/>
      <c r="C519" s="539"/>
      <c r="D519" s="540"/>
      <c r="E519" s="540"/>
      <c r="F519" s="540"/>
      <c r="G519" s="540"/>
    </row>
    <row r="520" spans="2:7" ht="16" hidden="1" x14ac:dyDescent="0.2">
      <c r="B520" s="538"/>
      <c r="C520" s="539"/>
      <c r="D520" s="540"/>
      <c r="E520" s="540"/>
      <c r="F520" s="540"/>
      <c r="G520" s="540"/>
    </row>
    <row r="521" spans="2:7" ht="16" hidden="1" x14ac:dyDescent="0.2">
      <c r="B521" s="538"/>
      <c r="C521" s="539"/>
      <c r="D521" s="540"/>
      <c r="E521" s="540"/>
      <c r="F521" s="540"/>
      <c r="G521" s="540"/>
    </row>
    <row r="522" spans="2:7" ht="16" hidden="1" x14ac:dyDescent="0.2">
      <c r="B522" s="538"/>
      <c r="C522" s="539"/>
      <c r="D522" s="540"/>
      <c r="E522" s="540"/>
      <c r="F522" s="540"/>
      <c r="G522" s="540"/>
    </row>
    <row r="523" spans="2:7" ht="16" hidden="1" x14ac:dyDescent="0.2">
      <c r="B523" s="538"/>
      <c r="C523" s="539"/>
      <c r="D523" s="540"/>
      <c r="E523" s="540"/>
      <c r="F523" s="540"/>
      <c r="G523" s="540"/>
    </row>
    <row r="524" spans="2:7" ht="16" hidden="1" x14ac:dyDescent="0.2">
      <c r="B524" s="538"/>
      <c r="C524" s="539"/>
      <c r="D524" s="540"/>
      <c r="E524" s="540"/>
      <c r="F524" s="540"/>
      <c r="G524" s="540"/>
    </row>
    <row r="525" spans="2:7" ht="16" hidden="1" x14ac:dyDescent="0.2">
      <c r="B525" s="538"/>
      <c r="C525" s="539"/>
      <c r="D525" s="540"/>
      <c r="E525" s="540"/>
      <c r="F525" s="540"/>
      <c r="G525" s="540"/>
    </row>
    <row r="526" spans="2:7" ht="16" hidden="1" x14ac:dyDescent="0.2">
      <c r="B526" s="538"/>
      <c r="C526" s="539"/>
      <c r="D526" s="540"/>
      <c r="E526" s="540"/>
      <c r="F526" s="540"/>
      <c r="G526" s="540"/>
    </row>
    <row r="527" spans="2:7" ht="16" hidden="1" x14ac:dyDescent="0.2">
      <c r="B527" s="538"/>
      <c r="C527" s="539"/>
      <c r="D527" s="540"/>
      <c r="E527" s="540"/>
      <c r="F527" s="540"/>
      <c r="G527" s="540"/>
    </row>
    <row r="528" spans="2:7" ht="16" hidden="1" x14ac:dyDescent="0.2">
      <c r="B528" s="538"/>
      <c r="C528" s="539"/>
      <c r="D528" s="540"/>
      <c r="E528" s="540"/>
      <c r="F528" s="540"/>
      <c r="G528" s="540"/>
    </row>
    <row r="529" spans="2:7" ht="16" hidden="1" x14ac:dyDescent="0.2">
      <c r="B529" s="538"/>
      <c r="C529" s="539"/>
      <c r="D529" s="540"/>
      <c r="E529" s="540"/>
      <c r="F529" s="540"/>
      <c r="G529" s="540"/>
    </row>
    <row r="530" spans="2:7" ht="16" hidden="1" x14ac:dyDescent="0.2">
      <c r="B530" s="538"/>
      <c r="C530" s="539"/>
      <c r="D530" s="540"/>
      <c r="E530" s="540"/>
      <c r="F530" s="540"/>
      <c r="G530" s="540"/>
    </row>
    <row r="531" spans="2:7" ht="16" hidden="1" x14ac:dyDescent="0.2">
      <c r="B531" s="538"/>
      <c r="C531" s="539"/>
      <c r="D531" s="540"/>
      <c r="E531" s="540"/>
      <c r="F531" s="540"/>
      <c r="G531" s="540"/>
    </row>
    <row r="532" spans="2:7" ht="16" hidden="1" x14ac:dyDescent="0.2">
      <c r="B532" s="538"/>
      <c r="C532" s="539"/>
      <c r="D532" s="540"/>
      <c r="E532" s="540"/>
      <c r="F532" s="540"/>
      <c r="G532" s="540"/>
    </row>
    <row r="533" spans="2:7" ht="16" hidden="1" x14ac:dyDescent="0.2">
      <c r="B533" s="538"/>
      <c r="C533" s="539"/>
      <c r="D533" s="540"/>
      <c r="E533" s="540"/>
      <c r="F533" s="540"/>
      <c r="G533" s="540"/>
    </row>
    <row r="534" spans="2:7" ht="16" hidden="1" x14ac:dyDescent="0.2">
      <c r="B534" s="538"/>
      <c r="C534" s="539"/>
      <c r="D534" s="540"/>
      <c r="E534" s="540"/>
      <c r="F534" s="540"/>
      <c r="G534" s="540"/>
    </row>
    <row r="535" spans="2:7" ht="16" hidden="1" x14ac:dyDescent="0.2">
      <c r="B535" s="538"/>
      <c r="C535" s="539"/>
      <c r="D535" s="540"/>
      <c r="E535" s="540"/>
      <c r="F535" s="540"/>
      <c r="G535" s="540"/>
    </row>
    <row r="536" spans="2:7" ht="16" hidden="1" x14ac:dyDescent="0.2">
      <c r="B536" s="538"/>
      <c r="C536" s="539"/>
      <c r="D536" s="540"/>
      <c r="E536" s="540"/>
      <c r="F536" s="540"/>
      <c r="G536" s="540"/>
    </row>
    <row r="537" spans="2:7" ht="16" hidden="1" x14ac:dyDescent="0.2">
      <c r="B537" s="538"/>
      <c r="C537" s="539"/>
      <c r="D537" s="540"/>
      <c r="E537" s="540"/>
      <c r="F537" s="540"/>
      <c r="G537" s="540"/>
    </row>
    <row r="538" spans="2:7" ht="16" hidden="1" x14ac:dyDescent="0.2">
      <c r="B538" s="538"/>
      <c r="C538" s="539"/>
      <c r="D538" s="540"/>
      <c r="E538" s="540"/>
      <c r="F538" s="540"/>
      <c r="G538" s="540"/>
    </row>
    <row r="539" spans="2:7" ht="16" hidden="1" x14ac:dyDescent="0.2">
      <c r="B539" s="538"/>
      <c r="C539" s="539"/>
      <c r="D539" s="540"/>
      <c r="E539" s="540"/>
      <c r="F539" s="540"/>
      <c r="G539" s="540"/>
    </row>
    <row r="540" spans="2:7" ht="16" hidden="1" x14ac:dyDescent="0.2">
      <c r="B540" s="538"/>
      <c r="C540" s="539"/>
      <c r="D540" s="540"/>
      <c r="E540" s="540"/>
      <c r="F540" s="540"/>
      <c r="G540" s="540"/>
    </row>
    <row r="541" spans="2:7" ht="16" hidden="1" x14ac:dyDescent="0.2">
      <c r="B541" s="538"/>
      <c r="C541" s="539"/>
      <c r="D541" s="540"/>
      <c r="E541" s="540"/>
      <c r="F541" s="540"/>
      <c r="G541" s="540"/>
    </row>
    <row r="542" spans="2:7" ht="16" hidden="1" x14ac:dyDescent="0.2">
      <c r="B542" s="538"/>
      <c r="C542" s="539"/>
      <c r="D542" s="540"/>
      <c r="E542" s="540"/>
      <c r="F542" s="540"/>
      <c r="G542" s="540"/>
    </row>
    <row r="543" spans="2:7" ht="16" hidden="1" x14ac:dyDescent="0.2">
      <c r="B543" s="538"/>
      <c r="C543" s="539"/>
      <c r="D543" s="540"/>
      <c r="E543" s="540"/>
      <c r="F543" s="540"/>
      <c r="G543" s="540"/>
    </row>
    <row r="544" spans="2:7" ht="16" hidden="1" x14ac:dyDescent="0.2">
      <c r="B544" s="538"/>
      <c r="C544" s="539"/>
      <c r="D544" s="540"/>
      <c r="E544" s="540"/>
      <c r="F544" s="540"/>
      <c r="G544" s="540"/>
    </row>
    <row r="545" spans="2:7" ht="16" hidden="1" x14ac:dyDescent="0.2">
      <c r="B545" s="538"/>
      <c r="C545" s="539"/>
      <c r="D545" s="540"/>
      <c r="E545" s="540"/>
      <c r="F545" s="540"/>
      <c r="G545" s="540"/>
    </row>
    <row r="546" spans="2:7" ht="16" hidden="1" x14ac:dyDescent="0.2">
      <c r="B546" s="538"/>
      <c r="C546" s="539"/>
      <c r="D546" s="540"/>
      <c r="E546" s="540"/>
      <c r="F546" s="540"/>
      <c r="G546" s="540"/>
    </row>
    <row r="547" spans="2:7" ht="16" hidden="1" x14ac:dyDescent="0.2">
      <c r="B547" s="538"/>
      <c r="C547" s="539"/>
      <c r="D547" s="540"/>
      <c r="E547" s="540"/>
      <c r="F547" s="540"/>
      <c r="G547" s="540"/>
    </row>
    <row r="548" spans="2:7" ht="16" hidden="1" x14ac:dyDescent="0.2">
      <c r="B548" s="538"/>
      <c r="C548" s="539"/>
      <c r="D548" s="540"/>
      <c r="E548" s="540"/>
      <c r="F548" s="540"/>
      <c r="G548" s="540"/>
    </row>
    <row r="549" spans="2:7" ht="16" hidden="1" x14ac:dyDescent="0.2">
      <c r="B549" s="538"/>
      <c r="C549" s="539"/>
      <c r="D549" s="540"/>
      <c r="E549" s="540"/>
      <c r="F549" s="540"/>
      <c r="G549" s="540"/>
    </row>
    <row r="550" spans="2:7" ht="16" hidden="1" x14ac:dyDescent="0.2">
      <c r="B550" s="538"/>
      <c r="C550" s="539"/>
      <c r="D550" s="540"/>
      <c r="E550" s="540"/>
      <c r="F550" s="540"/>
      <c r="G550" s="540"/>
    </row>
    <row r="551" spans="2:7" ht="16" hidden="1" x14ac:dyDescent="0.2">
      <c r="B551" s="538"/>
      <c r="C551" s="539"/>
      <c r="D551" s="540"/>
      <c r="E551" s="540"/>
      <c r="F551" s="540"/>
      <c r="G551" s="540"/>
    </row>
    <row r="552" spans="2:7" ht="16" hidden="1" x14ac:dyDescent="0.2">
      <c r="B552" s="538"/>
      <c r="C552" s="539"/>
      <c r="D552" s="540"/>
      <c r="E552" s="540"/>
      <c r="F552" s="540"/>
      <c r="G552" s="540"/>
    </row>
    <row r="553" spans="2:7" ht="16" hidden="1" x14ac:dyDescent="0.2">
      <c r="B553" s="538"/>
      <c r="C553" s="539"/>
      <c r="D553" s="540"/>
      <c r="E553" s="540"/>
      <c r="F553" s="540"/>
      <c r="G553" s="540"/>
    </row>
    <row r="554" spans="2:7" ht="16" hidden="1" x14ac:dyDescent="0.2">
      <c r="B554" s="538"/>
      <c r="C554" s="539"/>
      <c r="D554" s="540"/>
      <c r="E554" s="540"/>
      <c r="F554" s="540"/>
      <c r="G554" s="540"/>
    </row>
    <row r="555" spans="2:7" ht="16" hidden="1" x14ac:dyDescent="0.2">
      <c r="B555" s="538"/>
      <c r="C555" s="539"/>
      <c r="D555" s="540"/>
      <c r="E555" s="540"/>
      <c r="F555" s="540"/>
      <c r="G555" s="540"/>
    </row>
    <row r="556" spans="2:7" ht="16" hidden="1" x14ac:dyDescent="0.2">
      <c r="B556" s="538"/>
      <c r="C556" s="539"/>
      <c r="D556" s="540"/>
      <c r="E556" s="540"/>
      <c r="F556" s="540"/>
      <c r="G556" s="540"/>
    </row>
    <row r="557" spans="2:7" ht="16" hidden="1" x14ac:dyDescent="0.2">
      <c r="B557" s="538"/>
      <c r="C557" s="539"/>
      <c r="D557" s="540"/>
      <c r="E557" s="540"/>
      <c r="F557" s="540"/>
      <c r="G557" s="540"/>
    </row>
    <row r="558" spans="2:7" ht="16" hidden="1" x14ac:dyDescent="0.2">
      <c r="B558" s="538"/>
      <c r="C558" s="539"/>
      <c r="D558" s="540"/>
      <c r="E558" s="540"/>
      <c r="F558" s="540"/>
      <c r="G558" s="540"/>
    </row>
    <row r="559" spans="2:7" ht="16" hidden="1" x14ac:dyDescent="0.2">
      <c r="B559" s="538"/>
      <c r="C559" s="539"/>
      <c r="D559" s="540"/>
      <c r="E559" s="540"/>
      <c r="F559" s="540"/>
      <c r="G559" s="540"/>
    </row>
    <row r="560" spans="2:7" ht="16" hidden="1" x14ac:dyDescent="0.2">
      <c r="B560" s="538"/>
      <c r="C560" s="539"/>
      <c r="D560" s="540"/>
      <c r="E560" s="540"/>
      <c r="F560" s="540"/>
      <c r="G560" s="540"/>
    </row>
    <row r="561" spans="2:7" ht="16" hidden="1" x14ac:dyDescent="0.2">
      <c r="B561" s="538"/>
      <c r="C561" s="539"/>
      <c r="D561" s="540"/>
      <c r="E561" s="540"/>
      <c r="F561" s="540"/>
      <c r="G561" s="540"/>
    </row>
    <row r="562" spans="2:7" ht="16" hidden="1" x14ac:dyDescent="0.2">
      <c r="B562" s="538"/>
      <c r="C562" s="539"/>
      <c r="D562" s="540"/>
      <c r="E562" s="540"/>
      <c r="F562" s="540"/>
      <c r="G562" s="540"/>
    </row>
    <row r="563" spans="2:7" ht="16" hidden="1" x14ac:dyDescent="0.2">
      <c r="B563" s="538"/>
      <c r="C563" s="539"/>
      <c r="D563" s="540"/>
      <c r="E563" s="540"/>
      <c r="F563" s="540"/>
      <c r="G563" s="540"/>
    </row>
    <row r="564" spans="2:7" ht="16" hidden="1" x14ac:dyDescent="0.2">
      <c r="B564" s="538"/>
      <c r="C564" s="539"/>
      <c r="D564" s="540"/>
      <c r="E564" s="540"/>
      <c r="F564" s="540"/>
      <c r="G564" s="540"/>
    </row>
    <row r="565" spans="2:7" ht="16" hidden="1" x14ac:dyDescent="0.2">
      <c r="B565" s="538"/>
      <c r="C565" s="539"/>
      <c r="D565" s="540"/>
      <c r="E565" s="540"/>
      <c r="F565" s="540"/>
      <c r="G565" s="540"/>
    </row>
    <row r="566" spans="2:7" ht="16" hidden="1" x14ac:dyDescent="0.2">
      <c r="B566" s="538"/>
      <c r="C566" s="539"/>
      <c r="D566" s="540"/>
      <c r="E566" s="540"/>
      <c r="F566" s="540"/>
      <c r="G566" s="540"/>
    </row>
    <row r="567" spans="2:7" ht="16" hidden="1" x14ac:dyDescent="0.2">
      <c r="B567" s="538"/>
      <c r="C567" s="539"/>
      <c r="D567" s="540"/>
      <c r="E567" s="540"/>
      <c r="F567" s="540"/>
      <c r="G567" s="540"/>
    </row>
    <row r="568" spans="2:7" ht="16" hidden="1" x14ac:dyDescent="0.2">
      <c r="B568" s="538"/>
      <c r="C568" s="539"/>
      <c r="D568" s="540"/>
      <c r="E568" s="540"/>
      <c r="F568" s="540"/>
      <c r="G568" s="540"/>
    </row>
    <row r="569" spans="2:7" ht="16" hidden="1" x14ac:dyDescent="0.2">
      <c r="B569" s="538"/>
      <c r="C569" s="539"/>
      <c r="D569" s="540"/>
      <c r="E569" s="540"/>
      <c r="F569" s="540"/>
      <c r="G569" s="540"/>
    </row>
    <row r="570" spans="2:7" ht="16" hidden="1" x14ac:dyDescent="0.2">
      <c r="B570" s="538"/>
      <c r="C570" s="539"/>
      <c r="D570" s="540"/>
      <c r="E570" s="540"/>
      <c r="F570" s="540"/>
      <c r="G570" s="540"/>
    </row>
    <row r="571" spans="2:7" ht="16" hidden="1" x14ac:dyDescent="0.2">
      <c r="B571" s="538"/>
      <c r="C571" s="539"/>
      <c r="D571" s="540"/>
      <c r="E571" s="540"/>
      <c r="F571" s="540"/>
      <c r="G571" s="540"/>
    </row>
    <row r="572" spans="2:7" ht="16" hidden="1" x14ac:dyDescent="0.2">
      <c r="B572" s="538"/>
      <c r="C572" s="539"/>
      <c r="D572" s="540"/>
      <c r="E572" s="540"/>
      <c r="F572" s="540"/>
      <c r="G572" s="540"/>
    </row>
    <row r="573" spans="2:7" ht="16" hidden="1" x14ac:dyDescent="0.2">
      <c r="B573" s="538"/>
      <c r="C573" s="539"/>
      <c r="D573" s="540"/>
      <c r="E573" s="540"/>
      <c r="F573" s="540"/>
      <c r="G573" s="540"/>
    </row>
    <row r="574" spans="2:7" ht="16" hidden="1" x14ac:dyDescent="0.2">
      <c r="B574" s="538"/>
      <c r="C574" s="539"/>
      <c r="D574" s="540"/>
      <c r="E574" s="540"/>
      <c r="F574" s="540"/>
      <c r="G574" s="540"/>
    </row>
    <row r="575" spans="2:7" ht="16" hidden="1" x14ac:dyDescent="0.2">
      <c r="B575" s="538"/>
      <c r="C575" s="539"/>
      <c r="D575" s="540"/>
      <c r="E575" s="540"/>
      <c r="F575" s="540"/>
      <c r="G575" s="540"/>
    </row>
    <row r="576" spans="2:7" ht="16" hidden="1" x14ac:dyDescent="0.2">
      <c r="B576" s="538"/>
      <c r="C576" s="539"/>
      <c r="D576" s="540"/>
      <c r="E576" s="540"/>
      <c r="F576" s="540"/>
      <c r="G576" s="540"/>
    </row>
    <row r="577" spans="2:7" ht="16" hidden="1" x14ac:dyDescent="0.2">
      <c r="B577" s="538"/>
      <c r="C577" s="539"/>
      <c r="D577" s="540"/>
      <c r="E577" s="540"/>
      <c r="F577" s="540"/>
      <c r="G577" s="540"/>
    </row>
    <row r="578" spans="2:7" ht="16" hidden="1" x14ac:dyDescent="0.2">
      <c r="B578" s="538"/>
      <c r="C578" s="539"/>
      <c r="D578" s="540"/>
      <c r="E578" s="540"/>
      <c r="F578" s="540"/>
      <c r="G578" s="540"/>
    </row>
    <row r="579" spans="2:7" ht="16" hidden="1" x14ac:dyDescent="0.2">
      <c r="B579" s="538"/>
      <c r="C579" s="539"/>
      <c r="D579" s="540"/>
      <c r="E579" s="540"/>
      <c r="F579" s="540"/>
      <c r="G579" s="540"/>
    </row>
    <row r="580" spans="2:7" ht="16" hidden="1" x14ac:dyDescent="0.2">
      <c r="B580" s="538"/>
      <c r="C580" s="539"/>
      <c r="D580" s="540"/>
      <c r="E580" s="540"/>
      <c r="F580" s="540"/>
      <c r="G580" s="540"/>
    </row>
    <row r="581" spans="2:7" ht="16" hidden="1" x14ac:dyDescent="0.2">
      <c r="B581" s="538"/>
      <c r="C581" s="539"/>
      <c r="D581" s="540"/>
      <c r="E581" s="540"/>
      <c r="F581" s="540"/>
      <c r="G581" s="540"/>
    </row>
    <row r="582" spans="2:7" ht="16" hidden="1" x14ac:dyDescent="0.2">
      <c r="B582" s="538"/>
      <c r="C582" s="539"/>
      <c r="D582" s="540"/>
      <c r="E582" s="540"/>
      <c r="F582" s="540"/>
      <c r="G582" s="540"/>
    </row>
    <row r="583" spans="2:7" ht="16" hidden="1" x14ac:dyDescent="0.2">
      <c r="B583" s="538"/>
      <c r="C583" s="539"/>
      <c r="D583" s="540"/>
      <c r="E583" s="540"/>
      <c r="F583" s="540"/>
      <c r="G583" s="540"/>
    </row>
    <row r="584" spans="2:7" ht="16" hidden="1" x14ac:dyDescent="0.2">
      <c r="B584" s="538"/>
      <c r="C584" s="539"/>
      <c r="D584" s="540"/>
      <c r="E584" s="540"/>
      <c r="F584" s="540"/>
      <c r="G584" s="540"/>
    </row>
    <row r="585" spans="2:7" ht="16" hidden="1" x14ac:dyDescent="0.2">
      <c r="B585" s="538"/>
      <c r="C585" s="539"/>
      <c r="D585" s="540"/>
      <c r="E585" s="540"/>
      <c r="F585" s="540"/>
      <c r="G585" s="540"/>
    </row>
    <row r="586" spans="2:7" ht="16" hidden="1" x14ac:dyDescent="0.2">
      <c r="B586" s="538"/>
      <c r="C586" s="539"/>
      <c r="D586" s="540"/>
      <c r="E586" s="540"/>
      <c r="F586" s="540"/>
      <c r="G586" s="540"/>
    </row>
    <row r="587" spans="2:7" ht="16" hidden="1" x14ac:dyDescent="0.2">
      <c r="B587" s="538"/>
      <c r="C587" s="539"/>
      <c r="D587" s="540"/>
      <c r="E587" s="540"/>
      <c r="F587" s="540"/>
      <c r="G587" s="540"/>
    </row>
    <row r="588" spans="2:7" ht="16" hidden="1" x14ac:dyDescent="0.2">
      <c r="B588" s="538"/>
      <c r="C588" s="539"/>
      <c r="D588" s="540"/>
      <c r="E588" s="540"/>
      <c r="F588" s="540"/>
      <c r="G588" s="540"/>
    </row>
    <row r="589" spans="2:7" ht="16" hidden="1" x14ac:dyDescent="0.2">
      <c r="B589" s="538"/>
      <c r="C589" s="539"/>
      <c r="D589" s="540"/>
      <c r="E589" s="540"/>
      <c r="F589" s="540"/>
      <c r="G589" s="540"/>
    </row>
    <row r="590" spans="2:7" ht="16" hidden="1" x14ac:dyDescent="0.2">
      <c r="B590" s="538"/>
      <c r="C590" s="539"/>
      <c r="D590" s="540"/>
      <c r="E590" s="540"/>
      <c r="F590" s="540"/>
      <c r="G590" s="540"/>
    </row>
    <row r="591" spans="2:7" ht="16" hidden="1" x14ac:dyDescent="0.2">
      <c r="B591" s="538"/>
      <c r="C591" s="539"/>
      <c r="D591" s="540"/>
      <c r="E591" s="540"/>
      <c r="F591" s="540"/>
      <c r="G591" s="540"/>
    </row>
    <row r="592" spans="2:7" ht="16" hidden="1" x14ac:dyDescent="0.2">
      <c r="B592" s="538"/>
      <c r="C592" s="539"/>
      <c r="D592" s="540"/>
      <c r="E592" s="540"/>
      <c r="F592" s="540"/>
      <c r="G592" s="540"/>
    </row>
    <row r="593" spans="2:7" ht="16" hidden="1" x14ac:dyDescent="0.2">
      <c r="B593" s="538"/>
      <c r="C593" s="539"/>
      <c r="D593" s="540"/>
      <c r="E593" s="540"/>
      <c r="F593" s="540"/>
      <c r="G593" s="540"/>
    </row>
    <row r="594" spans="2:7" ht="16" hidden="1" x14ac:dyDescent="0.2">
      <c r="B594" s="538"/>
      <c r="C594" s="539"/>
      <c r="D594" s="540"/>
      <c r="E594" s="540"/>
      <c r="F594" s="540"/>
      <c r="G594" s="540"/>
    </row>
    <row r="595" spans="2:7" ht="16" hidden="1" x14ac:dyDescent="0.2">
      <c r="B595" s="538"/>
      <c r="C595" s="539"/>
      <c r="D595" s="540"/>
      <c r="E595" s="540"/>
      <c r="F595" s="540"/>
      <c r="G595" s="540"/>
    </row>
    <row r="596" spans="2:7" ht="16" hidden="1" x14ac:dyDescent="0.2">
      <c r="B596" s="538"/>
      <c r="C596" s="539"/>
      <c r="D596" s="540"/>
      <c r="E596" s="540"/>
      <c r="F596" s="540"/>
      <c r="G596" s="540"/>
    </row>
    <row r="597" spans="2:7" ht="16" hidden="1" x14ac:dyDescent="0.2">
      <c r="B597" s="538"/>
      <c r="C597" s="539"/>
      <c r="D597" s="540"/>
      <c r="E597" s="540"/>
      <c r="F597" s="540"/>
      <c r="G597" s="540"/>
    </row>
    <row r="598" spans="2:7" ht="16" hidden="1" x14ac:dyDescent="0.2">
      <c r="B598" s="538"/>
      <c r="C598" s="539"/>
      <c r="D598" s="540"/>
      <c r="E598" s="540"/>
      <c r="F598" s="540"/>
      <c r="G598" s="540"/>
    </row>
    <row r="599" spans="2:7" ht="16" hidden="1" x14ac:dyDescent="0.2">
      <c r="B599" s="538"/>
      <c r="C599" s="539"/>
      <c r="D599" s="540"/>
      <c r="E599" s="540"/>
      <c r="F599" s="540"/>
      <c r="G599" s="540"/>
    </row>
    <row r="600" spans="2:7" ht="16" hidden="1" x14ac:dyDescent="0.2">
      <c r="B600" s="538"/>
      <c r="C600" s="539"/>
      <c r="D600" s="540"/>
      <c r="E600" s="540"/>
      <c r="F600" s="540"/>
      <c r="G600" s="540"/>
    </row>
    <row r="601" spans="2:7" ht="16" hidden="1" x14ac:dyDescent="0.2">
      <c r="B601" s="538"/>
      <c r="C601" s="539"/>
      <c r="D601" s="540"/>
      <c r="E601" s="540"/>
      <c r="F601" s="540"/>
      <c r="G601" s="540"/>
    </row>
    <row r="602" spans="2:7" ht="16" hidden="1" x14ac:dyDescent="0.2">
      <c r="B602" s="538"/>
      <c r="C602" s="539"/>
      <c r="D602" s="540"/>
      <c r="E602" s="540"/>
      <c r="F602" s="540"/>
      <c r="G602" s="540"/>
    </row>
    <row r="603" spans="2:7" ht="16" hidden="1" x14ac:dyDescent="0.2">
      <c r="B603" s="538"/>
      <c r="C603" s="539"/>
      <c r="D603" s="540"/>
      <c r="E603" s="540"/>
      <c r="F603" s="540"/>
      <c r="G603" s="540"/>
    </row>
    <row r="604" spans="2:7" ht="16" hidden="1" x14ac:dyDescent="0.2">
      <c r="B604" s="538"/>
      <c r="C604" s="539"/>
      <c r="D604" s="540"/>
      <c r="E604" s="540"/>
      <c r="F604" s="540"/>
      <c r="G604" s="540"/>
    </row>
    <row r="605" spans="2:7" ht="16" hidden="1" x14ac:dyDescent="0.2">
      <c r="B605" s="538"/>
      <c r="C605" s="539"/>
      <c r="D605" s="540"/>
      <c r="E605" s="540"/>
      <c r="F605" s="540"/>
      <c r="G605" s="540"/>
    </row>
    <row r="606" spans="2:7" ht="16" hidden="1" x14ac:dyDescent="0.2">
      <c r="B606" s="538"/>
      <c r="C606" s="539"/>
      <c r="D606" s="540"/>
      <c r="E606" s="540"/>
      <c r="F606" s="540"/>
      <c r="G606" s="540"/>
    </row>
    <row r="607" spans="2:7" ht="16" hidden="1" x14ac:dyDescent="0.2">
      <c r="B607" s="538"/>
      <c r="C607" s="539"/>
      <c r="D607" s="540"/>
      <c r="E607" s="540"/>
      <c r="F607" s="540"/>
      <c r="G607" s="540"/>
    </row>
    <row r="608" spans="2:7" ht="16" hidden="1" x14ac:dyDescent="0.2">
      <c r="B608" s="538"/>
      <c r="C608" s="539"/>
      <c r="D608" s="540"/>
      <c r="E608" s="540"/>
      <c r="F608" s="540"/>
      <c r="G608" s="540"/>
    </row>
    <row r="609" spans="2:7" ht="16" hidden="1" x14ac:dyDescent="0.2">
      <c r="B609" s="538"/>
      <c r="C609" s="539"/>
      <c r="D609" s="540"/>
      <c r="E609" s="540"/>
      <c r="F609" s="540"/>
      <c r="G609" s="540"/>
    </row>
    <row r="610" spans="2:7" ht="16" hidden="1" x14ac:dyDescent="0.2">
      <c r="B610" s="538"/>
      <c r="C610" s="539"/>
      <c r="D610" s="540"/>
      <c r="E610" s="540"/>
      <c r="F610" s="540"/>
      <c r="G610" s="540"/>
    </row>
    <row r="611" spans="2:7" ht="16" hidden="1" x14ac:dyDescent="0.2">
      <c r="B611" s="538"/>
      <c r="C611" s="539"/>
      <c r="D611" s="540"/>
      <c r="E611" s="540"/>
      <c r="F611" s="540"/>
      <c r="G611" s="540"/>
    </row>
    <row r="612" spans="2:7" ht="16" hidden="1" x14ac:dyDescent="0.2">
      <c r="B612" s="538"/>
      <c r="C612" s="539"/>
      <c r="D612" s="540"/>
      <c r="E612" s="540"/>
      <c r="F612" s="540"/>
      <c r="G612" s="540"/>
    </row>
    <row r="613" spans="2:7" ht="16" hidden="1" x14ac:dyDescent="0.2">
      <c r="B613" s="538"/>
      <c r="C613" s="539"/>
      <c r="D613" s="540"/>
      <c r="E613" s="540"/>
      <c r="F613" s="540"/>
      <c r="G613" s="540"/>
    </row>
    <row r="614" spans="2:7" ht="16" hidden="1" x14ac:dyDescent="0.2">
      <c r="B614" s="538"/>
      <c r="C614" s="539"/>
      <c r="D614" s="540"/>
      <c r="E614" s="540"/>
      <c r="F614" s="540"/>
      <c r="G614" s="540"/>
    </row>
    <row r="615" spans="2:7" ht="16" hidden="1" x14ac:dyDescent="0.2">
      <c r="B615" s="538"/>
      <c r="C615" s="539"/>
      <c r="D615" s="540"/>
      <c r="E615" s="540"/>
      <c r="F615" s="540"/>
      <c r="G615" s="540"/>
    </row>
    <row r="616" spans="2:7" ht="16" hidden="1" x14ac:dyDescent="0.2">
      <c r="B616" s="538"/>
      <c r="C616" s="539"/>
      <c r="D616" s="540"/>
      <c r="E616" s="540"/>
      <c r="F616" s="540"/>
      <c r="G616" s="540"/>
    </row>
    <row r="617" spans="2:7" ht="16" hidden="1" x14ac:dyDescent="0.2">
      <c r="B617" s="538"/>
      <c r="C617" s="539"/>
      <c r="D617" s="540"/>
      <c r="E617" s="540"/>
      <c r="F617" s="540"/>
      <c r="G617" s="540"/>
    </row>
    <row r="618" spans="2:7" ht="16" hidden="1" x14ac:dyDescent="0.2">
      <c r="B618" s="538"/>
      <c r="C618" s="539"/>
      <c r="D618" s="540"/>
      <c r="E618" s="540"/>
      <c r="F618" s="540"/>
      <c r="G618" s="540"/>
    </row>
    <row r="619" spans="2:7" ht="16" hidden="1" x14ac:dyDescent="0.2">
      <c r="B619" s="538"/>
      <c r="C619" s="539"/>
      <c r="D619" s="540"/>
      <c r="E619" s="540"/>
      <c r="F619" s="540"/>
      <c r="G619" s="540"/>
    </row>
    <row r="620" spans="2:7" ht="16" hidden="1" x14ac:dyDescent="0.2">
      <c r="B620" s="538"/>
      <c r="C620" s="539"/>
      <c r="D620" s="540"/>
      <c r="E620" s="540"/>
      <c r="F620" s="540"/>
      <c r="G620" s="540"/>
    </row>
    <row r="621" spans="2:7" ht="16" hidden="1" x14ac:dyDescent="0.2">
      <c r="B621" s="538"/>
      <c r="C621" s="539"/>
      <c r="D621" s="540"/>
      <c r="E621" s="540"/>
      <c r="F621" s="540"/>
      <c r="G621" s="540"/>
    </row>
    <row r="622" spans="2:7" ht="16" hidden="1" x14ac:dyDescent="0.2">
      <c r="B622" s="538"/>
      <c r="C622" s="539"/>
      <c r="D622" s="540"/>
      <c r="E622" s="540"/>
      <c r="F622" s="540"/>
      <c r="G622" s="540"/>
    </row>
    <row r="623" spans="2:7" ht="16" hidden="1" x14ac:dyDescent="0.2">
      <c r="B623" s="538"/>
      <c r="C623" s="539"/>
      <c r="D623" s="540"/>
      <c r="E623" s="540"/>
      <c r="F623" s="540"/>
      <c r="G623" s="540"/>
    </row>
    <row r="624" spans="2:7" ht="16" hidden="1" x14ac:dyDescent="0.2">
      <c r="B624" s="538"/>
      <c r="C624" s="539"/>
      <c r="D624" s="540"/>
      <c r="E624" s="540"/>
      <c r="F624" s="540"/>
      <c r="G624" s="540"/>
    </row>
    <row r="625" spans="2:7" ht="16" hidden="1" x14ac:dyDescent="0.2">
      <c r="B625" s="538"/>
      <c r="C625" s="539"/>
      <c r="D625" s="540"/>
      <c r="E625" s="540"/>
      <c r="F625" s="540"/>
      <c r="G625" s="540"/>
    </row>
    <row r="626" spans="2:7" ht="16" hidden="1" x14ac:dyDescent="0.2">
      <c r="B626" s="538"/>
      <c r="C626" s="539"/>
      <c r="D626" s="540"/>
      <c r="E626" s="540"/>
      <c r="F626" s="540"/>
      <c r="G626" s="540"/>
    </row>
    <row r="627" spans="2:7" ht="16" hidden="1" x14ac:dyDescent="0.2">
      <c r="B627" s="538"/>
      <c r="C627" s="539"/>
      <c r="D627" s="540"/>
      <c r="E627" s="540"/>
      <c r="F627" s="540"/>
      <c r="G627" s="540"/>
    </row>
    <row r="628" spans="2:7" ht="16" hidden="1" x14ac:dyDescent="0.2">
      <c r="B628" s="538"/>
      <c r="C628" s="539"/>
      <c r="D628" s="540"/>
      <c r="E628" s="540"/>
      <c r="F628" s="540"/>
      <c r="G628" s="540"/>
    </row>
    <row r="629" spans="2:7" ht="16" hidden="1" x14ac:dyDescent="0.2">
      <c r="B629" s="538"/>
      <c r="C629" s="539"/>
      <c r="D629" s="540"/>
      <c r="E629" s="540"/>
      <c r="F629" s="540"/>
      <c r="G629" s="540"/>
    </row>
    <row r="630" spans="2:7" ht="16" hidden="1" x14ac:dyDescent="0.2">
      <c r="B630" s="538"/>
      <c r="C630" s="539"/>
      <c r="D630" s="540"/>
      <c r="E630" s="540"/>
      <c r="F630" s="540"/>
      <c r="G630" s="540"/>
    </row>
    <row r="631" spans="2:7" ht="16" hidden="1" x14ac:dyDescent="0.2">
      <c r="B631" s="538"/>
      <c r="C631" s="539"/>
      <c r="D631" s="540"/>
      <c r="E631" s="540"/>
      <c r="F631" s="540"/>
      <c r="G631" s="540"/>
    </row>
    <row r="632" spans="2:7" ht="16" hidden="1" x14ac:dyDescent="0.2">
      <c r="B632" s="538"/>
      <c r="C632" s="539"/>
      <c r="D632" s="540"/>
      <c r="E632" s="540"/>
      <c r="F632" s="540"/>
      <c r="G632" s="540"/>
    </row>
    <row r="633" spans="2:7" ht="16" hidden="1" x14ac:dyDescent="0.2">
      <c r="B633" s="538"/>
      <c r="C633" s="539"/>
      <c r="D633" s="540"/>
      <c r="E633" s="540"/>
      <c r="F633" s="540"/>
      <c r="G633" s="540"/>
    </row>
    <row r="634" spans="2:7" ht="16" hidden="1" x14ac:dyDescent="0.2">
      <c r="B634" s="538"/>
      <c r="C634" s="539"/>
      <c r="D634" s="540"/>
      <c r="E634" s="540"/>
      <c r="F634" s="540"/>
      <c r="G634" s="540"/>
    </row>
    <row r="635" spans="2:7" ht="16" hidden="1" x14ac:dyDescent="0.2">
      <c r="B635" s="538"/>
      <c r="C635" s="539"/>
      <c r="D635" s="540"/>
      <c r="E635" s="540"/>
      <c r="F635" s="540"/>
      <c r="G635" s="540"/>
    </row>
    <row r="636" spans="2:7" ht="16" hidden="1" x14ac:dyDescent="0.2">
      <c r="B636" s="538"/>
      <c r="C636" s="539"/>
      <c r="D636" s="540"/>
      <c r="E636" s="540"/>
      <c r="F636" s="540"/>
      <c r="G636" s="540"/>
    </row>
    <row r="637" spans="2:7" ht="16" hidden="1" x14ac:dyDescent="0.2">
      <c r="B637" s="538"/>
      <c r="C637" s="539"/>
      <c r="D637" s="540"/>
      <c r="E637" s="540"/>
      <c r="F637" s="540"/>
      <c r="G637" s="540"/>
    </row>
    <row r="638" spans="2:7" ht="16" hidden="1" x14ac:dyDescent="0.2">
      <c r="B638" s="538"/>
      <c r="C638" s="539"/>
      <c r="D638" s="540"/>
      <c r="E638" s="540"/>
      <c r="F638" s="540"/>
      <c r="G638" s="540"/>
    </row>
    <row r="639" spans="2:7" ht="16" hidden="1" x14ac:dyDescent="0.2">
      <c r="B639" s="538"/>
      <c r="C639" s="539"/>
      <c r="D639" s="540"/>
      <c r="E639" s="540"/>
      <c r="F639" s="540"/>
      <c r="G639" s="540"/>
    </row>
    <row r="640" spans="2:7" ht="16" hidden="1" x14ac:dyDescent="0.2">
      <c r="B640" s="538"/>
      <c r="C640" s="539"/>
      <c r="D640" s="540"/>
      <c r="E640" s="540"/>
      <c r="F640" s="540"/>
      <c r="G640" s="540"/>
    </row>
    <row r="641" spans="2:7" ht="16" hidden="1" x14ac:dyDescent="0.2">
      <c r="B641" s="538"/>
      <c r="C641" s="539"/>
      <c r="D641" s="540"/>
      <c r="E641" s="540"/>
      <c r="F641" s="540"/>
      <c r="G641" s="540"/>
    </row>
    <row r="642" spans="2:7" ht="16" hidden="1" x14ac:dyDescent="0.2">
      <c r="B642" s="538"/>
      <c r="C642" s="539"/>
      <c r="D642" s="540"/>
      <c r="E642" s="540"/>
      <c r="F642" s="540"/>
      <c r="G642" s="540"/>
    </row>
    <row r="643" spans="2:7" ht="16" hidden="1" x14ac:dyDescent="0.2">
      <c r="B643" s="538"/>
      <c r="C643" s="539"/>
      <c r="D643" s="540"/>
      <c r="E643" s="540"/>
      <c r="F643" s="540"/>
      <c r="G643" s="540"/>
    </row>
    <row r="644" spans="2:7" ht="16" hidden="1" x14ac:dyDescent="0.2">
      <c r="B644" s="538"/>
      <c r="C644" s="539"/>
      <c r="D644" s="540"/>
      <c r="E644" s="540"/>
      <c r="F644" s="540"/>
      <c r="G644" s="540"/>
    </row>
    <row r="645" spans="2:7" ht="16" hidden="1" x14ac:dyDescent="0.2">
      <c r="B645" s="538"/>
      <c r="C645" s="539"/>
      <c r="D645" s="540"/>
      <c r="E645" s="540"/>
      <c r="F645" s="540"/>
      <c r="G645" s="540"/>
    </row>
    <row r="646" spans="2:7" ht="16" hidden="1" x14ac:dyDescent="0.2">
      <c r="B646" s="538"/>
      <c r="C646" s="539"/>
      <c r="D646" s="540"/>
      <c r="E646" s="540"/>
      <c r="F646" s="540"/>
      <c r="G646" s="540"/>
    </row>
    <row r="647" spans="2:7" ht="16" hidden="1" x14ac:dyDescent="0.2">
      <c r="B647" s="538"/>
      <c r="C647" s="539"/>
      <c r="D647" s="540"/>
      <c r="E647" s="540"/>
      <c r="F647" s="540"/>
      <c r="G647" s="540"/>
    </row>
    <row r="648" spans="2:7" ht="16" hidden="1" x14ac:dyDescent="0.2">
      <c r="B648" s="538"/>
      <c r="C648" s="539"/>
      <c r="D648" s="540"/>
      <c r="E648" s="540"/>
      <c r="F648" s="540"/>
      <c r="G648" s="540"/>
    </row>
    <row r="649" spans="2:7" ht="16" hidden="1" x14ac:dyDescent="0.2">
      <c r="B649" s="538"/>
      <c r="C649" s="539"/>
      <c r="D649" s="540"/>
      <c r="E649" s="540"/>
      <c r="F649" s="540"/>
      <c r="G649" s="540"/>
    </row>
    <row r="650" spans="2:7" ht="16" hidden="1" x14ac:dyDescent="0.2">
      <c r="B650" s="538"/>
      <c r="C650" s="539"/>
      <c r="D650" s="540"/>
      <c r="E650" s="540"/>
      <c r="F650" s="540"/>
      <c r="G650" s="540"/>
    </row>
    <row r="651" spans="2:7" ht="16" hidden="1" x14ac:dyDescent="0.2">
      <c r="B651" s="538"/>
      <c r="C651" s="539"/>
      <c r="D651" s="540"/>
      <c r="E651" s="540"/>
      <c r="F651" s="540"/>
      <c r="G651" s="540"/>
    </row>
    <row r="652" spans="2:7" ht="16" hidden="1" x14ac:dyDescent="0.2">
      <c r="B652" s="538"/>
      <c r="C652" s="539"/>
      <c r="D652" s="540"/>
      <c r="E652" s="540"/>
      <c r="F652" s="540"/>
      <c r="G652" s="540"/>
    </row>
    <row r="653" spans="2:7" ht="16" hidden="1" x14ac:dyDescent="0.2">
      <c r="B653" s="538"/>
      <c r="C653" s="539"/>
      <c r="D653" s="540"/>
      <c r="E653" s="540"/>
      <c r="F653" s="540"/>
      <c r="G653" s="540"/>
    </row>
    <row r="654" spans="2:7" ht="16" hidden="1" x14ac:dyDescent="0.2">
      <c r="B654" s="538"/>
      <c r="C654" s="539"/>
      <c r="D654" s="540"/>
      <c r="E654" s="540"/>
      <c r="F654" s="540"/>
      <c r="G654" s="540"/>
    </row>
    <row r="655" spans="2:7" ht="16" hidden="1" x14ac:dyDescent="0.2">
      <c r="B655" s="538"/>
      <c r="C655" s="539"/>
      <c r="D655" s="540"/>
      <c r="E655" s="540"/>
      <c r="F655" s="540"/>
      <c r="G655" s="540"/>
    </row>
    <row r="656" spans="2:7" ht="16" hidden="1" x14ac:dyDescent="0.2">
      <c r="B656" s="538"/>
      <c r="C656" s="539"/>
      <c r="D656" s="540"/>
      <c r="E656" s="540"/>
      <c r="F656" s="540"/>
      <c r="G656" s="540"/>
    </row>
    <row r="657" spans="2:7" ht="16" hidden="1" x14ac:dyDescent="0.2">
      <c r="B657" s="538"/>
      <c r="C657" s="539"/>
      <c r="D657" s="540"/>
      <c r="E657" s="540"/>
      <c r="F657" s="540"/>
      <c r="G657" s="540"/>
    </row>
    <row r="658" spans="2:7" ht="16" hidden="1" x14ac:dyDescent="0.2">
      <c r="B658" s="538"/>
      <c r="C658" s="539"/>
      <c r="D658" s="540"/>
      <c r="E658" s="540"/>
      <c r="F658" s="540"/>
      <c r="G658" s="540"/>
    </row>
    <row r="659" spans="2:7" ht="16" hidden="1" x14ac:dyDescent="0.2">
      <c r="B659" s="538"/>
      <c r="C659" s="539"/>
      <c r="D659" s="540"/>
      <c r="E659" s="540"/>
      <c r="F659" s="540"/>
      <c r="G659" s="540"/>
    </row>
    <row r="660" spans="2:7" ht="16" hidden="1" x14ac:dyDescent="0.2">
      <c r="B660" s="538"/>
      <c r="C660" s="539"/>
      <c r="D660" s="540"/>
      <c r="E660" s="540"/>
      <c r="F660" s="540"/>
      <c r="G660" s="540"/>
    </row>
    <row r="661" spans="2:7" ht="16" hidden="1" x14ac:dyDescent="0.2">
      <c r="B661" s="538"/>
      <c r="C661" s="539"/>
      <c r="D661" s="540"/>
      <c r="E661" s="540"/>
      <c r="F661" s="540"/>
      <c r="G661" s="540"/>
    </row>
    <row r="662" spans="2:7" ht="16" hidden="1" x14ac:dyDescent="0.2">
      <c r="B662" s="538"/>
      <c r="C662" s="539"/>
      <c r="D662" s="540"/>
      <c r="E662" s="540"/>
      <c r="F662" s="540"/>
      <c r="G662" s="540"/>
    </row>
    <row r="663" spans="2:7" ht="16" hidden="1" x14ac:dyDescent="0.2">
      <c r="B663" s="538"/>
      <c r="C663" s="539"/>
      <c r="D663" s="540"/>
      <c r="E663" s="540"/>
      <c r="F663" s="540"/>
      <c r="G663" s="540"/>
    </row>
    <row r="664" spans="2:7" ht="16" hidden="1" x14ac:dyDescent="0.2">
      <c r="B664" s="538"/>
      <c r="C664" s="539"/>
      <c r="D664" s="540"/>
      <c r="E664" s="540"/>
      <c r="F664" s="540"/>
      <c r="G664" s="540"/>
    </row>
    <row r="665" spans="2:7" ht="16" hidden="1" x14ac:dyDescent="0.2">
      <c r="B665" s="538"/>
      <c r="C665" s="539"/>
      <c r="D665" s="540"/>
      <c r="E665" s="540"/>
      <c r="F665" s="540"/>
      <c r="G665" s="540"/>
    </row>
    <row r="666" spans="2:7" ht="16" hidden="1" x14ac:dyDescent="0.2">
      <c r="B666" s="538"/>
      <c r="C666" s="539"/>
      <c r="D666" s="540"/>
      <c r="E666" s="540"/>
      <c r="F666" s="540"/>
      <c r="G666" s="540"/>
    </row>
    <row r="667" spans="2:7" ht="16" hidden="1" x14ac:dyDescent="0.2">
      <c r="B667" s="538"/>
      <c r="C667" s="539"/>
      <c r="D667" s="540"/>
      <c r="E667" s="540"/>
      <c r="F667" s="540"/>
      <c r="G667" s="540"/>
    </row>
    <row r="668" spans="2:7" ht="16" hidden="1" x14ac:dyDescent="0.2">
      <c r="B668" s="538"/>
      <c r="C668" s="539"/>
      <c r="D668" s="540"/>
      <c r="E668" s="540"/>
      <c r="F668" s="540"/>
      <c r="G668" s="540"/>
    </row>
    <row r="669" spans="2:7" ht="16" hidden="1" x14ac:dyDescent="0.2">
      <c r="B669" s="538"/>
      <c r="C669" s="539"/>
      <c r="D669" s="540"/>
      <c r="E669" s="540"/>
      <c r="F669" s="540"/>
      <c r="G669" s="540"/>
    </row>
    <row r="670" spans="2:7" ht="16" hidden="1" x14ac:dyDescent="0.2">
      <c r="B670" s="538"/>
      <c r="C670" s="539"/>
      <c r="D670" s="540"/>
      <c r="E670" s="540"/>
      <c r="F670" s="540"/>
      <c r="G670" s="540"/>
    </row>
    <row r="671" spans="2:7" ht="16" hidden="1" x14ac:dyDescent="0.2">
      <c r="B671" s="538"/>
      <c r="C671" s="539"/>
      <c r="D671" s="540"/>
      <c r="E671" s="540"/>
      <c r="F671" s="540"/>
      <c r="G671" s="540"/>
    </row>
    <row r="672" spans="2:7" ht="16" hidden="1" x14ac:dyDescent="0.2">
      <c r="B672" s="538"/>
      <c r="C672" s="539"/>
      <c r="D672" s="540"/>
      <c r="E672" s="540"/>
      <c r="F672" s="540"/>
      <c r="G672" s="540"/>
    </row>
    <row r="673" spans="2:7" ht="16" hidden="1" x14ac:dyDescent="0.2">
      <c r="B673" s="538"/>
      <c r="C673" s="539"/>
      <c r="D673" s="540"/>
      <c r="E673" s="540"/>
      <c r="F673" s="540"/>
      <c r="G673" s="540"/>
    </row>
    <row r="674" spans="2:7" ht="16" hidden="1" x14ac:dyDescent="0.2">
      <c r="B674" s="538"/>
      <c r="C674" s="539"/>
      <c r="D674" s="540"/>
      <c r="E674" s="540"/>
      <c r="F674" s="540"/>
      <c r="G674" s="540"/>
    </row>
    <row r="675" spans="2:7" ht="16" hidden="1" x14ac:dyDescent="0.2">
      <c r="B675" s="538"/>
      <c r="C675" s="539"/>
      <c r="D675" s="540"/>
      <c r="E675" s="540"/>
      <c r="F675" s="540"/>
      <c r="G675" s="540"/>
    </row>
    <row r="676" spans="2:7" ht="16" hidden="1" x14ac:dyDescent="0.2">
      <c r="B676" s="538"/>
      <c r="C676" s="539"/>
      <c r="D676" s="540"/>
      <c r="E676" s="540"/>
      <c r="F676" s="540"/>
      <c r="G676" s="540"/>
    </row>
    <row r="677" spans="2:7" ht="16" hidden="1" x14ac:dyDescent="0.2">
      <c r="B677" s="538"/>
      <c r="C677" s="539"/>
      <c r="D677" s="540"/>
      <c r="E677" s="540"/>
      <c r="F677" s="540"/>
      <c r="G677" s="540"/>
    </row>
    <row r="678" spans="2:7" ht="16" hidden="1" x14ac:dyDescent="0.2">
      <c r="B678" s="538"/>
      <c r="C678" s="539"/>
      <c r="D678" s="540"/>
      <c r="E678" s="540"/>
      <c r="F678" s="540"/>
      <c r="G678" s="540"/>
    </row>
    <row r="679" spans="2:7" ht="16" hidden="1" x14ac:dyDescent="0.2">
      <c r="B679" s="538"/>
      <c r="C679" s="539"/>
      <c r="D679" s="540"/>
      <c r="E679" s="540"/>
      <c r="F679" s="540"/>
      <c r="G679" s="540"/>
    </row>
    <row r="680" spans="2:7" ht="16" hidden="1" x14ac:dyDescent="0.2">
      <c r="B680" s="538"/>
      <c r="C680" s="539"/>
      <c r="D680" s="540"/>
      <c r="E680" s="540"/>
      <c r="F680" s="540"/>
      <c r="G680" s="540"/>
    </row>
    <row r="681" spans="2:7" ht="16" hidden="1" x14ac:dyDescent="0.2">
      <c r="B681" s="538"/>
      <c r="C681" s="539"/>
      <c r="D681" s="540"/>
      <c r="E681" s="540"/>
      <c r="F681" s="540"/>
      <c r="G681" s="540"/>
    </row>
    <row r="682" spans="2:7" ht="16" hidden="1" x14ac:dyDescent="0.2">
      <c r="B682" s="538"/>
      <c r="C682" s="539"/>
      <c r="D682" s="540"/>
      <c r="E682" s="540"/>
      <c r="F682" s="540"/>
      <c r="G682" s="540"/>
    </row>
    <row r="683" spans="2:7" ht="16" hidden="1" x14ac:dyDescent="0.2">
      <c r="B683" s="538"/>
      <c r="C683" s="539"/>
      <c r="D683" s="540"/>
      <c r="E683" s="540"/>
      <c r="F683" s="540"/>
      <c r="G683" s="540"/>
    </row>
    <row r="684" spans="2:7" ht="16" hidden="1" x14ac:dyDescent="0.2">
      <c r="B684" s="538"/>
      <c r="C684" s="539"/>
      <c r="D684" s="540"/>
      <c r="E684" s="540"/>
      <c r="F684" s="540"/>
      <c r="G684" s="540"/>
    </row>
    <row r="685" spans="2:7" ht="16" hidden="1" x14ac:dyDescent="0.2">
      <c r="B685" s="538"/>
      <c r="C685" s="539"/>
      <c r="D685" s="540"/>
      <c r="E685" s="540"/>
      <c r="F685" s="540"/>
      <c r="G685" s="540"/>
    </row>
    <row r="686" spans="2:7" ht="16" hidden="1" x14ac:dyDescent="0.2">
      <c r="B686" s="538"/>
      <c r="C686" s="539"/>
      <c r="D686" s="540"/>
      <c r="E686" s="540"/>
      <c r="F686" s="540"/>
      <c r="G686" s="540"/>
    </row>
    <row r="687" spans="2:7" ht="16" hidden="1" x14ac:dyDescent="0.2">
      <c r="B687" s="538"/>
      <c r="C687" s="539"/>
      <c r="D687" s="540"/>
      <c r="E687" s="540"/>
      <c r="F687" s="540"/>
      <c r="G687" s="540"/>
    </row>
    <row r="688" spans="2:7" ht="16" hidden="1" x14ac:dyDescent="0.2">
      <c r="B688" s="538"/>
      <c r="C688" s="539"/>
      <c r="D688" s="540"/>
      <c r="E688" s="540"/>
      <c r="F688" s="540"/>
      <c r="G688" s="540"/>
    </row>
    <row r="689" spans="2:7" ht="16" hidden="1" x14ac:dyDescent="0.2">
      <c r="B689" s="538"/>
      <c r="C689" s="539"/>
      <c r="D689" s="540"/>
      <c r="E689" s="540"/>
      <c r="F689" s="540"/>
      <c r="G689" s="540"/>
    </row>
    <row r="690" spans="2:7" ht="16" hidden="1" x14ac:dyDescent="0.2">
      <c r="B690" s="538"/>
      <c r="C690" s="539"/>
      <c r="D690" s="540"/>
      <c r="E690" s="540"/>
      <c r="F690" s="540"/>
      <c r="G690" s="540"/>
    </row>
    <row r="691" spans="2:7" ht="16" hidden="1" x14ac:dyDescent="0.2">
      <c r="B691" s="538"/>
      <c r="C691" s="539"/>
      <c r="D691" s="540"/>
      <c r="E691" s="540"/>
      <c r="F691" s="540"/>
      <c r="G691" s="540"/>
    </row>
    <row r="692" spans="2:7" ht="16" hidden="1" x14ac:dyDescent="0.2">
      <c r="B692" s="538"/>
      <c r="C692" s="539"/>
      <c r="D692" s="540"/>
      <c r="E692" s="540"/>
      <c r="F692" s="540"/>
      <c r="G692" s="540"/>
    </row>
    <row r="693" spans="2:7" ht="16" hidden="1" x14ac:dyDescent="0.2">
      <c r="B693" s="538"/>
      <c r="C693" s="539"/>
      <c r="D693" s="540"/>
      <c r="E693" s="540"/>
      <c r="F693" s="540"/>
      <c r="G693" s="540"/>
    </row>
    <row r="694" spans="2:7" ht="16" hidden="1" x14ac:dyDescent="0.2">
      <c r="B694" s="538"/>
      <c r="C694" s="539"/>
      <c r="D694" s="540"/>
      <c r="E694" s="540"/>
      <c r="F694" s="540"/>
      <c r="G694" s="540"/>
    </row>
    <row r="695" spans="2:7" ht="16" hidden="1" x14ac:dyDescent="0.2">
      <c r="B695" s="538"/>
      <c r="C695" s="539"/>
      <c r="D695" s="540"/>
      <c r="E695" s="540"/>
      <c r="F695" s="540"/>
      <c r="G695" s="540"/>
    </row>
    <row r="696" spans="2:7" ht="16" hidden="1" x14ac:dyDescent="0.2">
      <c r="B696" s="538"/>
      <c r="C696" s="539"/>
      <c r="D696" s="540"/>
      <c r="E696" s="540"/>
      <c r="F696" s="540"/>
      <c r="G696" s="540"/>
    </row>
    <row r="697" spans="2:7" ht="16" hidden="1" x14ac:dyDescent="0.2">
      <c r="B697" s="538"/>
      <c r="C697" s="539"/>
      <c r="D697" s="540"/>
      <c r="E697" s="540"/>
      <c r="F697" s="540"/>
      <c r="G697" s="540"/>
    </row>
    <row r="698" spans="2:7" ht="16" hidden="1" x14ac:dyDescent="0.2">
      <c r="B698" s="538"/>
      <c r="C698" s="539"/>
      <c r="D698" s="540"/>
      <c r="E698" s="540"/>
      <c r="F698" s="540"/>
      <c r="G698" s="540"/>
    </row>
    <row r="699" spans="2:7" ht="16" hidden="1" x14ac:dyDescent="0.2">
      <c r="B699" s="538"/>
      <c r="C699" s="539"/>
      <c r="D699" s="540"/>
      <c r="E699" s="540"/>
      <c r="F699" s="540"/>
      <c r="G699" s="540"/>
    </row>
    <row r="700" spans="2:7" ht="16" hidden="1" x14ac:dyDescent="0.2">
      <c r="B700" s="538"/>
      <c r="C700" s="539"/>
      <c r="D700" s="540"/>
      <c r="E700" s="540"/>
      <c r="F700" s="540"/>
      <c r="G700" s="540"/>
    </row>
    <row r="701" spans="2:7" ht="16" hidden="1" x14ac:dyDescent="0.2">
      <c r="B701" s="538"/>
      <c r="C701" s="539"/>
      <c r="D701" s="540"/>
      <c r="E701" s="540"/>
      <c r="F701" s="540"/>
      <c r="G701" s="540"/>
    </row>
    <row r="702" spans="2:7" ht="16" hidden="1" x14ac:dyDescent="0.2">
      <c r="B702" s="538"/>
      <c r="C702" s="539"/>
      <c r="D702" s="540"/>
      <c r="E702" s="540"/>
      <c r="F702" s="540"/>
      <c r="G702" s="540"/>
    </row>
    <row r="703" spans="2:7" ht="16" hidden="1" x14ac:dyDescent="0.2">
      <c r="B703" s="538"/>
      <c r="C703" s="539"/>
      <c r="D703" s="540"/>
      <c r="E703" s="540"/>
      <c r="F703" s="540"/>
      <c r="G703" s="540"/>
    </row>
    <row r="704" spans="2:7" ht="16" hidden="1" x14ac:dyDescent="0.2">
      <c r="B704" s="538"/>
      <c r="C704" s="539"/>
      <c r="D704" s="540"/>
      <c r="E704" s="540"/>
      <c r="F704" s="540"/>
      <c r="G704" s="540"/>
    </row>
    <row r="705" spans="2:7" ht="16" hidden="1" x14ac:dyDescent="0.2">
      <c r="B705" s="538"/>
      <c r="C705" s="539"/>
      <c r="D705" s="540"/>
      <c r="E705" s="540"/>
      <c r="F705" s="540"/>
      <c r="G705" s="540"/>
    </row>
    <row r="706" spans="2:7" ht="16" hidden="1" x14ac:dyDescent="0.2">
      <c r="B706" s="538"/>
      <c r="C706" s="539"/>
      <c r="D706" s="540"/>
      <c r="E706" s="540"/>
      <c r="F706" s="540"/>
      <c r="G706" s="540"/>
    </row>
    <row r="707" spans="2:7" ht="16" hidden="1" x14ac:dyDescent="0.2">
      <c r="B707" s="538"/>
      <c r="C707" s="539"/>
      <c r="D707" s="540"/>
      <c r="E707" s="540"/>
      <c r="F707" s="540"/>
      <c r="G707" s="540"/>
    </row>
    <row r="708" spans="2:7" ht="16" hidden="1" x14ac:dyDescent="0.2">
      <c r="B708" s="538"/>
      <c r="C708" s="539"/>
      <c r="D708" s="540"/>
      <c r="E708" s="540"/>
      <c r="F708" s="540"/>
      <c r="G708" s="540"/>
    </row>
    <row r="709" spans="2:7" ht="16" hidden="1" x14ac:dyDescent="0.2">
      <c r="B709" s="538"/>
      <c r="C709" s="539"/>
      <c r="D709" s="540"/>
      <c r="E709" s="540"/>
      <c r="F709" s="540"/>
      <c r="G709" s="540"/>
    </row>
    <row r="710" spans="2:7" ht="16" hidden="1" x14ac:dyDescent="0.2">
      <c r="B710" s="538"/>
      <c r="C710" s="539"/>
      <c r="D710" s="540"/>
      <c r="E710" s="540"/>
      <c r="F710" s="540"/>
      <c r="G710" s="540"/>
    </row>
    <row r="711" spans="2:7" ht="16" hidden="1" x14ac:dyDescent="0.2">
      <c r="B711" s="538"/>
      <c r="C711" s="539"/>
      <c r="D711" s="540"/>
      <c r="E711" s="540"/>
      <c r="F711" s="540"/>
      <c r="G711" s="540"/>
    </row>
    <row r="712" spans="2:7" ht="16" hidden="1" x14ac:dyDescent="0.2">
      <c r="B712" s="538"/>
      <c r="C712" s="539"/>
      <c r="D712" s="540"/>
      <c r="E712" s="540"/>
      <c r="F712" s="540"/>
      <c r="G712" s="540"/>
    </row>
    <row r="713" spans="2:7" ht="16" hidden="1" x14ac:dyDescent="0.2">
      <c r="B713" s="538"/>
      <c r="C713" s="539"/>
      <c r="D713" s="540"/>
      <c r="E713" s="540"/>
      <c r="F713" s="540"/>
      <c r="G713" s="540"/>
    </row>
    <row r="714" spans="2:7" ht="16" hidden="1" x14ac:dyDescent="0.2">
      <c r="B714" s="538"/>
      <c r="C714" s="539"/>
      <c r="D714" s="540"/>
      <c r="E714" s="540"/>
      <c r="F714" s="540"/>
      <c r="G714" s="540"/>
    </row>
    <row r="715" spans="2:7" ht="16" hidden="1" x14ac:dyDescent="0.2">
      <c r="B715" s="538"/>
      <c r="C715" s="539"/>
      <c r="D715" s="540"/>
      <c r="E715" s="540"/>
      <c r="F715" s="540"/>
      <c r="G715" s="540"/>
    </row>
    <row r="716" spans="2:7" ht="16" hidden="1" x14ac:dyDescent="0.2">
      <c r="B716" s="538"/>
      <c r="C716" s="539"/>
      <c r="D716" s="540"/>
      <c r="E716" s="540"/>
      <c r="F716" s="540"/>
      <c r="G716" s="540"/>
    </row>
    <row r="717" spans="2:7" ht="16" hidden="1" x14ac:dyDescent="0.2">
      <c r="B717" s="538"/>
      <c r="C717" s="539"/>
      <c r="D717" s="540"/>
      <c r="E717" s="540"/>
      <c r="F717" s="540"/>
      <c r="G717" s="540"/>
    </row>
    <row r="718" spans="2:7" ht="16" hidden="1" x14ac:dyDescent="0.2">
      <c r="B718" s="538"/>
      <c r="C718" s="539"/>
      <c r="D718" s="540"/>
      <c r="E718" s="540"/>
      <c r="F718" s="540"/>
      <c r="G718" s="540"/>
    </row>
    <row r="719" spans="2:7" ht="16" hidden="1" x14ac:dyDescent="0.2">
      <c r="B719" s="538"/>
      <c r="C719" s="539"/>
      <c r="D719" s="540"/>
      <c r="E719" s="540"/>
      <c r="F719" s="540"/>
      <c r="G719" s="540"/>
    </row>
    <row r="720" spans="2:7" ht="16" hidden="1" x14ac:dyDescent="0.2">
      <c r="B720" s="538"/>
      <c r="C720" s="539"/>
      <c r="D720" s="540"/>
      <c r="E720" s="540"/>
      <c r="F720" s="540"/>
      <c r="G720" s="540"/>
    </row>
    <row r="721" spans="2:7" ht="16" hidden="1" x14ac:dyDescent="0.2">
      <c r="B721" s="538"/>
      <c r="C721" s="539"/>
      <c r="D721" s="540"/>
      <c r="E721" s="540"/>
      <c r="F721" s="540"/>
      <c r="G721" s="540"/>
    </row>
    <row r="722" spans="2:7" ht="16" hidden="1" x14ac:dyDescent="0.2">
      <c r="B722" s="538"/>
      <c r="C722" s="539"/>
      <c r="D722" s="540"/>
      <c r="E722" s="540"/>
      <c r="F722" s="540"/>
      <c r="G722" s="540"/>
    </row>
    <row r="723" spans="2:7" ht="16" hidden="1" x14ac:dyDescent="0.2">
      <c r="B723" s="538"/>
      <c r="C723" s="539"/>
      <c r="D723" s="540"/>
      <c r="E723" s="540"/>
      <c r="F723" s="540"/>
      <c r="G723" s="540"/>
    </row>
    <row r="724" spans="2:7" ht="16" hidden="1" x14ac:dyDescent="0.2">
      <c r="B724" s="538"/>
      <c r="C724" s="539"/>
      <c r="D724" s="540"/>
      <c r="E724" s="540"/>
      <c r="F724" s="540"/>
      <c r="G724" s="540"/>
    </row>
    <row r="725" spans="2:7" ht="16" hidden="1" x14ac:dyDescent="0.2">
      <c r="B725" s="538"/>
      <c r="C725" s="539"/>
      <c r="D725" s="540"/>
      <c r="E725" s="540"/>
      <c r="F725" s="540"/>
      <c r="G725" s="540"/>
    </row>
    <row r="726" spans="2:7" ht="16" hidden="1" x14ac:dyDescent="0.2">
      <c r="B726" s="538"/>
      <c r="C726" s="539"/>
      <c r="D726" s="540"/>
      <c r="E726" s="540"/>
      <c r="F726" s="540"/>
      <c r="G726" s="540"/>
    </row>
    <row r="727" spans="2:7" ht="16" hidden="1" x14ac:dyDescent="0.2">
      <c r="B727" s="538"/>
      <c r="C727" s="539"/>
      <c r="D727" s="540"/>
      <c r="E727" s="540"/>
      <c r="F727" s="540"/>
      <c r="G727" s="540"/>
    </row>
    <row r="728" spans="2:7" ht="16" hidden="1" x14ac:dyDescent="0.2">
      <c r="B728" s="538"/>
      <c r="C728" s="539"/>
      <c r="D728" s="540"/>
      <c r="E728" s="540"/>
      <c r="F728" s="540"/>
      <c r="G728" s="540"/>
    </row>
    <row r="729" spans="2:7" ht="16" hidden="1" x14ac:dyDescent="0.2">
      <c r="B729" s="538"/>
      <c r="C729" s="539"/>
      <c r="D729" s="540"/>
      <c r="E729" s="540"/>
      <c r="F729" s="540"/>
      <c r="G729" s="540"/>
    </row>
    <row r="730" spans="2:7" ht="16" hidden="1" x14ac:dyDescent="0.2">
      <c r="B730" s="538"/>
      <c r="C730" s="539"/>
      <c r="D730" s="540"/>
      <c r="E730" s="540"/>
      <c r="F730" s="540"/>
      <c r="G730" s="540"/>
    </row>
    <row r="731" spans="2:7" ht="16" hidden="1" x14ac:dyDescent="0.2">
      <c r="B731" s="538"/>
      <c r="C731" s="539"/>
      <c r="D731" s="540"/>
      <c r="E731" s="540"/>
      <c r="F731" s="540"/>
      <c r="G731" s="540"/>
    </row>
    <row r="732" spans="2:7" ht="16" hidden="1" x14ac:dyDescent="0.2">
      <c r="B732" s="538"/>
      <c r="C732" s="539"/>
      <c r="D732" s="540"/>
      <c r="E732" s="540"/>
      <c r="F732" s="540"/>
      <c r="G732" s="540"/>
    </row>
    <row r="733" spans="2:7" ht="16" hidden="1" x14ac:dyDescent="0.2">
      <c r="B733" s="538"/>
      <c r="C733" s="539"/>
      <c r="D733" s="540"/>
      <c r="E733" s="540"/>
      <c r="F733" s="540"/>
      <c r="G733" s="540"/>
    </row>
    <row r="734" spans="2:7" ht="16" hidden="1" x14ac:dyDescent="0.2">
      <c r="B734" s="538"/>
      <c r="C734" s="539"/>
      <c r="D734" s="540"/>
      <c r="E734" s="540"/>
      <c r="F734" s="540"/>
      <c r="G734" s="540"/>
    </row>
    <row r="735" spans="2:7" ht="16" hidden="1" x14ac:dyDescent="0.2">
      <c r="B735" s="538"/>
      <c r="C735" s="539"/>
      <c r="D735" s="540"/>
      <c r="E735" s="540"/>
      <c r="F735" s="540"/>
      <c r="G735" s="540"/>
    </row>
    <row r="736" spans="2:7" ht="16" hidden="1" x14ac:dyDescent="0.2">
      <c r="B736" s="538"/>
      <c r="C736" s="539"/>
      <c r="D736" s="540"/>
      <c r="E736" s="540"/>
      <c r="F736" s="540"/>
      <c r="G736" s="540"/>
    </row>
    <row r="737" spans="2:7" ht="16" hidden="1" x14ac:dyDescent="0.2">
      <c r="B737" s="538"/>
      <c r="C737" s="539"/>
      <c r="D737" s="540"/>
      <c r="E737" s="540"/>
      <c r="F737" s="540"/>
      <c r="G737" s="540"/>
    </row>
    <row r="738" spans="2:7" ht="16" hidden="1" x14ac:dyDescent="0.2">
      <c r="B738" s="538"/>
      <c r="C738" s="539"/>
      <c r="D738" s="540"/>
      <c r="E738" s="540"/>
      <c r="F738" s="540"/>
      <c r="G738" s="540"/>
    </row>
    <row r="739" spans="2:7" ht="16" hidden="1" x14ac:dyDescent="0.2">
      <c r="B739" s="538"/>
      <c r="C739" s="539"/>
      <c r="D739" s="540"/>
      <c r="E739" s="540"/>
      <c r="F739" s="540"/>
      <c r="G739" s="540"/>
    </row>
    <row r="740" spans="2:7" ht="16" hidden="1" x14ac:dyDescent="0.2">
      <c r="B740" s="538"/>
      <c r="C740" s="539"/>
      <c r="D740" s="540"/>
      <c r="E740" s="540"/>
      <c r="F740" s="540"/>
      <c r="G740" s="540"/>
    </row>
    <row r="741" spans="2:7" ht="16" hidden="1" x14ac:dyDescent="0.2">
      <c r="B741" s="538"/>
      <c r="C741" s="539"/>
      <c r="D741" s="540"/>
      <c r="E741" s="540"/>
      <c r="F741" s="540"/>
      <c r="G741" s="540"/>
    </row>
    <row r="742" spans="2:7" ht="16" hidden="1" x14ac:dyDescent="0.2">
      <c r="B742" s="538"/>
      <c r="C742" s="539"/>
      <c r="D742" s="540"/>
      <c r="E742" s="540"/>
      <c r="F742" s="540"/>
      <c r="G742" s="540"/>
    </row>
    <row r="743" spans="2:7" ht="16" hidden="1" x14ac:dyDescent="0.2">
      <c r="B743" s="538"/>
      <c r="C743" s="539"/>
      <c r="D743" s="540"/>
      <c r="E743" s="540"/>
      <c r="F743" s="540"/>
      <c r="G743" s="540"/>
    </row>
    <row r="744" spans="2:7" ht="16" hidden="1" x14ac:dyDescent="0.2">
      <c r="B744" s="538"/>
      <c r="C744" s="539"/>
      <c r="D744" s="540"/>
      <c r="E744" s="540"/>
      <c r="F744" s="540"/>
      <c r="G744" s="540"/>
    </row>
    <row r="745" spans="2:7" ht="16" hidden="1" x14ac:dyDescent="0.2">
      <c r="B745" s="538"/>
      <c r="C745" s="539"/>
      <c r="D745" s="540"/>
      <c r="E745" s="540"/>
      <c r="F745" s="540"/>
      <c r="G745" s="540"/>
    </row>
    <row r="746" spans="2:7" ht="16" hidden="1" x14ac:dyDescent="0.2">
      <c r="B746" s="538"/>
      <c r="C746" s="539"/>
      <c r="D746" s="540"/>
      <c r="E746" s="540"/>
      <c r="F746" s="540"/>
      <c r="G746" s="540"/>
    </row>
    <row r="747" spans="2:7" ht="16" hidden="1" x14ac:dyDescent="0.2">
      <c r="B747" s="538"/>
      <c r="C747" s="539"/>
      <c r="D747" s="540"/>
      <c r="E747" s="540"/>
      <c r="F747" s="540"/>
      <c r="G747" s="540"/>
    </row>
    <row r="748" spans="2:7" ht="16" hidden="1" x14ac:dyDescent="0.2">
      <c r="B748" s="538"/>
      <c r="C748" s="539"/>
      <c r="D748" s="540"/>
      <c r="E748" s="540"/>
      <c r="F748" s="540"/>
      <c r="G748" s="540"/>
    </row>
    <row r="749" spans="2:7" ht="16" hidden="1" x14ac:dyDescent="0.2">
      <c r="B749" s="538"/>
      <c r="C749" s="539"/>
      <c r="D749" s="540"/>
      <c r="E749" s="540"/>
      <c r="F749" s="540"/>
      <c r="G749" s="540"/>
    </row>
    <row r="750" spans="2:7" ht="16" hidden="1" x14ac:dyDescent="0.2">
      <c r="B750" s="538"/>
      <c r="C750" s="539"/>
      <c r="D750" s="540"/>
      <c r="E750" s="540"/>
      <c r="F750" s="540"/>
      <c r="G750" s="540"/>
    </row>
    <row r="751" spans="2:7" ht="16" hidden="1" x14ac:dyDescent="0.2">
      <c r="B751" s="538"/>
      <c r="C751" s="539"/>
      <c r="D751" s="540"/>
      <c r="E751" s="540"/>
      <c r="F751" s="540"/>
      <c r="G751" s="540"/>
    </row>
    <row r="752" spans="2:7" ht="16" hidden="1" x14ac:dyDescent="0.2">
      <c r="B752" s="538"/>
      <c r="C752" s="539"/>
      <c r="D752" s="540"/>
      <c r="E752" s="540"/>
      <c r="F752" s="540"/>
      <c r="G752" s="540"/>
    </row>
    <row r="753" spans="2:7" ht="16" hidden="1" x14ac:dyDescent="0.2">
      <c r="B753" s="538"/>
      <c r="C753" s="539"/>
      <c r="D753" s="540"/>
      <c r="E753" s="540"/>
      <c r="F753" s="540"/>
      <c r="G753" s="540"/>
    </row>
    <row r="754" spans="2:7" ht="16" hidden="1" x14ac:dyDescent="0.2">
      <c r="B754" s="538"/>
      <c r="C754" s="539"/>
      <c r="D754" s="540"/>
      <c r="E754" s="540"/>
      <c r="F754" s="540"/>
      <c r="G754" s="540"/>
    </row>
    <row r="755" spans="2:7" ht="16" hidden="1" x14ac:dyDescent="0.2">
      <c r="B755" s="538"/>
      <c r="C755" s="539"/>
      <c r="D755" s="540"/>
      <c r="E755" s="540"/>
      <c r="F755" s="540"/>
      <c r="G755" s="540"/>
    </row>
    <row r="756" spans="2:7" ht="16" hidden="1" x14ac:dyDescent="0.2">
      <c r="B756" s="538"/>
      <c r="C756" s="539"/>
      <c r="D756" s="540"/>
      <c r="E756" s="540"/>
      <c r="F756" s="540"/>
      <c r="G756" s="540"/>
    </row>
    <row r="757" spans="2:7" ht="16" hidden="1" x14ac:dyDescent="0.2">
      <c r="B757" s="538"/>
      <c r="C757" s="539"/>
      <c r="D757" s="540"/>
      <c r="E757" s="540"/>
      <c r="F757" s="540"/>
      <c r="G757" s="540"/>
    </row>
    <row r="758" spans="2:7" ht="16" hidden="1" x14ac:dyDescent="0.2">
      <c r="B758" s="538"/>
      <c r="C758" s="539"/>
      <c r="D758" s="540"/>
      <c r="E758" s="540"/>
      <c r="F758" s="540"/>
      <c r="G758" s="540"/>
    </row>
    <row r="759" spans="2:7" ht="16" hidden="1" x14ac:dyDescent="0.2">
      <c r="B759" s="538"/>
      <c r="C759" s="539"/>
      <c r="D759" s="540"/>
      <c r="E759" s="540"/>
      <c r="F759" s="540"/>
      <c r="G759" s="540"/>
    </row>
    <row r="760" spans="2:7" ht="16" hidden="1" x14ac:dyDescent="0.2">
      <c r="B760" s="538"/>
      <c r="C760" s="539"/>
      <c r="D760" s="540"/>
      <c r="E760" s="540"/>
      <c r="F760" s="540"/>
      <c r="G760" s="540"/>
    </row>
    <row r="761" spans="2:7" ht="16" hidden="1" x14ac:dyDescent="0.2">
      <c r="B761" s="538"/>
      <c r="C761" s="539"/>
      <c r="D761" s="540"/>
      <c r="E761" s="540"/>
      <c r="F761" s="540"/>
      <c r="G761" s="540"/>
    </row>
    <row r="762" spans="2:7" ht="16" hidden="1" x14ac:dyDescent="0.2">
      <c r="B762" s="538"/>
      <c r="C762" s="539"/>
      <c r="D762" s="540"/>
      <c r="E762" s="540"/>
      <c r="F762" s="540"/>
      <c r="G762" s="540"/>
    </row>
    <row r="763" spans="2:7" ht="16" hidden="1" x14ac:dyDescent="0.2">
      <c r="B763" s="538"/>
      <c r="C763" s="539"/>
      <c r="D763" s="540"/>
      <c r="E763" s="540"/>
      <c r="F763" s="540"/>
      <c r="G763" s="540"/>
    </row>
    <row r="764" spans="2:7" ht="16" hidden="1" x14ac:dyDescent="0.2">
      <c r="B764" s="538"/>
      <c r="C764" s="539"/>
      <c r="D764" s="540"/>
      <c r="E764" s="540"/>
      <c r="F764" s="540"/>
      <c r="G764" s="540"/>
    </row>
    <row r="765" spans="2:7" ht="16" hidden="1" x14ac:dyDescent="0.2">
      <c r="B765" s="538"/>
      <c r="C765" s="539"/>
      <c r="D765" s="540"/>
      <c r="E765" s="540"/>
      <c r="F765" s="540"/>
      <c r="G765" s="540"/>
    </row>
    <row r="766" spans="2:7" ht="16" hidden="1" x14ac:dyDescent="0.2">
      <c r="B766" s="538"/>
      <c r="C766" s="539"/>
      <c r="D766" s="540"/>
      <c r="E766" s="540"/>
      <c r="F766" s="540"/>
      <c r="G766" s="540"/>
    </row>
    <row r="767" spans="2:7" ht="16" hidden="1" x14ac:dyDescent="0.2">
      <c r="B767" s="538"/>
      <c r="C767" s="539"/>
      <c r="D767" s="540"/>
      <c r="E767" s="540"/>
      <c r="F767" s="540"/>
      <c r="G767" s="540"/>
    </row>
    <row r="768" spans="2:7" ht="16" hidden="1" x14ac:dyDescent="0.2">
      <c r="B768" s="538"/>
      <c r="C768" s="539"/>
      <c r="D768" s="540"/>
      <c r="E768" s="540"/>
      <c r="F768" s="540"/>
      <c r="G768" s="540"/>
    </row>
    <row r="769" spans="2:7" ht="16" hidden="1" x14ac:dyDescent="0.2">
      <c r="B769" s="538"/>
      <c r="C769" s="539"/>
      <c r="D769" s="540"/>
      <c r="E769" s="540"/>
      <c r="F769" s="540"/>
      <c r="G769" s="540"/>
    </row>
    <row r="770" spans="2:7" ht="16" hidden="1" x14ac:dyDescent="0.2">
      <c r="B770" s="538"/>
      <c r="C770" s="539"/>
      <c r="D770" s="540"/>
      <c r="E770" s="540"/>
      <c r="F770" s="540"/>
      <c r="G770" s="540"/>
    </row>
    <row r="771" spans="2:7" ht="16" hidden="1" x14ac:dyDescent="0.2">
      <c r="B771" s="538"/>
      <c r="C771" s="539"/>
      <c r="D771" s="540"/>
      <c r="E771" s="540"/>
      <c r="F771" s="540"/>
      <c r="G771" s="540"/>
    </row>
    <row r="772" spans="2:7" ht="16" hidden="1" x14ac:dyDescent="0.2">
      <c r="B772" s="538"/>
      <c r="C772" s="539"/>
      <c r="D772" s="540"/>
      <c r="E772" s="540"/>
      <c r="F772" s="540"/>
      <c r="G772" s="540"/>
    </row>
    <row r="773" spans="2:7" ht="16" hidden="1" x14ac:dyDescent="0.2">
      <c r="B773" s="538"/>
      <c r="C773" s="539"/>
      <c r="D773" s="540"/>
      <c r="E773" s="540"/>
      <c r="F773" s="540"/>
      <c r="G773" s="540"/>
    </row>
    <row r="774" spans="2:7" ht="16" hidden="1" x14ac:dyDescent="0.2">
      <c r="B774" s="538"/>
      <c r="C774" s="539"/>
      <c r="D774" s="540"/>
      <c r="E774" s="540"/>
      <c r="F774" s="540"/>
      <c r="G774" s="540"/>
    </row>
    <row r="775" spans="2:7" ht="16" hidden="1" x14ac:dyDescent="0.2">
      <c r="B775" s="538"/>
      <c r="C775" s="539"/>
      <c r="D775" s="540"/>
      <c r="E775" s="540"/>
      <c r="F775" s="540"/>
      <c r="G775" s="540"/>
    </row>
    <row r="776" spans="2:7" ht="16" hidden="1" x14ac:dyDescent="0.2">
      <c r="B776" s="538"/>
      <c r="C776" s="539"/>
      <c r="D776" s="540"/>
      <c r="E776" s="540"/>
      <c r="F776" s="540"/>
      <c r="G776" s="540"/>
    </row>
    <row r="777" spans="2:7" ht="16" hidden="1" x14ac:dyDescent="0.2">
      <c r="B777" s="538"/>
      <c r="C777" s="539"/>
      <c r="D777" s="540"/>
      <c r="E777" s="540"/>
      <c r="F777" s="540"/>
      <c r="G777" s="540"/>
    </row>
    <row r="778" spans="2:7" ht="16" hidden="1" x14ac:dyDescent="0.2">
      <c r="B778" s="538"/>
      <c r="C778" s="539"/>
      <c r="D778" s="540"/>
      <c r="E778" s="540"/>
      <c r="F778" s="540"/>
      <c r="G778" s="540"/>
    </row>
    <row r="779" spans="2:7" ht="16" hidden="1" x14ac:dyDescent="0.2">
      <c r="B779" s="538"/>
      <c r="C779" s="539"/>
      <c r="D779" s="540"/>
      <c r="E779" s="540"/>
      <c r="F779" s="540"/>
      <c r="G779" s="540"/>
    </row>
    <row r="780" spans="2:7" ht="16" hidden="1" x14ac:dyDescent="0.2">
      <c r="B780" s="538"/>
      <c r="C780" s="539"/>
      <c r="D780" s="540"/>
      <c r="E780" s="540"/>
      <c r="F780" s="540"/>
      <c r="G780" s="540"/>
    </row>
    <row r="781" spans="2:7" ht="16" hidden="1" x14ac:dyDescent="0.2">
      <c r="B781" s="538"/>
      <c r="C781" s="539"/>
      <c r="D781" s="540"/>
      <c r="E781" s="540"/>
      <c r="F781" s="540"/>
      <c r="G781" s="540"/>
    </row>
    <row r="782" spans="2:7" ht="16" hidden="1" x14ac:dyDescent="0.2">
      <c r="B782" s="538"/>
      <c r="C782" s="539"/>
      <c r="D782" s="540"/>
      <c r="E782" s="540"/>
      <c r="F782" s="540"/>
      <c r="G782" s="540"/>
    </row>
    <row r="783" spans="2:7" ht="16" hidden="1" x14ac:dyDescent="0.2">
      <c r="B783" s="538"/>
      <c r="C783" s="539"/>
      <c r="D783" s="540"/>
      <c r="E783" s="540"/>
      <c r="F783" s="540"/>
      <c r="G783" s="540"/>
    </row>
    <row r="784" spans="2:7" ht="16" hidden="1" x14ac:dyDescent="0.2">
      <c r="B784" s="538"/>
      <c r="C784" s="539"/>
      <c r="D784" s="540"/>
      <c r="E784" s="540"/>
      <c r="F784" s="540"/>
      <c r="G784" s="540"/>
    </row>
    <row r="785" spans="2:7" ht="16" hidden="1" x14ac:dyDescent="0.2">
      <c r="B785" s="538"/>
      <c r="C785" s="539"/>
      <c r="D785" s="540"/>
      <c r="E785" s="540"/>
      <c r="F785" s="540"/>
      <c r="G785" s="540"/>
    </row>
    <row r="786" spans="2:7" ht="16" hidden="1" x14ac:dyDescent="0.2">
      <c r="B786" s="538"/>
      <c r="C786" s="539"/>
      <c r="D786" s="540"/>
      <c r="E786" s="540"/>
      <c r="F786" s="540"/>
      <c r="G786" s="540"/>
    </row>
    <row r="787" spans="2:7" ht="16" hidden="1" x14ac:dyDescent="0.2">
      <c r="B787" s="538"/>
      <c r="C787" s="539"/>
      <c r="D787" s="540"/>
      <c r="E787" s="540"/>
      <c r="F787" s="540"/>
      <c r="G787" s="540"/>
    </row>
    <row r="788" spans="2:7" ht="16" hidden="1" x14ac:dyDescent="0.2">
      <c r="B788" s="538"/>
      <c r="C788" s="539"/>
      <c r="D788" s="540"/>
      <c r="E788" s="540"/>
      <c r="F788" s="540"/>
      <c r="G788" s="540"/>
    </row>
    <row r="789" spans="2:7" ht="16" hidden="1" x14ac:dyDescent="0.2">
      <c r="B789" s="538"/>
      <c r="C789" s="539"/>
      <c r="D789" s="540"/>
      <c r="E789" s="540"/>
      <c r="F789" s="540"/>
      <c r="G789" s="540"/>
    </row>
    <row r="790" spans="2:7" ht="16" hidden="1" x14ac:dyDescent="0.2">
      <c r="B790" s="538"/>
      <c r="C790" s="539"/>
      <c r="D790" s="540"/>
      <c r="E790" s="540"/>
      <c r="F790" s="540"/>
      <c r="G790" s="540"/>
    </row>
    <row r="791" spans="2:7" ht="16" hidden="1" x14ac:dyDescent="0.2">
      <c r="B791" s="538"/>
      <c r="C791" s="539"/>
      <c r="D791" s="540"/>
      <c r="E791" s="540"/>
      <c r="F791" s="540"/>
      <c r="G791" s="540"/>
    </row>
    <row r="792" spans="2:7" ht="16" hidden="1" x14ac:dyDescent="0.2">
      <c r="B792" s="538"/>
      <c r="C792" s="539"/>
      <c r="D792" s="540"/>
      <c r="E792" s="540"/>
      <c r="F792" s="540"/>
      <c r="G792" s="540"/>
    </row>
    <row r="793" spans="2:7" ht="16" hidden="1" x14ac:dyDescent="0.2">
      <c r="B793" s="538"/>
      <c r="C793" s="539"/>
      <c r="D793" s="540"/>
      <c r="E793" s="540"/>
      <c r="F793" s="540"/>
      <c r="G793" s="540"/>
    </row>
    <row r="794" spans="2:7" ht="16" hidden="1" x14ac:dyDescent="0.2">
      <c r="B794" s="538"/>
      <c r="C794" s="539"/>
      <c r="D794" s="540"/>
      <c r="E794" s="540"/>
      <c r="F794" s="540"/>
      <c r="G794" s="540"/>
    </row>
    <row r="795" spans="2:7" ht="16" hidden="1" x14ac:dyDescent="0.2">
      <c r="B795" s="538"/>
      <c r="C795" s="539"/>
      <c r="D795" s="540"/>
      <c r="E795" s="540"/>
      <c r="F795" s="540"/>
      <c r="G795" s="540"/>
    </row>
    <row r="796" spans="2:7" ht="16" hidden="1" x14ac:dyDescent="0.2">
      <c r="B796" s="538"/>
      <c r="C796" s="539"/>
      <c r="D796" s="540"/>
      <c r="E796" s="540"/>
      <c r="F796" s="540"/>
      <c r="G796" s="540"/>
    </row>
    <row r="797" spans="2:7" ht="16" hidden="1" x14ac:dyDescent="0.2">
      <c r="B797" s="538"/>
      <c r="C797" s="539"/>
      <c r="D797" s="540"/>
      <c r="E797" s="540"/>
      <c r="F797" s="540"/>
      <c r="G797" s="540"/>
    </row>
    <row r="798" spans="2:7" ht="16" hidden="1" x14ac:dyDescent="0.2">
      <c r="B798" s="538"/>
      <c r="C798" s="539"/>
      <c r="D798" s="540"/>
      <c r="E798" s="540"/>
      <c r="F798" s="540"/>
      <c r="G798" s="540"/>
    </row>
    <row r="799" spans="2:7" ht="16" hidden="1" x14ac:dyDescent="0.2">
      <c r="B799" s="538"/>
      <c r="C799" s="539"/>
      <c r="D799" s="540"/>
      <c r="E799" s="540"/>
      <c r="F799" s="540"/>
      <c r="G799" s="540"/>
    </row>
    <row r="800" spans="2:7" ht="16" hidden="1" x14ac:dyDescent="0.2">
      <c r="B800" s="538"/>
      <c r="C800" s="539"/>
      <c r="D800" s="540"/>
      <c r="E800" s="540"/>
      <c r="F800" s="540"/>
      <c r="G800" s="540"/>
    </row>
    <row r="801" spans="2:7" ht="16" hidden="1" x14ac:dyDescent="0.2">
      <c r="B801" s="538"/>
      <c r="C801" s="539"/>
      <c r="D801" s="540"/>
      <c r="E801" s="540"/>
      <c r="F801" s="540"/>
      <c r="G801" s="540"/>
    </row>
    <row r="802" spans="2:7" ht="16" hidden="1" x14ac:dyDescent="0.2">
      <c r="B802" s="538"/>
      <c r="C802" s="539"/>
      <c r="D802" s="540"/>
      <c r="E802" s="540"/>
      <c r="F802" s="540"/>
      <c r="G802" s="540"/>
    </row>
    <row r="803" spans="2:7" ht="16" hidden="1" x14ac:dyDescent="0.2">
      <c r="B803" s="538"/>
      <c r="C803" s="539"/>
      <c r="D803" s="540"/>
      <c r="E803" s="540"/>
      <c r="F803" s="540"/>
      <c r="G803" s="540"/>
    </row>
    <row r="804" spans="2:7" ht="16" hidden="1" x14ac:dyDescent="0.2">
      <c r="B804" s="538"/>
      <c r="C804" s="539"/>
      <c r="D804" s="540"/>
      <c r="E804" s="540"/>
      <c r="F804" s="540"/>
      <c r="G804" s="540"/>
    </row>
    <row r="805" spans="2:7" ht="16" hidden="1" x14ac:dyDescent="0.2">
      <c r="B805" s="538"/>
      <c r="C805" s="539"/>
      <c r="D805" s="540"/>
      <c r="E805" s="540"/>
      <c r="F805" s="540"/>
      <c r="G805" s="540"/>
    </row>
    <row r="806" spans="2:7" ht="16" hidden="1" x14ac:dyDescent="0.2">
      <c r="B806" s="538"/>
      <c r="C806" s="539"/>
      <c r="D806" s="540"/>
      <c r="E806" s="540"/>
      <c r="F806" s="540"/>
      <c r="G806" s="540"/>
    </row>
    <row r="807" spans="2:7" ht="16" hidden="1" x14ac:dyDescent="0.2">
      <c r="B807" s="538"/>
      <c r="C807" s="539"/>
      <c r="D807" s="540"/>
      <c r="E807" s="540"/>
      <c r="F807" s="540"/>
      <c r="G807" s="540"/>
    </row>
    <row r="808" spans="2:7" ht="16" hidden="1" x14ac:dyDescent="0.2">
      <c r="B808" s="538"/>
      <c r="C808" s="539"/>
      <c r="D808" s="540"/>
      <c r="E808" s="540"/>
      <c r="F808" s="540"/>
      <c r="G808" s="540"/>
    </row>
    <row r="809" spans="2:7" ht="16" hidden="1" x14ac:dyDescent="0.2">
      <c r="B809" s="538"/>
      <c r="C809" s="539"/>
      <c r="D809" s="540"/>
      <c r="E809" s="540"/>
      <c r="F809" s="540"/>
      <c r="G809" s="540"/>
    </row>
    <row r="810" spans="2:7" ht="16" hidden="1" x14ac:dyDescent="0.2">
      <c r="B810" s="538"/>
      <c r="C810" s="539"/>
      <c r="D810" s="540"/>
      <c r="E810" s="540"/>
      <c r="F810" s="540"/>
      <c r="G810" s="540"/>
    </row>
    <row r="811" spans="2:7" ht="16" hidden="1" x14ac:dyDescent="0.2">
      <c r="B811" s="538"/>
      <c r="C811" s="539"/>
      <c r="D811" s="540"/>
      <c r="E811" s="540"/>
      <c r="F811" s="540"/>
      <c r="G811" s="540"/>
    </row>
    <row r="812" spans="2:7" ht="16" hidden="1" x14ac:dyDescent="0.2">
      <c r="B812" s="538"/>
      <c r="C812" s="539"/>
      <c r="D812" s="540"/>
      <c r="E812" s="540"/>
      <c r="F812" s="540"/>
      <c r="G812" s="540"/>
    </row>
    <row r="813" spans="2:7" ht="16" hidden="1" x14ac:dyDescent="0.2">
      <c r="B813" s="538"/>
      <c r="C813" s="539"/>
      <c r="D813" s="540"/>
      <c r="E813" s="540"/>
      <c r="F813" s="540"/>
      <c r="G813" s="540"/>
    </row>
    <row r="814" spans="2:7" ht="16" hidden="1" x14ac:dyDescent="0.2">
      <c r="B814" s="538"/>
      <c r="C814" s="539"/>
      <c r="D814" s="540"/>
      <c r="E814" s="540"/>
      <c r="F814" s="540"/>
      <c r="G814" s="540"/>
    </row>
    <row r="815" spans="2:7" ht="16" hidden="1" x14ac:dyDescent="0.2">
      <c r="B815" s="538"/>
      <c r="C815" s="539"/>
      <c r="D815" s="540"/>
      <c r="E815" s="540"/>
      <c r="F815" s="540"/>
      <c r="G815" s="540"/>
    </row>
    <row r="816" spans="2:7" ht="16" hidden="1" x14ac:dyDescent="0.2">
      <c r="B816" s="538"/>
      <c r="C816" s="539"/>
      <c r="D816" s="540"/>
      <c r="E816" s="540"/>
      <c r="F816" s="540"/>
      <c r="G816" s="540"/>
    </row>
    <row r="817" spans="2:7" ht="16" hidden="1" x14ac:dyDescent="0.2">
      <c r="B817" s="538"/>
      <c r="C817" s="539"/>
      <c r="D817" s="540"/>
      <c r="E817" s="540"/>
      <c r="F817" s="540"/>
      <c r="G817" s="540"/>
    </row>
    <row r="818" spans="2:7" ht="16" hidden="1" x14ac:dyDescent="0.2">
      <c r="B818" s="538"/>
      <c r="C818" s="539"/>
      <c r="D818" s="540"/>
      <c r="E818" s="540"/>
      <c r="F818" s="540"/>
      <c r="G818" s="540"/>
    </row>
    <row r="819" spans="2:7" ht="16" hidden="1" x14ac:dyDescent="0.2">
      <c r="B819" s="538"/>
      <c r="C819" s="539"/>
      <c r="D819" s="540"/>
      <c r="E819" s="540"/>
      <c r="F819" s="540"/>
      <c r="G819" s="540"/>
    </row>
    <row r="820" spans="2:7" ht="16" hidden="1" x14ac:dyDescent="0.2">
      <c r="B820" s="538"/>
      <c r="C820" s="539"/>
      <c r="D820" s="540"/>
      <c r="E820" s="540"/>
      <c r="F820" s="540"/>
      <c r="G820" s="540"/>
    </row>
    <row r="821" spans="2:7" ht="16" hidden="1" x14ac:dyDescent="0.2">
      <c r="B821" s="538"/>
      <c r="C821" s="539"/>
      <c r="D821" s="540"/>
      <c r="E821" s="540"/>
      <c r="F821" s="540"/>
      <c r="G821" s="540"/>
    </row>
    <row r="822" spans="2:7" ht="16" hidden="1" x14ac:dyDescent="0.2">
      <c r="B822" s="538"/>
      <c r="C822" s="539"/>
      <c r="D822" s="540"/>
      <c r="E822" s="540"/>
      <c r="F822" s="540"/>
      <c r="G822" s="540"/>
    </row>
    <row r="823" spans="2:7" ht="16" hidden="1" x14ac:dyDescent="0.2">
      <c r="B823" s="538"/>
      <c r="C823" s="539"/>
      <c r="D823" s="540"/>
      <c r="E823" s="540"/>
      <c r="F823" s="540"/>
      <c r="G823" s="540"/>
    </row>
    <row r="824" spans="2:7" ht="16" hidden="1" x14ac:dyDescent="0.2">
      <c r="B824" s="538"/>
      <c r="C824" s="539"/>
      <c r="D824" s="540"/>
      <c r="E824" s="540"/>
      <c r="F824" s="540"/>
      <c r="G824" s="540"/>
    </row>
    <row r="825" spans="2:7" ht="16" hidden="1" x14ac:dyDescent="0.2">
      <c r="B825" s="538"/>
      <c r="C825" s="539"/>
      <c r="D825" s="540"/>
      <c r="E825" s="540"/>
      <c r="F825" s="540"/>
      <c r="G825" s="540"/>
    </row>
    <row r="826" spans="2:7" ht="16" hidden="1" x14ac:dyDescent="0.2">
      <c r="B826" s="538"/>
      <c r="C826" s="539"/>
      <c r="D826" s="540"/>
      <c r="E826" s="540"/>
      <c r="F826" s="540"/>
      <c r="G826" s="540"/>
    </row>
    <row r="827" spans="2:7" ht="16" hidden="1" x14ac:dyDescent="0.2">
      <c r="B827" s="538"/>
      <c r="C827" s="539"/>
      <c r="D827" s="540"/>
      <c r="E827" s="540"/>
      <c r="F827" s="540"/>
      <c r="G827" s="540"/>
    </row>
    <row r="828" spans="2:7" ht="16" hidden="1" x14ac:dyDescent="0.2">
      <c r="B828" s="538"/>
      <c r="C828" s="539"/>
      <c r="D828" s="540"/>
      <c r="E828" s="540"/>
      <c r="F828" s="540"/>
      <c r="G828" s="540"/>
    </row>
    <row r="829" spans="2:7" ht="16" hidden="1" x14ac:dyDescent="0.2">
      <c r="B829" s="538"/>
      <c r="C829" s="539"/>
      <c r="D829" s="540"/>
      <c r="E829" s="540"/>
      <c r="F829" s="540"/>
      <c r="G829" s="540"/>
    </row>
    <row r="830" spans="2:7" ht="16" hidden="1" x14ac:dyDescent="0.2">
      <c r="B830" s="538"/>
      <c r="C830" s="539"/>
      <c r="D830" s="540"/>
      <c r="E830" s="540"/>
      <c r="F830" s="540"/>
      <c r="G830" s="540"/>
    </row>
    <row r="831" spans="2:7" ht="16" hidden="1" x14ac:dyDescent="0.2">
      <c r="B831" s="538"/>
      <c r="C831" s="539"/>
      <c r="D831" s="540"/>
      <c r="E831" s="540"/>
      <c r="F831" s="540"/>
      <c r="G831" s="540"/>
    </row>
    <row r="832" spans="2:7" ht="16" hidden="1" x14ac:dyDescent="0.2">
      <c r="B832" s="538"/>
      <c r="C832" s="539"/>
      <c r="D832" s="540"/>
      <c r="E832" s="540"/>
      <c r="F832" s="540"/>
      <c r="G832" s="540"/>
    </row>
    <row r="833" spans="2:7" ht="16" hidden="1" x14ac:dyDescent="0.2">
      <c r="B833" s="538"/>
      <c r="C833" s="539"/>
      <c r="D833" s="540"/>
      <c r="E833" s="540"/>
      <c r="F833" s="540"/>
      <c r="G833" s="540"/>
    </row>
    <row r="834" spans="2:7" ht="16" hidden="1" x14ac:dyDescent="0.2">
      <c r="B834" s="538"/>
      <c r="C834" s="539"/>
      <c r="D834" s="540"/>
      <c r="E834" s="540"/>
      <c r="F834" s="540"/>
      <c r="G834" s="540"/>
    </row>
    <row r="835" spans="2:7" ht="16" hidden="1" x14ac:dyDescent="0.2">
      <c r="B835" s="538"/>
      <c r="C835" s="539"/>
      <c r="D835" s="540"/>
      <c r="E835" s="540"/>
      <c r="F835" s="540"/>
      <c r="G835" s="540"/>
    </row>
    <row r="836" spans="2:7" ht="16" hidden="1" x14ac:dyDescent="0.2">
      <c r="B836" s="538"/>
      <c r="C836" s="539"/>
      <c r="D836" s="540"/>
      <c r="E836" s="540"/>
      <c r="F836" s="540"/>
      <c r="G836" s="540"/>
    </row>
    <row r="837" spans="2:7" ht="16" hidden="1" x14ac:dyDescent="0.2">
      <c r="B837" s="538"/>
      <c r="C837" s="539"/>
      <c r="D837" s="540"/>
      <c r="E837" s="540"/>
      <c r="F837" s="540"/>
      <c r="G837" s="540"/>
    </row>
    <row r="838" spans="2:7" ht="16" hidden="1" x14ac:dyDescent="0.2">
      <c r="B838" s="538"/>
      <c r="C838" s="539"/>
      <c r="D838" s="540"/>
      <c r="E838" s="540"/>
      <c r="F838" s="540"/>
      <c r="G838" s="540"/>
    </row>
    <row r="839" spans="2:7" ht="16" hidden="1" x14ac:dyDescent="0.2">
      <c r="B839" s="538"/>
      <c r="C839" s="539"/>
      <c r="D839" s="540"/>
      <c r="E839" s="540"/>
      <c r="F839" s="540"/>
      <c r="G839" s="540"/>
    </row>
    <row r="840" spans="2:7" ht="16" hidden="1" x14ac:dyDescent="0.2">
      <c r="B840" s="538"/>
      <c r="C840" s="539"/>
      <c r="D840" s="540"/>
      <c r="E840" s="540"/>
      <c r="F840" s="540"/>
      <c r="G840" s="540"/>
    </row>
    <row r="841" spans="2:7" ht="16" hidden="1" x14ac:dyDescent="0.2">
      <c r="B841" s="538"/>
      <c r="C841" s="539"/>
      <c r="D841" s="540"/>
      <c r="E841" s="540"/>
      <c r="F841" s="540"/>
      <c r="G841" s="540"/>
    </row>
    <row r="842" spans="2:7" ht="16" hidden="1" x14ac:dyDescent="0.2">
      <c r="B842" s="538"/>
      <c r="C842" s="539"/>
      <c r="D842" s="540"/>
      <c r="E842" s="540"/>
      <c r="F842" s="540"/>
      <c r="G842" s="540"/>
    </row>
    <row r="843" spans="2:7" ht="16" hidden="1" x14ac:dyDescent="0.2">
      <c r="B843" s="538"/>
      <c r="C843" s="539"/>
      <c r="D843" s="540"/>
      <c r="E843" s="540"/>
      <c r="F843" s="540"/>
      <c r="G843" s="540"/>
    </row>
    <row r="844" spans="2:7" ht="16" hidden="1" x14ac:dyDescent="0.2">
      <c r="B844" s="538"/>
      <c r="C844" s="539"/>
      <c r="D844" s="540"/>
      <c r="E844" s="540"/>
      <c r="F844" s="540"/>
      <c r="G844" s="540"/>
    </row>
    <row r="845" spans="2:7" ht="16" hidden="1" x14ac:dyDescent="0.2">
      <c r="B845" s="538"/>
      <c r="C845" s="539"/>
      <c r="D845" s="540"/>
      <c r="E845" s="540"/>
      <c r="F845" s="540"/>
      <c r="G845" s="540"/>
    </row>
    <row r="846" spans="2:7" ht="16" hidden="1" x14ac:dyDescent="0.2">
      <c r="B846" s="538"/>
      <c r="C846" s="539"/>
      <c r="D846" s="540"/>
      <c r="E846" s="540"/>
      <c r="F846" s="540"/>
      <c r="G846" s="540"/>
    </row>
    <row r="847" spans="2:7" ht="16" hidden="1" x14ac:dyDescent="0.2">
      <c r="B847" s="538"/>
      <c r="C847" s="539"/>
      <c r="D847" s="540"/>
      <c r="E847" s="540"/>
      <c r="F847" s="540"/>
      <c r="G847" s="540"/>
    </row>
    <row r="848" spans="2:7" ht="16" hidden="1" x14ac:dyDescent="0.2">
      <c r="B848" s="538"/>
      <c r="C848" s="539"/>
      <c r="D848" s="540"/>
      <c r="E848" s="540"/>
      <c r="F848" s="540"/>
      <c r="G848" s="540"/>
    </row>
    <row r="849" spans="2:7" ht="16" hidden="1" x14ac:dyDescent="0.2">
      <c r="B849" s="538"/>
      <c r="C849" s="539"/>
      <c r="D849" s="540"/>
      <c r="E849" s="540"/>
      <c r="F849" s="540"/>
      <c r="G849" s="540"/>
    </row>
    <row r="850" spans="2:7" ht="16" hidden="1" x14ac:dyDescent="0.2">
      <c r="B850" s="538"/>
      <c r="C850" s="539"/>
      <c r="D850" s="540"/>
      <c r="E850" s="540"/>
      <c r="F850" s="540"/>
      <c r="G850" s="540"/>
    </row>
    <row r="851" spans="2:7" ht="16" hidden="1" x14ac:dyDescent="0.2">
      <c r="B851" s="538"/>
      <c r="C851" s="539"/>
      <c r="D851" s="540"/>
      <c r="E851" s="540"/>
      <c r="F851" s="540"/>
      <c r="G851" s="540"/>
    </row>
    <row r="852" spans="2:7" ht="16" hidden="1" x14ac:dyDescent="0.2">
      <c r="B852" s="538"/>
      <c r="C852" s="539"/>
      <c r="D852" s="540"/>
      <c r="E852" s="540"/>
      <c r="F852" s="540"/>
      <c r="G852" s="540"/>
    </row>
    <row r="853" spans="2:7" ht="16" hidden="1" x14ac:dyDescent="0.2">
      <c r="B853" s="538"/>
      <c r="C853" s="539"/>
      <c r="D853" s="540"/>
      <c r="E853" s="540"/>
      <c r="F853" s="540"/>
      <c r="G853" s="540"/>
    </row>
    <row r="854" spans="2:7" ht="16" hidden="1" x14ac:dyDescent="0.2">
      <c r="B854" s="538"/>
      <c r="C854" s="539"/>
      <c r="D854" s="540"/>
      <c r="E854" s="540"/>
      <c r="F854" s="540"/>
      <c r="G854" s="540"/>
    </row>
    <row r="855" spans="2:7" ht="16" hidden="1" x14ac:dyDescent="0.2">
      <c r="B855" s="538"/>
      <c r="C855" s="539"/>
      <c r="D855" s="540"/>
      <c r="E855" s="540"/>
      <c r="F855" s="540"/>
      <c r="G855" s="540"/>
    </row>
    <row r="856" spans="2:7" ht="16" hidden="1" x14ac:dyDescent="0.2">
      <c r="B856" s="538"/>
      <c r="C856" s="539"/>
      <c r="D856" s="540"/>
      <c r="E856" s="540"/>
      <c r="F856" s="540"/>
      <c r="G856" s="540"/>
    </row>
    <row r="857" spans="2:7" ht="16" hidden="1" x14ac:dyDescent="0.2">
      <c r="B857" s="538"/>
      <c r="C857" s="539"/>
      <c r="D857" s="540"/>
      <c r="E857" s="540"/>
      <c r="F857" s="540"/>
      <c r="G857" s="540"/>
    </row>
    <row r="858" spans="2:7" ht="16" hidden="1" x14ac:dyDescent="0.2">
      <c r="B858" s="538"/>
      <c r="C858" s="539"/>
      <c r="D858" s="540"/>
      <c r="E858" s="540"/>
      <c r="F858" s="540"/>
      <c r="G858" s="540"/>
    </row>
    <row r="859" spans="2:7" ht="16" hidden="1" x14ac:dyDescent="0.2">
      <c r="B859" s="538"/>
      <c r="C859" s="539"/>
      <c r="D859" s="540"/>
      <c r="E859" s="540"/>
      <c r="F859" s="540"/>
      <c r="G859" s="540"/>
    </row>
    <row r="860" spans="2:7" ht="16" hidden="1" x14ac:dyDescent="0.2">
      <c r="B860" s="538"/>
      <c r="C860" s="539"/>
      <c r="D860" s="540"/>
      <c r="E860" s="540"/>
      <c r="F860" s="540"/>
      <c r="G860" s="540"/>
    </row>
    <row r="861" spans="2:7" ht="16" hidden="1" x14ac:dyDescent="0.2">
      <c r="B861" s="538"/>
      <c r="C861" s="539"/>
      <c r="D861" s="540"/>
      <c r="E861" s="540"/>
      <c r="F861" s="540"/>
      <c r="G861" s="540"/>
    </row>
    <row r="862" spans="2:7" ht="16" hidden="1" x14ac:dyDescent="0.2">
      <c r="B862" s="538"/>
      <c r="C862" s="539"/>
      <c r="D862" s="540"/>
      <c r="E862" s="540"/>
      <c r="F862" s="540"/>
      <c r="G862" s="540"/>
    </row>
    <row r="863" spans="2:7" ht="16" hidden="1" x14ac:dyDescent="0.2">
      <c r="B863" s="538"/>
      <c r="C863" s="539"/>
      <c r="D863" s="540"/>
      <c r="E863" s="540"/>
      <c r="F863" s="540"/>
      <c r="G863" s="540"/>
    </row>
    <row r="864" spans="2:7" ht="16" hidden="1" x14ac:dyDescent="0.2">
      <c r="B864" s="538"/>
      <c r="C864" s="539"/>
      <c r="D864" s="540"/>
      <c r="E864" s="540"/>
      <c r="F864" s="540"/>
      <c r="G864" s="540"/>
    </row>
    <row r="865" spans="2:7" ht="16" hidden="1" x14ac:dyDescent="0.2">
      <c r="B865" s="538"/>
      <c r="C865" s="539"/>
      <c r="D865" s="540"/>
      <c r="E865" s="540"/>
      <c r="F865" s="540"/>
      <c r="G865" s="540"/>
    </row>
    <row r="866" spans="2:7" ht="16" hidden="1" x14ac:dyDescent="0.2">
      <c r="B866" s="538"/>
      <c r="C866" s="539"/>
      <c r="D866" s="540"/>
      <c r="E866" s="540"/>
      <c r="F866" s="540"/>
      <c r="G866" s="540"/>
    </row>
    <row r="867" spans="2:7" ht="16" hidden="1" x14ac:dyDescent="0.2">
      <c r="B867" s="538"/>
      <c r="C867" s="539"/>
      <c r="D867" s="540"/>
      <c r="E867" s="540"/>
      <c r="F867" s="540"/>
      <c r="G867" s="540"/>
    </row>
    <row r="868" spans="2:7" ht="16" hidden="1" x14ac:dyDescent="0.2">
      <c r="B868" s="538"/>
      <c r="C868" s="539"/>
      <c r="D868" s="540"/>
      <c r="E868" s="540"/>
      <c r="F868" s="540"/>
      <c r="G868" s="540"/>
    </row>
    <row r="869" spans="2:7" ht="16" hidden="1" x14ac:dyDescent="0.2">
      <c r="B869" s="538"/>
      <c r="C869" s="539"/>
      <c r="D869" s="540"/>
      <c r="E869" s="540"/>
      <c r="F869" s="540"/>
      <c r="G869" s="540"/>
    </row>
    <row r="870" spans="2:7" ht="16" hidden="1" x14ac:dyDescent="0.2">
      <c r="B870" s="538"/>
      <c r="C870" s="539"/>
      <c r="D870" s="540"/>
      <c r="E870" s="540"/>
      <c r="F870" s="540"/>
      <c r="G870" s="540"/>
    </row>
    <row r="871" spans="2:7" ht="16" hidden="1" x14ac:dyDescent="0.2">
      <c r="B871" s="538"/>
      <c r="C871" s="539"/>
      <c r="D871" s="540"/>
      <c r="E871" s="540"/>
      <c r="F871" s="540"/>
      <c r="G871" s="540"/>
    </row>
    <row r="872" spans="2:7" ht="16" hidden="1" x14ac:dyDescent="0.2">
      <c r="B872" s="538"/>
      <c r="C872" s="539"/>
      <c r="D872" s="540"/>
      <c r="E872" s="540"/>
      <c r="F872" s="540"/>
      <c r="G872" s="540"/>
    </row>
    <row r="873" spans="2:7" ht="16" hidden="1" x14ac:dyDescent="0.2">
      <c r="B873" s="538"/>
      <c r="C873" s="539"/>
      <c r="D873" s="540"/>
      <c r="E873" s="540"/>
      <c r="F873" s="540"/>
      <c r="G873" s="540"/>
    </row>
    <row r="874" spans="2:7" ht="16" hidden="1" x14ac:dyDescent="0.2">
      <c r="B874" s="538"/>
      <c r="C874" s="539"/>
      <c r="D874" s="540"/>
      <c r="E874" s="540"/>
      <c r="F874" s="540"/>
      <c r="G874" s="540"/>
    </row>
    <row r="875" spans="2:7" ht="16" hidden="1" x14ac:dyDescent="0.2">
      <c r="B875" s="538"/>
      <c r="C875" s="539"/>
      <c r="D875" s="540"/>
      <c r="E875" s="540"/>
      <c r="F875" s="540"/>
      <c r="G875" s="540"/>
    </row>
    <row r="876" spans="2:7" ht="16" hidden="1" x14ac:dyDescent="0.2">
      <c r="B876" s="538"/>
      <c r="C876" s="539"/>
      <c r="D876" s="540"/>
      <c r="E876" s="540"/>
      <c r="F876" s="540"/>
      <c r="G876" s="540"/>
    </row>
    <row r="877" spans="2:7" ht="16" hidden="1" x14ac:dyDescent="0.2">
      <c r="B877" s="538"/>
      <c r="C877" s="539"/>
      <c r="D877" s="540"/>
      <c r="E877" s="540"/>
      <c r="F877" s="540"/>
      <c r="G877" s="540"/>
    </row>
    <row r="878" spans="2:7" ht="16" hidden="1" x14ac:dyDescent="0.2">
      <c r="B878" s="538"/>
      <c r="C878" s="539"/>
      <c r="D878" s="540"/>
      <c r="E878" s="540"/>
      <c r="F878" s="540"/>
      <c r="G878" s="540"/>
    </row>
    <row r="879" spans="2:7" ht="16" hidden="1" x14ac:dyDescent="0.2">
      <c r="B879" s="538"/>
      <c r="C879" s="539"/>
      <c r="D879" s="540"/>
      <c r="E879" s="540"/>
      <c r="F879" s="540"/>
      <c r="G879" s="540"/>
    </row>
    <row r="880" spans="2:7" ht="16" hidden="1" x14ac:dyDescent="0.2">
      <c r="B880" s="538"/>
      <c r="C880" s="539"/>
      <c r="D880" s="540"/>
      <c r="E880" s="540"/>
      <c r="F880" s="540"/>
      <c r="G880" s="540"/>
    </row>
    <row r="881" spans="2:7" ht="16" hidden="1" x14ac:dyDescent="0.2">
      <c r="B881" s="538"/>
      <c r="C881" s="539"/>
      <c r="D881" s="540"/>
      <c r="E881" s="540"/>
      <c r="F881" s="540"/>
      <c r="G881" s="540"/>
    </row>
    <row r="882" spans="2:7" ht="16" hidden="1" x14ac:dyDescent="0.2">
      <c r="B882" s="538"/>
      <c r="C882" s="539"/>
      <c r="D882" s="540"/>
      <c r="E882" s="540"/>
      <c r="F882" s="540"/>
      <c r="G882" s="540"/>
    </row>
    <row r="883" spans="2:7" ht="16" hidden="1" x14ac:dyDescent="0.2">
      <c r="B883" s="538"/>
      <c r="C883" s="539"/>
      <c r="D883" s="540"/>
      <c r="E883" s="540"/>
      <c r="F883" s="540"/>
      <c r="G883" s="540"/>
    </row>
    <row r="884" spans="2:7" ht="16" hidden="1" x14ac:dyDescent="0.2">
      <c r="B884" s="538"/>
      <c r="C884" s="539"/>
      <c r="D884" s="540"/>
      <c r="E884" s="540"/>
      <c r="F884" s="540"/>
      <c r="G884" s="540"/>
    </row>
    <row r="885" spans="2:7" ht="16" hidden="1" x14ac:dyDescent="0.2">
      <c r="B885" s="538"/>
      <c r="C885" s="539"/>
      <c r="D885" s="540"/>
      <c r="E885" s="540"/>
      <c r="F885" s="540"/>
      <c r="G885" s="540"/>
    </row>
    <row r="886" spans="2:7" ht="16" hidden="1" x14ac:dyDescent="0.2">
      <c r="B886" s="538"/>
      <c r="C886" s="539"/>
      <c r="D886" s="540"/>
      <c r="E886" s="540"/>
      <c r="F886" s="540"/>
      <c r="G886" s="540"/>
    </row>
    <row r="887" spans="2:7" ht="16" hidden="1" x14ac:dyDescent="0.2">
      <c r="B887" s="538"/>
      <c r="C887" s="539"/>
      <c r="D887" s="540"/>
      <c r="E887" s="540"/>
      <c r="F887" s="540"/>
      <c r="G887" s="540"/>
    </row>
    <row r="888" spans="2:7" ht="16" hidden="1" x14ac:dyDescent="0.2">
      <c r="B888" s="538"/>
      <c r="C888" s="539"/>
      <c r="D888" s="540"/>
      <c r="E888" s="540"/>
      <c r="F888" s="540"/>
      <c r="G888" s="540"/>
    </row>
    <row r="889" spans="2:7" ht="16" hidden="1" x14ac:dyDescent="0.2">
      <c r="B889" s="538"/>
      <c r="C889" s="539"/>
      <c r="D889" s="540"/>
      <c r="E889" s="540"/>
      <c r="F889" s="540"/>
      <c r="G889" s="540"/>
    </row>
    <row r="890" spans="2:7" ht="16" hidden="1" x14ac:dyDescent="0.2">
      <c r="B890" s="538"/>
      <c r="C890" s="539"/>
      <c r="D890" s="540"/>
      <c r="E890" s="540"/>
      <c r="F890" s="540"/>
      <c r="G890" s="540"/>
    </row>
    <row r="891" spans="2:7" ht="16" hidden="1" x14ac:dyDescent="0.2">
      <c r="B891" s="538"/>
      <c r="C891" s="539"/>
      <c r="D891" s="540"/>
      <c r="E891" s="540"/>
      <c r="F891" s="540"/>
      <c r="G891" s="540"/>
    </row>
    <row r="892" spans="2:7" ht="16" hidden="1" x14ac:dyDescent="0.2">
      <c r="B892" s="538"/>
      <c r="C892" s="539"/>
      <c r="D892" s="540"/>
      <c r="E892" s="540"/>
      <c r="F892" s="540"/>
      <c r="G892" s="540"/>
    </row>
    <row r="893" spans="2:7" ht="16" hidden="1" x14ac:dyDescent="0.2">
      <c r="B893" s="538"/>
      <c r="C893" s="539"/>
      <c r="D893" s="540"/>
      <c r="E893" s="540"/>
      <c r="F893" s="540"/>
      <c r="G893" s="540"/>
    </row>
    <row r="894" spans="2:7" ht="16" hidden="1" x14ac:dyDescent="0.2">
      <c r="B894" s="538"/>
      <c r="C894" s="539"/>
      <c r="D894" s="540"/>
      <c r="E894" s="540"/>
      <c r="F894" s="540"/>
      <c r="G894" s="540"/>
    </row>
    <row r="895" spans="2:7" ht="16" hidden="1" x14ac:dyDescent="0.2">
      <c r="B895" s="538"/>
      <c r="C895" s="539"/>
      <c r="D895" s="540"/>
      <c r="E895" s="540"/>
      <c r="F895" s="540"/>
      <c r="G895" s="540"/>
    </row>
    <row r="896" spans="2:7" ht="16" hidden="1" x14ac:dyDescent="0.2">
      <c r="B896" s="538"/>
      <c r="C896" s="539"/>
      <c r="D896" s="540"/>
      <c r="E896" s="540"/>
      <c r="F896" s="540"/>
      <c r="G896" s="540"/>
    </row>
    <row r="897" spans="2:7" ht="16" hidden="1" x14ac:dyDescent="0.2">
      <c r="B897" s="538"/>
      <c r="C897" s="539"/>
      <c r="D897" s="540"/>
      <c r="E897" s="540"/>
      <c r="F897" s="540"/>
      <c r="G897" s="540"/>
    </row>
    <row r="898" spans="2:7" ht="16" hidden="1" x14ac:dyDescent="0.2">
      <c r="B898" s="538"/>
      <c r="C898" s="539"/>
      <c r="D898" s="540"/>
      <c r="E898" s="540"/>
      <c r="F898" s="540"/>
      <c r="G898" s="540"/>
    </row>
    <row r="899" spans="2:7" ht="16" hidden="1" x14ac:dyDescent="0.2">
      <c r="B899" s="538"/>
      <c r="C899" s="539"/>
      <c r="D899" s="540"/>
      <c r="E899" s="540"/>
      <c r="F899" s="540"/>
      <c r="G899" s="540"/>
    </row>
    <row r="900" spans="2:7" ht="16" hidden="1" x14ac:dyDescent="0.2">
      <c r="B900" s="538"/>
      <c r="C900" s="539"/>
      <c r="D900" s="540"/>
      <c r="E900" s="540"/>
      <c r="F900" s="540"/>
      <c r="G900" s="540"/>
    </row>
    <row r="901" spans="2:7" ht="16" hidden="1" x14ac:dyDescent="0.2">
      <c r="B901" s="538"/>
      <c r="C901" s="539"/>
      <c r="D901" s="540"/>
      <c r="E901" s="540"/>
      <c r="F901" s="540"/>
      <c r="G901" s="540"/>
    </row>
    <row r="902" spans="2:7" ht="16" hidden="1" x14ac:dyDescent="0.2">
      <c r="B902" s="538"/>
      <c r="C902" s="539"/>
      <c r="D902" s="540"/>
      <c r="E902" s="540"/>
      <c r="F902" s="540"/>
      <c r="G902" s="540"/>
    </row>
    <row r="903" spans="2:7" ht="16" hidden="1" x14ac:dyDescent="0.2">
      <c r="B903" s="538"/>
      <c r="C903" s="539"/>
      <c r="D903" s="540"/>
      <c r="E903" s="540"/>
      <c r="F903" s="540"/>
      <c r="G903" s="540"/>
    </row>
    <row r="904" spans="2:7" ht="16" hidden="1" x14ac:dyDescent="0.2">
      <c r="B904" s="538"/>
      <c r="C904" s="539"/>
      <c r="D904" s="540"/>
      <c r="E904" s="540"/>
      <c r="F904" s="540"/>
      <c r="G904" s="540"/>
    </row>
    <row r="905" spans="2:7" ht="16" hidden="1" x14ac:dyDescent="0.2">
      <c r="B905" s="538"/>
      <c r="C905" s="539"/>
      <c r="D905" s="540"/>
      <c r="E905" s="540"/>
      <c r="F905" s="540"/>
      <c r="G905" s="540"/>
    </row>
    <row r="906" spans="2:7" ht="16" hidden="1" x14ac:dyDescent="0.2">
      <c r="B906" s="538"/>
      <c r="C906" s="539"/>
      <c r="D906" s="540"/>
      <c r="E906" s="540"/>
      <c r="F906" s="540"/>
      <c r="G906" s="540"/>
    </row>
    <row r="907" spans="2:7" ht="16" hidden="1" x14ac:dyDescent="0.2">
      <c r="B907" s="538"/>
      <c r="C907" s="539"/>
      <c r="D907" s="540"/>
      <c r="E907" s="540"/>
      <c r="F907" s="540"/>
      <c r="G907" s="540"/>
    </row>
    <row r="908" spans="2:7" ht="16" hidden="1" x14ac:dyDescent="0.2">
      <c r="B908" s="538"/>
      <c r="C908" s="539"/>
      <c r="D908" s="540"/>
      <c r="E908" s="540"/>
      <c r="F908" s="540"/>
      <c r="G908" s="540"/>
    </row>
    <row r="909" spans="2:7" ht="16" hidden="1" x14ac:dyDescent="0.2">
      <c r="B909" s="538"/>
      <c r="C909" s="539"/>
      <c r="D909" s="540"/>
      <c r="E909" s="540"/>
      <c r="F909" s="540"/>
      <c r="G909" s="540"/>
    </row>
    <row r="910" spans="2:7" ht="16" hidden="1" x14ac:dyDescent="0.2">
      <c r="B910" s="538"/>
      <c r="C910" s="539"/>
      <c r="D910" s="540"/>
      <c r="E910" s="540"/>
      <c r="F910" s="540"/>
      <c r="G910" s="540"/>
    </row>
    <row r="911" spans="2:7" ht="16" hidden="1" x14ac:dyDescent="0.2">
      <c r="B911" s="538"/>
      <c r="C911" s="539"/>
      <c r="D911" s="540"/>
      <c r="E911" s="540"/>
      <c r="F911" s="540"/>
      <c r="G911" s="540"/>
    </row>
    <row r="912" spans="2:7" ht="16" hidden="1" x14ac:dyDescent="0.2">
      <c r="B912" s="538"/>
      <c r="C912" s="539"/>
      <c r="D912" s="540"/>
      <c r="E912" s="540"/>
      <c r="F912" s="540"/>
      <c r="G912" s="540"/>
    </row>
    <row r="913" spans="2:7" ht="16" hidden="1" x14ac:dyDescent="0.2">
      <c r="B913" s="538"/>
      <c r="C913" s="539"/>
      <c r="D913" s="540"/>
      <c r="E913" s="540"/>
      <c r="F913" s="540"/>
      <c r="G913" s="540"/>
    </row>
    <row r="914" spans="2:7" ht="16" hidden="1" x14ac:dyDescent="0.2">
      <c r="B914" s="538"/>
      <c r="C914" s="539"/>
      <c r="D914" s="540"/>
      <c r="E914" s="540"/>
      <c r="F914" s="540"/>
      <c r="G914" s="540"/>
    </row>
    <row r="915" spans="2:7" ht="16" hidden="1" x14ac:dyDescent="0.2">
      <c r="B915" s="538"/>
      <c r="C915" s="539"/>
      <c r="D915" s="540"/>
      <c r="E915" s="540"/>
      <c r="F915" s="540"/>
      <c r="G915" s="540"/>
    </row>
    <row r="916" spans="2:7" ht="16" hidden="1" x14ac:dyDescent="0.2">
      <c r="B916" s="538"/>
      <c r="C916" s="539"/>
      <c r="D916" s="540"/>
      <c r="E916" s="540"/>
      <c r="F916" s="540"/>
      <c r="G916" s="540"/>
    </row>
    <row r="917" spans="2:7" ht="16" hidden="1" x14ac:dyDescent="0.2">
      <c r="B917" s="538"/>
      <c r="C917" s="539"/>
      <c r="D917" s="540"/>
      <c r="E917" s="540"/>
      <c r="F917" s="540"/>
      <c r="G917" s="540"/>
    </row>
    <row r="918" spans="2:7" ht="16" hidden="1" x14ac:dyDescent="0.2">
      <c r="B918" s="538"/>
      <c r="C918" s="539"/>
      <c r="D918" s="540"/>
      <c r="E918" s="540"/>
      <c r="F918" s="540"/>
      <c r="G918" s="540"/>
    </row>
    <row r="919" spans="2:7" ht="16" hidden="1" x14ac:dyDescent="0.2">
      <c r="B919" s="538"/>
      <c r="C919" s="539"/>
      <c r="D919" s="540"/>
      <c r="E919" s="540"/>
      <c r="F919" s="540"/>
      <c r="G919" s="540"/>
    </row>
    <row r="920" spans="2:7" ht="16" hidden="1" x14ac:dyDescent="0.2">
      <c r="B920" s="538"/>
      <c r="C920" s="539"/>
      <c r="D920" s="540"/>
      <c r="E920" s="540"/>
      <c r="F920" s="540"/>
      <c r="G920" s="540"/>
    </row>
    <row r="921" spans="2:7" ht="16" hidden="1" x14ac:dyDescent="0.2">
      <c r="B921" s="538"/>
      <c r="C921" s="539"/>
      <c r="D921" s="540"/>
      <c r="E921" s="540"/>
      <c r="F921" s="540"/>
      <c r="G921" s="540"/>
    </row>
    <row r="922" spans="2:7" ht="16" hidden="1" x14ac:dyDescent="0.2">
      <c r="B922" s="538"/>
      <c r="C922" s="539"/>
      <c r="D922" s="540"/>
      <c r="E922" s="540"/>
      <c r="F922" s="540"/>
      <c r="G922" s="540"/>
    </row>
    <row r="923" spans="2:7" ht="16" hidden="1" x14ac:dyDescent="0.2">
      <c r="B923" s="538"/>
      <c r="C923" s="539"/>
      <c r="D923" s="540"/>
      <c r="E923" s="540"/>
      <c r="F923" s="540"/>
      <c r="G923" s="540"/>
    </row>
    <row r="924" spans="2:7" ht="16" hidden="1" x14ac:dyDescent="0.2">
      <c r="B924" s="538"/>
      <c r="C924" s="539"/>
      <c r="D924" s="540"/>
      <c r="E924" s="540"/>
      <c r="F924" s="540"/>
      <c r="G924" s="540"/>
    </row>
    <row r="925" spans="2:7" ht="16" hidden="1" x14ac:dyDescent="0.2">
      <c r="B925" s="538"/>
      <c r="C925" s="539"/>
      <c r="D925" s="540"/>
      <c r="E925" s="540"/>
      <c r="F925" s="540"/>
      <c r="G925" s="540"/>
    </row>
    <row r="926" spans="2:7" ht="16" hidden="1" x14ac:dyDescent="0.2">
      <c r="B926" s="538"/>
      <c r="C926" s="539"/>
      <c r="D926" s="540"/>
      <c r="E926" s="540"/>
      <c r="F926" s="540"/>
      <c r="G926" s="540"/>
    </row>
    <row r="927" spans="2:7" ht="16" hidden="1" x14ac:dyDescent="0.2">
      <c r="B927" s="538"/>
      <c r="C927" s="539"/>
      <c r="D927" s="540"/>
      <c r="E927" s="540"/>
      <c r="F927" s="540"/>
      <c r="G927" s="540"/>
    </row>
    <row r="928" spans="2:7" ht="16" hidden="1" x14ac:dyDescent="0.2">
      <c r="B928" s="538"/>
      <c r="C928" s="539"/>
      <c r="D928" s="540"/>
      <c r="E928" s="540"/>
      <c r="F928" s="540"/>
      <c r="G928" s="540"/>
    </row>
    <row r="929" spans="2:7" ht="16" hidden="1" x14ac:dyDescent="0.2">
      <c r="B929" s="538"/>
      <c r="C929" s="539"/>
      <c r="D929" s="540"/>
      <c r="E929" s="540"/>
      <c r="F929" s="540"/>
      <c r="G929" s="540"/>
    </row>
    <row r="930" spans="2:7" ht="16" hidden="1" x14ac:dyDescent="0.2">
      <c r="B930" s="538"/>
      <c r="C930" s="539"/>
      <c r="D930" s="540"/>
      <c r="E930" s="540"/>
      <c r="F930" s="540"/>
      <c r="G930" s="540"/>
    </row>
    <row r="931" spans="2:7" ht="16" hidden="1" x14ac:dyDescent="0.2">
      <c r="B931" s="538"/>
      <c r="C931" s="539"/>
      <c r="D931" s="540"/>
      <c r="E931" s="540"/>
      <c r="F931" s="540"/>
      <c r="G931" s="540"/>
    </row>
    <row r="932" spans="2:7" ht="16" hidden="1" x14ac:dyDescent="0.2">
      <c r="B932" s="538"/>
      <c r="C932" s="539"/>
      <c r="D932" s="540"/>
      <c r="E932" s="540"/>
      <c r="F932" s="540"/>
      <c r="G932" s="540"/>
    </row>
    <row r="933" spans="2:7" ht="16" hidden="1" x14ac:dyDescent="0.2">
      <c r="B933" s="538"/>
      <c r="C933" s="539"/>
      <c r="D933" s="540"/>
      <c r="E933" s="540"/>
      <c r="F933" s="540"/>
      <c r="G933" s="540"/>
    </row>
    <row r="934" spans="2:7" ht="16" hidden="1" x14ac:dyDescent="0.2">
      <c r="B934" s="538"/>
      <c r="C934" s="539"/>
      <c r="D934" s="540"/>
      <c r="E934" s="540"/>
      <c r="F934" s="540"/>
      <c r="G934" s="540"/>
    </row>
    <row r="935" spans="2:7" ht="16" hidden="1" x14ac:dyDescent="0.2">
      <c r="B935" s="538"/>
      <c r="C935" s="539"/>
      <c r="D935" s="540"/>
      <c r="E935" s="540"/>
      <c r="F935" s="540"/>
      <c r="G935" s="540"/>
    </row>
    <row r="936" spans="2:7" ht="16" hidden="1" x14ac:dyDescent="0.2">
      <c r="B936" s="538"/>
      <c r="C936" s="539"/>
      <c r="D936" s="540"/>
      <c r="E936" s="540"/>
      <c r="F936" s="540"/>
      <c r="G936" s="540"/>
    </row>
    <row r="937" spans="2:7" ht="16" hidden="1" x14ac:dyDescent="0.2">
      <c r="B937" s="538"/>
      <c r="C937" s="539"/>
      <c r="D937" s="540"/>
      <c r="E937" s="540"/>
      <c r="F937" s="540"/>
      <c r="G937" s="540"/>
    </row>
    <row r="938" spans="2:7" ht="16" hidden="1" x14ac:dyDescent="0.2">
      <c r="B938" s="538"/>
      <c r="C938" s="539"/>
      <c r="D938" s="540"/>
      <c r="E938" s="540"/>
      <c r="F938" s="540"/>
      <c r="G938" s="540"/>
    </row>
    <row r="939" spans="2:7" ht="16" hidden="1" x14ac:dyDescent="0.2">
      <c r="B939" s="538"/>
      <c r="C939" s="539"/>
      <c r="D939" s="540"/>
      <c r="E939" s="540"/>
      <c r="F939" s="540"/>
      <c r="G939" s="540"/>
    </row>
    <row r="940" spans="2:7" ht="16" hidden="1" x14ac:dyDescent="0.2">
      <c r="B940" s="538"/>
      <c r="C940" s="539"/>
      <c r="D940" s="540"/>
      <c r="E940" s="540"/>
      <c r="F940" s="540"/>
      <c r="G940" s="540"/>
    </row>
    <row r="941" spans="2:7" ht="16" hidden="1" x14ac:dyDescent="0.2">
      <c r="B941" s="538"/>
      <c r="C941" s="539"/>
      <c r="D941" s="540"/>
      <c r="E941" s="540"/>
      <c r="F941" s="540"/>
      <c r="G941" s="540"/>
    </row>
    <row r="942" spans="2:7" ht="16" hidden="1" x14ac:dyDescent="0.2">
      <c r="B942" s="538"/>
      <c r="C942" s="539"/>
      <c r="D942" s="540"/>
      <c r="E942" s="540"/>
      <c r="F942" s="540"/>
      <c r="G942" s="540"/>
    </row>
    <row r="943" spans="2:7" ht="16" hidden="1" x14ac:dyDescent="0.2">
      <c r="B943" s="538"/>
      <c r="C943" s="539"/>
      <c r="D943" s="540"/>
      <c r="E943" s="540"/>
      <c r="F943" s="540"/>
      <c r="G943" s="540"/>
    </row>
    <row r="944" spans="2:7" ht="16" hidden="1" x14ac:dyDescent="0.2">
      <c r="B944" s="538"/>
      <c r="C944" s="539"/>
      <c r="D944" s="540"/>
      <c r="E944" s="540"/>
      <c r="F944" s="540"/>
      <c r="G944" s="540"/>
    </row>
    <row r="945" spans="2:7" ht="16" hidden="1" x14ac:dyDescent="0.2">
      <c r="B945" s="538"/>
      <c r="C945" s="539"/>
      <c r="D945" s="540"/>
      <c r="E945" s="540"/>
      <c r="F945" s="540"/>
      <c r="G945" s="540"/>
    </row>
    <row r="946" spans="2:7" ht="16" hidden="1" x14ac:dyDescent="0.2">
      <c r="B946" s="538"/>
      <c r="C946" s="539"/>
      <c r="D946" s="540"/>
      <c r="E946" s="540"/>
      <c r="F946" s="540"/>
      <c r="G946" s="540"/>
    </row>
    <row r="947" spans="2:7" ht="16" hidden="1" x14ac:dyDescent="0.2">
      <c r="B947" s="538"/>
      <c r="C947" s="539"/>
      <c r="D947" s="540"/>
      <c r="E947" s="540"/>
      <c r="F947" s="540"/>
      <c r="G947" s="540"/>
    </row>
    <row r="948" spans="2:7" ht="16" hidden="1" x14ac:dyDescent="0.2">
      <c r="B948" s="538"/>
      <c r="C948" s="539"/>
      <c r="D948" s="540"/>
      <c r="E948" s="540"/>
      <c r="F948" s="540"/>
      <c r="G948" s="540"/>
    </row>
    <row r="949" spans="2:7" ht="16" hidden="1" x14ac:dyDescent="0.2">
      <c r="B949" s="538"/>
      <c r="C949" s="539"/>
      <c r="D949" s="540"/>
      <c r="E949" s="540"/>
      <c r="F949" s="540"/>
      <c r="G949" s="540"/>
    </row>
    <row r="950" spans="2:7" ht="16" hidden="1" x14ac:dyDescent="0.2">
      <c r="B950" s="538"/>
      <c r="C950" s="539"/>
      <c r="D950" s="540"/>
      <c r="E950" s="540"/>
      <c r="F950" s="540"/>
      <c r="G950" s="540"/>
    </row>
    <row r="951" spans="2:7" ht="16" hidden="1" x14ac:dyDescent="0.2">
      <c r="B951" s="538"/>
      <c r="C951" s="539"/>
      <c r="D951" s="540"/>
      <c r="E951" s="540"/>
      <c r="F951" s="540"/>
      <c r="G951" s="540"/>
    </row>
    <row r="952" spans="2:7" ht="16" hidden="1" x14ac:dyDescent="0.2">
      <c r="B952" s="538"/>
      <c r="C952" s="539"/>
      <c r="D952" s="540"/>
      <c r="E952" s="540"/>
      <c r="F952" s="540"/>
      <c r="G952" s="540"/>
    </row>
    <row r="953" spans="2:7" ht="16" hidden="1" x14ac:dyDescent="0.2">
      <c r="B953" s="538"/>
      <c r="C953" s="539"/>
      <c r="D953" s="540"/>
      <c r="E953" s="540"/>
      <c r="F953" s="540"/>
      <c r="G953" s="540"/>
    </row>
    <row r="954" spans="2:7" ht="16" hidden="1" x14ac:dyDescent="0.2">
      <c r="B954" s="538"/>
      <c r="C954" s="539"/>
      <c r="D954" s="540"/>
      <c r="E954" s="540"/>
      <c r="F954" s="540"/>
      <c r="G954" s="540"/>
    </row>
    <row r="955" spans="2:7" ht="16" hidden="1" x14ac:dyDescent="0.2">
      <c r="B955" s="538"/>
      <c r="C955" s="539"/>
      <c r="D955" s="540"/>
      <c r="E955" s="540"/>
      <c r="F955" s="540"/>
      <c r="G955" s="540"/>
    </row>
    <row r="956" spans="2:7" ht="16" hidden="1" x14ac:dyDescent="0.2">
      <c r="B956" s="538"/>
      <c r="C956" s="539"/>
      <c r="D956" s="540"/>
      <c r="E956" s="540"/>
      <c r="F956" s="540"/>
      <c r="G956" s="540"/>
    </row>
    <row r="957" spans="2:7" ht="16" hidden="1" x14ac:dyDescent="0.2">
      <c r="B957" s="538"/>
      <c r="C957" s="539"/>
      <c r="D957" s="540"/>
      <c r="E957" s="540"/>
      <c r="F957" s="540"/>
      <c r="G957" s="540"/>
    </row>
    <row r="958" spans="2:7" ht="16" hidden="1" x14ac:dyDescent="0.2">
      <c r="B958" s="538"/>
      <c r="C958" s="539"/>
      <c r="D958" s="540"/>
      <c r="E958" s="540"/>
      <c r="F958" s="540"/>
      <c r="G958" s="540"/>
    </row>
    <row r="959" spans="2:7" ht="16" hidden="1" x14ac:dyDescent="0.2">
      <c r="B959" s="538"/>
      <c r="C959" s="539"/>
      <c r="D959" s="540"/>
      <c r="E959" s="540"/>
      <c r="F959" s="540"/>
      <c r="G959" s="540"/>
    </row>
    <row r="960" spans="2:7" ht="16" hidden="1" x14ac:dyDescent="0.2">
      <c r="B960" s="538"/>
      <c r="C960" s="539"/>
      <c r="D960" s="540"/>
      <c r="E960" s="540"/>
      <c r="F960" s="540"/>
      <c r="G960" s="540"/>
    </row>
    <row r="961" spans="2:7" ht="16" hidden="1" x14ac:dyDescent="0.2">
      <c r="B961" s="538"/>
      <c r="C961" s="539"/>
      <c r="D961" s="540"/>
      <c r="E961" s="540"/>
      <c r="F961" s="540"/>
      <c r="G961" s="540"/>
    </row>
    <row r="962" spans="2:7" ht="16" hidden="1" x14ac:dyDescent="0.2">
      <c r="B962" s="538"/>
      <c r="C962" s="539"/>
      <c r="D962" s="540"/>
      <c r="E962" s="540"/>
      <c r="F962" s="540"/>
      <c r="G962" s="540"/>
    </row>
    <row r="963" spans="2:7" ht="16" hidden="1" x14ac:dyDescent="0.2">
      <c r="B963" s="538"/>
      <c r="C963" s="539"/>
      <c r="D963" s="540"/>
      <c r="E963" s="540"/>
      <c r="F963" s="540"/>
      <c r="G963" s="540"/>
    </row>
    <row r="964" spans="2:7" ht="16" hidden="1" x14ac:dyDescent="0.2">
      <c r="B964" s="538"/>
      <c r="C964" s="539"/>
      <c r="D964" s="540"/>
      <c r="E964" s="540"/>
      <c r="F964" s="540"/>
      <c r="G964" s="540"/>
    </row>
    <row r="965" spans="2:7" ht="16" hidden="1" x14ac:dyDescent="0.2">
      <c r="B965" s="538"/>
      <c r="C965" s="539"/>
      <c r="D965" s="540"/>
      <c r="E965" s="540"/>
      <c r="F965" s="540"/>
      <c r="G965" s="540"/>
    </row>
    <row r="966" spans="2:7" ht="16" hidden="1" x14ac:dyDescent="0.2">
      <c r="B966" s="538"/>
      <c r="C966" s="539"/>
      <c r="D966" s="540"/>
      <c r="E966" s="540"/>
      <c r="F966" s="540"/>
      <c r="G966" s="540"/>
    </row>
    <row r="967" spans="2:7" ht="16" hidden="1" x14ac:dyDescent="0.2">
      <c r="B967" s="538"/>
      <c r="C967" s="539"/>
      <c r="D967" s="540"/>
      <c r="E967" s="540"/>
      <c r="F967" s="540"/>
      <c r="G967" s="540"/>
    </row>
    <row r="968" spans="2:7" ht="16" hidden="1" x14ac:dyDescent="0.2">
      <c r="B968" s="538"/>
      <c r="C968" s="539"/>
      <c r="D968" s="540"/>
      <c r="E968" s="540"/>
      <c r="F968" s="540"/>
      <c r="G968" s="540"/>
    </row>
    <row r="969" spans="2:7" ht="16" hidden="1" x14ac:dyDescent="0.2">
      <c r="B969" s="538"/>
      <c r="C969" s="539"/>
      <c r="D969" s="540"/>
      <c r="E969" s="540"/>
      <c r="F969" s="540"/>
      <c r="G969" s="540"/>
    </row>
    <row r="970" spans="2:7" ht="16" hidden="1" x14ac:dyDescent="0.2">
      <c r="B970" s="538"/>
      <c r="C970" s="539"/>
      <c r="D970" s="540"/>
      <c r="E970" s="540"/>
      <c r="F970" s="540"/>
      <c r="G970" s="540"/>
    </row>
    <row r="971" spans="2:7" ht="16" hidden="1" x14ac:dyDescent="0.2">
      <c r="B971" s="538"/>
      <c r="C971" s="539"/>
      <c r="D971" s="540"/>
      <c r="E971" s="540"/>
      <c r="F971" s="540"/>
      <c r="G971" s="540"/>
    </row>
    <row r="972" spans="2:7" ht="16" hidden="1" x14ac:dyDescent="0.2">
      <c r="B972" s="538"/>
      <c r="C972" s="539"/>
      <c r="D972" s="540"/>
      <c r="E972" s="540"/>
      <c r="F972" s="540"/>
      <c r="G972" s="540"/>
    </row>
    <row r="973" spans="2:7" ht="16" hidden="1" x14ac:dyDescent="0.2">
      <c r="B973" s="538"/>
      <c r="C973" s="539"/>
      <c r="D973" s="540"/>
      <c r="E973" s="540"/>
      <c r="F973" s="540"/>
      <c r="G973" s="540"/>
    </row>
    <row r="974" spans="2:7" ht="16" hidden="1" x14ac:dyDescent="0.2">
      <c r="B974" s="538"/>
      <c r="C974" s="539"/>
      <c r="D974" s="540"/>
      <c r="E974" s="540"/>
      <c r="F974" s="540"/>
      <c r="G974" s="540"/>
    </row>
    <row r="975" spans="2:7" ht="16" hidden="1" x14ac:dyDescent="0.2">
      <c r="B975" s="538"/>
      <c r="C975" s="539"/>
      <c r="D975" s="540"/>
      <c r="E975" s="540"/>
      <c r="F975" s="540"/>
      <c r="G975" s="540"/>
    </row>
    <row r="976" spans="2:7" ht="16" hidden="1" x14ac:dyDescent="0.2">
      <c r="B976" s="538"/>
      <c r="C976" s="539"/>
      <c r="D976" s="540"/>
      <c r="E976" s="540"/>
      <c r="F976" s="540"/>
      <c r="G976" s="540"/>
    </row>
    <row r="977" spans="2:7" ht="16" hidden="1" x14ac:dyDescent="0.2">
      <c r="B977" s="538"/>
      <c r="C977" s="539"/>
      <c r="D977" s="540"/>
      <c r="E977" s="540"/>
      <c r="F977" s="540"/>
      <c r="G977" s="540"/>
    </row>
    <row r="978" spans="2:7" ht="16" hidden="1" x14ac:dyDescent="0.2">
      <c r="B978" s="538"/>
      <c r="C978" s="539"/>
      <c r="D978" s="540"/>
      <c r="E978" s="540"/>
      <c r="F978" s="540"/>
      <c r="G978" s="540"/>
    </row>
    <row r="979" spans="2:7" ht="16" hidden="1" x14ac:dyDescent="0.2">
      <c r="B979" s="538"/>
      <c r="C979" s="539"/>
      <c r="D979" s="540"/>
      <c r="E979" s="540"/>
      <c r="F979" s="540"/>
      <c r="G979" s="540"/>
    </row>
    <row r="980" spans="2:7" ht="16" hidden="1" x14ac:dyDescent="0.2">
      <c r="B980" s="538"/>
      <c r="C980" s="539"/>
      <c r="D980" s="540"/>
      <c r="E980" s="540"/>
      <c r="F980" s="540"/>
      <c r="G980" s="540"/>
    </row>
    <row r="981" spans="2:7" ht="16" hidden="1" x14ac:dyDescent="0.2">
      <c r="B981" s="538"/>
      <c r="C981" s="539"/>
      <c r="D981" s="540"/>
      <c r="E981" s="540"/>
      <c r="F981" s="540"/>
      <c r="G981" s="540"/>
    </row>
    <row r="982" spans="2:7" ht="16" hidden="1" x14ac:dyDescent="0.2">
      <c r="B982" s="538"/>
      <c r="C982" s="539"/>
      <c r="D982" s="540"/>
      <c r="E982" s="540"/>
      <c r="F982" s="540"/>
      <c r="G982" s="540"/>
    </row>
    <row r="983" spans="2:7" ht="16" hidden="1" x14ac:dyDescent="0.2">
      <c r="B983" s="538"/>
      <c r="C983" s="539"/>
      <c r="D983" s="540"/>
      <c r="E983" s="540"/>
      <c r="F983" s="540"/>
      <c r="G983" s="540"/>
    </row>
    <row r="984" spans="2:7" ht="16" hidden="1" x14ac:dyDescent="0.2">
      <c r="B984" s="538"/>
      <c r="C984" s="539"/>
      <c r="D984" s="540"/>
      <c r="E984" s="540"/>
      <c r="F984" s="540"/>
      <c r="G984" s="540"/>
    </row>
    <row r="985" spans="2:7" ht="16" hidden="1" x14ac:dyDescent="0.2">
      <c r="B985" s="538"/>
      <c r="C985" s="539"/>
      <c r="D985" s="540"/>
      <c r="E985" s="540"/>
      <c r="F985" s="540"/>
      <c r="G985" s="540"/>
    </row>
    <row r="986" spans="2:7" ht="16" hidden="1" x14ac:dyDescent="0.2">
      <c r="B986" s="538"/>
      <c r="C986" s="539"/>
      <c r="D986" s="540"/>
      <c r="E986" s="540"/>
      <c r="F986" s="540"/>
      <c r="G986" s="540"/>
    </row>
    <row r="987" spans="2:7" ht="16" hidden="1" x14ac:dyDescent="0.2">
      <c r="B987" s="538"/>
      <c r="C987" s="539"/>
      <c r="D987" s="540"/>
      <c r="E987" s="540"/>
      <c r="F987" s="540"/>
      <c r="G987" s="540"/>
    </row>
    <row r="988" spans="2:7" ht="16" hidden="1" x14ac:dyDescent="0.2">
      <c r="B988" s="538"/>
      <c r="C988" s="539"/>
      <c r="D988" s="540"/>
      <c r="E988" s="540"/>
      <c r="F988" s="540"/>
      <c r="G988" s="540"/>
    </row>
    <row r="989" spans="2:7" ht="16" hidden="1" x14ac:dyDescent="0.2">
      <c r="B989" s="538"/>
      <c r="C989" s="539"/>
      <c r="D989" s="540"/>
      <c r="E989" s="540"/>
      <c r="F989" s="540"/>
      <c r="G989" s="540"/>
    </row>
    <row r="990" spans="2:7" ht="16" hidden="1" x14ac:dyDescent="0.2">
      <c r="B990" s="538"/>
      <c r="C990" s="539"/>
      <c r="D990" s="540"/>
      <c r="E990" s="540"/>
      <c r="F990" s="540"/>
      <c r="G990" s="540"/>
    </row>
    <row r="991" spans="2:7" ht="16" hidden="1" x14ac:dyDescent="0.2">
      <c r="B991" s="538"/>
      <c r="C991" s="539"/>
      <c r="D991" s="540"/>
      <c r="E991" s="540"/>
      <c r="F991" s="540"/>
      <c r="G991" s="540"/>
    </row>
    <row r="992" spans="2:7" ht="16" hidden="1" x14ac:dyDescent="0.2">
      <c r="B992" s="538"/>
      <c r="C992" s="539"/>
      <c r="D992" s="540"/>
      <c r="E992" s="540"/>
      <c r="F992" s="540"/>
      <c r="G992" s="540"/>
    </row>
    <row r="993" spans="2:7" ht="16" hidden="1" x14ac:dyDescent="0.2">
      <c r="B993" s="538"/>
      <c r="C993" s="539"/>
      <c r="D993" s="540"/>
      <c r="E993" s="540"/>
      <c r="F993" s="540"/>
      <c r="G993" s="540"/>
    </row>
    <row r="994" spans="2:7" ht="16" hidden="1" x14ac:dyDescent="0.2">
      <c r="B994" s="538"/>
      <c r="C994" s="539"/>
      <c r="D994" s="540"/>
      <c r="E994" s="540"/>
      <c r="F994" s="540"/>
      <c r="G994" s="540"/>
    </row>
    <row r="995" spans="2:7" ht="16" hidden="1" x14ac:dyDescent="0.2">
      <c r="B995" s="538"/>
      <c r="C995" s="539"/>
      <c r="D995" s="540"/>
      <c r="E995" s="540"/>
      <c r="F995" s="540"/>
      <c r="G995" s="540"/>
    </row>
    <row r="996" spans="2:7" ht="16" hidden="1" x14ac:dyDescent="0.2">
      <c r="B996" s="538"/>
      <c r="C996" s="539"/>
      <c r="D996" s="540"/>
      <c r="E996" s="540"/>
      <c r="F996" s="540"/>
      <c r="G996" s="540"/>
    </row>
    <row r="997" spans="2:7" ht="16" hidden="1" x14ac:dyDescent="0.2">
      <c r="B997" s="538"/>
      <c r="C997" s="539"/>
      <c r="D997" s="540"/>
      <c r="E997" s="540"/>
      <c r="F997" s="540"/>
      <c r="G997" s="540"/>
    </row>
    <row r="998" spans="2:7" ht="15" hidden="1" customHeight="1" x14ac:dyDescent="0.2"/>
    <row r="999" spans="2:7" x14ac:dyDescent="0.2"/>
    <row r="1000" spans="2:7" x14ac:dyDescent="0.2"/>
    <row r="1001" spans="2:7" x14ac:dyDescent="0.2"/>
    <row r="1002" spans="2:7" x14ac:dyDescent="0.2"/>
  </sheetData>
  <mergeCells count="6">
    <mergeCell ref="A3:A7"/>
    <mergeCell ref="A25:A26"/>
    <mergeCell ref="A30:A38"/>
    <mergeCell ref="A8:A9"/>
    <mergeCell ref="A10:A24"/>
    <mergeCell ref="A27:A29"/>
  </mergeCells>
  <hyperlinks>
    <hyperlink ref="I2" location="'Ficha Técnica Sibaté'!A1" display="SIBATÉ" xr:uid="{D168716A-4BEB-5743-B71F-DA75AF83F7E7}"/>
    <hyperlink ref="J2" location="'Ficha Técnica Sutatausa'!A1" display="SUTATAUSA" xr:uid="{DAD4B7CA-898A-F64F-AA41-4BF3155293C6}"/>
    <hyperlink ref="K2" location="'Ficha Técnica Tausa'!A1" display="TAUSA" xr:uid="{45CD8C95-AC10-2D46-898A-79C457CE0E82}"/>
    <hyperlink ref="L2" location="'Ficha Técnica Ubaté'!A1" display="UBATÉ" xr:uid="{D9855869-F97A-624B-8783-178AA142B42E}"/>
    <hyperlink ref="N2" location="'Ficha Técnica Vergara'!A1" display="VERGARA" xr:uid="{8A89C143-59F5-1A45-9374-B57F3294BE78}"/>
    <hyperlink ref="O2" location="'Ficha Técnica Villapinzón'!A1" display="VILLAPINZÓN" xr:uid="{F8FBF46B-33EE-D84D-8B1A-6B0C105BC479}"/>
    <hyperlink ref="Q2" location="'Ficha Técnica San Bernardo'!A1" display="SAN BERNARDO" xr:uid="{0908BB93-04A3-AC4C-8E1B-B5B51FA5DA63}"/>
    <hyperlink ref="R2" location="'Ficha Técnica Funza'!A1" display="FUNZA" xr:uid="{8410DAD8-F74D-984E-8976-3787CFEF9FD4}"/>
    <hyperlink ref="C2" location="'Ficha Técnica Cogua'!A1" display="COGUA" xr:uid="{9DC79C04-92C0-5341-9319-5CD82DAA5341}"/>
    <hyperlink ref="D2" location="'Ficha Técnica Cucunuba'!A1" display="CUCUNUBÁ" xr:uid="{CBBF484B-A534-584A-97F4-1A95ABB01F40}"/>
    <hyperlink ref="E2" location="'Ficha Técnica Gama'!A1" display="GAMA" xr:uid="{E96F2AB6-7DA3-8B48-ADDC-769399273EDE}"/>
    <hyperlink ref="F2" location="'Ficha Técnica Sesquilé'!A1" display="SESQUILÉ" xr:uid="{65796873-C626-784A-A316-CA995834824C}"/>
    <hyperlink ref="G2" location="'Ficha Técnica Guayabal de Siqui'!A1" display="GUAYABAL DE SIQUIMA" xr:uid="{110E6927-B249-C240-8362-CAEDAA5C692E}"/>
    <hyperlink ref="H2" location="'Ficha Técnica Puerto Salgar'!A1" display="PUERTO SALGAR" xr:uid="{D22CD83D-BBC9-B040-861D-C1D2815C9C0F}"/>
    <hyperlink ref="M2" location="'Ficha Técnica Ubaque'!A1" display="UBAQUE" xr:uid="{2234445D-DDB2-364E-A3C0-73BFAA3F89B9}"/>
    <hyperlink ref="P2" location="'Ficha Técnica Agua de Dios'!A1" display="AGUA DE DIOS" xr:uid="{04CF2F77-6668-AE40-999A-ABF8C3568BE6}"/>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AF422-D552-4CB8-81FC-28DBA9F82589}">
  <dimension ref="B1:H66"/>
  <sheetViews>
    <sheetView showGridLines="0" zoomScale="58" zoomScaleNormal="110" workbookViewId="0">
      <selection activeCell="F16" sqref="F16"/>
    </sheetView>
  </sheetViews>
  <sheetFormatPr baseColWidth="10" defaultColWidth="29.5" defaultRowHeight="16" x14ac:dyDescent="0.2"/>
  <cols>
    <col min="1" max="1" width="7.5" style="156" customWidth="1"/>
    <col min="2" max="2" width="16.33203125" style="156" customWidth="1"/>
    <col min="3" max="3" width="25" style="156" customWidth="1"/>
    <col min="4" max="4" width="69.83203125" style="157" customWidth="1"/>
    <col min="5" max="5" width="12.6640625" style="156" customWidth="1"/>
    <col min="6" max="6" width="24" style="158" bestFit="1" customWidth="1"/>
    <col min="7" max="7" width="20.83203125" style="158" bestFit="1" customWidth="1"/>
    <col min="8" max="8" width="23.6640625" style="159" bestFit="1" customWidth="1"/>
    <col min="9" max="9" width="38.83203125" style="156" customWidth="1"/>
    <col min="10" max="16384" width="29.5" style="156"/>
  </cols>
  <sheetData>
    <row r="1" spans="2:8" ht="31" customHeight="1" thickBot="1" x14ac:dyDescent="0.25"/>
    <row r="2" spans="2:8" ht="31" customHeight="1" x14ac:dyDescent="0.2">
      <c r="B2" s="653" t="s">
        <v>343</v>
      </c>
      <c r="C2" s="654"/>
      <c r="D2" s="654"/>
      <c r="E2" s="654"/>
      <c r="F2" s="654"/>
      <c r="G2" s="654"/>
      <c r="H2" s="655"/>
    </row>
    <row r="3" spans="2:8" ht="31" customHeight="1" thickBot="1" x14ac:dyDescent="0.25">
      <c r="B3" s="656"/>
      <c r="C3" s="657"/>
      <c r="D3" s="657"/>
      <c r="E3" s="657"/>
      <c r="F3" s="657"/>
      <c r="G3" s="657"/>
      <c r="H3" s="658"/>
    </row>
    <row r="4" spans="2:8" ht="31" customHeight="1" x14ac:dyDescent="0.2">
      <c r="B4" s="659" t="s">
        <v>344</v>
      </c>
      <c r="C4" s="650" t="s">
        <v>345</v>
      </c>
      <c r="D4" s="651" t="s">
        <v>31</v>
      </c>
      <c r="E4" s="651" t="s">
        <v>17</v>
      </c>
      <c r="F4" s="651" t="s">
        <v>391</v>
      </c>
      <c r="G4" s="651" t="s">
        <v>347</v>
      </c>
      <c r="H4" s="651" t="s">
        <v>348</v>
      </c>
    </row>
    <row r="5" spans="2:8" ht="31" customHeight="1" thickBot="1" x14ac:dyDescent="0.25">
      <c r="B5" s="660"/>
      <c r="C5" s="650"/>
      <c r="D5" s="651"/>
      <c r="E5" s="651"/>
      <c r="F5" s="651"/>
      <c r="G5" s="651"/>
      <c r="H5" s="651"/>
    </row>
    <row r="6" spans="2:8" ht="31" customHeight="1" x14ac:dyDescent="0.2">
      <c r="B6" s="632" t="s">
        <v>349</v>
      </c>
      <c r="C6" s="128" t="s">
        <v>1</v>
      </c>
      <c r="D6" s="129" t="s">
        <v>350</v>
      </c>
      <c r="E6" s="130">
        <v>16</v>
      </c>
      <c r="F6" s="160">
        <v>50000</v>
      </c>
      <c r="G6" s="161">
        <f>F6*E6</f>
        <v>800000</v>
      </c>
      <c r="H6" s="638">
        <f>G6+G7+G8</f>
        <v>4155500</v>
      </c>
    </row>
    <row r="7" spans="2:8" ht="31" customHeight="1" x14ac:dyDescent="0.2">
      <c r="B7" s="633"/>
      <c r="C7" s="131" t="s">
        <v>2</v>
      </c>
      <c r="D7" s="132" t="s">
        <v>351</v>
      </c>
      <c r="E7" s="133">
        <v>4</v>
      </c>
      <c r="F7" s="162">
        <v>145000</v>
      </c>
      <c r="G7" s="163">
        <f t="shared" ref="G7:G24" si="0">F7*E7</f>
        <v>580000</v>
      </c>
      <c r="H7" s="639"/>
    </row>
    <row r="8" spans="2:8" ht="31" customHeight="1" thickBot="1" x14ac:dyDescent="0.25">
      <c r="B8" s="634"/>
      <c r="C8" s="134" t="s">
        <v>12</v>
      </c>
      <c r="D8" s="135" t="s">
        <v>352</v>
      </c>
      <c r="E8" s="136">
        <v>1</v>
      </c>
      <c r="F8" s="164">
        <v>2775500</v>
      </c>
      <c r="G8" s="165">
        <f t="shared" si="0"/>
        <v>2775500</v>
      </c>
      <c r="H8" s="640"/>
    </row>
    <row r="9" spans="2:8" ht="31" customHeight="1" thickBot="1" x14ac:dyDescent="0.25">
      <c r="B9" s="137"/>
      <c r="C9" s="138"/>
      <c r="D9" s="139"/>
      <c r="E9" s="138"/>
      <c r="F9" s="166"/>
      <c r="G9" s="166"/>
    </row>
    <row r="10" spans="2:8" ht="31" customHeight="1" x14ac:dyDescent="0.2">
      <c r="B10" s="641" t="s">
        <v>353</v>
      </c>
      <c r="C10" s="167" t="s">
        <v>10</v>
      </c>
      <c r="D10" s="168" t="s">
        <v>354</v>
      </c>
      <c r="E10" s="169">
        <v>1</v>
      </c>
      <c r="F10" s="170">
        <v>2775500</v>
      </c>
      <c r="G10" s="171">
        <f t="shared" si="0"/>
        <v>2775500</v>
      </c>
      <c r="H10" s="643">
        <f>F10+F11</f>
        <v>4440800</v>
      </c>
    </row>
    <row r="11" spans="2:8" ht="31" customHeight="1" thickBot="1" x14ac:dyDescent="0.25">
      <c r="B11" s="642"/>
      <c r="C11" s="172" t="s">
        <v>11</v>
      </c>
      <c r="D11" s="173" t="s">
        <v>355</v>
      </c>
      <c r="E11" s="174">
        <v>1</v>
      </c>
      <c r="F11" s="175">
        <v>1665300</v>
      </c>
      <c r="G11" s="176">
        <f t="shared" si="0"/>
        <v>1665300</v>
      </c>
      <c r="H11" s="644"/>
    </row>
    <row r="12" spans="2:8" ht="31" customHeight="1" thickBot="1" x14ac:dyDescent="0.25">
      <c r="B12" s="137"/>
      <c r="C12" s="138"/>
      <c r="D12" s="139"/>
      <c r="E12" s="138"/>
      <c r="F12" s="166"/>
      <c r="G12" s="166"/>
    </row>
    <row r="13" spans="2:8" ht="136" x14ac:dyDescent="0.2">
      <c r="B13" s="632" t="s">
        <v>356</v>
      </c>
      <c r="C13" s="128" t="s">
        <v>14</v>
      </c>
      <c r="D13" s="129" t="s">
        <v>357</v>
      </c>
      <c r="E13" s="130">
        <v>1</v>
      </c>
      <c r="F13" s="268">
        <v>2000000</v>
      </c>
      <c r="G13" s="269">
        <f t="shared" si="0"/>
        <v>2000000</v>
      </c>
      <c r="H13" s="638">
        <f>G13+G14+G15+G16</f>
        <v>4120482</v>
      </c>
    </row>
    <row r="14" spans="2:8" ht="31" customHeight="1" x14ac:dyDescent="0.2">
      <c r="B14" s="633"/>
      <c r="C14" s="131" t="s">
        <v>67</v>
      </c>
      <c r="D14" s="132" t="s">
        <v>358</v>
      </c>
      <c r="E14" s="133">
        <v>1</v>
      </c>
      <c r="F14" s="162">
        <v>77714</v>
      </c>
      <c r="G14" s="163">
        <f t="shared" si="0"/>
        <v>77714</v>
      </c>
      <c r="H14" s="639"/>
    </row>
    <row r="15" spans="2:8" ht="31" customHeight="1" x14ac:dyDescent="0.2">
      <c r="B15" s="633"/>
      <c r="C15" s="140" t="s">
        <v>3</v>
      </c>
      <c r="D15" s="141" t="s">
        <v>359</v>
      </c>
      <c r="E15" s="142">
        <v>1</v>
      </c>
      <c r="F15" s="162">
        <v>1765218</v>
      </c>
      <c r="G15" s="163">
        <f t="shared" si="0"/>
        <v>1765218</v>
      </c>
      <c r="H15" s="639"/>
    </row>
    <row r="16" spans="2:8" ht="31" customHeight="1" thickBot="1" x14ac:dyDescent="0.25">
      <c r="B16" s="634"/>
      <c r="C16" s="134" t="s">
        <v>20</v>
      </c>
      <c r="D16" s="135" t="s">
        <v>360</v>
      </c>
      <c r="E16" s="136">
        <v>1</v>
      </c>
      <c r="F16" s="164">
        <v>277550</v>
      </c>
      <c r="G16" s="165">
        <f t="shared" si="0"/>
        <v>277550</v>
      </c>
      <c r="H16" s="640"/>
    </row>
    <row r="17" spans="2:8" ht="31" customHeight="1" thickBot="1" x14ac:dyDescent="0.25">
      <c r="B17" s="137"/>
      <c r="C17" s="138"/>
      <c r="D17" s="139"/>
      <c r="E17" s="138"/>
      <c r="F17" s="166"/>
      <c r="G17" s="166"/>
    </row>
    <row r="18" spans="2:8" ht="31" customHeight="1" x14ac:dyDescent="0.2">
      <c r="B18" s="641" t="s">
        <v>361</v>
      </c>
      <c r="C18" s="167" t="s">
        <v>18</v>
      </c>
      <c r="D18" s="168" t="s">
        <v>362</v>
      </c>
      <c r="E18" s="169">
        <v>1</v>
      </c>
      <c r="F18" s="177">
        <v>1665300</v>
      </c>
      <c r="G18" s="178">
        <f t="shared" si="0"/>
        <v>1665300</v>
      </c>
      <c r="H18" s="638">
        <f>G18+G19+G20+G21+G22+G23+G24</f>
        <v>3537300</v>
      </c>
    </row>
    <row r="19" spans="2:8" ht="31" customHeight="1" x14ac:dyDescent="0.2">
      <c r="B19" s="661"/>
      <c r="C19" s="179" t="s">
        <v>4</v>
      </c>
      <c r="D19" s="180" t="s">
        <v>363</v>
      </c>
      <c r="E19" s="181">
        <v>2</v>
      </c>
      <c r="F19" s="182">
        <v>256000</v>
      </c>
      <c r="G19" s="182">
        <f t="shared" si="0"/>
        <v>512000</v>
      </c>
      <c r="H19" s="662"/>
    </row>
    <row r="20" spans="2:8" ht="31" customHeight="1" x14ac:dyDescent="0.2">
      <c r="B20" s="661"/>
      <c r="C20" s="179" t="s">
        <v>5</v>
      </c>
      <c r="D20" s="180" t="s">
        <v>364</v>
      </c>
      <c r="E20" s="181">
        <v>4</v>
      </c>
      <c r="F20" s="182">
        <v>70000</v>
      </c>
      <c r="G20" s="183">
        <f t="shared" si="0"/>
        <v>280000</v>
      </c>
      <c r="H20" s="662"/>
    </row>
    <row r="21" spans="2:8" ht="31" customHeight="1" x14ac:dyDescent="0.2">
      <c r="B21" s="661"/>
      <c r="C21" s="179" t="s">
        <v>6</v>
      </c>
      <c r="D21" s="180" t="s">
        <v>365</v>
      </c>
      <c r="E21" s="181">
        <v>4</v>
      </c>
      <c r="F21" s="182">
        <v>70000</v>
      </c>
      <c r="G21" s="183">
        <f t="shared" si="0"/>
        <v>280000</v>
      </c>
      <c r="H21" s="662"/>
    </row>
    <row r="22" spans="2:8" ht="31" customHeight="1" x14ac:dyDescent="0.2">
      <c r="B22" s="661"/>
      <c r="C22" s="179" t="s">
        <v>7</v>
      </c>
      <c r="D22" s="180" t="s">
        <v>366</v>
      </c>
      <c r="E22" s="181">
        <v>4</v>
      </c>
      <c r="F22" s="182">
        <v>70000</v>
      </c>
      <c r="G22" s="183">
        <f t="shared" si="0"/>
        <v>280000</v>
      </c>
      <c r="H22" s="662"/>
    </row>
    <row r="23" spans="2:8" ht="31" customHeight="1" x14ac:dyDescent="0.2">
      <c r="B23" s="661"/>
      <c r="C23" s="179" t="s">
        <v>8</v>
      </c>
      <c r="D23" s="180" t="s">
        <v>367</v>
      </c>
      <c r="E23" s="181">
        <v>4</v>
      </c>
      <c r="F23" s="182">
        <v>30000</v>
      </c>
      <c r="G23" s="183">
        <f t="shared" si="0"/>
        <v>120000</v>
      </c>
      <c r="H23" s="662"/>
    </row>
    <row r="24" spans="2:8" ht="31" customHeight="1" thickBot="1" x14ac:dyDescent="0.25">
      <c r="B24" s="642"/>
      <c r="C24" s="172" t="s">
        <v>268</v>
      </c>
      <c r="D24" s="173" t="s">
        <v>368</v>
      </c>
      <c r="E24" s="174">
        <v>1</v>
      </c>
      <c r="F24" s="184">
        <v>400000</v>
      </c>
      <c r="G24" s="176">
        <f t="shared" si="0"/>
        <v>400000</v>
      </c>
      <c r="H24" s="663"/>
    </row>
    <row r="25" spans="2:8" ht="31" customHeight="1" thickBot="1" x14ac:dyDescent="0.25">
      <c r="B25" s="137"/>
      <c r="C25" s="138"/>
      <c r="D25" s="139"/>
      <c r="E25" s="138"/>
      <c r="F25" s="166"/>
      <c r="G25" s="166"/>
    </row>
    <row r="26" spans="2:8" ht="31" customHeight="1" x14ac:dyDescent="0.2">
      <c r="B26" s="664" t="s">
        <v>369</v>
      </c>
      <c r="C26" s="128" t="s">
        <v>9</v>
      </c>
      <c r="D26" s="129" t="s">
        <v>370</v>
      </c>
      <c r="E26" s="130">
        <v>1</v>
      </c>
      <c r="F26" s="160">
        <v>2281336</v>
      </c>
      <c r="G26" s="185">
        <f>F26*E26</f>
        <v>2281336</v>
      </c>
      <c r="H26" s="638">
        <f>G26+G27+G28+G29+G30</f>
        <v>3219948</v>
      </c>
    </row>
    <row r="27" spans="2:8" ht="31" customHeight="1" x14ac:dyDescent="0.2">
      <c r="B27" s="665"/>
      <c r="C27" s="131" t="s">
        <v>4</v>
      </c>
      <c r="D27" s="132" t="s">
        <v>363</v>
      </c>
      <c r="E27" s="133">
        <v>2</v>
      </c>
      <c r="F27" s="162">
        <v>256000</v>
      </c>
      <c r="G27" s="186">
        <f t="shared" ref="G27:G30" si="1">F27*E27</f>
        <v>512000</v>
      </c>
      <c r="H27" s="662"/>
    </row>
    <row r="28" spans="2:8" ht="31" customHeight="1" x14ac:dyDescent="0.2">
      <c r="B28" s="665"/>
      <c r="C28" s="131" t="s">
        <v>19</v>
      </c>
      <c r="D28" s="132" t="s">
        <v>371</v>
      </c>
      <c r="E28" s="133">
        <v>3</v>
      </c>
      <c r="F28" s="162">
        <v>22204</v>
      </c>
      <c r="G28" s="186">
        <f t="shared" si="1"/>
        <v>66612</v>
      </c>
      <c r="H28" s="662"/>
    </row>
    <row r="29" spans="2:8" ht="31" customHeight="1" x14ac:dyDescent="0.2">
      <c r="B29" s="665"/>
      <c r="C29" s="131" t="s">
        <v>372</v>
      </c>
      <c r="D29" s="132" t="s">
        <v>373</v>
      </c>
      <c r="E29" s="133">
        <v>3</v>
      </c>
      <c r="F29" s="162">
        <v>80000</v>
      </c>
      <c r="G29" s="186">
        <f t="shared" si="1"/>
        <v>240000</v>
      </c>
      <c r="H29" s="662"/>
    </row>
    <row r="30" spans="2:8" ht="31" customHeight="1" thickBot="1" x14ac:dyDescent="0.25">
      <c r="B30" s="666"/>
      <c r="C30" s="134" t="s">
        <v>8</v>
      </c>
      <c r="D30" s="135" t="s">
        <v>367</v>
      </c>
      <c r="E30" s="136">
        <v>4</v>
      </c>
      <c r="F30" s="164">
        <v>30000</v>
      </c>
      <c r="G30" s="187">
        <f t="shared" si="1"/>
        <v>120000</v>
      </c>
      <c r="H30" s="663"/>
    </row>
    <row r="31" spans="2:8" ht="31" customHeight="1" thickBot="1" x14ac:dyDescent="0.25">
      <c r="B31" s="159"/>
      <c r="C31" s="138"/>
      <c r="D31" s="139"/>
      <c r="E31" s="138"/>
      <c r="F31" s="166"/>
      <c r="G31" s="188"/>
    </row>
    <row r="32" spans="2:8" ht="31" customHeight="1" thickBot="1" x14ac:dyDescent="0.25">
      <c r="B32" s="270" t="s">
        <v>374</v>
      </c>
      <c r="C32" s="271" t="s">
        <v>227</v>
      </c>
      <c r="D32" s="272" t="s">
        <v>375</v>
      </c>
      <c r="E32" s="273">
        <v>1</v>
      </c>
      <c r="F32" s="274">
        <v>4006711.8</v>
      </c>
      <c r="G32" s="275">
        <f>F32*E32</f>
        <v>4006711.8</v>
      </c>
      <c r="H32" s="276">
        <f>G32</f>
        <v>4006711.8</v>
      </c>
    </row>
    <row r="33" spans="2:8" ht="31" customHeight="1" thickBot="1" x14ac:dyDescent="0.25">
      <c r="B33" s="159"/>
      <c r="C33" s="138"/>
      <c r="D33" s="139"/>
      <c r="E33" s="138"/>
      <c r="F33" s="166"/>
      <c r="G33" s="166"/>
      <c r="H33" s="189"/>
    </row>
    <row r="34" spans="2:8" ht="31" customHeight="1" x14ac:dyDescent="0.2">
      <c r="B34" s="664" t="s">
        <v>376</v>
      </c>
      <c r="C34" s="128" t="s">
        <v>297</v>
      </c>
      <c r="D34" s="129" t="s">
        <v>301</v>
      </c>
      <c r="E34" s="130">
        <v>1</v>
      </c>
      <c r="F34" s="160">
        <v>1102798.6666666667</v>
      </c>
      <c r="G34" s="190">
        <f>F34*E34</f>
        <v>1102798.6666666667</v>
      </c>
      <c r="H34" s="667">
        <f>G34+G35+G36+G37+G38+G39+G40+G42+G41</f>
        <v>4066559.0066666668</v>
      </c>
    </row>
    <row r="35" spans="2:8" ht="31" customHeight="1" x14ac:dyDescent="0.2">
      <c r="B35" s="665"/>
      <c r="C35" s="131" t="s">
        <v>377</v>
      </c>
      <c r="D35" s="132" t="s">
        <v>310</v>
      </c>
      <c r="E35" s="133">
        <v>1</v>
      </c>
      <c r="F35" s="162">
        <v>296016.32666666666</v>
      </c>
      <c r="G35" s="191">
        <f t="shared" ref="G35:G39" si="2">F35*E35</f>
        <v>296016.32666666666</v>
      </c>
      <c r="H35" s="668"/>
    </row>
    <row r="36" spans="2:8" ht="31" customHeight="1" x14ac:dyDescent="0.2">
      <c r="B36" s="665"/>
      <c r="C36" s="131" t="s">
        <v>378</v>
      </c>
      <c r="D36" s="132" t="s">
        <v>309</v>
      </c>
      <c r="E36" s="133">
        <v>1</v>
      </c>
      <c r="F36" s="162">
        <v>125082.53333333334</v>
      </c>
      <c r="G36" s="191">
        <f t="shared" si="2"/>
        <v>125082.53333333334</v>
      </c>
      <c r="H36" s="668"/>
    </row>
    <row r="37" spans="2:8" ht="31" customHeight="1" x14ac:dyDescent="0.2">
      <c r="B37" s="665"/>
      <c r="C37" s="131" t="s">
        <v>379</v>
      </c>
      <c r="D37" s="132" t="s">
        <v>314</v>
      </c>
      <c r="E37" s="133">
        <v>1</v>
      </c>
      <c r="F37" s="162">
        <v>79157.259999999995</v>
      </c>
      <c r="G37" s="191">
        <f t="shared" si="2"/>
        <v>79157.259999999995</v>
      </c>
      <c r="H37" s="668"/>
    </row>
    <row r="38" spans="2:8" ht="31" customHeight="1" x14ac:dyDescent="0.2">
      <c r="B38" s="665"/>
      <c r="C38" s="143" t="s">
        <v>316</v>
      </c>
      <c r="D38" s="217" t="s">
        <v>315</v>
      </c>
      <c r="E38" s="144">
        <v>1</v>
      </c>
      <c r="F38" s="192">
        <v>75456.593333333338</v>
      </c>
      <c r="G38" s="193">
        <f t="shared" si="2"/>
        <v>75456.593333333338</v>
      </c>
      <c r="H38" s="668"/>
    </row>
    <row r="39" spans="2:8" ht="31" customHeight="1" x14ac:dyDescent="0.2">
      <c r="B39" s="665"/>
      <c r="C39" s="143" t="s">
        <v>380</v>
      </c>
      <c r="D39" s="217" t="s">
        <v>318</v>
      </c>
      <c r="E39" s="144">
        <v>1</v>
      </c>
      <c r="F39" s="192">
        <v>278993.26</v>
      </c>
      <c r="G39" s="193">
        <f t="shared" si="2"/>
        <v>278993.26</v>
      </c>
      <c r="H39" s="668"/>
    </row>
    <row r="40" spans="2:8" ht="31" customHeight="1" x14ac:dyDescent="0.2">
      <c r="B40" s="665"/>
      <c r="C40" s="143" t="s">
        <v>381</v>
      </c>
      <c r="D40" s="145" t="s">
        <v>324</v>
      </c>
      <c r="E40" s="144">
        <v>1</v>
      </c>
      <c r="F40" s="192">
        <v>51994.366666666669</v>
      </c>
      <c r="G40" s="193">
        <f>F40*E40</f>
        <v>51994.366666666669</v>
      </c>
      <c r="H40" s="668"/>
    </row>
    <row r="41" spans="2:8" ht="31" customHeight="1" x14ac:dyDescent="0.2">
      <c r="B41" s="665"/>
      <c r="C41" s="143" t="s">
        <v>382</v>
      </c>
      <c r="D41" s="145" t="s">
        <v>336</v>
      </c>
      <c r="E41" s="144">
        <v>2</v>
      </c>
      <c r="F41" s="162">
        <v>84860</v>
      </c>
      <c r="G41" s="193">
        <f>F41*E41</f>
        <v>169720</v>
      </c>
      <c r="H41" s="668"/>
    </row>
    <row r="42" spans="2:8" ht="31" customHeight="1" thickBot="1" x14ac:dyDescent="0.25">
      <c r="B42" s="666"/>
      <c r="C42" s="134" t="s">
        <v>327</v>
      </c>
      <c r="D42" s="218" t="s">
        <v>330</v>
      </c>
      <c r="E42" s="136">
        <v>1</v>
      </c>
      <c r="F42" s="164">
        <v>1887340</v>
      </c>
      <c r="G42" s="194">
        <f>F42*E42</f>
        <v>1887340</v>
      </c>
      <c r="H42" s="669"/>
    </row>
    <row r="43" spans="2:8" ht="31" customHeight="1" x14ac:dyDescent="0.2">
      <c r="B43" s="159"/>
      <c r="C43" s="138"/>
      <c r="D43" s="139"/>
      <c r="E43" s="138"/>
      <c r="F43" s="156"/>
      <c r="G43" s="188"/>
    </row>
    <row r="44" spans="2:8" ht="31" customHeight="1" thickBot="1" x14ac:dyDescent="0.25">
      <c r="B44" s="159"/>
      <c r="C44" s="138"/>
      <c r="D44" s="139"/>
      <c r="E44" s="138"/>
      <c r="F44" s="166"/>
      <c r="G44" s="188"/>
    </row>
    <row r="45" spans="2:8" ht="31" customHeight="1" thickBot="1" x14ac:dyDescent="0.25">
      <c r="B45" s="645" t="s">
        <v>383</v>
      </c>
      <c r="C45" s="646"/>
      <c r="D45" s="646"/>
      <c r="E45" s="646"/>
      <c r="F45" s="646"/>
      <c r="G45" s="646"/>
      <c r="H45" s="647"/>
    </row>
    <row r="46" spans="2:8" ht="31" customHeight="1" x14ac:dyDescent="0.2">
      <c r="B46" s="648" t="s">
        <v>344</v>
      </c>
      <c r="C46" s="650" t="s">
        <v>0</v>
      </c>
      <c r="D46" s="651" t="s">
        <v>31</v>
      </c>
      <c r="E46" s="651" t="s">
        <v>17</v>
      </c>
      <c r="F46" s="652" t="s">
        <v>346</v>
      </c>
      <c r="G46" s="652" t="s">
        <v>384</v>
      </c>
      <c r="H46" s="651" t="s">
        <v>348</v>
      </c>
    </row>
    <row r="47" spans="2:8" ht="31" customHeight="1" thickBot="1" x14ac:dyDescent="0.25">
      <c r="B47" s="649"/>
      <c r="C47" s="650"/>
      <c r="D47" s="651"/>
      <c r="E47" s="651"/>
      <c r="F47" s="652"/>
      <c r="G47" s="652"/>
      <c r="H47" s="651"/>
    </row>
    <row r="48" spans="2:8" ht="31" customHeight="1" x14ac:dyDescent="0.2">
      <c r="B48" s="632" t="s">
        <v>385</v>
      </c>
      <c r="C48" s="128" t="s">
        <v>13</v>
      </c>
      <c r="D48" s="146" t="s">
        <v>225</v>
      </c>
      <c r="E48" s="147">
        <v>1</v>
      </c>
      <c r="F48" s="195">
        <v>6464694.5999999996</v>
      </c>
      <c r="G48" s="185">
        <f>F48*E48</f>
        <v>6464694.5999999996</v>
      </c>
      <c r="H48" s="670">
        <f>G48+G49+G50+G51</f>
        <v>7790732.5999999996</v>
      </c>
    </row>
    <row r="49" spans="2:8" ht="31" customHeight="1" x14ac:dyDescent="0.2">
      <c r="B49" s="633"/>
      <c r="C49" s="131" t="s">
        <v>6</v>
      </c>
      <c r="D49" s="148" t="s">
        <v>221</v>
      </c>
      <c r="E49" s="149">
        <v>4</v>
      </c>
      <c r="F49" s="196">
        <v>70000</v>
      </c>
      <c r="G49" s="186">
        <f t="shared" ref="G49:G51" si="3">F49*E49</f>
        <v>280000</v>
      </c>
      <c r="H49" s="671"/>
    </row>
    <row r="50" spans="2:8" ht="31" customHeight="1" x14ac:dyDescent="0.2">
      <c r="B50" s="633"/>
      <c r="C50" s="131" t="s">
        <v>5</v>
      </c>
      <c r="D50" s="148" t="s">
        <v>364</v>
      </c>
      <c r="E50" s="149">
        <v>4</v>
      </c>
      <c r="F50" s="196">
        <v>70000</v>
      </c>
      <c r="G50" s="186">
        <f t="shared" si="3"/>
        <v>280000</v>
      </c>
      <c r="H50" s="671"/>
    </row>
    <row r="51" spans="2:8" ht="31" customHeight="1" thickBot="1" x14ac:dyDescent="0.25">
      <c r="B51" s="634"/>
      <c r="C51" s="134" t="s">
        <v>4</v>
      </c>
      <c r="D51" s="150" t="s">
        <v>363</v>
      </c>
      <c r="E51" s="151">
        <v>3</v>
      </c>
      <c r="F51" s="197">
        <v>255346</v>
      </c>
      <c r="G51" s="187">
        <f t="shared" si="3"/>
        <v>766038</v>
      </c>
      <c r="H51" s="672"/>
    </row>
    <row r="52" spans="2:8" ht="31" customHeight="1" thickBot="1" x14ac:dyDescent="0.25">
      <c r="B52" s="159"/>
      <c r="C52" s="138"/>
      <c r="D52" s="139"/>
      <c r="E52" s="138"/>
      <c r="F52" s="166"/>
      <c r="G52" s="166"/>
      <c r="H52" s="189"/>
    </row>
    <row r="53" spans="2:8" ht="31" customHeight="1" x14ac:dyDescent="0.2">
      <c r="B53" s="673" t="s">
        <v>386</v>
      </c>
      <c r="C53" s="198" t="s">
        <v>23</v>
      </c>
      <c r="D53" s="199" t="s">
        <v>387</v>
      </c>
      <c r="E53" s="200">
        <v>1</v>
      </c>
      <c r="F53" s="201">
        <v>4524065</v>
      </c>
      <c r="G53" s="202">
        <f>F53*E53</f>
        <v>4524065</v>
      </c>
      <c r="H53" s="670">
        <f>G53+G54+G55+G56+G57</f>
        <v>6720103</v>
      </c>
    </row>
    <row r="54" spans="2:8" ht="31" customHeight="1" x14ac:dyDescent="0.2">
      <c r="B54" s="674"/>
      <c r="C54" s="203" t="s">
        <v>6</v>
      </c>
      <c r="D54" s="204" t="s">
        <v>221</v>
      </c>
      <c r="E54" s="205">
        <v>4</v>
      </c>
      <c r="F54" s="206">
        <v>70000</v>
      </c>
      <c r="G54" s="207">
        <f t="shared" ref="G54:G57" si="4">F54*E54</f>
        <v>280000</v>
      </c>
      <c r="H54" s="676"/>
    </row>
    <row r="55" spans="2:8" ht="31" customHeight="1" x14ac:dyDescent="0.2">
      <c r="B55" s="674"/>
      <c r="C55" s="203" t="s">
        <v>5</v>
      </c>
      <c r="D55" s="204" t="s">
        <v>364</v>
      </c>
      <c r="E55" s="205">
        <v>4</v>
      </c>
      <c r="F55" s="206">
        <v>70000</v>
      </c>
      <c r="G55" s="207">
        <f t="shared" si="4"/>
        <v>280000</v>
      </c>
      <c r="H55" s="676"/>
    </row>
    <row r="56" spans="2:8" ht="31" customHeight="1" x14ac:dyDescent="0.2">
      <c r="B56" s="674"/>
      <c r="C56" s="203" t="s">
        <v>4</v>
      </c>
      <c r="D56" s="204" t="s">
        <v>363</v>
      </c>
      <c r="E56" s="205">
        <v>3</v>
      </c>
      <c r="F56" s="206">
        <v>255346</v>
      </c>
      <c r="G56" s="207">
        <f t="shared" si="4"/>
        <v>766038</v>
      </c>
      <c r="H56" s="676"/>
    </row>
    <row r="57" spans="2:8" ht="31" customHeight="1" thickBot="1" x14ac:dyDescent="0.25">
      <c r="B57" s="675"/>
      <c r="C57" s="208" t="s">
        <v>388</v>
      </c>
      <c r="D57" s="209"/>
      <c r="E57" s="210">
        <v>1</v>
      </c>
      <c r="F57" s="211">
        <v>870000</v>
      </c>
      <c r="G57" s="212">
        <f t="shared" si="4"/>
        <v>870000</v>
      </c>
      <c r="H57" s="677"/>
    </row>
    <row r="58" spans="2:8" ht="31" customHeight="1" thickBot="1" x14ac:dyDescent="0.25"/>
    <row r="59" spans="2:8" ht="31" customHeight="1" x14ac:dyDescent="0.2">
      <c r="B59" s="678" t="s">
        <v>399</v>
      </c>
      <c r="C59" s="152" t="s">
        <v>389</v>
      </c>
      <c r="D59" s="153" t="s">
        <v>390</v>
      </c>
      <c r="E59" s="128">
        <v>1</v>
      </c>
      <c r="F59" s="213">
        <v>7883230.4460000005</v>
      </c>
      <c r="G59" s="214">
        <f>F59*E59</f>
        <v>7883230.4460000005</v>
      </c>
      <c r="H59" s="680">
        <f>G59+G60</f>
        <v>8023230.4460000005</v>
      </c>
    </row>
    <row r="60" spans="2:8" ht="31" customHeight="1" thickBot="1" x14ac:dyDescent="0.25">
      <c r="B60" s="679"/>
      <c r="C60" s="154" t="s">
        <v>6</v>
      </c>
      <c r="D60" s="155" t="s">
        <v>221</v>
      </c>
      <c r="E60" s="134">
        <v>2</v>
      </c>
      <c r="F60" s="215">
        <v>70000</v>
      </c>
      <c r="G60" s="216">
        <f t="shared" ref="G60" si="5">F60*E60</f>
        <v>140000</v>
      </c>
      <c r="H60" s="681"/>
    </row>
    <row r="62" spans="2:8" ht="17" thickBot="1" x14ac:dyDescent="0.25"/>
    <row r="63" spans="2:8" ht="31" customHeight="1" x14ac:dyDescent="0.2">
      <c r="B63" s="632" t="s">
        <v>398</v>
      </c>
      <c r="C63" s="152" t="s">
        <v>13</v>
      </c>
      <c r="D63" s="290" t="s">
        <v>225</v>
      </c>
      <c r="E63" s="130">
        <v>1</v>
      </c>
      <c r="F63" s="195">
        <v>6464694.5999999996</v>
      </c>
      <c r="G63" s="190">
        <f>F63*E63</f>
        <v>6464694.5999999996</v>
      </c>
      <c r="H63" s="635">
        <f>G63+G64+G65+G66</f>
        <v>12290143.6</v>
      </c>
    </row>
    <row r="64" spans="2:8" ht="31" customHeight="1" x14ac:dyDescent="0.2">
      <c r="B64" s="633"/>
      <c r="C64" s="291" t="s">
        <v>23</v>
      </c>
      <c r="D64" s="289" t="s">
        <v>387</v>
      </c>
      <c r="E64" s="133">
        <v>1</v>
      </c>
      <c r="F64" s="196">
        <v>4524065</v>
      </c>
      <c r="G64" s="191">
        <f>F64*E64</f>
        <v>4524065</v>
      </c>
      <c r="H64" s="636"/>
    </row>
    <row r="65" spans="2:8" ht="31" customHeight="1" x14ac:dyDescent="0.2">
      <c r="B65" s="633"/>
      <c r="C65" s="291" t="s">
        <v>5</v>
      </c>
      <c r="D65" s="289" t="s">
        <v>364</v>
      </c>
      <c r="E65" s="133">
        <v>4</v>
      </c>
      <c r="F65" s="196">
        <v>70000</v>
      </c>
      <c r="G65" s="191">
        <f t="shared" ref="G65:G66" si="6">F65*E65</f>
        <v>280000</v>
      </c>
      <c r="H65" s="636"/>
    </row>
    <row r="66" spans="2:8" ht="31" customHeight="1" thickBot="1" x14ac:dyDescent="0.25">
      <c r="B66" s="634"/>
      <c r="C66" s="154" t="s">
        <v>4</v>
      </c>
      <c r="D66" s="292" t="s">
        <v>363</v>
      </c>
      <c r="E66" s="136">
        <v>4</v>
      </c>
      <c r="F66" s="197">
        <v>255346</v>
      </c>
      <c r="G66" s="194">
        <f t="shared" si="6"/>
        <v>1021384</v>
      </c>
      <c r="H66" s="637"/>
    </row>
  </sheetData>
  <mergeCells count="36">
    <mergeCell ref="B48:B51"/>
    <mergeCell ref="H48:H51"/>
    <mergeCell ref="B53:B57"/>
    <mergeCell ref="H53:H57"/>
    <mergeCell ref="B59:B60"/>
    <mergeCell ref="H59:H60"/>
    <mergeCell ref="B18:B24"/>
    <mergeCell ref="H18:H24"/>
    <mergeCell ref="B26:B30"/>
    <mergeCell ref="H26:H30"/>
    <mergeCell ref="B34:B42"/>
    <mergeCell ref="H34:H42"/>
    <mergeCell ref="B2:H3"/>
    <mergeCell ref="B4:B5"/>
    <mergeCell ref="C4:C5"/>
    <mergeCell ref="D4:D5"/>
    <mergeCell ref="E4:E5"/>
    <mergeCell ref="F4:F5"/>
    <mergeCell ref="G4:G5"/>
    <mergeCell ref="H4:H5"/>
    <mergeCell ref="B63:B66"/>
    <mergeCell ref="H63:H66"/>
    <mergeCell ref="B6:B8"/>
    <mergeCell ref="H6:H8"/>
    <mergeCell ref="B10:B11"/>
    <mergeCell ref="B13:B16"/>
    <mergeCell ref="H13:H16"/>
    <mergeCell ref="H10:H11"/>
    <mergeCell ref="B45:H45"/>
    <mergeCell ref="B46:B47"/>
    <mergeCell ref="C46:C47"/>
    <mergeCell ref="D46:D47"/>
    <mergeCell ref="E46:E47"/>
    <mergeCell ref="F46:F47"/>
    <mergeCell ref="G46:G47"/>
    <mergeCell ref="H46:H47"/>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AE7D83-8348-49BD-A84C-716D9FB3EA7B}">
  <dimension ref="B1:M36"/>
  <sheetViews>
    <sheetView showGridLines="0" topLeftCell="G3" zoomScale="50" zoomScaleNormal="120" workbookViewId="0">
      <selection activeCell="I7" sqref="I7"/>
    </sheetView>
  </sheetViews>
  <sheetFormatPr baseColWidth="10" defaultColWidth="35.5" defaultRowHeight="14" x14ac:dyDescent="0.2"/>
  <cols>
    <col min="1" max="1" width="4.5" style="220" customWidth="1"/>
    <col min="2" max="2" width="15.33203125" style="220" customWidth="1"/>
    <col min="3" max="3" width="49.5" style="222" customWidth="1"/>
    <col min="4" max="4" width="16.1640625" style="219" customWidth="1"/>
    <col min="5" max="5" width="18.1640625" style="219" customWidth="1"/>
    <col min="6" max="6" width="16.1640625" style="219" customWidth="1"/>
    <col min="7" max="8" width="38.6640625" style="219" customWidth="1"/>
    <col min="9" max="9" width="32.5" style="219" customWidth="1"/>
    <col min="10" max="10" width="16.33203125" style="219" customWidth="1"/>
    <col min="11" max="12" width="0" style="220" hidden="1" customWidth="1"/>
    <col min="13" max="13" width="54.5" style="220" customWidth="1"/>
    <col min="14" max="14" width="44.83203125" style="220" customWidth="1"/>
    <col min="15" max="16384" width="35.5" style="220"/>
  </cols>
  <sheetData>
    <row r="1" spans="2:13" ht="15" thickBot="1" x14ac:dyDescent="0.25"/>
    <row r="2" spans="2:13" ht="18" thickBot="1" x14ac:dyDescent="0.25">
      <c r="B2" s="239" t="s">
        <v>16</v>
      </c>
      <c r="C2" s="240" t="s">
        <v>22</v>
      </c>
      <c r="D2" s="241" t="s">
        <v>68</v>
      </c>
      <c r="E2" s="242" t="s">
        <v>93</v>
      </c>
      <c r="F2" s="241" t="s">
        <v>70</v>
      </c>
      <c r="G2" s="242" t="s">
        <v>93</v>
      </c>
      <c r="H2" s="241" t="s">
        <v>71</v>
      </c>
      <c r="I2" s="242" t="s">
        <v>93</v>
      </c>
      <c r="J2" s="243" t="s">
        <v>69</v>
      </c>
      <c r="K2" s="223" t="s">
        <v>72</v>
      </c>
      <c r="M2" s="542">
        <v>1.1020000000000001</v>
      </c>
    </row>
    <row r="3" spans="2:13" ht="30" x14ac:dyDescent="0.2">
      <c r="B3" s="296" t="s">
        <v>1</v>
      </c>
      <c r="C3" s="235" t="s">
        <v>350</v>
      </c>
      <c r="D3" s="236">
        <v>40000</v>
      </c>
      <c r="E3" s="237" t="s">
        <v>102</v>
      </c>
      <c r="F3" s="236">
        <v>30900</v>
      </c>
      <c r="G3" s="237" t="s">
        <v>103</v>
      </c>
      <c r="H3" s="236">
        <v>45000</v>
      </c>
      <c r="I3" s="237" t="s">
        <v>101</v>
      </c>
      <c r="J3" s="238">
        <f>AVERAGE(D3,F3,H3)*$M$2</f>
        <v>42573.933333333342</v>
      </c>
      <c r="K3" s="238" t="e">
        <f t="shared" ref="K3:L3" si="0">AVERAGE(E3,G3,I3)*$M$2</f>
        <v>#DIV/0!</v>
      </c>
      <c r="L3" s="238">
        <f t="shared" si="0"/>
        <v>43519.424844444453</v>
      </c>
    </row>
    <row r="4" spans="2:13" ht="45" x14ac:dyDescent="0.2">
      <c r="B4" s="295" t="s">
        <v>74</v>
      </c>
      <c r="C4" s="228" t="s">
        <v>351</v>
      </c>
      <c r="D4" s="229">
        <v>130000</v>
      </c>
      <c r="E4" s="226" t="s">
        <v>102</v>
      </c>
      <c r="F4" s="229">
        <v>80000</v>
      </c>
      <c r="G4" s="226" t="s">
        <v>103</v>
      </c>
      <c r="H4" s="229">
        <v>125900</v>
      </c>
      <c r="I4" s="226" t="s">
        <v>101</v>
      </c>
      <c r="J4" s="238">
        <f t="shared" ref="J4:J36" si="1">AVERAGE(D4,F4,H4)*$M$2</f>
        <v>123387.26666666668</v>
      </c>
      <c r="K4" s="224" t="s">
        <v>73</v>
      </c>
    </row>
    <row r="5" spans="2:13" ht="48" customHeight="1" x14ac:dyDescent="0.2">
      <c r="B5" s="294" t="s">
        <v>75</v>
      </c>
      <c r="C5" s="228" t="s">
        <v>352</v>
      </c>
      <c r="D5" s="229">
        <v>1199900</v>
      </c>
      <c r="E5" s="226" t="s">
        <v>104</v>
      </c>
      <c r="F5" s="229">
        <v>1599900</v>
      </c>
      <c r="G5" s="586" t="s">
        <v>445</v>
      </c>
      <c r="H5" s="229">
        <v>2500000</v>
      </c>
      <c r="I5" s="226" t="s">
        <v>104</v>
      </c>
      <c r="J5" s="238">
        <f>AVERAGE(D5,F5,H5)*$M$2</f>
        <v>1946793.2000000002</v>
      </c>
      <c r="K5" s="224" t="s">
        <v>76</v>
      </c>
      <c r="L5" s="220" t="s">
        <v>105</v>
      </c>
    </row>
    <row r="6" spans="2:13" ht="90" x14ac:dyDescent="0.2">
      <c r="B6" s="294" t="s">
        <v>10</v>
      </c>
      <c r="C6" s="228" t="s">
        <v>354</v>
      </c>
      <c r="D6" s="229">
        <v>3299000</v>
      </c>
      <c r="E6" s="226" t="s">
        <v>104</v>
      </c>
      <c r="F6" s="229">
        <v>2319420</v>
      </c>
      <c r="G6" s="226" t="s">
        <v>456</v>
      </c>
      <c r="H6" s="229">
        <v>2809900</v>
      </c>
      <c r="I6" s="226" t="s">
        <v>457</v>
      </c>
      <c r="J6" s="238">
        <f>AVERAGE(D6,F6,H6)*$M$2</f>
        <v>3096002.8800000004</v>
      </c>
      <c r="K6" s="225" t="s">
        <v>76</v>
      </c>
      <c r="L6" s="226" t="s">
        <v>105</v>
      </c>
    </row>
    <row r="7" spans="2:13" ht="30" x14ac:dyDescent="0.2">
      <c r="B7" s="294" t="s">
        <v>11</v>
      </c>
      <c r="C7" s="228" t="s">
        <v>355</v>
      </c>
      <c r="D7" s="229">
        <v>1149000</v>
      </c>
      <c r="E7" s="226" t="s">
        <v>107</v>
      </c>
      <c r="F7" s="229">
        <v>1259000</v>
      </c>
      <c r="G7" s="226" t="s">
        <v>107</v>
      </c>
      <c r="H7" s="229">
        <v>719900</v>
      </c>
      <c r="I7" s="226" t="s">
        <v>104</v>
      </c>
      <c r="J7" s="238">
        <f t="shared" si="1"/>
        <v>1148981.9333333336</v>
      </c>
      <c r="K7" s="224" t="s">
        <v>76</v>
      </c>
      <c r="L7" s="220" t="s">
        <v>105</v>
      </c>
    </row>
    <row r="8" spans="2:13" ht="90" x14ac:dyDescent="0.2">
      <c r="B8" s="295" t="s">
        <v>77</v>
      </c>
      <c r="C8" s="227" t="s">
        <v>89</v>
      </c>
      <c r="D8" s="244">
        <v>2201500</v>
      </c>
      <c r="E8" s="230" t="s">
        <v>95</v>
      </c>
      <c r="F8" s="244">
        <v>1980000</v>
      </c>
      <c r="G8" s="226" t="s">
        <v>94</v>
      </c>
      <c r="H8" s="229">
        <v>600000</v>
      </c>
      <c r="I8" s="226" t="s">
        <v>102</v>
      </c>
      <c r="J8" s="238">
        <f t="shared" si="1"/>
        <v>1756404.3333333335</v>
      </c>
      <c r="K8" s="224" t="s">
        <v>78</v>
      </c>
    </row>
    <row r="9" spans="2:13" ht="90" x14ac:dyDescent="0.2">
      <c r="B9" s="295" t="s">
        <v>79</v>
      </c>
      <c r="C9" s="227" t="s">
        <v>449</v>
      </c>
      <c r="D9" s="244">
        <v>3850000</v>
      </c>
      <c r="E9" s="230" t="s">
        <v>450</v>
      </c>
      <c r="F9" s="244">
        <v>3440000</v>
      </c>
      <c r="G9" s="226" t="s">
        <v>94</v>
      </c>
      <c r="H9" s="244">
        <f>2980000*1.19</f>
        <v>3546200</v>
      </c>
      <c r="I9" s="226" t="s">
        <v>451</v>
      </c>
      <c r="J9" s="238">
        <f t="shared" si="1"/>
        <v>3980497.4666666668</v>
      </c>
      <c r="K9" s="224" t="s">
        <v>78</v>
      </c>
    </row>
    <row r="10" spans="2:13" ht="120" x14ac:dyDescent="0.2">
      <c r="B10" s="293" t="s">
        <v>88</v>
      </c>
      <c r="C10" s="228" t="s">
        <v>357</v>
      </c>
      <c r="D10" s="229">
        <v>670000</v>
      </c>
      <c r="E10" s="226" t="s">
        <v>102</v>
      </c>
      <c r="F10" s="229">
        <v>2586667</v>
      </c>
      <c r="G10" s="226" t="s">
        <v>98</v>
      </c>
      <c r="H10" s="244">
        <v>1680672</v>
      </c>
      <c r="I10" s="226" t="s">
        <v>99</v>
      </c>
      <c r="J10" s="238">
        <f t="shared" si="1"/>
        <v>1813649.1926666668</v>
      </c>
      <c r="K10" s="224" t="s">
        <v>80</v>
      </c>
      <c r="M10" s="221" t="s">
        <v>248</v>
      </c>
    </row>
    <row r="11" spans="2:13" ht="44" customHeight="1" x14ac:dyDescent="0.2">
      <c r="B11" s="293" t="s">
        <v>81</v>
      </c>
      <c r="C11" s="228" t="s">
        <v>358</v>
      </c>
      <c r="D11" s="229"/>
      <c r="E11" s="226"/>
      <c r="F11" s="229"/>
      <c r="G11" s="226"/>
      <c r="H11" s="229"/>
      <c r="I11" s="226"/>
      <c r="J11" s="238" t="e">
        <f t="shared" si="1"/>
        <v>#DIV/0!</v>
      </c>
      <c r="K11" s="224" t="s">
        <v>76</v>
      </c>
    </row>
    <row r="12" spans="2:13" ht="50" customHeight="1" x14ac:dyDescent="0.2">
      <c r="B12" s="294" t="s">
        <v>82</v>
      </c>
      <c r="C12" s="231" t="s">
        <v>359</v>
      </c>
      <c r="D12" s="229">
        <v>490000</v>
      </c>
      <c r="E12" s="226" t="s">
        <v>109</v>
      </c>
      <c r="F12" s="229">
        <v>900000</v>
      </c>
      <c r="G12" s="226" t="s">
        <v>110</v>
      </c>
      <c r="H12" s="229">
        <v>1020000</v>
      </c>
      <c r="I12" s="226" t="s">
        <v>102</v>
      </c>
      <c r="J12" s="238">
        <f>AVERAGE(D12,F12,H12)*$M$2</f>
        <v>885273.33333333349</v>
      </c>
      <c r="K12" s="224" t="s">
        <v>76</v>
      </c>
    </row>
    <row r="13" spans="2:13" ht="15" x14ac:dyDescent="0.2">
      <c r="B13" s="293" t="s">
        <v>83</v>
      </c>
      <c r="C13" s="228" t="s">
        <v>360</v>
      </c>
      <c r="D13" s="229">
        <v>39900</v>
      </c>
      <c r="E13" s="226" t="s">
        <v>111</v>
      </c>
      <c r="F13" s="229">
        <v>148000</v>
      </c>
      <c r="G13" s="226" t="s">
        <v>112</v>
      </c>
      <c r="H13" s="229">
        <v>148000</v>
      </c>
      <c r="I13" s="226" t="s">
        <v>113</v>
      </c>
      <c r="J13" s="238">
        <f t="shared" si="1"/>
        <v>123387.26666666668</v>
      </c>
      <c r="K13" s="224" t="s">
        <v>80</v>
      </c>
    </row>
    <row r="14" spans="2:13" ht="30" x14ac:dyDescent="0.2">
      <c r="B14" s="293" t="s">
        <v>392</v>
      </c>
      <c r="C14" s="228" t="s">
        <v>370</v>
      </c>
      <c r="D14" s="229">
        <v>500000</v>
      </c>
      <c r="E14" s="226" t="s">
        <v>100</v>
      </c>
      <c r="F14" s="229">
        <v>2500000</v>
      </c>
      <c r="G14" s="226" t="s">
        <v>98</v>
      </c>
      <c r="H14" s="229">
        <v>1029000</v>
      </c>
      <c r="I14" s="226" t="s">
        <v>102</v>
      </c>
      <c r="J14" s="238">
        <f t="shared" si="1"/>
        <v>1479986.0000000002</v>
      </c>
      <c r="K14" s="224" t="s">
        <v>80</v>
      </c>
      <c r="M14" s="221" t="s">
        <v>217</v>
      </c>
    </row>
    <row r="15" spans="2:13" ht="120" x14ac:dyDescent="0.2">
      <c r="B15" s="293" t="s">
        <v>18</v>
      </c>
      <c r="C15" s="228" t="s">
        <v>362</v>
      </c>
      <c r="D15" s="229">
        <v>950000</v>
      </c>
      <c r="E15" s="226" t="s">
        <v>100</v>
      </c>
      <c r="F15" s="229">
        <v>1008403</v>
      </c>
      <c r="G15" s="226" t="s">
        <v>98</v>
      </c>
      <c r="H15" s="229">
        <v>379000</v>
      </c>
      <c r="I15" s="226" t="s">
        <v>98</v>
      </c>
      <c r="J15" s="238">
        <f t="shared" si="1"/>
        <v>858606.03533333342</v>
      </c>
      <c r="K15" s="224" t="s">
        <v>80</v>
      </c>
      <c r="M15" s="221" t="s">
        <v>249</v>
      </c>
    </row>
    <row r="16" spans="2:13" ht="60" x14ac:dyDescent="0.2">
      <c r="B16" s="293" t="s">
        <v>84</v>
      </c>
      <c r="C16" s="228" t="s">
        <v>363</v>
      </c>
      <c r="D16" s="229">
        <v>202976</v>
      </c>
      <c r="E16" s="226" t="s">
        <v>97</v>
      </c>
      <c r="F16" s="229">
        <v>209000</v>
      </c>
      <c r="G16" s="226" t="s">
        <v>96</v>
      </c>
      <c r="H16" s="229">
        <v>189000</v>
      </c>
      <c r="I16" s="226" t="s">
        <v>102</v>
      </c>
      <c r="J16" s="238">
        <f t="shared" si="1"/>
        <v>220758.51733333335</v>
      </c>
      <c r="K16" s="224" t="s">
        <v>80</v>
      </c>
    </row>
    <row r="17" spans="2:11" ht="60" x14ac:dyDescent="0.2">
      <c r="B17" s="293" t="s">
        <v>5</v>
      </c>
      <c r="C17" s="228" t="s">
        <v>364</v>
      </c>
      <c r="D17" s="229">
        <v>27394</v>
      </c>
      <c r="E17" s="226" t="s">
        <v>97</v>
      </c>
      <c r="F17" s="229">
        <v>38500</v>
      </c>
      <c r="G17" s="226" t="s">
        <v>96</v>
      </c>
      <c r="H17" s="229">
        <v>90000</v>
      </c>
      <c r="I17" s="226"/>
      <c r="J17" s="238">
        <f t="shared" si="1"/>
        <v>57265.062666666672</v>
      </c>
      <c r="K17" s="224" t="s">
        <v>80</v>
      </c>
    </row>
    <row r="18" spans="2:11" ht="60" x14ac:dyDescent="0.2">
      <c r="B18" s="293" t="s">
        <v>6</v>
      </c>
      <c r="C18" s="228" t="s">
        <v>365</v>
      </c>
      <c r="D18" s="229">
        <v>17000</v>
      </c>
      <c r="E18" s="226" t="s">
        <v>97</v>
      </c>
      <c r="F18" s="229">
        <v>24200</v>
      </c>
      <c r="G18" s="226" t="s">
        <v>96</v>
      </c>
      <c r="H18" s="229">
        <v>45000</v>
      </c>
      <c r="I18" s="226"/>
      <c r="J18" s="238">
        <f t="shared" si="1"/>
        <v>31664.133333333335</v>
      </c>
      <c r="K18" s="224" t="s">
        <v>80</v>
      </c>
    </row>
    <row r="19" spans="2:11" ht="60" x14ac:dyDescent="0.2">
      <c r="B19" s="293" t="s">
        <v>7</v>
      </c>
      <c r="C19" s="228" t="s">
        <v>366</v>
      </c>
      <c r="D19" s="229">
        <v>55370</v>
      </c>
      <c r="E19" s="226" t="s">
        <v>97</v>
      </c>
      <c r="F19" s="229">
        <v>36300</v>
      </c>
      <c r="G19" s="226" t="s">
        <v>96</v>
      </c>
      <c r="H19" s="229">
        <v>60000</v>
      </c>
      <c r="I19" s="226"/>
      <c r="J19" s="238">
        <f t="shared" si="1"/>
        <v>55713.44666666667</v>
      </c>
      <c r="K19" s="224" t="s">
        <v>80</v>
      </c>
    </row>
    <row r="20" spans="2:11" ht="60" x14ac:dyDescent="0.2">
      <c r="B20" s="293" t="s">
        <v>8</v>
      </c>
      <c r="C20" s="228" t="s">
        <v>367</v>
      </c>
      <c r="D20" s="229">
        <v>18800</v>
      </c>
      <c r="E20" s="226" t="s">
        <v>97</v>
      </c>
      <c r="F20" s="229">
        <v>18600</v>
      </c>
      <c r="G20" s="226" t="s">
        <v>96</v>
      </c>
      <c r="H20" s="229">
        <v>25000</v>
      </c>
      <c r="I20" s="226"/>
      <c r="J20" s="238">
        <f t="shared" si="1"/>
        <v>22921.600000000002</v>
      </c>
      <c r="K20" s="224" t="s">
        <v>80</v>
      </c>
    </row>
    <row r="21" spans="2:11" ht="30" x14ac:dyDescent="0.2">
      <c r="B21" s="293" t="s">
        <v>85</v>
      </c>
      <c r="C21" s="228" t="s">
        <v>371</v>
      </c>
      <c r="D21" s="229"/>
      <c r="E21" s="226"/>
      <c r="F21" s="229"/>
      <c r="G21" s="226"/>
      <c r="H21" s="229"/>
      <c r="I21" s="226"/>
      <c r="J21" s="238" t="e">
        <f t="shared" si="1"/>
        <v>#DIV/0!</v>
      </c>
      <c r="K21" s="224" t="s">
        <v>80</v>
      </c>
    </row>
    <row r="22" spans="2:11" ht="160" x14ac:dyDescent="0.2">
      <c r="B22" s="293" t="s">
        <v>13</v>
      </c>
      <c r="C22" s="228" t="s">
        <v>400</v>
      </c>
      <c r="D22" s="229">
        <v>11058500</v>
      </c>
      <c r="E22" s="586" t="s">
        <v>447</v>
      </c>
      <c r="F22" s="229">
        <v>5823529</v>
      </c>
      <c r="G22" s="226" t="s">
        <v>98</v>
      </c>
      <c r="H22" s="229">
        <v>7579000</v>
      </c>
      <c r="I22" s="586" t="s">
        <v>448</v>
      </c>
      <c r="J22" s="238">
        <f t="shared" si="1"/>
        <v>8985351.3193333335</v>
      </c>
      <c r="K22" s="224" t="s">
        <v>80</v>
      </c>
    </row>
    <row r="23" spans="2:11" ht="240" customHeight="1" x14ac:dyDescent="0.2">
      <c r="B23" s="293" t="s">
        <v>23</v>
      </c>
      <c r="C23" s="228" t="s">
        <v>387</v>
      </c>
      <c r="D23" s="229">
        <v>2900000</v>
      </c>
      <c r="E23" s="226" t="s">
        <v>100</v>
      </c>
      <c r="F23" s="229">
        <v>3149900</v>
      </c>
      <c r="G23" s="600" t="s">
        <v>454</v>
      </c>
      <c r="H23" s="229">
        <v>2815126</v>
      </c>
      <c r="I23" s="226" t="s">
        <v>98</v>
      </c>
      <c r="J23" s="238">
        <f t="shared" si="1"/>
        <v>3256419.5506666666</v>
      </c>
      <c r="K23" s="224" t="s">
        <v>80</v>
      </c>
    </row>
    <row r="24" spans="2:11" ht="126" customHeight="1" x14ac:dyDescent="0.2">
      <c r="B24" s="297" t="s">
        <v>86</v>
      </c>
      <c r="C24" s="227" t="s">
        <v>90</v>
      </c>
      <c r="D24" s="229">
        <v>493000</v>
      </c>
      <c r="E24" s="226" t="s">
        <v>106</v>
      </c>
      <c r="F24" s="229">
        <v>380000</v>
      </c>
      <c r="G24" s="226" t="s">
        <v>108</v>
      </c>
      <c r="H24" s="229">
        <v>650000</v>
      </c>
      <c r="I24" s="226"/>
      <c r="J24" s="238">
        <f t="shared" si="1"/>
        <v>559448.66666666674</v>
      </c>
      <c r="K24" s="224" t="s">
        <v>87</v>
      </c>
    </row>
    <row r="25" spans="2:11" ht="150" x14ac:dyDescent="0.2">
      <c r="B25" s="297" t="s">
        <v>15</v>
      </c>
      <c r="C25" s="227" t="s">
        <v>91</v>
      </c>
      <c r="D25" s="229">
        <v>210749</v>
      </c>
      <c r="E25" s="226" t="s">
        <v>106</v>
      </c>
      <c r="F25" s="229">
        <v>132000</v>
      </c>
      <c r="G25" s="226" t="s">
        <v>108</v>
      </c>
      <c r="H25" s="229"/>
      <c r="I25" s="226"/>
      <c r="J25" s="238">
        <f t="shared" si="1"/>
        <v>188854.69900000002</v>
      </c>
      <c r="K25" s="224" t="s">
        <v>87</v>
      </c>
    </row>
    <row r="26" spans="2:11" ht="38" customHeight="1" x14ac:dyDescent="0.2">
      <c r="B26" s="297" t="s">
        <v>21</v>
      </c>
      <c r="C26" s="227" t="s">
        <v>92</v>
      </c>
      <c r="D26" s="229">
        <v>75900</v>
      </c>
      <c r="E26" s="226"/>
      <c r="F26" s="229"/>
      <c r="G26" s="226"/>
      <c r="H26" s="229"/>
      <c r="I26" s="226"/>
      <c r="J26" s="238">
        <f t="shared" si="1"/>
        <v>83641.8</v>
      </c>
      <c r="K26" s="224" t="s">
        <v>73</v>
      </c>
    </row>
    <row r="27" spans="2:11" ht="30" x14ac:dyDescent="0.2">
      <c r="B27" s="295" t="s">
        <v>295</v>
      </c>
      <c r="C27" s="227" t="s">
        <v>298</v>
      </c>
      <c r="D27" s="229">
        <v>990000</v>
      </c>
      <c r="E27" s="226" t="s">
        <v>296</v>
      </c>
      <c r="F27" s="229">
        <v>890000</v>
      </c>
      <c r="G27" s="226" t="s">
        <v>299</v>
      </c>
      <c r="H27" s="229">
        <v>1100000</v>
      </c>
      <c r="I27" s="226" t="s">
        <v>300</v>
      </c>
      <c r="J27" s="238">
        <f t="shared" si="1"/>
        <v>1094653.3333333335</v>
      </c>
    </row>
    <row r="28" spans="2:11" ht="15" x14ac:dyDescent="0.2">
      <c r="B28" s="295" t="s">
        <v>303</v>
      </c>
      <c r="C28" s="227" t="s">
        <v>310</v>
      </c>
      <c r="D28" s="229">
        <v>280000</v>
      </c>
      <c r="E28" s="226" t="s">
        <v>302</v>
      </c>
      <c r="F28" s="229">
        <v>170000</v>
      </c>
      <c r="G28" s="226" t="s">
        <v>304</v>
      </c>
      <c r="H28" s="229">
        <v>349900</v>
      </c>
      <c r="I28" s="226" t="s">
        <v>305</v>
      </c>
      <c r="J28" s="238">
        <f t="shared" si="1"/>
        <v>293829.93333333335</v>
      </c>
    </row>
    <row r="29" spans="2:11" ht="30" x14ac:dyDescent="0.2">
      <c r="B29" s="295" t="s">
        <v>307</v>
      </c>
      <c r="C29" s="227" t="s">
        <v>306</v>
      </c>
      <c r="D29" s="229">
        <v>98000</v>
      </c>
      <c r="E29" s="226" t="s">
        <v>308</v>
      </c>
      <c r="F29" s="229">
        <v>110000</v>
      </c>
      <c r="G29" s="226" t="s">
        <v>302</v>
      </c>
      <c r="H29" s="229">
        <v>130000</v>
      </c>
      <c r="I29" s="226" t="s">
        <v>305</v>
      </c>
      <c r="J29" s="238">
        <f t="shared" si="1"/>
        <v>124158.66666666669</v>
      </c>
    </row>
    <row r="30" spans="2:11" ht="15" x14ac:dyDescent="0.2">
      <c r="B30" s="295" t="s">
        <v>311</v>
      </c>
      <c r="C30" s="227" t="s">
        <v>312</v>
      </c>
      <c r="D30" s="229">
        <v>48000</v>
      </c>
      <c r="E30" s="226" t="s">
        <v>302</v>
      </c>
      <c r="F30" s="229">
        <v>90000</v>
      </c>
      <c r="G30" s="226" t="s">
        <v>305</v>
      </c>
      <c r="H30" s="229">
        <v>75900</v>
      </c>
      <c r="I30" s="226" t="s">
        <v>313</v>
      </c>
      <c r="J30" s="238">
        <f t="shared" si="1"/>
        <v>78572.600000000006</v>
      </c>
    </row>
    <row r="31" spans="2:11" ht="15" x14ac:dyDescent="0.2">
      <c r="B31" s="295" t="s">
        <v>316</v>
      </c>
      <c r="C31" s="227" t="s">
        <v>315</v>
      </c>
      <c r="D31" s="229">
        <v>58900</v>
      </c>
      <c r="E31" s="226" t="s">
        <v>317</v>
      </c>
      <c r="F31" s="229">
        <v>80000</v>
      </c>
      <c r="G31" s="226" t="s">
        <v>305</v>
      </c>
      <c r="H31" s="229">
        <v>65000</v>
      </c>
      <c r="I31" s="226" t="s">
        <v>302</v>
      </c>
      <c r="J31" s="238">
        <f t="shared" si="1"/>
        <v>74899.266666666677</v>
      </c>
    </row>
    <row r="32" spans="2:11" ht="15" x14ac:dyDescent="0.2">
      <c r="B32" s="295" t="s">
        <v>319</v>
      </c>
      <c r="C32" s="227" t="s">
        <v>318</v>
      </c>
      <c r="D32" s="229">
        <v>268900</v>
      </c>
      <c r="E32" s="226" t="s">
        <v>305</v>
      </c>
      <c r="F32" s="229">
        <v>305000</v>
      </c>
      <c r="G32" s="226" t="s">
        <v>320</v>
      </c>
      <c r="H32" s="229">
        <v>180000</v>
      </c>
      <c r="I32" s="226"/>
      <c r="J32" s="238">
        <f t="shared" si="1"/>
        <v>276932.60000000003</v>
      </c>
    </row>
    <row r="33" spans="2:13" ht="30" x14ac:dyDescent="0.2">
      <c r="B33" s="295" t="s">
        <v>322</v>
      </c>
      <c r="C33" s="227" t="s">
        <v>321</v>
      </c>
      <c r="D33" s="229">
        <v>45500</v>
      </c>
      <c r="E33" s="226" t="s">
        <v>308</v>
      </c>
      <c r="F33" s="229">
        <v>30000</v>
      </c>
      <c r="G33" s="226" t="s">
        <v>323</v>
      </c>
      <c r="H33" s="229">
        <v>65000</v>
      </c>
      <c r="I33" s="226" t="s">
        <v>325</v>
      </c>
      <c r="J33" s="238">
        <f t="shared" si="1"/>
        <v>51610.333333333343</v>
      </c>
    </row>
    <row r="34" spans="2:13" ht="26" customHeight="1" x14ac:dyDescent="0.2">
      <c r="B34" s="295" t="s">
        <v>327</v>
      </c>
      <c r="C34" s="227" t="s">
        <v>330</v>
      </c>
      <c r="D34" s="229">
        <v>1700000</v>
      </c>
      <c r="E34" s="226" t="s">
        <v>326</v>
      </c>
      <c r="F34" s="229">
        <v>1250000</v>
      </c>
      <c r="G34" s="226" t="s">
        <v>328</v>
      </c>
      <c r="H34" s="229">
        <v>1850000</v>
      </c>
      <c r="I34" s="226" t="s">
        <v>329</v>
      </c>
      <c r="J34" s="238">
        <f>AVERAGE(D34,F34,H34)*$M$2</f>
        <v>1763200.0000000002</v>
      </c>
    </row>
    <row r="35" spans="2:13" ht="30" x14ac:dyDescent="0.2">
      <c r="B35" s="295" t="s">
        <v>332</v>
      </c>
      <c r="C35" s="227" t="s">
        <v>331</v>
      </c>
      <c r="D35" s="229">
        <v>62500</v>
      </c>
      <c r="E35" s="226" t="s">
        <v>333</v>
      </c>
      <c r="F35" s="229">
        <v>68310</v>
      </c>
      <c r="G35" s="226" t="s">
        <v>334</v>
      </c>
      <c r="H35" s="229">
        <v>98500</v>
      </c>
      <c r="I35" s="226" t="s">
        <v>335</v>
      </c>
      <c r="J35" s="238">
        <f t="shared" si="1"/>
        <v>84233.20666666668</v>
      </c>
    </row>
    <row r="36" spans="2:13" ht="70" customHeight="1" thickBot="1" x14ac:dyDescent="0.25">
      <c r="B36" s="298" t="s">
        <v>337</v>
      </c>
      <c r="C36" s="232" t="s">
        <v>338</v>
      </c>
      <c r="D36" s="233">
        <v>7100730</v>
      </c>
      <c r="E36" s="234" t="s">
        <v>339</v>
      </c>
      <c r="F36" s="233">
        <v>6600000</v>
      </c>
      <c r="G36" s="234" t="s">
        <v>340</v>
      </c>
      <c r="H36" s="233">
        <v>7379000</v>
      </c>
      <c r="I36" s="234" t="s">
        <v>102</v>
      </c>
      <c r="J36" s="238">
        <f t="shared" si="1"/>
        <v>7743287.4866666673</v>
      </c>
      <c r="M36" s="220" t="s">
        <v>341</v>
      </c>
    </row>
  </sheetData>
  <hyperlinks>
    <hyperlink ref="M14" r:id="rId1" xr:uid="{1694F454-3756-6B4B-847C-1C69A54EFA38}"/>
    <hyperlink ref="M10" r:id="rId2" location="reco_backend=comparator-default-odin&amp;reco_client=pdp_comparator&amp;reco_product_pos=1&amp;reco_backend_type=low_level&amp;reco_id=162726bd-a6c8-41cd-9bbf-2cae16fb56c6" xr:uid="{CF6DFFC5-7E80-A74C-99CD-137B892150D9}"/>
    <hyperlink ref="M15" r:id="rId3" display="https://www.homecenter.com.co/homecenter-co/product/548366/guadana-a-gasolina-331r-eje-recto-de-326-cc-13-hp-2-tiempos/548366/?kid=goosho_1161562&amp;shop=googleShopping&amp;gad_source=1&amp;gbraid=0AAAAADt6wnpj3ZD0_gBkp23e4BHTSabuL&amp;gclid=Cj0KCQjwz7C2BhDkARIsAA_SZKZFuV9uNjVVd1EEQsmM9BIElDwr59jW23Y9GVrileNuVJuA1kYSMTEaAv5bEALw_wcB" xr:uid="{9069F893-B7D9-EE47-9FA5-9D6B06D20F39}"/>
    <hyperlink ref="G5" r:id="rId4" xr:uid="{D523F57F-7BE3-D240-B4AF-15525D1A5E03}"/>
    <hyperlink ref="E22" r:id="rId5" xr:uid="{E75A63C1-3210-D746-B83F-BF404E152614}"/>
    <hyperlink ref="I22" r:id="rId6" xr:uid="{9C9DBD64-8A32-214C-B40B-35426936FE06}"/>
    <hyperlink ref="G23" r:id="rId7" display="https://www.homecenter.com.co/homecenter-co/product/713132/rana-compactadora-con-motor-gasolina-9hp-3600-rpm-maquiequipos/713132/?kid=goosho_1161562&amp;shop=googleShopping&amp;gad_source=1&amp;gclid=Cj0KCQjwmOm3BhC8ARIsAOSbapW03mu1FFNbGsccOND4DcdNblcN-qL6lj8FjM9mOfueBaLHr7EJ1uAaAgAVEALw_wcB" xr:uid="{C8D2317C-3F0B-814D-A42E-3DB8BFB4CDE8}"/>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8DCE40-CC45-EA49-8733-1AF79A430A83}">
  <dimension ref="B1:U38"/>
  <sheetViews>
    <sheetView showGridLines="0" zoomScale="125" workbookViewId="0">
      <selection activeCell="D21" sqref="D21"/>
    </sheetView>
  </sheetViews>
  <sheetFormatPr baseColWidth="10" defaultRowHeight="16" x14ac:dyDescent="0.2"/>
  <cols>
    <col min="1" max="1" width="4.1640625" style="34" customWidth="1"/>
    <col min="2" max="2" width="71.6640625" style="38" customWidth="1"/>
    <col min="3" max="3" width="18" style="34" customWidth="1"/>
    <col min="4" max="4" width="19" style="34" customWidth="1"/>
    <col min="5" max="5" width="14.33203125" style="125" customWidth="1"/>
    <col min="6" max="6" width="11.33203125" style="34" bestFit="1" customWidth="1"/>
    <col min="7" max="16384" width="10.83203125" style="34"/>
  </cols>
  <sheetData>
    <row r="1" spans="2:21" ht="21" customHeight="1" thickBot="1" x14ac:dyDescent="0.25">
      <c r="D1" s="36">
        <v>0.11020000000000001</v>
      </c>
    </row>
    <row r="2" spans="2:21" s="35" customFormat="1" ht="35" thickBot="1" x14ac:dyDescent="0.25">
      <c r="B2" s="33" t="s">
        <v>207</v>
      </c>
      <c r="C2" s="33" t="s">
        <v>209</v>
      </c>
      <c r="D2" s="33" t="s">
        <v>214</v>
      </c>
      <c r="E2" s="33" t="s">
        <v>25</v>
      </c>
      <c r="F2" s="37"/>
    </row>
    <row r="3" spans="2:21" s="35" customFormat="1" x14ac:dyDescent="0.2">
      <c r="B3" s="119" t="s">
        <v>210</v>
      </c>
      <c r="C3" s="120">
        <v>45000</v>
      </c>
      <c r="D3" s="121">
        <f>C3*$D$1</f>
        <v>4959</v>
      </c>
      <c r="E3" s="126">
        <f>D3+C3</f>
        <v>49959</v>
      </c>
    </row>
    <row r="4" spans="2:21" s="35" customFormat="1" x14ac:dyDescent="0.2">
      <c r="B4" s="122" t="s">
        <v>211</v>
      </c>
      <c r="C4" s="116">
        <v>130000</v>
      </c>
      <c r="D4" s="117">
        <f t="shared" ref="D4:D27" si="0">C4*$D$1</f>
        <v>14326</v>
      </c>
      <c r="E4" s="127">
        <f t="shared" ref="E4:E27" si="1">D4+C4</f>
        <v>144326</v>
      </c>
    </row>
    <row r="5" spans="2:21" s="35" customFormat="1" x14ac:dyDescent="0.2">
      <c r="B5" s="122" t="s">
        <v>212</v>
      </c>
      <c r="C5" s="116">
        <v>2500000</v>
      </c>
      <c r="D5" s="117">
        <f t="shared" si="0"/>
        <v>275500</v>
      </c>
      <c r="E5" s="127">
        <f t="shared" si="1"/>
        <v>2775500</v>
      </c>
      <c r="H5" s="37"/>
    </row>
    <row r="6" spans="2:21" s="35" customFormat="1" x14ac:dyDescent="0.2">
      <c r="B6" s="122" t="s">
        <v>244</v>
      </c>
      <c r="C6" s="116">
        <v>2500000</v>
      </c>
      <c r="D6" s="117">
        <f t="shared" si="0"/>
        <v>275500</v>
      </c>
      <c r="E6" s="127">
        <f t="shared" si="1"/>
        <v>2775500</v>
      </c>
    </row>
    <row r="7" spans="2:21" s="35" customFormat="1" x14ac:dyDescent="0.2">
      <c r="B7" s="122" t="s">
        <v>213</v>
      </c>
      <c r="C7" s="116">
        <v>1500000</v>
      </c>
      <c r="D7" s="117">
        <f t="shared" si="0"/>
        <v>165300</v>
      </c>
      <c r="E7" s="127">
        <f t="shared" si="1"/>
        <v>1665300</v>
      </c>
    </row>
    <row r="8" spans="2:21" s="35" customFormat="1" x14ac:dyDescent="0.2">
      <c r="B8" s="122" t="s">
        <v>252</v>
      </c>
      <c r="C8" s="116">
        <v>3609000</v>
      </c>
      <c r="D8" s="117">
        <f t="shared" si="0"/>
        <v>397711.80000000005</v>
      </c>
      <c r="E8" s="127">
        <f t="shared" si="1"/>
        <v>4006711.8</v>
      </c>
      <c r="T8" s="286"/>
    </row>
    <row r="9" spans="2:21" s="35" customFormat="1" x14ac:dyDescent="0.2">
      <c r="B9" s="122" t="s">
        <v>203</v>
      </c>
      <c r="C9" s="116">
        <v>1800000</v>
      </c>
      <c r="D9" s="117">
        <f t="shared" si="0"/>
        <v>198360</v>
      </c>
      <c r="E9" s="127">
        <f t="shared" si="1"/>
        <v>1998360</v>
      </c>
      <c r="T9" s="286"/>
    </row>
    <row r="10" spans="2:21" s="35" customFormat="1" x14ac:dyDescent="0.2">
      <c r="B10" s="122" t="s">
        <v>204</v>
      </c>
      <c r="C10" s="116">
        <v>70000</v>
      </c>
      <c r="D10" s="117">
        <f t="shared" si="0"/>
        <v>7714</v>
      </c>
      <c r="E10" s="127">
        <f t="shared" si="1"/>
        <v>77714</v>
      </c>
      <c r="T10" s="286"/>
    </row>
    <row r="11" spans="2:21" s="35" customFormat="1" x14ac:dyDescent="0.2">
      <c r="B11" s="122" t="s">
        <v>215</v>
      </c>
      <c r="C11" s="116">
        <v>250000</v>
      </c>
      <c r="D11" s="117">
        <f t="shared" si="0"/>
        <v>27550</v>
      </c>
      <c r="E11" s="127">
        <f t="shared" si="1"/>
        <v>277550</v>
      </c>
      <c r="T11" s="286"/>
    </row>
    <row r="12" spans="2:21" s="35" customFormat="1" x14ac:dyDescent="0.2">
      <c r="B12" s="122" t="s">
        <v>247</v>
      </c>
      <c r="C12" s="116">
        <v>1500000</v>
      </c>
      <c r="D12" s="117">
        <f t="shared" si="0"/>
        <v>165300</v>
      </c>
      <c r="E12" s="127">
        <f t="shared" si="1"/>
        <v>1665300</v>
      </c>
    </row>
    <row r="13" spans="2:21" s="35" customFormat="1" x14ac:dyDescent="0.2">
      <c r="B13" s="122" t="s">
        <v>216</v>
      </c>
      <c r="C13" s="116">
        <v>2054914</v>
      </c>
      <c r="D13" s="117">
        <f>C13*$D$1</f>
        <v>226451.52280000001</v>
      </c>
      <c r="E13" s="127">
        <f>D13+C13</f>
        <v>2281365.5227999999</v>
      </c>
      <c r="T13" s="286"/>
    </row>
    <row r="14" spans="2:21" s="35" customFormat="1" x14ac:dyDescent="0.2">
      <c r="B14" s="122" t="s">
        <v>219</v>
      </c>
      <c r="C14" s="116">
        <v>1590000</v>
      </c>
      <c r="D14" s="117">
        <f>C14*$D$1</f>
        <v>175218</v>
      </c>
      <c r="E14" s="127">
        <f>D14+C14</f>
        <v>1765218</v>
      </c>
    </row>
    <row r="15" spans="2:21" s="35" customFormat="1" x14ac:dyDescent="0.2">
      <c r="B15" s="122" t="s">
        <v>218</v>
      </c>
      <c r="C15" s="116">
        <v>290000</v>
      </c>
      <c r="D15" s="117">
        <f>C15*$D$1</f>
        <v>31958.000000000004</v>
      </c>
      <c r="E15" s="127">
        <f>D15+C15</f>
        <v>321958</v>
      </c>
      <c r="T15" s="286"/>
      <c r="U15" s="286"/>
    </row>
    <row r="16" spans="2:21" s="35" customFormat="1" x14ac:dyDescent="0.2">
      <c r="B16" s="122" t="s">
        <v>220</v>
      </c>
      <c r="C16" s="116">
        <v>230000</v>
      </c>
      <c r="D16" s="117">
        <f t="shared" si="0"/>
        <v>25346</v>
      </c>
      <c r="E16" s="127">
        <f t="shared" ref="E16:E21" si="2">D16+C16</f>
        <v>255346</v>
      </c>
    </row>
    <row r="17" spans="2:21" s="35" customFormat="1" x14ac:dyDescent="0.2">
      <c r="B17" s="122" t="s">
        <v>222</v>
      </c>
      <c r="C17" s="116">
        <v>60000</v>
      </c>
      <c r="D17" s="117">
        <f t="shared" si="0"/>
        <v>6612</v>
      </c>
      <c r="E17" s="127">
        <f t="shared" si="2"/>
        <v>66612</v>
      </c>
      <c r="T17" s="286"/>
      <c r="U17" s="286"/>
    </row>
    <row r="18" spans="2:21" s="35" customFormat="1" x14ac:dyDescent="0.2">
      <c r="B18" s="122" t="s">
        <v>221</v>
      </c>
      <c r="C18" s="116">
        <v>55000</v>
      </c>
      <c r="D18" s="117">
        <f t="shared" si="0"/>
        <v>6061</v>
      </c>
      <c r="E18" s="127">
        <f t="shared" si="2"/>
        <v>61061</v>
      </c>
    </row>
    <row r="19" spans="2:21" s="35" customFormat="1" x14ac:dyDescent="0.2">
      <c r="B19" s="122" t="s">
        <v>223</v>
      </c>
      <c r="C19" s="116">
        <v>51000</v>
      </c>
      <c r="D19" s="117">
        <f t="shared" si="0"/>
        <v>5620.2000000000007</v>
      </c>
      <c r="E19" s="127">
        <f t="shared" si="2"/>
        <v>56620.2</v>
      </c>
      <c r="T19" s="286"/>
      <c r="U19" s="286"/>
    </row>
    <row r="20" spans="2:21" s="35" customFormat="1" x14ac:dyDescent="0.2">
      <c r="B20" s="122" t="s">
        <v>224</v>
      </c>
      <c r="C20" s="116">
        <v>25000</v>
      </c>
      <c r="D20" s="117">
        <f t="shared" si="0"/>
        <v>2755</v>
      </c>
      <c r="E20" s="127">
        <f t="shared" si="2"/>
        <v>27755</v>
      </c>
      <c r="U20" s="285"/>
    </row>
    <row r="21" spans="2:21" s="35" customFormat="1" x14ac:dyDescent="0.2">
      <c r="B21" s="122" t="s">
        <v>205</v>
      </c>
      <c r="C21" s="116">
        <v>20000</v>
      </c>
      <c r="D21" s="117">
        <f t="shared" si="0"/>
        <v>2204</v>
      </c>
      <c r="E21" s="127">
        <f t="shared" si="2"/>
        <v>22204</v>
      </c>
    </row>
    <row r="22" spans="2:21" s="35" customFormat="1" x14ac:dyDescent="0.2">
      <c r="B22" s="122" t="s">
        <v>225</v>
      </c>
      <c r="C22" s="116">
        <v>5823000</v>
      </c>
      <c r="D22" s="117">
        <f t="shared" si="0"/>
        <v>641694.60000000009</v>
      </c>
      <c r="E22" s="127">
        <f>D22+C22</f>
        <v>6464694.5999999996</v>
      </c>
      <c r="F22" s="37"/>
    </row>
    <row r="23" spans="2:21" s="35" customFormat="1" ht="17" x14ac:dyDescent="0.2">
      <c r="B23" s="123" t="s">
        <v>226</v>
      </c>
      <c r="C23" s="116">
        <v>5453000</v>
      </c>
      <c r="D23" s="117">
        <f>C23*$D$1</f>
        <v>600920.6</v>
      </c>
      <c r="E23" s="127">
        <f t="shared" si="1"/>
        <v>6053920.5999999996</v>
      </c>
    </row>
    <row r="24" spans="2:21" s="35" customFormat="1" x14ac:dyDescent="0.2">
      <c r="B24" s="122" t="s">
        <v>206</v>
      </c>
      <c r="C24" s="116">
        <v>507000</v>
      </c>
      <c r="D24" s="117">
        <f t="shared" si="0"/>
        <v>55871.4</v>
      </c>
      <c r="E24" s="127">
        <f t="shared" si="1"/>
        <v>562871.4</v>
      </c>
    </row>
    <row r="25" spans="2:21" s="35" customFormat="1" x14ac:dyDescent="0.2">
      <c r="B25" s="122" t="s">
        <v>15</v>
      </c>
      <c r="C25" s="116">
        <v>171300</v>
      </c>
      <c r="D25" s="117">
        <f t="shared" si="0"/>
        <v>18877.260000000002</v>
      </c>
      <c r="E25" s="127">
        <f t="shared" si="1"/>
        <v>190177.26</v>
      </c>
    </row>
    <row r="26" spans="2:21" s="35" customFormat="1" x14ac:dyDescent="0.2">
      <c r="B26" s="122" t="s">
        <v>21</v>
      </c>
      <c r="C26" s="116">
        <v>75900</v>
      </c>
      <c r="D26" s="117">
        <f t="shared" si="0"/>
        <v>8364.18</v>
      </c>
      <c r="E26" s="127">
        <f t="shared" si="1"/>
        <v>84264.18</v>
      </c>
    </row>
    <row r="27" spans="2:21" s="35" customFormat="1" x14ac:dyDescent="0.2">
      <c r="B27" s="122" t="s">
        <v>269</v>
      </c>
      <c r="C27" s="116">
        <v>360000</v>
      </c>
      <c r="D27" s="117">
        <f t="shared" si="0"/>
        <v>39672</v>
      </c>
      <c r="E27" s="127">
        <f t="shared" si="1"/>
        <v>399672</v>
      </c>
    </row>
    <row r="28" spans="2:21" x14ac:dyDescent="0.2">
      <c r="B28" s="124" t="s">
        <v>342</v>
      </c>
      <c r="C28" s="116">
        <v>7100730</v>
      </c>
      <c r="D28" s="117">
        <f t="shared" ref="D28" si="3">C28*$D$1</f>
        <v>782500.446</v>
      </c>
      <c r="E28" s="127">
        <f t="shared" ref="E28" si="4">D28+C28</f>
        <v>7883230.4460000005</v>
      </c>
    </row>
    <row r="29" spans="2:21" x14ac:dyDescent="0.2">
      <c r="B29" s="122" t="s">
        <v>301</v>
      </c>
      <c r="C29" s="116">
        <v>993333.33333333337</v>
      </c>
      <c r="D29" s="117">
        <f t="shared" ref="D29" si="5">C29*$D$1</f>
        <v>109465.33333333334</v>
      </c>
      <c r="E29" s="127">
        <f t="shared" ref="E29" si="6">D29+C29</f>
        <v>1102798.6666666667</v>
      </c>
    </row>
    <row r="30" spans="2:21" x14ac:dyDescent="0.2">
      <c r="B30" s="122" t="s">
        <v>310</v>
      </c>
      <c r="C30" s="116">
        <v>266633.33333333331</v>
      </c>
      <c r="D30" s="117">
        <f t="shared" ref="D30:D35" si="7">C30*$D$1</f>
        <v>29382.993333333332</v>
      </c>
      <c r="E30" s="127">
        <f t="shared" ref="E30:E35" si="8">D30+C30</f>
        <v>296016.32666666666</v>
      </c>
    </row>
    <row r="31" spans="2:21" x14ac:dyDescent="0.2">
      <c r="B31" s="122" t="s">
        <v>309</v>
      </c>
      <c r="C31" s="116">
        <v>112666.66666666667</v>
      </c>
      <c r="D31" s="117">
        <f t="shared" si="7"/>
        <v>12415.866666666669</v>
      </c>
      <c r="E31" s="127">
        <f>D31+C31</f>
        <v>125082.53333333334</v>
      </c>
    </row>
    <row r="32" spans="2:21" x14ac:dyDescent="0.2">
      <c r="B32" s="122" t="s">
        <v>314</v>
      </c>
      <c r="C32" s="116">
        <v>71300</v>
      </c>
      <c r="D32" s="117">
        <f t="shared" si="7"/>
        <v>7857.26</v>
      </c>
      <c r="E32" s="127">
        <f t="shared" si="8"/>
        <v>79157.259999999995</v>
      </c>
    </row>
    <row r="33" spans="2:5" x14ac:dyDescent="0.2">
      <c r="B33" s="122" t="s">
        <v>315</v>
      </c>
      <c r="C33" s="116">
        <v>67966.666666666672</v>
      </c>
      <c r="D33" s="117">
        <f t="shared" si="7"/>
        <v>7489.9266666666672</v>
      </c>
      <c r="E33" s="127">
        <f t="shared" si="8"/>
        <v>75456.593333333338</v>
      </c>
    </row>
    <row r="34" spans="2:5" x14ac:dyDescent="0.2">
      <c r="B34" s="122" t="s">
        <v>318</v>
      </c>
      <c r="C34" s="116">
        <v>251300</v>
      </c>
      <c r="D34" s="117">
        <f t="shared" si="7"/>
        <v>27693.260000000002</v>
      </c>
      <c r="E34" s="127">
        <f t="shared" si="8"/>
        <v>278993.26</v>
      </c>
    </row>
    <row r="35" spans="2:5" x14ac:dyDescent="0.2">
      <c r="B35" s="122" t="s">
        <v>324</v>
      </c>
      <c r="C35" s="116">
        <v>46833.333333333336</v>
      </c>
      <c r="D35" s="117">
        <f t="shared" si="7"/>
        <v>5161.0333333333338</v>
      </c>
      <c r="E35" s="127">
        <f t="shared" si="8"/>
        <v>51994.366666666669</v>
      </c>
    </row>
    <row r="36" spans="2:5" x14ac:dyDescent="0.2">
      <c r="B36" s="122" t="s">
        <v>330</v>
      </c>
      <c r="C36" s="116">
        <v>1700000</v>
      </c>
      <c r="D36" s="117">
        <f t="shared" ref="D36" si="9">C36*$D$1</f>
        <v>187340</v>
      </c>
      <c r="E36" s="127">
        <f t="shared" ref="E36" si="10">D36+C36</f>
        <v>1887340</v>
      </c>
    </row>
    <row r="37" spans="2:5" x14ac:dyDescent="0.2">
      <c r="B37" s="122" t="s">
        <v>336</v>
      </c>
      <c r="C37" s="116">
        <v>76436.666666666672</v>
      </c>
      <c r="D37" s="117">
        <f t="shared" ref="D37:D38" si="11">C37*$D$1</f>
        <v>8423.3206666666683</v>
      </c>
      <c r="E37" s="127">
        <f t="shared" ref="E37:E38" si="12">D37+C37</f>
        <v>84859.987333333338</v>
      </c>
    </row>
    <row r="38" spans="2:5" x14ac:dyDescent="0.2">
      <c r="C38" s="283">
        <v>1800000</v>
      </c>
      <c r="D38" s="34">
        <f t="shared" si="11"/>
        <v>198360</v>
      </c>
      <c r="E38" s="284">
        <f t="shared" si="12"/>
        <v>1998360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45529-18FD-5C49-AC7A-C95846457B65}">
  <dimension ref="B1:V44"/>
  <sheetViews>
    <sheetView showGridLines="0" zoomScale="50" zoomScaleNormal="130" workbookViewId="0">
      <selection activeCell="H38" sqref="H38"/>
    </sheetView>
  </sheetViews>
  <sheetFormatPr baseColWidth="10" defaultRowHeight="20" customHeight="1" x14ac:dyDescent="0.2"/>
  <cols>
    <col min="1" max="1" width="3" style="17" customWidth="1"/>
    <col min="2" max="2" width="14" style="24" customWidth="1"/>
    <col min="3" max="3" width="26.6640625" style="17" customWidth="1"/>
    <col min="4" max="4" width="20.5" style="17" customWidth="1"/>
    <col min="5" max="5" width="26" style="17" bestFit="1" customWidth="1"/>
    <col min="6" max="6" width="16.83203125" style="17" customWidth="1"/>
    <col min="7" max="7" width="28.6640625" style="17" customWidth="1"/>
    <col min="8" max="8" width="17.1640625" style="17" customWidth="1"/>
    <col min="9" max="9" width="15.33203125" style="17" customWidth="1"/>
    <col min="10" max="10" width="16.6640625" style="17" customWidth="1"/>
    <col min="11" max="11" width="21.6640625" style="17" customWidth="1"/>
    <col min="12" max="12" width="19.5" style="17" customWidth="1"/>
    <col min="13" max="15" width="17.1640625" style="17" customWidth="1"/>
    <col min="16" max="16" width="18.83203125" style="17" customWidth="1"/>
    <col min="17" max="18" width="17.1640625" style="17" customWidth="1"/>
    <col min="19" max="19" width="15.6640625" style="17" customWidth="1"/>
    <col min="20" max="20" width="17.1640625" style="17" customWidth="1"/>
    <col min="21" max="21" width="14.5" style="17" bestFit="1" customWidth="1"/>
    <col min="22" max="22" width="13" style="17" bestFit="1" customWidth="1"/>
    <col min="23" max="16384" width="10.83203125" style="17"/>
  </cols>
  <sheetData>
    <row r="1" spans="2:22" ht="20" customHeight="1" thickBot="1" x14ac:dyDescent="0.25">
      <c r="T1" s="51">
        <v>45564</v>
      </c>
    </row>
    <row r="2" spans="2:22" ht="20" customHeight="1" x14ac:dyDescent="0.2">
      <c r="D2" s="682" t="s">
        <v>114</v>
      </c>
      <c r="E2" s="699" t="s">
        <v>115</v>
      </c>
      <c r="F2" s="701" t="s">
        <v>116</v>
      </c>
      <c r="G2" s="684" t="s">
        <v>117</v>
      </c>
      <c r="H2" s="682" t="s">
        <v>118</v>
      </c>
      <c r="I2" s="684" t="s">
        <v>119</v>
      </c>
      <c r="J2" s="688" t="s">
        <v>120</v>
      </c>
      <c r="K2" s="684" t="s">
        <v>121</v>
      </c>
      <c r="L2" s="688" t="s">
        <v>122</v>
      </c>
      <c r="M2" s="686" t="s">
        <v>123</v>
      </c>
      <c r="N2" s="699" t="s">
        <v>124</v>
      </c>
      <c r="O2" s="682" t="s">
        <v>125</v>
      </c>
      <c r="P2" s="682" t="s">
        <v>126</v>
      </c>
      <c r="Q2" s="682" t="s">
        <v>175</v>
      </c>
      <c r="R2" s="682" t="s">
        <v>230</v>
      </c>
      <c r="S2" s="682" t="s">
        <v>231</v>
      </c>
      <c r="T2" s="682" t="s">
        <v>176</v>
      </c>
      <c r="U2" s="684" t="s">
        <v>177</v>
      </c>
    </row>
    <row r="3" spans="2:22" ht="20" customHeight="1" thickBot="1" x14ac:dyDescent="0.25">
      <c r="D3" s="698"/>
      <c r="E3" s="700"/>
      <c r="F3" s="702"/>
      <c r="G3" s="685"/>
      <c r="H3" s="683"/>
      <c r="I3" s="685"/>
      <c r="J3" s="689"/>
      <c r="K3" s="685"/>
      <c r="L3" s="704"/>
      <c r="M3" s="687"/>
      <c r="N3" s="703"/>
      <c r="O3" s="698"/>
      <c r="P3" s="698"/>
      <c r="Q3" s="683"/>
      <c r="R3" s="683"/>
      <c r="S3" s="683"/>
      <c r="T3" s="683"/>
      <c r="U3" s="697"/>
    </row>
    <row r="4" spans="2:22" ht="20" customHeight="1" x14ac:dyDescent="0.2">
      <c r="B4" s="690" t="s">
        <v>178</v>
      </c>
      <c r="C4" s="692">
        <v>4000000</v>
      </c>
      <c r="D4" s="54">
        <f>29*$C$4</f>
        <v>116000000</v>
      </c>
      <c r="E4" s="67">
        <f>19*$C$4</f>
        <v>76000000</v>
      </c>
      <c r="F4" s="77">
        <f>32*$C$4</f>
        <v>128000000</v>
      </c>
      <c r="G4" s="82">
        <f>35*$C$4</f>
        <v>140000000</v>
      </c>
      <c r="H4" s="59">
        <f>23*$C$4</f>
        <v>92000000</v>
      </c>
      <c r="I4" s="85">
        <f>16*$C$4</f>
        <v>64000000</v>
      </c>
      <c r="J4" s="53">
        <f>16*$C$4</f>
        <v>64000000</v>
      </c>
      <c r="K4" s="86">
        <f>35*$C$4</f>
        <v>140000000</v>
      </c>
      <c r="L4" s="47">
        <f>37*$C$4</f>
        <v>148000000</v>
      </c>
      <c r="M4" s="100">
        <f>17*$C$4</f>
        <v>68000000</v>
      </c>
      <c r="N4" s="72">
        <f>25*$C$4</f>
        <v>100000000</v>
      </c>
      <c r="O4" s="65">
        <f>17*$C$4</f>
        <v>68000000</v>
      </c>
      <c r="P4" s="66">
        <f>32*$C$4</f>
        <v>128000000</v>
      </c>
      <c r="Q4" s="59">
        <f>14*$C$4</f>
        <v>56000000</v>
      </c>
      <c r="R4" s="59">
        <f>22*$C$4</f>
        <v>88000000</v>
      </c>
      <c r="S4" s="59">
        <f>49*$C$4</f>
        <v>196000000</v>
      </c>
      <c r="T4" s="59">
        <f>19*$C$4</f>
        <v>76000000</v>
      </c>
      <c r="U4" s="88">
        <f>19*C4</f>
        <v>76000000</v>
      </c>
    </row>
    <row r="5" spans="2:22" ht="20" customHeight="1" thickBot="1" x14ac:dyDescent="0.25">
      <c r="B5" s="691"/>
      <c r="C5" s="693"/>
      <c r="D5" s="23">
        <f t="shared" ref="D5:E5" si="0">D4/2</f>
        <v>58000000</v>
      </c>
      <c r="E5" s="99">
        <f t="shared" si="0"/>
        <v>38000000</v>
      </c>
      <c r="F5" s="95">
        <f t="shared" ref="F5" si="1">F4/2</f>
        <v>64000000</v>
      </c>
      <c r="G5" s="97">
        <f t="shared" ref="G5" si="2">G4/2</f>
        <v>70000000</v>
      </c>
      <c r="H5" s="21">
        <f t="shared" ref="H5:I5" si="3">H4/2</f>
        <v>46000000</v>
      </c>
      <c r="I5" s="95">
        <f t="shared" si="3"/>
        <v>32000000</v>
      </c>
      <c r="J5" s="39">
        <f t="shared" ref="J5" si="4">J4/2</f>
        <v>32000000</v>
      </c>
      <c r="K5" s="94">
        <f t="shared" ref="K5" si="5">K4/2</f>
        <v>70000000</v>
      </c>
      <c r="L5" s="48">
        <f>L4/2</f>
        <v>74000000</v>
      </c>
      <c r="M5" s="105">
        <f t="shared" ref="M5" si="6">M4/2</f>
        <v>34000000</v>
      </c>
      <c r="N5" s="75">
        <f t="shared" ref="N5:T5" si="7">N4/2</f>
        <v>50000000</v>
      </c>
      <c r="O5" s="18">
        <f t="shared" si="7"/>
        <v>34000000</v>
      </c>
      <c r="P5" s="18">
        <f t="shared" si="7"/>
        <v>64000000</v>
      </c>
      <c r="Q5" s="18">
        <f t="shared" si="7"/>
        <v>28000000</v>
      </c>
      <c r="R5" s="18">
        <f t="shared" si="7"/>
        <v>44000000</v>
      </c>
      <c r="S5" s="18">
        <f t="shared" si="7"/>
        <v>98000000</v>
      </c>
      <c r="T5" s="18">
        <f t="shared" si="7"/>
        <v>38000000</v>
      </c>
      <c r="U5" s="92">
        <f>U4/2</f>
        <v>38000000</v>
      </c>
    </row>
    <row r="6" spans="2:22" ht="20" customHeight="1" thickBot="1" x14ac:dyDescent="0.25">
      <c r="B6" s="690" t="s">
        <v>179</v>
      </c>
      <c r="C6" s="692">
        <v>8000000</v>
      </c>
      <c r="D6" s="55">
        <f t="shared" ref="D6:G6" si="8">1*$C$6</f>
        <v>8000000</v>
      </c>
      <c r="E6" s="68">
        <f t="shared" si="8"/>
        <v>8000000</v>
      </c>
      <c r="F6" s="78">
        <f t="shared" si="8"/>
        <v>8000000</v>
      </c>
      <c r="G6" s="83">
        <f t="shared" si="8"/>
        <v>8000000</v>
      </c>
      <c r="H6" s="55">
        <f t="shared" ref="H6:N6" si="9">1*$C$6</f>
        <v>8000000</v>
      </c>
      <c r="I6" s="78">
        <f t="shared" si="9"/>
        <v>8000000</v>
      </c>
      <c r="J6" s="40">
        <f t="shared" si="9"/>
        <v>8000000</v>
      </c>
      <c r="K6" s="87">
        <f t="shared" si="9"/>
        <v>8000000</v>
      </c>
      <c r="L6" s="49">
        <f t="shared" ref="L6:S6" si="10">1*$C$6</f>
        <v>8000000</v>
      </c>
      <c r="M6" s="101">
        <f t="shared" si="9"/>
        <v>8000000</v>
      </c>
      <c r="N6" s="73">
        <f t="shared" si="9"/>
        <v>8000000</v>
      </c>
      <c r="O6" s="61">
        <f t="shared" si="10"/>
        <v>8000000</v>
      </c>
      <c r="P6" s="64">
        <f t="shared" si="10"/>
        <v>8000000</v>
      </c>
      <c r="Q6" s="55">
        <f t="shared" si="10"/>
        <v>8000000</v>
      </c>
      <c r="R6" s="55">
        <f t="shared" si="10"/>
        <v>8000000</v>
      </c>
      <c r="S6" s="55">
        <f t="shared" si="10"/>
        <v>8000000</v>
      </c>
      <c r="T6" s="55">
        <f>1*$C$6</f>
        <v>8000000</v>
      </c>
      <c r="U6" s="89">
        <f>1*C6</f>
        <v>8000000</v>
      </c>
      <c r="V6" s="19"/>
    </row>
    <row r="7" spans="2:22" ht="20" customHeight="1" thickBot="1" x14ac:dyDescent="0.25">
      <c r="B7" s="691"/>
      <c r="C7" s="693"/>
      <c r="D7" s="20">
        <f t="shared" ref="D7:E7" si="11">D6/2</f>
        <v>4000000</v>
      </c>
      <c r="E7" s="76">
        <f t="shared" si="11"/>
        <v>4000000</v>
      </c>
      <c r="F7" s="96">
        <f t="shared" ref="F7" si="12">F6/2</f>
        <v>4000000</v>
      </c>
      <c r="G7" s="98">
        <f>G6/2</f>
        <v>4000000</v>
      </c>
      <c r="H7" s="22">
        <f t="shared" ref="H7:I7" si="13">H6/2</f>
        <v>4000000</v>
      </c>
      <c r="I7" s="96">
        <f t="shared" si="13"/>
        <v>4000000</v>
      </c>
      <c r="J7" s="41">
        <f t="shared" ref="J7" si="14">J6/2</f>
        <v>4000000</v>
      </c>
      <c r="K7" s="93">
        <f t="shared" ref="K7" si="15">K6/2</f>
        <v>4000000</v>
      </c>
      <c r="L7" s="41">
        <f>L6/2</f>
        <v>4000000</v>
      </c>
      <c r="M7" s="106">
        <f t="shared" ref="M7" si="16">M6/2</f>
        <v>4000000</v>
      </c>
      <c r="N7" s="76">
        <f t="shared" ref="N7:T7" si="17">N6/2</f>
        <v>4000000</v>
      </c>
      <c r="O7" s="20">
        <f t="shared" si="17"/>
        <v>4000000</v>
      </c>
      <c r="P7" s="20">
        <f t="shared" si="17"/>
        <v>4000000</v>
      </c>
      <c r="Q7" s="20">
        <f t="shared" si="17"/>
        <v>4000000</v>
      </c>
      <c r="R7" s="20">
        <f t="shared" si="17"/>
        <v>4000000</v>
      </c>
      <c r="S7" s="20">
        <f t="shared" si="17"/>
        <v>4000000</v>
      </c>
      <c r="T7" s="20">
        <f t="shared" si="17"/>
        <v>4000000</v>
      </c>
      <c r="U7" s="93">
        <f>U6/2</f>
        <v>4000000</v>
      </c>
    </row>
    <row r="8" spans="2:22" ht="20" customHeight="1" thickBot="1" x14ac:dyDescent="0.25">
      <c r="B8" s="694" t="s">
        <v>180</v>
      </c>
      <c r="C8" s="695"/>
      <c r="D8" s="56">
        <f>D5+D7</f>
        <v>62000000</v>
      </c>
      <c r="E8" s="69">
        <f t="shared" ref="E8:I8" si="18">E5+E7</f>
        <v>42000000</v>
      </c>
      <c r="F8" s="79">
        <f t="shared" si="18"/>
        <v>68000000</v>
      </c>
      <c r="G8" s="79">
        <f t="shared" si="18"/>
        <v>74000000</v>
      </c>
      <c r="H8" s="56">
        <f t="shared" si="18"/>
        <v>50000000</v>
      </c>
      <c r="I8" s="79">
        <f t="shared" si="18"/>
        <v>36000000</v>
      </c>
      <c r="J8" s="42">
        <f>J5+J7</f>
        <v>36000000</v>
      </c>
      <c r="K8" s="79">
        <f t="shared" ref="K8" si="19">K5+K7</f>
        <v>74000000</v>
      </c>
      <c r="L8" s="50">
        <f t="shared" ref="L8" si="20">L5+L7</f>
        <v>78000000</v>
      </c>
      <c r="M8" s="102">
        <f t="shared" ref="M8" si="21">M5+M7</f>
        <v>38000000</v>
      </c>
      <c r="N8" s="74">
        <f t="shared" ref="N8" si="22">N5+N7</f>
        <v>54000000</v>
      </c>
      <c r="O8" s="62">
        <f t="shared" ref="O8" si="23">O5+O7</f>
        <v>38000000</v>
      </c>
      <c r="P8" s="62">
        <f>P5+P7</f>
        <v>68000000</v>
      </c>
      <c r="Q8" s="56">
        <f t="shared" ref="Q8" si="24">Q5+Q7</f>
        <v>32000000</v>
      </c>
      <c r="R8" s="56">
        <f t="shared" ref="R8" si="25">R5+R7</f>
        <v>48000000</v>
      </c>
      <c r="S8" s="56">
        <f t="shared" ref="S8" si="26">S5+S7</f>
        <v>102000000</v>
      </c>
      <c r="T8" s="56">
        <f>T5+T7</f>
        <v>42000000</v>
      </c>
      <c r="U8" s="90">
        <f>U5+U7</f>
        <v>42000000</v>
      </c>
    </row>
    <row r="9" spans="2:22" s="1" customFormat="1" ht="20" customHeight="1" thickBot="1" x14ac:dyDescent="0.25">
      <c r="B9" s="118"/>
      <c r="D9" s="57" t="s">
        <v>197</v>
      </c>
      <c r="E9" s="70" t="s">
        <v>200</v>
      </c>
      <c r="F9" s="80" t="s">
        <v>202</v>
      </c>
      <c r="G9" s="80" t="s">
        <v>202</v>
      </c>
      <c r="H9" s="60" t="s">
        <v>198</v>
      </c>
      <c r="I9" s="80" t="s">
        <v>202</v>
      </c>
      <c r="J9" s="43" t="s">
        <v>200</v>
      </c>
      <c r="K9" s="80" t="s">
        <v>202</v>
      </c>
      <c r="L9" s="43">
        <v>1</v>
      </c>
      <c r="M9" s="103" t="s">
        <v>200</v>
      </c>
      <c r="N9" s="70" t="s">
        <v>200</v>
      </c>
      <c r="O9" s="60" t="s">
        <v>198</v>
      </c>
      <c r="P9" s="60" t="s">
        <v>198</v>
      </c>
      <c r="Q9" s="60" t="s">
        <v>198</v>
      </c>
      <c r="R9" s="60" t="s">
        <v>199</v>
      </c>
      <c r="S9" s="60" t="s">
        <v>199</v>
      </c>
      <c r="T9" s="60" t="s">
        <v>199</v>
      </c>
      <c r="U9" s="91" t="s">
        <v>202</v>
      </c>
    </row>
    <row r="10" spans="2:22" ht="90" customHeight="1" thickBot="1" x14ac:dyDescent="0.25">
      <c r="D10" s="58" t="s">
        <v>189</v>
      </c>
      <c r="E10" s="71" t="s">
        <v>193</v>
      </c>
      <c r="F10" s="81" t="s">
        <v>195</v>
      </c>
      <c r="G10" s="84" t="s">
        <v>267</v>
      </c>
      <c r="H10" s="58" t="s">
        <v>181</v>
      </c>
      <c r="I10" s="84" t="s">
        <v>201</v>
      </c>
      <c r="J10" s="44" t="s">
        <v>188</v>
      </c>
      <c r="K10" s="84" t="s">
        <v>201</v>
      </c>
      <c r="L10" s="44" t="s">
        <v>182</v>
      </c>
      <c r="M10" s="104" t="s">
        <v>188</v>
      </c>
      <c r="N10" s="71" t="s">
        <v>188</v>
      </c>
      <c r="O10" s="63" t="s">
        <v>181</v>
      </c>
      <c r="P10" s="58" t="s">
        <v>184</v>
      </c>
      <c r="Q10" s="58" t="s">
        <v>183</v>
      </c>
      <c r="R10" s="58" t="s">
        <v>186</v>
      </c>
      <c r="S10" s="58" t="s">
        <v>187</v>
      </c>
      <c r="T10" s="58" t="s">
        <v>183</v>
      </c>
      <c r="U10" s="84" t="s">
        <v>185</v>
      </c>
    </row>
    <row r="12" spans="2:22" ht="20" customHeight="1" thickBot="1" x14ac:dyDescent="0.25">
      <c r="D12" s="45"/>
      <c r="F12" s="24"/>
    </row>
    <row r="13" spans="2:22" ht="20" customHeight="1" thickBot="1" x14ac:dyDescent="0.25">
      <c r="E13" s="25" t="s">
        <v>194</v>
      </c>
      <c r="F13" s="26" t="s">
        <v>208</v>
      </c>
    </row>
    <row r="14" spans="2:22" ht="20" customHeight="1" thickBot="1" x14ac:dyDescent="0.25">
      <c r="E14" s="27" t="s">
        <v>190</v>
      </c>
      <c r="F14" s="28" t="s">
        <v>196</v>
      </c>
      <c r="G14" s="52" t="s">
        <v>236</v>
      </c>
    </row>
    <row r="15" spans="2:22" ht="20" customHeight="1" x14ac:dyDescent="0.2">
      <c r="E15" s="29" t="s">
        <v>191</v>
      </c>
      <c r="F15" s="30" t="s">
        <v>273</v>
      </c>
    </row>
    <row r="16" spans="2:22" ht="20" customHeight="1" thickBot="1" x14ac:dyDescent="0.25">
      <c r="E16" s="31" t="s">
        <v>192</v>
      </c>
      <c r="F16" s="32" t="s">
        <v>272</v>
      </c>
    </row>
    <row r="17" spans="2:11" ht="20" customHeight="1" x14ac:dyDescent="0.2">
      <c r="E17" s="24"/>
    </row>
    <row r="19" spans="2:11" ht="20" customHeight="1" x14ac:dyDescent="0.2">
      <c r="C19" s="267" t="s">
        <v>229</v>
      </c>
      <c r="D19" s="267" t="s">
        <v>232</v>
      </c>
      <c r="E19" s="267" t="s">
        <v>235</v>
      </c>
      <c r="F19" s="267" t="s">
        <v>233</v>
      </c>
      <c r="G19" s="267" t="s">
        <v>234</v>
      </c>
      <c r="H19" s="267" t="s">
        <v>25</v>
      </c>
    </row>
    <row r="20" spans="2:11" ht="20" customHeight="1" x14ac:dyDescent="0.2">
      <c r="B20" s="280">
        <v>1</v>
      </c>
      <c r="C20" s="250" t="s">
        <v>230</v>
      </c>
      <c r="D20" s="251">
        <v>22</v>
      </c>
      <c r="E20" s="251">
        <v>1</v>
      </c>
      <c r="F20" s="252">
        <v>4000000</v>
      </c>
      <c r="G20" s="252">
        <v>8000000</v>
      </c>
      <c r="H20" s="253">
        <f t="shared" ref="H20:H28" si="27">((D20*F20)+(G20*E20))/2</f>
        <v>48000000</v>
      </c>
      <c r="I20" s="253">
        <v>44000000</v>
      </c>
      <c r="J20" s="254">
        <v>4</v>
      </c>
      <c r="K20" s="45">
        <f>H20*2</f>
        <v>96000000</v>
      </c>
    </row>
    <row r="21" spans="2:11" s="8" customFormat="1" ht="20" customHeight="1" x14ac:dyDescent="0.2">
      <c r="B21" s="281">
        <v>2</v>
      </c>
      <c r="C21" s="245" t="s">
        <v>246</v>
      </c>
      <c r="D21" s="246">
        <v>24</v>
      </c>
      <c r="E21" s="246">
        <v>1</v>
      </c>
      <c r="F21" s="247">
        <v>4000000</v>
      </c>
      <c r="G21" s="247">
        <v>8000000</v>
      </c>
      <c r="H21" s="248">
        <f t="shared" si="27"/>
        <v>52000000</v>
      </c>
      <c r="K21" s="45">
        <f t="shared" ref="K21:K37" si="28">H21*2</f>
        <v>104000000</v>
      </c>
    </row>
    <row r="22" spans="2:11" s="8" customFormat="1" ht="20" customHeight="1" x14ac:dyDescent="0.2">
      <c r="B22" s="281">
        <v>3</v>
      </c>
      <c r="C22" s="245" t="s">
        <v>175</v>
      </c>
      <c r="D22" s="246">
        <v>14</v>
      </c>
      <c r="E22" s="246">
        <v>1</v>
      </c>
      <c r="F22" s="247">
        <v>4000000</v>
      </c>
      <c r="G22" s="247">
        <v>8000000</v>
      </c>
      <c r="H22" s="248">
        <f t="shared" si="27"/>
        <v>32000000</v>
      </c>
      <c r="K22" s="45">
        <f t="shared" si="28"/>
        <v>64000000</v>
      </c>
    </row>
    <row r="23" spans="2:11" s="8" customFormat="1" ht="20" customHeight="1" x14ac:dyDescent="0.2">
      <c r="B23" s="280">
        <v>4</v>
      </c>
      <c r="C23" s="245" t="s">
        <v>395</v>
      </c>
      <c r="D23" s="246">
        <v>12</v>
      </c>
      <c r="E23" s="246">
        <v>1</v>
      </c>
      <c r="F23" s="247">
        <v>4000000</v>
      </c>
      <c r="G23" s="247">
        <v>8000000</v>
      </c>
      <c r="H23" s="253">
        <f>((D23*F23)+(G23*E23))/2</f>
        <v>28000000</v>
      </c>
      <c r="I23" s="279">
        <v>24000000</v>
      </c>
      <c r="K23" s="45">
        <f t="shared" si="28"/>
        <v>56000000</v>
      </c>
    </row>
    <row r="24" spans="2:11" s="8" customFormat="1" ht="20" customHeight="1" x14ac:dyDescent="0.2">
      <c r="B24" s="281">
        <v>5</v>
      </c>
      <c r="C24" s="261" t="s">
        <v>274</v>
      </c>
      <c r="D24" s="246">
        <v>43</v>
      </c>
      <c r="E24" s="263">
        <v>1</v>
      </c>
      <c r="F24" s="247">
        <v>4000000</v>
      </c>
      <c r="G24" s="247">
        <v>8000000</v>
      </c>
      <c r="H24" s="262">
        <f t="shared" si="27"/>
        <v>90000000</v>
      </c>
      <c r="K24" s="45">
        <f t="shared" si="28"/>
        <v>180000000</v>
      </c>
    </row>
    <row r="25" spans="2:11" s="8" customFormat="1" ht="20" customHeight="1" x14ac:dyDescent="0.2">
      <c r="B25" s="281">
        <v>6</v>
      </c>
      <c r="C25" s="261" t="s">
        <v>271</v>
      </c>
      <c r="D25" s="246">
        <v>17</v>
      </c>
      <c r="E25" s="246">
        <v>1</v>
      </c>
      <c r="F25" s="247">
        <v>4000000</v>
      </c>
      <c r="G25" s="247">
        <v>8000000</v>
      </c>
      <c r="H25" s="262">
        <f t="shared" si="27"/>
        <v>38000000</v>
      </c>
      <c r="I25" s="287">
        <v>100000000</v>
      </c>
      <c r="J25" s="249">
        <f>I25-H25</f>
        <v>62000000</v>
      </c>
      <c r="K25" s="45">
        <f t="shared" si="28"/>
        <v>76000000</v>
      </c>
    </row>
    <row r="26" spans="2:11" s="8" customFormat="1" ht="20" customHeight="1" x14ac:dyDescent="0.2">
      <c r="B26" s="280">
        <v>7</v>
      </c>
      <c r="C26" s="245" t="s">
        <v>245</v>
      </c>
      <c r="D26" s="246">
        <v>46</v>
      </c>
      <c r="E26" s="246">
        <v>1</v>
      </c>
      <c r="F26" s="247">
        <v>4000000</v>
      </c>
      <c r="G26" s="247">
        <v>8000000</v>
      </c>
      <c r="H26" s="248">
        <f t="shared" si="27"/>
        <v>96000000</v>
      </c>
      <c r="K26" s="45">
        <f t="shared" si="28"/>
        <v>192000000</v>
      </c>
    </row>
    <row r="27" spans="2:11" s="8" customFormat="1" ht="20" customHeight="1" x14ac:dyDescent="0.2">
      <c r="B27" s="281">
        <v>8</v>
      </c>
      <c r="C27" s="250" t="s">
        <v>176</v>
      </c>
      <c r="D27" s="251">
        <v>19</v>
      </c>
      <c r="E27" s="251">
        <v>1</v>
      </c>
      <c r="F27" s="252">
        <v>4000000</v>
      </c>
      <c r="G27" s="252">
        <v>8000000</v>
      </c>
      <c r="H27" s="253">
        <f t="shared" si="27"/>
        <v>42000000</v>
      </c>
      <c r="I27" s="255">
        <v>36000000</v>
      </c>
      <c r="J27" s="256">
        <v>6</v>
      </c>
      <c r="K27" s="45">
        <f t="shared" si="28"/>
        <v>84000000</v>
      </c>
    </row>
    <row r="28" spans="2:11" s="8" customFormat="1" ht="20" customHeight="1" x14ac:dyDescent="0.2">
      <c r="B28" s="281">
        <v>9</v>
      </c>
      <c r="C28" s="245" t="s">
        <v>125</v>
      </c>
      <c r="D28" s="246">
        <v>17</v>
      </c>
      <c r="E28" s="246">
        <v>1</v>
      </c>
      <c r="F28" s="247">
        <v>4000000</v>
      </c>
      <c r="G28" s="247">
        <v>8000000</v>
      </c>
      <c r="H28" s="248">
        <f t="shared" si="27"/>
        <v>38000000</v>
      </c>
      <c r="I28" s="265"/>
      <c r="J28" s="266"/>
      <c r="K28" s="45">
        <f t="shared" si="28"/>
        <v>76000000</v>
      </c>
    </row>
    <row r="29" spans="2:11" s="8" customFormat="1" ht="20" customHeight="1" x14ac:dyDescent="0.2">
      <c r="B29" s="280">
        <v>10</v>
      </c>
      <c r="C29" s="245" t="s">
        <v>231</v>
      </c>
      <c r="D29" s="246">
        <v>49</v>
      </c>
      <c r="E29" s="246">
        <v>1</v>
      </c>
      <c r="F29" s="247">
        <v>4000000</v>
      </c>
      <c r="G29" s="247">
        <v>8000000</v>
      </c>
      <c r="H29" s="248">
        <f t="shared" ref="H29" si="29">((D29*F29)+(G29*E29))/2</f>
        <v>102000000</v>
      </c>
      <c r="K29" s="45">
        <f t="shared" si="28"/>
        <v>204000000</v>
      </c>
    </row>
    <row r="30" spans="2:11" s="8" customFormat="1" ht="20" customHeight="1" x14ac:dyDescent="0.2">
      <c r="B30" s="280">
        <v>11</v>
      </c>
      <c r="C30" s="245" t="s">
        <v>118</v>
      </c>
      <c r="D30" s="246">
        <v>23</v>
      </c>
      <c r="E30" s="246">
        <v>1</v>
      </c>
      <c r="F30" s="247">
        <v>4000000</v>
      </c>
      <c r="G30" s="247">
        <v>8000000</v>
      </c>
      <c r="H30" s="248">
        <f t="shared" ref="H30:H34" si="30">((D30*F30)+(G30*E30))/2</f>
        <v>50000000</v>
      </c>
      <c r="K30" s="45">
        <f t="shared" si="28"/>
        <v>100000000</v>
      </c>
    </row>
    <row r="31" spans="2:11" s="8" customFormat="1" ht="20" customHeight="1" x14ac:dyDescent="0.2">
      <c r="B31" s="281">
        <v>12</v>
      </c>
      <c r="C31" s="245" t="s">
        <v>126</v>
      </c>
      <c r="D31" s="246">
        <v>32</v>
      </c>
      <c r="E31" s="246">
        <v>1</v>
      </c>
      <c r="F31" s="247">
        <v>4000000</v>
      </c>
      <c r="G31" s="247">
        <v>8000000</v>
      </c>
      <c r="H31" s="248">
        <f t="shared" si="30"/>
        <v>68000000</v>
      </c>
      <c r="K31" s="45">
        <f t="shared" si="28"/>
        <v>136000000</v>
      </c>
    </row>
    <row r="32" spans="2:11" s="8" customFormat="1" ht="20" customHeight="1" x14ac:dyDescent="0.2">
      <c r="B32" s="281">
        <v>13</v>
      </c>
      <c r="C32" s="245" t="s">
        <v>228</v>
      </c>
      <c r="D32" s="246">
        <v>29</v>
      </c>
      <c r="E32" s="246">
        <v>1</v>
      </c>
      <c r="F32" s="247">
        <v>4000000</v>
      </c>
      <c r="G32" s="247">
        <v>8000000</v>
      </c>
      <c r="H32" s="248">
        <f t="shared" si="30"/>
        <v>62000000</v>
      </c>
      <c r="I32" s="249" t="s">
        <v>270</v>
      </c>
      <c r="K32" s="45">
        <f t="shared" si="28"/>
        <v>124000000</v>
      </c>
    </row>
    <row r="33" spans="2:11" s="8" customFormat="1" ht="20" customHeight="1" x14ac:dyDescent="0.2">
      <c r="B33" s="280">
        <v>14</v>
      </c>
      <c r="C33" s="257" t="s">
        <v>397</v>
      </c>
      <c r="D33" s="258">
        <v>5</v>
      </c>
      <c r="E33" s="258">
        <v>1</v>
      </c>
      <c r="F33" s="259">
        <v>4000000</v>
      </c>
      <c r="G33" s="259">
        <v>8000000</v>
      </c>
      <c r="H33" s="260">
        <f t="shared" si="30"/>
        <v>14000000</v>
      </c>
      <c r="I33" s="282"/>
      <c r="K33" s="45">
        <f t="shared" si="28"/>
        <v>28000000</v>
      </c>
    </row>
    <row r="34" spans="2:11" s="8" customFormat="1" ht="20" customHeight="1" x14ac:dyDescent="0.2">
      <c r="B34" s="281">
        <v>15</v>
      </c>
      <c r="C34" s="257" t="s">
        <v>396</v>
      </c>
      <c r="D34" s="258">
        <v>10</v>
      </c>
      <c r="E34" s="258">
        <v>0</v>
      </c>
      <c r="F34" s="259">
        <v>4000000</v>
      </c>
      <c r="G34" s="259">
        <v>8000000</v>
      </c>
      <c r="H34" s="260">
        <f t="shared" si="30"/>
        <v>20000000</v>
      </c>
      <c r="I34" s="249"/>
      <c r="K34" s="45">
        <f t="shared" si="28"/>
        <v>40000000</v>
      </c>
    </row>
    <row r="35" spans="2:11" s="8" customFormat="1" ht="20" customHeight="1" x14ac:dyDescent="0.2">
      <c r="B35" s="281"/>
      <c r="C35" s="288" t="s">
        <v>24</v>
      </c>
      <c r="D35" s="258">
        <f>SUM(D20:D34)</f>
        <v>362</v>
      </c>
      <c r="E35" s="258">
        <f>SUM(E20:E34)</f>
        <v>14</v>
      </c>
      <c r="F35" s="259"/>
      <c r="G35" s="259"/>
      <c r="H35" s="260"/>
      <c r="I35" s="249"/>
      <c r="K35" s="45">
        <f t="shared" si="28"/>
        <v>0</v>
      </c>
    </row>
    <row r="36" spans="2:11" s="8" customFormat="1" ht="20" customHeight="1" x14ac:dyDescent="0.2">
      <c r="B36" s="281"/>
      <c r="C36" s="257"/>
      <c r="D36" s="258"/>
      <c r="E36" s="258"/>
      <c r="F36" s="259"/>
      <c r="G36" s="259"/>
      <c r="H36" s="260"/>
      <c r="I36" s="249"/>
      <c r="K36" s="45">
        <f t="shared" si="28"/>
        <v>0</v>
      </c>
    </row>
    <row r="37" spans="2:11" s="8" customFormat="1" ht="20" customHeight="1" x14ac:dyDescent="0.2">
      <c r="B37" s="264"/>
      <c r="C37" s="696" t="s">
        <v>24</v>
      </c>
      <c r="D37" s="696"/>
      <c r="E37" s="696"/>
      <c r="F37" s="696"/>
      <c r="G37" s="696"/>
      <c r="H37" s="46">
        <f>SUM(H20+H21+H22+H24+H25+H26+H27+H28+H29+H31+H30+H23+H32+H33+H34)</f>
        <v>780000000</v>
      </c>
      <c r="I37" s="249"/>
      <c r="K37" s="45">
        <f t="shared" si="28"/>
        <v>1560000000</v>
      </c>
    </row>
    <row r="38" spans="2:11" s="8" customFormat="1" ht="20" customHeight="1" x14ac:dyDescent="0.2">
      <c r="B38" s="264"/>
    </row>
    <row r="39" spans="2:11" s="8" customFormat="1" ht="20" customHeight="1" x14ac:dyDescent="0.2">
      <c r="B39" s="264"/>
    </row>
    <row r="40" spans="2:11" s="8" customFormat="1" ht="20" customHeight="1" x14ac:dyDescent="0.2">
      <c r="B40" s="264"/>
    </row>
    <row r="41" spans="2:11" ht="20" customHeight="1" x14ac:dyDescent="0.2">
      <c r="F41" s="278"/>
      <c r="K41" s="45"/>
    </row>
    <row r="42" spans="2:11" ht="20" customHeight="1" x14ac:dyDescent="0.2">
      <c r="C42" s="114"/>
      <c r="D42" s="114"/>
      <c r="E42" s="114"/>
      <c r="G42" s="114"/>
      <c r="H42" s="115"/>
      <c r="K42" s="45"/>
    </row>
    <row r="43" spans="2:11" ht="20" customHeight="1" x14ac:dyDescent="0.2">
      <c r="C43" s="114"/>
      <c r="D43" s="114"/>
      <c r="E43" s="114"/>
      <c r="F43" s="114"/>
      <c r="G43" s="114"/>
      <c r="H43" s="115"/>
      <c r="K43" s="45"/>
    </row>
    <row r="44" spans="2:11" ht="20" customHeight="1" x14ac:dyDescent="0.2">
      <c r="C44" s="17" t="s">
        <v>251</v>
      </c>
      <c r="I44" s="45"/>
    </row>
  </sheetData>
  <mergeCells count="24">
    <mergeCell ref="B8:C8"/>
    <mergeCell ref="S2:S3"/>
    <mergeCell ref="C37:G37"/>
    <mergeCell ref="U2:U3"/>
    <mergeCell ref="B4:B5"/>
    <mergeCell ref="C4:C5"/>
    <mergeCell ref="D2:D3"/>
    <mergeCell ref="E2:E3"/>
    <mergeCell ref="F2:F3"/>
    <mergeCell ref="G2:G3"/>
    <mergeCell ref="N2:N3"/>
    <mergeCell ref="O2:O3"/>
    <mergeCell ref="P2:P3"/>
    <mergeCell ref="Q2:Q3"/>
    <mergeCell ref="R2:R3"/>
    <mergeCell ref="L2:L3"/>
    <mergeCell ref="T2:T3"/>
    <mergeCell ref="K2:K3"/>
    <mergeCell ref="M2:M3"/>
    <mergeCell ref="J2:J3"/>
    <mergeCell ref="B6:B7"/>
    <mergeCell ref="C6:C7"/>
    <mergeCell ref="H2:H3"/>
    <mergeCell ref="I2:I3"/>
  </mergeCells>
  <pageMargins left="0.7" right="0.7" top="0.75" bottom="0.75" header="0.3" footer="0.3"/>
  <ignoredErrors>
    <ignoredError sqref="D6:K6 M6:R6 S6:U6" formula="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D15A08-2360-2A47-9C53-BF8F21D8CA39}">
  <dimension ref="B3:X25"/>
  <sheetViews>
    <sheetView tabSelected="1" zoomScaleNormal="140" workbookViewId="0">
      <selection activeCell="W13" sqref="W13"/>
    </sheetView>
  </sheetViews>
  <sheetFormatPr baseColWidth="10" defaultRowHeight="16" x14ac:dyDescent="0.2"/>
  <cols>
    <col min="1" max="2" width="10.83203125" style="299"/>
    <col min="3" max="3" width="59.1640625" style="299" bestFit="1" customWidth="1"/>
    <col min="4" max="20" width="0" style="299" hidden="1" customWidth="1"/>
    <col min="21" max="21" width="14.6640625" style="299" customWidth="1"/>
    <col min="22" max="22" width="13.5" style="299" customWidth="1"/>
    <col min="23" max="23" width="19" style="312" customWidth="1"/>
    <col min="24" max="24" width="17.6640625" style="299" customWidth="1"/>
    <col min="25" max="16384" width="10.83203125" style="299"/>
  </cols>
  <sheetData>
    <row r="3" spans="2:23" s="306" customFormat="1" ht="51" x14ac:dyDescent="0.2">
      <c r="B3" s="301" t="s">
        <v>462</v>
      </c>
      <c r="C3" s="307" t="s">
        <v>207</v>
      </c>
      <c r="D3" s="308" t="s">
        <v>246</v>
      </c>
      <c r="E3" s="308" t="s">
        <v>230</v>
      </c>
      <c r="F3" s="308" t="s">
        <v>175</v>
      </c>
      <c r="G3" s="308" t="s">
        <v>123</v>
      </c>
      <c r="H3" s="308" t="s">
        <v>395</v>
      </c>
      <c r="I3" s="308" t="s">
        <v>274</v>
      </c>
      <c r="J3" s="308" t="s">
        <v>245</v>
      </c>
      <c r="K3" s="308" t="s">
        <v>176</v>
      </c>
      <c r="L3" s="308" t="s">
        <v>125</v>
      </c>
      <c r="M3" s="308" t="s">
        <v>231</v>
      </c>
      <c r="N3" s="308" t="s">
        <v>118</v>
      </c>
      <c r="O3" s="308" t="s">
        <v>126</v>
      </c>
      <c r="P3" s="308" t="s">
        <v>228</v>
      </c>
      <c r="Q3" s="308" t="s">
        <v>397</v>
      </c>
      <c r="R3" s="308" t="s">
        <v>404</v>
      </c>
      <c r="S3" s="308" t="s">
        <v>403</v>
      </c>
      <c r="T3" s="308" t="s">
        <v>402</v>
      </c>
      <c r="U3" s="307" t="s">
        <v>407</v>
      </c>
      <c r="V3" s="307" t="s">
        <v>406</v>
      </c>
      <c r="W3" s="310" t="s">
        <v>405</v>
      </c>
    </row>
    <row r="4" spans="2:23" x14ac:dyDescent="0.2">
      <c r="B4" s="302">
        <v>1</v>
      </c>
      <c r="C4" s="303" t="s">
        <v>210</v>
      </c>
      <c r="D4" s="301">
        <v>96</v>
      </c>
      <c r="E4" s="302">
        <v>119</v>
      </c>
      <c r="F4" s="301"/>
      <c r="G4" s="302">
        <v>128</v>
      </c>
      <c r="H4" s="302">
        <v>64</v>
      </c>
      <c r="I4" s="302">
        <v>160</v>
      </c>
      <c r="J4" s="302">
        <v>224</v>
      </c>
      <c r="K4" s="302">
        <v>48</v>
      </c>
      <c r="L4" s="302">
        <v>32</v>
      </c>
      <c r="M4" s="301">
        <v>601</v>
      </c>
      <c r="N4" s="301">
        <v>96</v>
      </c>
      <c r="O4" s="301"/>
      <c r="P4" s="301">
        <v>128</v>
      </c>
      <c r="Q4" s="301"/>
      <c r="R4" s="301">
        <v>16</v>
      </c>
      <c r="S4" s="301">
        <v>144</v>
      </c>
      <c r="T4" s="301">
        <v>40</v>
      </c>
      <c r="U4" s="301">
        <f>+'Presupuesto Dotaciones'!U4</f>
        <v>2041</v>
      </c>
      <c r="V4" s="309"/>
      <c r="W4" s="311">
        <f>+V4*U4</f>
        <v>0</v>
      </c>
    </row>
    <row r="5" spans="2:23" x14ac:dyDescent="0.2">
      <c r="B5" s="302">
        <v>2</v>
      </c>
      <c r="C5" s="303" t="s">
        <v>211</v>
      </c>
      <c r="D5" s="301">
        <v>24</v>
      </c>
      <c r="E5" s="302">
        <v>45</v>
      </c>
      <c r="F5" s="301"/>
      <c r="G5" s="302">
        <v>8</v>
      </c>
      <c r="H5" s="302">
        <v>16</v>
      </c>
      <c r="I5" s="302">
        <v>40</v>
      </c>
      <c r="J5" s="302">
        <v>56</v>
      </c>
      <c r="K5" s="302">
        <v>12</v>
      </c>
      <c r="L5" s="302">
        <v>8</v>
      </c>
      <c r="M5" s="301">
        <v>103</v>
      </c>
      <c r="N5" s="301">
        <v>24</v>
      </c>
      <c r="O5" s="301"/>
      <c r="P5" s="301">
        <v>12</v>
      </c>
      <c r="Q5" s="301"/>
      <c r="R5" s="301">
        <v>4</v>
      </c>
      <c r="S5" s="301">
        <v>36</v>
      </c>
      <c r="T5" s="301">
        <v>10</v>
      </c>
      <c r="U5" s="301">
        <f>+'Presupuesto Dotaciones'!U5</f>
        <v>423</v>
      </c>
      <c r="V5" s="309"/>
      <c r="W5" s="311">
        <f t="shared" ref="W5:W17" si="0">+V5*U5</f>
        <v>0</v>
      </c>
    </row>
    <row r="6" spans="2:23" x14ac:dyDescent="0.2">
      <c r="B6" s="302">
        <v>3</v>
      </c>
      <c r="C6" s="303" t="s">
        <v>252</v>
      </c>
      <c r="D6" s="301">
        <v>3</v>
      </c>
      <c r="E6" s="302">
        <v>2</v>
      </c>
      <c r="F6" s="301">
        <v>1</v>
      </c>
      <c r="G6" s="302">
        <v>2</v>
      </c>
      <c r="H6" s="302"/>
      <c r="I6" s="302"/>
      <c r="J6" s="302">
        <v>3</v>
      </c>
      <c r="K6" s="302">
        <v>1</v>
      </c>
      <c r="L6" s="302">
        <v>4</v>
      </c>
      <c r="M6" s="301">
        <v>7</v>
      </c>
      <c r="N6" s="301"/>
      <c r="O6" s="301"/>
      <c r="P6" s="301"/>
      <c r="Q6" s="301"/>
      <c r="R6" s="301"/>
      <c r="S6" s="301">
        <v>5</v>
      </c>
      <c r="T6" s="301"/>
      <c r="U6" s="301">
        <f>+'Presupuesto Dotaciones'!U6</f>
        <v>30</v>
      </c>
      <c r="V6" s="309"/>
      <c r="W6" s="311">
        <f t="shared" si="0"/>
        <v>0</v>
      </c>
    </row>
    <row r="7" spans="2:23" x14ac:dyDescent="0.2">
      <c r="B7" s="302">
        <v>4</v>
      </c>
      <c r="C7" s="303" t="s">
        <v>455</v>
      </c>
      <c r="D7" s="301"/>
      <c r="E7" s="302">
        <v>2</v>
      </c>
      <c r="F7" s="301"/>
      <c r="G7" s="302"/>
      <c r="H7" s="302"/>
      <c r="I7" s="302"/>
      <c r="J7" s="302"/>
      <c r="K7" s="302"/>
      <c r="L7" s="302"/>
      <c r="M7" s="301">
        <v>2</v>
      </c>
      <c r="N7" s="301"/>
      <c r="O7" s="301"/>
      <c r="P7" s="301">
        <v>2</v>
      </c>
      <c r="Q7" s="301"/>
      <c r="R7" s="301"/>
      <c r="S7" s="301">
        <v>2</v>
      </c>
      <c r="T7" s="301"/>
      <c r="U7" s="301">
        <f>+'Presupuesto Dotaciones'!U7</f>
        <v>9</v>
      </c>
      <c r="V7" s="309"/>
      <c r="W7" s="311">
        <f t="shared" si="0"/>
        <v>0</v>
      </c>
    </row>
    <row r="8" spans="2:23" x14ac:dyDescent="0.2">
      <c r="B8" s="302">
        <v>5</v>
      </c>
      <c r="C8" s="303" t="s">
        <v>219</v>
      </c>
      <c r="D8" s="304">
        <v>8</v>
      </c>
      <c r="E8" s="305">
        <v>3</v>
      </c>
      <c r="F8" s="304"/>
      <c r="G8" s="305">
        <v>4</v>
      </c>
      <c r="H8" s="305">
        <v>1</v>
      </c>
      <c r="I8" s="305">
        <v>9</v>
      </c>
      <c r="J8" s="305">
        <v>13</v>
      </c>
      <c r="K8" s="305">
        <v>2</v>
      </c>
      <c r="L8" s="305">
        <v>7</v>
      </c>
      <c r="M8" s="304">
        <v>8</v>
      </c>
      <c r="N8" s="304">
        <v>7</v>
      </c>
      <c r="O8" s="304">
        <v>1</v>
      </c>
      <c r="P8" s="304">
        <v>9</v>
      </c>
      <c r="Q8" s="304"/>
      <c r="R8" s="304"/>
      <c r="S8" s="304">
        <v>10</v>
      </c>
      <c r="T8" s="304"/>
      <c r="U8" s="304">
        <f>+'Presupuesto Dotaciones'!U8</f>
        <v>84</v>
      </c>
      <c r="V8" s="309"/>
      <c r="W8" s="311">
        <f t="shared" si="0"/>
        <v>0</v>
      </c>
    </row>
    <row r="9" spans="2:23" x14ac:dyDescent="0.2">
      <c r="B9" s="302">
        <v>6</v>
      </c>
      <c r="C9" s="303" t="s">
        <v>336</v>
      </c>
      <c r="D9" s="301">
        <v>0</v>
      </c>
      <c r="E9" s="302">
        <v>24</v>
      </c>
      <c r="F9" s="301">
        <v>10</v>
      </c>
      <c r="G9" s="302">
        <v>6</v>
      </c>
      <c r="H9" s="302"/>
      <c r="I9" s="302">
        <v>2</v>
      </c>
      <c r="J9" s="302">
        <v>3</v>
      </c>
      <c r="K9" s="302">
        <v>2</v>
      </c>
      <c r="L9" s="302"/>
      <c r="M9" s="301">
        <v>6</v>
      </c>
      <c r="N9" s="301"/>
      <c r="O9" s="301">
        <v>2</v>
      </c>
      <c r="P9" s="301"/>
      <c r="Q9" s="301"/>
      <c r="R9" s="301">
        <v>2</v>
      </c>
      <c r="S9" s="301">
        <v>4</v>
      </c>
      <c r="T9" s="301"/>
      <c r="U9" s="301">
        <f>+'Presupuesto Dotaciones'!U10</f>
        <v>62</v>
      </c>
      <c r="V9" s="309"/>
      <c r="W9" s="311">
        <f t="shared" si="0"/>
        <v>0</v>
      </c>
    </row>
    <row r="10" spans="2:23" x14ac:dyDescent="0.2">
      <c r="B10" s="302">
        <v>7</v>
      </c>
      <c r="C10" s="303" t="s">
        <v>301</v>
      </c>
      <c r="D10" s="301">
        <v>0</v>
      </c>
      <c r="E10" s="302">
        <v>2</v>
      </c>
      <c r="F10" s="301">
        <v>5</v>
      </c>
      <c r="G10" s="302">
        <v>2</v>
      </c>
      <c r="H10" s="302"/>
      <c r="I10" s="302">
        <v>1</v>
      </c>
      <c r="J10" s="302">
        <v>2</v>
      </c>
      <c r="K10" s="302">
        <v>1</v>
      </c>
      <c r="L10" s="302"/>
      <c r="M10" s="301">
        <v>1</v>
      </c>
      <c r="N10" s="301"/>
      <c r="O10" s="301">
        <v>1</v>
      </c>
      <c r="P10" s="301"/>
      <c r="Q10" s="301"/>
      <c r="R10" s="301">
        <v>1</v>
      </c>
      <c r="S10" s="301">
        <v>2</v>
      </c>
      <c r="T10" s="301"/>
      <c r="U10" s="301">
        <f>+'Presupuesto Dotaciones'!U11</f>
        <v>18</v>
      </c>
      <c r="V10" s="309"/>
      <c r="W10" s="311">
        <f t="shared" si="0"/>
        <v>0</v>
      </c>
    </row>
    <row r="11" spans="2:23" x14ac:dyDescent="0.2">
      <c r="B11" s="302">
        <v>8</v>
      </c>
      <c r="C11" s="303" t="s">
        <v>310</v>
      </c>
      <c r="D11" s="301">
        <v>0</v>
      </c>
      <c r="E11" s="302">
        <v>17</v>
      </c>
      <c r="F11" s="301">
        <v>5</v>
      </c>
      <c r="G11" s="302">
        <v>6</v>
      </c>
      <c r="H11" s="302"/>
      <c r="I11" s="302">
        <v>1</v>
      </c>
      <c r="J11" s="302">
        <v>2</v>
      </c>
      <c r="K11" s="302">
        <v>1</v>
      </c>
      <c r="L11" s="302"/>
      <c r="M11" s="301">
        <v>4</v>
      </c>
      <c r="N11" s="301"/>
      <c r="O11" s="301">
        <v>1</v>
      </c>
      <c r="P11" s="301"/>
      <c r="Q11" s="301"/>
      <c r="R11" s="301">
        <v>1</v>
      </c>
      <c r="S11" s="301">
        <v>2</v>
      </c>
      <c r="T11" s="301"/>
      <c r="U11" s="301">
        <f>+'Presupuesto Dotaciones'!U12</f>
        <v>40</v>
      </c>
      <c r="V11" s="309"/>
      <c r="W11" s="311">
        <f t="shared" si="0"/>
        <v>0</v>
      </c>
    </row>
    <row r="12" spans="2:23" x14ac:dyDescent="0.2">
      <c r="B12" s="302">
        <v>9</v>
      </c>
      <c r="C12" s="303" t="s">
        <v>309</v>
      </c>
      <c r="D12" s="301">
        <v>0</v>
      </c>
      <c r="E12" s="302">
        <v>13</v>
      </c>
      <c r="F12" s="301">
        <v>5</v>
      </c>
      <c r="G12" s="302">
        <v>5</v>
      </c>
      <c r="H12" s="302"/>
      <c r="I12" s="302">
        <v>1</v>
      </c>
      <c r="J12" s="302">
        <v>2</v>
      </c>
      <c r="K12" s="302">
        <v>1</v>
      </c>
      <c r="L12" s="302"/>
      <c r="M12" s="301">
        <v>3</v>
      </c>
      <c r="N12" s="301"/>
      <c r="O12" s="301">
        <v>1</v>
      </c>
      <c r="P12" s="301"/>
      <c r="Q12" s="301"/>
      <c r="R12" s="301">
        <v>1</v>
      </c>
      <c r="S12" s="301">
        <v>2</v>
      </c>
      <c r="T12" s="301"/>
      <c r="U12" s="301">
        <f>+'Presupuesto Dotaciones'!U13</f>
        <v>34</v>
      </c>
      <c r="V12" s="309"/>
      <c r="W12" s="311">
        <f t="shared" si="0"/>
        <v>0</v>
      </c>
    </row>
    <row r="13" spans="2:23" x14ac:dyDescent="0.2">
      <c r="B13" s="302">
        <v>10</v>
      </c>
      <c r="C13" s="303" t="s">
        <v>314</v>
      </c>
      <c r="D13" s="301">
        <v>0</v>
      </c>
      <c r="E13" s="302">
        <v>10</v>
      </c>
      <c r="F13" s="301">
        <v>5</v>
      </c>
      <c r="G13" s="302">
        <v>4</v>
      </c>
      <c r="H13" s="302"/>
      <c r="I13" s="302">
        <v>1</v>
      </c>
      <c r="J13" s="302">
        <v>2</v>
      </c>
      <c r="K13" s="302">
        <v>1</v>
      </c>
      <c r="L13" s="302"/>
      <c r="M13" s="301">
        <v>5</v>
      </c>
      <c r="N13" s="301"/>
      <c r="O13" s="301">
        <v>1</v>
      </c>
      <c r="P13" s="301"/>
      <c r="Q13" s="301"/>
      <c r="R13" s="301">
        <v>1</v>
      </c>
      <c r="S13" s="301">
        <v>2</v>
      </c>
      <c r="T13" s="301"/>
      <c r="U13" s="301">
        <f>+'Presupuesto Dotaciones'!U14</f>
        <v>32</v>
      </c>
      <c r="V13" s="309"/>
      <c r="W13" s="311">
        <f t="shared" si="0"/>
        <v>0</v>
      </c>
    </row>
    <row r="14" spans="2:23" x14ac:dyDescent="0.2">
      <c r="B14" s="302">
        <v>11</v>
      </c>
      <c r="C14" s="303" t="s">
        <v>315</v>
      </c>
      <c r="D14" s="301">
        <v>0</v>
      </c>
      <c r="E14" s="302">
        <v>7</v>
      </c>
      <c r="F14" s="301">
        <v>5</v>
      </c>
      <c r="G14" s="302">
        <v>3</v>
      </c>
      <c r="H14" s="302"/>
      <c r="I14" s="302">
        <v>1</v>
      </c>
      <c r="J14" s="302">
        <v>2</v>
      </c>
      <c r="K14" s="302">
        <v>1</v>
      </c>
      <c r="L14" s="302"/>
      <c r="M14" s="301">
        <v>4</v>
      </c>
      <c r="N14" s="301"/>
      <c r="O14" s="301">
        <v>1</v>
      </c>
      <c r="P14" s="301"/>
      <c r="Q14" s="301"/>
      <c r="R14" s="301">
        <v>1</v>
      </c>
      <c r="S14" s="301">
        <v>2</v>
      </c>
      <c r="T14" s="301"/>
      <c r="U14" s="301">
        <f>+'Presupuesto Dotaciones'!U15</f>
        <v>27</v>
      </c>
      <c r="V14" s="309"/>
      <c r="W14" s="311">
        <f t="shared" si="0"/>
        <v>0</v>
      </c>
    </row>
    <row r="15" spans="2:23" x14ac:dyDescent="0.2">
      <c r="B15" s="302">
        <v>12</v>
      </c>
      <c r="C15" s="303" t="s">
        <v>318</v>
      </c>
      <c r="D15" s="301">
        <v>0</v>
      </c>
      <c r="E15" s="302">
        <v>8</v>
      </c>
      <c r="F15" s="301">
        <v>5</v>
      </c>
      <c r="G15" s="302">
        <v>1</v>
      </c>
      <c r="H15" s="302"/>
      <c r="I15" s="302">
        <v>1</v>
      </c>
      <c r="J15" s="302">
        <v>2</v>
      </c>
      <c r="K15" s="302">
        <v>1</v>
      </c>
      <c r="L15" s="302"/>
      <c r="M15" s="301">
        <v>3</v>
      </c>
      <c r="N15" s="301"/>
      <c r="O15" s="301">
        <v>1</v>
      </c>
      <c r="P15" s="301"/>
      <c r="Q15" s="301"/>
      <c r="R15" s="301">
        <v>1</v>
      </c>
      <c r="S15" s="301">
        <v>2</v>
      </c>
      <c r="T15" s="301"/>
      <c r="U15" s="301">
        <f>+'Presupuesto Dotaciones'!U16</f>
        <v>25</v>
      </c>
      <c r="V15" s="309"/>
      <c r="W15" s="311">
        <f t="shared" si="0"/>
        <v>0</v>
      </c>
    </row>
    <row r="16" spans="2:23" x14ac:dyDescent="0.2">
      <c r="B16" s="302">
        <v>13</v>
      </c>
      <c r="C16" s="303" t="s">
        <v>324</v>
      </c>
      <c r="D16" s="301">
        <v>0</v>
      </c>
      <c r="E16" s="302">
        <v>13</v>
      </c>
      <c r="F16" s="301">
        <v>5</v>
      </c>
      <c r="G16" s="302">
        <v>6</v>
      </c>
      <c r="H16" s="302"/>
      <c r="I16" s="302">
        <v>1</v>
      </c>
      <c r="J16" s="302">
        <v>2</v>
      </c>
      <c r="K16" s="302">
        <v>1</v>
      </c>
      <c r="L16" s="302"/>
      <c r="M16" s="301">
        <v>3</v>
      </c>
      <c r="N16" s="301"/>
      <c r="O16" s="301">
        <v>1</v>
      </c>
      <c r="P16" s="301"/>
      <c r="Q16" s="301"/>
      <c r="R16" s="301">
        <v>1</v>
      </c>
      <c r="S16" s="301">
        <v>2</v>
      </c>
      <c r="T16" s="301"/>
      <c r="U16" s="301">
        <f>+'Presupuesto Dotaciones'!U17</f>
        <v>35</v>
      </c>
      <c r="V16" s="309"/>
      <c r="W16" s="311">
        <f t="shared" si="0"/>
        <v>0</v>
      </c>
    </row>
    <row r="17" spans="2:24" x14ac:dyDescent="0.2">
      <c r="B17" s="302">
        <v>14</v>
      </c>
      <c r="C17" s="303" t="s">
        <v>330</v>
      </c>
      <c r="D17" s="301">
        <v>0</v>
      </c>
      <c r="E17" s="302">
        <v>1</v>
      </c>
      <c r="F17" s="301">
        <v>5</v>
      </c>
      <c r="G17" s="302">
        <v>3</v>
      </c>
      <c r="H17" s="302"/>
      <c r="I17" s="302">
        <v>1</v>
      </c>
      <c r="J17" s="302">
        <v>2</v>
      </c>
      <c r="K17" s="302">
        <v>1</v>
      </c>
      <c r="L17" s="302"/>
      <c r="M17" s="301">
        <v>1</v>
      </c>
      <c r="N17" s="301"/>
      <c r="O17" s="301">
        <v>1</v>
      </c>
      <c r="P17" s="301"/>
      <c r="Q17" s="301"/>
      <c r="R17" s="301">
        <v>1</v>
      </c>
      <c r="S17" s="301">
        <v>2</v>
      </c>
      <c r="T17" s="301"/>
      <c r="U17" s="301">
        <f>+'Presupuesto Dotaciones'!U18</f>
        <v>18</v>
      </c>
      <c r="V17" s="309"/>
      <c r="W17" s="311">
        <f t="shared" si="0"/>
        <v>0</v>
      </c>
    </row>
    <row r="18" spans="2:24" x14ac:dyDescent="0.2">
      <c r="B18" s="302">
        <v>15</v>
      </c>
      <c r="C18" s="303" t="str">
        <f>+'Total Dotaciones'!B28</f>
        <v>Camilla de inmovilización y traslado</v>
      </c>
      <c r="D18" s="303">
        <f>+'Total Dotaciones'!C41</f>
        <v>0</v>
      </c>
      <c r="E18" s="303">
        <f>+'Total Dotaciones'!D41</f>
        <v>0</v>
      </c>
      <c r="F18" s="303">
        <f>+'Total Dotaciones'!E41</f>
        <v>0</v>
      </c>
      <c r="G18" s="303">
        <f>+'Total Dotaciones'!F41</f>
        <v>0</v>
      </c>
      <c r="H18" s="303">
        <f>+'Total Dotaciones'!G41</f>
        <v>0</v>
      </c>
      <c r="I18" s="303">
        <f>+'Total Dotaciones'!H41</f>
        <v>0</v>
      </c>
      <c r="J18" s="303">
        <f>+'Total Dotaciones'!I41</f>
        <v>0</v>
      </c>
      <c r="K18" s="303">
        <f>+'Total Dotaciones'!J41</f>
        <v>0</v>
      </c>
      <c r="L18" s="303">
        <f>+'Total Dotaciones'!K41</f>
        <v>0</v>
      </c>
      <c r="M18" s="303">
        <f>+'Total Dotaciones'!L41</f>
        <v>5</v>
      </c>
      <c r="N18" s="303">
        <f>+'Total Dotaciones'!M41</f>
        <v>0</v>
      </c>
      <c r="O18" s="303">
        <f>+'Total Dotaciones'!N41</f>
        <v>0</v>
      </c>
      <c r="P18" s="303">
        <f>+'Total Dotaciones'!O41</f>
        <v>0</v>
      </c>
      <c r="Q18" s="303">
        <f>+'Total Dotaciones'!P41</f>
        <v>0</v>
      </c>
      <c r="R18" s="303">
        <f>+'Total Dotaciones'!Q41</f>
        <v>0</v>
      </c>
      <c r="S18" s="303">
        <f>+'Total Dotaciones'!R41</f>
        <v>4</v>
      </c>
      <c r="T18" s="303">
        <f>+'Total Dotaciones'!S41</f>
        <v>0</v>
      </c>
      <c r="U18" s="541">
        <f>+'Total Dotaciones'!T28</f>
        <v>5</v>
      </c>
      <c r="V18" s="309"/>
      <c r="W18" s="311">
        <f>+V18*U18</f>
        <v>0</v>
      </c>
    </row>
    <row r="19" spans="2:24" x14ac:dyDescent="0.2">
      <c r="B19" s="300"/>
      <c r="C19" s="622" t="s">
        <v>25</v>
      </c>
      <c r="D19" s="622"/>
      <c r="E19" s="622"/>
      <c r="F19" s="622"/>
      <c r="G19" s="622"/>
      <c r="H19" s="622"/>
      <c r="I19" s="622"/>
      <c r="J19" s="622"/>
      <c r="K19" s="622"/>
      <c r="L19" s="622"/>
      <c r="M19" s="622"/>
      <c r="N19" s="622"/>
      <c r="O19" s="622"/>
      <c r="P19" s="622"/>
      <c r="Q19" s="622"/>
      <c r="R19" s="622"/>
      <c r="S19" s="622"/>
      <c r="T19" s="622"/>
      <c r="U19" s="622"/>
      <c r="V19" s="622"/>
      <c r="W19" s="311">
        <f>SUM(W4:W18)</f>
        <v>0</v>
      </c>
      <c r="X19" s="601"/>
    </row>
    <row r="23" spans="2:24" ht="31" customHeight="1" x14ac:dyDescent="0.2"/>
    <row r="24" spans="2:24" x14ac:dyDescent="0.2">
      <c r="C24" s="299" t="s">
        <v>497</v>
      </c>
    </row>
    <row r="25" spans="2:24" x14ac:dyDescent="0.2">
      <c r="C25" s="299" t="s">
        <v>498</v>
      </c>
    </row>
  </sheetData>
  <mergeCells count="1">
    <mergeCell ref="C19:V19"/>
  </mergeCells>
  <hyperlinks>
    <hyperlink ref="J3" location="'Ficha Técnica Sibaté'!A1" display="SIBATÉ" xr:uid="{67C65E42-2678-7A40-8FBD-6F2AA2B7DD25}"/>
    <hyperlink ref="K3" location="'Ficha Técnica Sutatausa'!A1" display="SUTATAUSA" xr:uid="{A28520AD-3C72-324E-8EDA-6F26087683F3}"/>
    <hyperlink ref="L3" location="'Ficha Técnica Tausa'!A1" display="TAUSA" xr:uid="{446E360D-F2E4-4E44-936B-7C45737AA1E1}"/>
    <hyperlink ref="M3" location="'Ficha Técnica Ubaté'!A1" display="UBATÉ" xr:uid="{6ABA8646-60B3-6941-94CB-788286AEA6F4}"/>
    <hyperlink ref="O3" location="'Ficha Técnica Vergara'!A1" display="VERGARA" xr:uid="{727B8CEF-9B64-3340-93AA-54A0C3F5DC03}"/>
    <hyperlink ref="P3" location="'Ficha Técnica Villapinzón'!A1" display="VILLAPINZÓN" xr:uid="{E9609BDD-0D85-1647-A65E-AC9078CC81A0}"/>
    <hyperlink ref="R3" location="'Ficha Técnica San Bernardo'!A1" display="SAN BERNARDO" xr:uid="{8A4DC0D1-D884-F34E-877F-CFF19159C538}"/>
    <hyperlink ref="S3" location="'Ficha Técnica Funza'!A1" display="FUNZA" xr:uid="{BE3FA452-207D-AD4F-A21F-943D904ABD18}"/>
    <hyperlink ref="D3" location="'Ficha Técnica Cogua'!A1" display="COGUA" xr:uid="{E95208D3-AEAA-2B4F-918D-BDB217D846BB}"/>
    <hyperlink ref="E3" location="'Ficha Técnica Cucunuba'!A1" display="CUCUNUBÁ" xr:uid="{AA7CB454-4919-4A4A-9479-0A8983D19B7B}"/>
    <hyperlink ref="F3" location="'Ficha Técnica Gama'!A1" display="GAMA" xr:uid="{D89B0592-C356-C74E-8A9E-CB65C68CF6EE}"/>
    <hyperlink ref="G3" location="'Ficha Técnica Sesquilé'!A1" display="SESQUILÉ" xr:uid="{390C1616-3BDF-6147-9F72-7488CA9D8746}"/>
    <hyperlink ref="H3" location="'Ficha Técnica Guayabal de Siqui'!A1" display="GUAYABAL DE SIQUIMA" xr:uid="{05879738-4403-3249-8E0E-38DAE65E98FB}"/>
    <hyperlink ref="I3" location="'Ficha Técnica Puerto Salgar'!A1" display="PUERTO SALGAR" xr:uid="{6EF8BD34-1305-1443-88D9-79F5D7BC89CD}"/>
    <hyperlink ref="N3" location="'Ficha Técnica Ubaque'!A1" display="UBAQUE" xr:uid="{985A2D06-A084-774F-92E3-F6F30F3C4D54}"/>
    <hyperlink ref="Q3" location="'Ficha Técnica Agua de Dios'!A1" display="AGUA DE DIOS" xr:uid="{68EF4F72-4C23-7E47-AAF3-F8BF4F8D6BA3}"/>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AD49EE-F0CD-3A46-950D-803FC382C278}">
  <sheetPr>
    <tabColor theme="4"/>
    <pageSetUpPr fitToPage="1"/>
  </sheetPr>
  <dimension ref="B2:J39"/>
  <sheetViews>
    <sheetView showGridLines="0" view="pageBreakPreview" zoomScaleNormal="100" zoomScaleSheetLayoutView="100" zoomScalePageLayoutView="80" workbookViewId="0">
      <selection activeCell="K23" sqref="K23"/>
    </sheetView>
  </sheetViews>
  <sheetFormatPr baseColWidth="10" defaultColWidth="11.5" defaultRowHeight="13" x14ac:dyDescent="0.15"/>
  <cols>
    <col min="1" max="1" width="3.5" style="2" customWidth="1"/>
    <col min="2" max="2" width="4.1640625" style="2" customWidth="1"/>
    <col min="3" max="4" width="29.6640625" style="2" customWidth="1"/>
    <col min="5" max="5" width="10.83203125" style="2" customWidth="1"/>
    <col min="6" max="6" width="22.5" style="3" customWidth="1"/>
    <col min="7" max="7" width="21.6640625" style="3" customWidth="1"/>
    <col min="8" max="8" width="15.5" style="3" customWidth="1"/>
    <col min="9" max="9" width="22.1640625" style="3" customWidth="1"/>
    <col min="10" max="10" width="16.83203125" style="3" customWidth="1"/>
    <col min="11" max="257" width="11.5" style="2"/>
    <col min="258" max="258" width="4.1640625" style="2" customWidth="1"/>
    <col min="259" max="259" width="76.5" style="2" customWidth="1"/>
    <col min="260" max="260" width="21" style="2" customWidth="1"/>
    <col min="261" max="261" width="10.83203125" style="2" customWidth="1"/>
    <col min="262" max="262" width="22.5" style="2" customWidth="1"/>
    <col min="263" max="263" width="21.6640625" style="2" customWidth="1"/>
    <col min="264" max="264" width="15.5" style="2" customWidth="1"/>
    <col min="265" max="265" width="22.1640625" style="2" customWidth="1"/>
    <col min="266" max="266" width="16.83203125" style="2" customWidth="1"/>
    <col min="267" max="513" width="11.5" style="2"/>
    <col min="514" max="514" width="4.1640625" style="2" customWidth="1"/>
    <col min="515" max="515" width="76.5" style="2" customWidth="1"/>
    <col min="516" max="516" width="21" style="2" customWidth="1"/>
    <col min="517" max="517" width="10.83203125" style="2" customWidth="1"/>
    <col min="518" max="518" width="22.5" style="2" customWidth="1"/>
    <col min="519" max="519" width="21.6640625" style="2" customWidth="1"/>
    <col min="520" max="520" width="15.5" style="2" customWidth="1"/>
    <col min="521" max="521" width="22.1640625" style="2" customWidth="1"/>
    <col min="522" max="522" width="16.83203125" style="2" customWidth="1"/>
    <col min="523" max="769" width="11.5" style="2"/>
    <col min="770" max="770" width="4.1640625" style="2" customWidth="1"/>
    <col min="771" max="771" width="76.5" style="2" customWidth="1"/>
    <col min="772" max="772" width="21" style="2" customWidth="1"/>
    <col min="773" max="773" width="10.83203125" style="2" customWidth="1"/>
    <col min="774" max="774" width="22.5" style="2" customWidth="1"/>
    <col min="775" max="775" width="21.6640625" style="2" customWidth="1"/>
    <col min="776" max="776" width="15.5" style="2" customWidth="1"/>
    <col min="777" max="777" width="22.1640625" style="2" customWidth="1"/>
    <col min="778" max="778" width="16.83203125" style="2" customWidth="1"/>
    <col min="779" max="1025" width="11.5" style="2"/>
    <col min="1026" max="1026" width="4.1640625" style="2" customWidth="1"/>
    <col min="1027" max="1027" width="76.5" style="2" customWidth="1"/>
    <col min="1028" max="1028" width="21" style="2" customWidth="1"/>
    <col min="1029" max="1029" width="10.83203125" style="2" customWidth="1"/>
    <col min="1030" max="1030" width="22.5" style="2" customWidth="1"/>
    <col min="1031" max="1031" width="21.6640625" style="2" customWidth="1"/>
    <col min="1032" max="1032" width="15.5" style="2" customWidth="1"/>
    <col min="1033" max="1033" width="22.1640625" style="2" customWidth="1"/>
    <col min="1034" max="1034" width="16.83203125" style="2" customWidth="1"/>
    <col min="1035" max="1281" width="11.5" style="2"/>
    <col min="1282" max="1282" width="4.1640625" style="2" customWidth="1"/>
    <col min="1283" max="1283" width="76.5" style="2" customWidth="1"/>
    <col min="1284" max="1284" width="21" style="2" customWidth="1"/>
    <col min="1285" max="1285" width="10.83203125" style="2" customWidth="1"/>
    <col min="1286" max="1286" width="22.5" style="2" customWidth="1"/>
    <col min="1287" max="1287" width="21.6640625" style="2" customWidth="1"/>
    <col min="1288" max="1288" width="15.5" style="2" customWidth="1"/>
    <col min="1289" max="1289" width="22.1640625" style="2" customWidth="1"/>
    <col min="1290" max="1290" width="16.83203125" style="2" customWidth="1"/>
    <col min="1291" max="1537" width="11.5" style="2"/>
    <col min="1538" max="1538" width="4.1640625" style="2" customWidth="1"/>
    <col min="1539" max="1539" width="76.5" style="2" customWidth="1"/>
    <col min="1540" max="1540" width="21" style="2" customWidth="1"/>
    <col min="1541" max="1541" width="10.83203125" style="2" customWidth="1"/>
    <col min="1542" max="1542" width="22.5" style="2" customWidth="1"/>
    <col min="1543" max="1543" width="21.6640625" style="2" customWidth="1"/>
    <col min="1544" max="1544" width="15.5" style="2" customWidth="1"/>
    <col min="1545" max="1545" width="22.1640625" style="2" customWidth="1"/>
    <col min="1546" max="1546" width="16.83203125" style="2" customWidth="1"/>
    <col min="1547" max="1793" width="11.5" style="2"/>
    <col min="1794" max="1794" width="4.1640625" style="2" customWidth="1"/>
    <col min="1795" max="1795" width="76.5" style="2" customWidth="1"/>
    <col min="1796" max="1796" width="21" style="2" customWidth="1"/>
    <col min="1797" max="1797" width="10.83203125" style="2" customWidth="1"/>
    <col min="1798" max="1798" width="22.5" style="2" customWidth="1"/>
    <col min="1799" max="1799" width="21.6640625" style="2" customWidth="1"/>
    <col min="1800" max="1800" width="15.5" style="2" customWidth="1"/>
    <col min="1801" max="1801" width="22.1640625" style="2" customWidth="1"/>
    <col min="1802" max="1802" width="16.83203125" style="2" customWidth="1"/>
    <col min="1803" max="2049" width="11.5" style="2"/>
    <col min="2050" max="2050" width="4.1640625" style="2" customWidth="1"/>
    <col min="2051" max="2051" width="76.5" style="2" customWidth="1"/>
    <col min="2052" max="2052" width="21" style="2" customWidth="1"/>
    <col min="2053" max="2053" width="10.83203125" style="2" customWidth="1"/>
    <col min="2054" max="2054" width="22.5" style="2" customWidth="1"/>
    <col min="2055" max="2055" width="21.6640625" style="2" customWidth="1"/>
    <col min="2056" max="2056" width="15.5" style="2" customWidth="1"/>
    <col min="2057" max="2057" width="22.1640625" style="2" customWidth="1"/>
    <col min="2058" max="2058" width="16.83203125" style="2" customWidth="1"/>
    <col min="2059" max="2305" width="11.5" style="2"/>
    <col min="2306" max="2306" width="4.1640625" style="2" customWidth="1"/>
    <col min="2307" max="2307" width="76.5" style="2" customWidth="1"/>
    <col min="2308" max="2308" width="21" style="2" customWidth="1"/>
    <col min="2309" max="2309" width="10.83203125" style="2" customWidth="1"/>
    <col min="2310" max="2310" width="22.5" style="2" customWidth="1"/>
    <col min="2311" max="2311" width="21.6640625" style="2" customWidth="1"/>
    <col min="2312" max="2312" width="15.5" style="2" customWidth="1"/>
    <col min="2313" max="2313" width="22.1640625" style="2" customWidth="1"/>
    <col min="2314" max="2314" width="16.83203125" style="2" customWidth="1"/>
    <col min="2315" max="2561" width="11.5" style="2"/>
    <col min="2562" max="2562" width="4.1640625" style="2" customWidth="1"/>
    <col min="2563" max="2563" width="76.5" style="2" customWidth="1"/>
    <col min="2564" max="2564" width="21" style="2" customWidth="1"/>
    <col min="2565" max="2565" width="10.83203125" style="2" customWidth="1"/>
    <col min="2566" max="2566" width="22.5" style="2" customWidth="1"/>
    <col min="2567" max="2567" width="21.6640625" style="2" customWidth="1"/>
    <col min="2568" max="2568" width="15.5" style="2" customWidth="1"/>
    <col min="2569" max="2569" width="22.1640625" style="2" customWidth="1"/>
    <col min="2570" max="2570" width="16.83203125" style="2" customWidth="1"/>
    <col min="2571" max="2817" width="11.5" style="2"/>
    <col min="2818" max="2818" width="4.1640625" style="2" customWidth="1"/>
    <col min="2819" max="2819" width="76.5" style="2" customWidth="1"/>
    <col min="2820" max="2820" width="21" style="2" customWidth="1"/>
    <col min="2821" max="2821" width="10.83203125" style="2" customWidth="1"/>
    <col min="2822" max="2822" width="22.5" style="2" customWidth="1"/>
    <col min="2823" max="2823" width="21.6640625" style="2" customWidth="1"/>
    <col min="2824" max="2824" width="15.5" style="2" customWidth="1"/>
    <col min="2825" max="2825" width="22.1640625" style="2" customWidth="1"/>
    <col min="2826" max="2826" width="16.83203125" style="2" customWidth="1"/>
    <col min="2827" max="3073" width="11.5" style="2"/>
    <col min="3074" max="3074" width="4.1640625" style="2" customWidth="1"/>
    <col min="3075" max="3075" width="76.5" style="2" customWidth="1"/>
    <col min="3076" max="3076" width="21" style="2" customWidth="1"/>
    <col min="3077" max="3077" width="10.83203125" style="2" customWidth="1"/>
    <col min="3078" max="3078" width="22.5" style="2" customWidth="1"/>
    <col min="3079" max="3079" width="21.6640625" style="2" customWidth="1"/>
    <col min="3080" max="3080" width="15.5" style="2" customWidth="1"/>
    <col min="3081" max="3081" width="22.1640625" style="2" customWidth="1"/>
    <col min="3082" max="3082" width="16.83203125" style="2" customWidth="1"/>
    <col min="3083" max="3329" width="11.5" style="2"/>
    <col min="3330" max="3330" width="4.1640625" style="2" customWidth="1"/>
    <col min="3331" max="3331" width="76.5" style="2" customWidth="1"/>
    <col min="3332" max="3332" width="21" style="2" customWidth="1"/>
    <col min="3333" max="3333" width="10.83203125" style="2" customWidth="1"/>
    <col min="3334" max="3334" width="22.5" style="2" customWidth="1"/>
    <col min="3335" max="3335" width="21.6640625" style="2" customWidth="1"/>
    <col min="3336" max="3336" width="15.5" style="2" customWidth="1"/>
    <col min="3337" max="3337" width="22.1640625" style="2" customWidth="1"/>
    <col min="3338" max="3338" width="16.83203125" style="2" customWidth="1"/>
    <col min="3339" max="3585" width="11.5" style="2"/>
    <col min="3586" max="3586" width="4.1640625" style="2" customWidth="1"/>
    <col min="3587" max="3587" width="76.5" style="2" customWidth="1"/>
    <col min="3588" max="3588" width="21" style="2" customWidth="1"/>
    <col min="3589" max="3589" width="10.83203125" style="2" customWidth="1"/>
    <col min="3590" max="3590" width="22.5" style="2" customWidth="1"/>
    <col min="3591" max="3591" width="21.6640625" style="2" customWidth="1"/>
    <col min="3592" max="3592" width="15.5" style="2" customWidth="1"/>
    <col min="3593" max="3593" width="22.1640625" style="2" customWidth="1"/>
    <col min="3594" max="3594" width="16.83203125" style="2" customWidth="1"/>
    <col min="3595" max="3841" width="11.5" style="2"/>
    <col min="3842" max="3842" width="4.1640625" style="2" customWidth="1"/>
    <col min="3843" max="3843" width="76.5" style="2" customWidth="1"/>
    <col min="3844" max="3844" width="21" style="2" customWidth="1"/>
    <col min="3845" max="3845" width="10.83203125" style="2" customWidth="1"/>
    <col min="3846" max="3846" width="22.5" style="2" customWidth="1"/>
    <col min="3847" max="3847" width="21.6640625" style="2" customWidth="1"/>
    <col min="3848" max="3848" width="15.5" style="2" customWidth="1"/>
    <col min="3849" max="3849" width="22.1640625" style="2" customWidth="1"/>
    <col min="3850" max="3850" width="16.83203125" style="2" customWidth="1"/>
    <col min="3851" max="4097" width="11.5" style="2"/>
    <col min="4098" max="4098" width="4.1640625" style="2" customWidth="1"/>
    <col min="4099" max="4099" width="76.5" style="2" customWidth="1"/>
    <col min="4100" max="4100" width="21" style="2" customWidth="1"/>
    <col min="4101" max="4101" width="10.83203125" style="2" customWidth="1"/>
    <col min="4102" max="4102" width="22.5" style="2" customWidth="1"/>
    <col min="4103" max="4103" width="21.6640625" style="2" customWidth="1"/>
    <col min="4104" max="4104" width="15.5" style="2" customWidth="1"/>
    <col min="4105" max="4105" width="22.1640625" style="2" customWidth="1"/>
    <col min="4106" max="4106" width="16.83203125" style="2" customWidth="1"/>
    <col min="4107" max="4353" width="11.5" style="2"/>
    <col min="4354" max="4354" width="4.1640625" style="2" customWidth="1"/>
    <col min="4355" max="4355" width="76.5" style="2" customWidth="1"/>
    <col min="4356" max="4356" width="21" style="2" customWidth="1"/>
    <col min="4357" max="4357" width="10.83203125" style="2" customWidth="1"/>
    <col min="4358" max="4358" width="22.5" style="2" customWidth="1"/>
    <col min="4359" max="4359" width="21.6640625" style="2" customWidth="1"/>
    <col min="4360" max="4360" width="15.5" style="2" customWidth="1"/>
    <col min="4361" max="4361" width="22.1640625" style="2" customWidth="1"/>
    <col min="4362" max="4362" width="16.83203125" style="2" customWidth="1"/>
    <col min="4363" max="4609" width="11.5" style="2"/>
    <col min="4610" max="4610" width="4.1640625" style="2" customWidth="1"/>
    <col min="4611" max="4611" width="76.5" style="2" customWidth="1"/>
    <col min="4612" max="4612" width="21" style="2" customWidth="1"/>
    <col min="4613" max="4613" width="10.83203125" style="2" customWidth="1"/>
    <col min="4614" max="4614" width="22.5" style="2" customWidth="1"/>
    <col min="4615" max="4615" width="21.6640625" style="2" customWidth="1"/>
    <col min="4616" max="4616" width="15.5" style="2" customWidth="1"/>
    <col min="4617" max="4617" width="22.1640625" style="2" customWidth="1"/>
    <col min="4618" max="4618" width="16.83203125" style="2" customWidth="1"/>
    <col min="4619" max="4865" width="11.5" style="2"/>
    <col min="4866" max="4866" width="4.1640625" style="2" customWidth="1"/>
    <col min="4867" max="4867" width="76.5" style="2" customWidth="1"/>
    <col min="4868" max="4868" width="21" style="2" customWidth="1"/>
    <col min="4869" max="4869" width="10.83203125" style="2" customWidth="1"/>
    <col min="4870" max="4870" width="22.5" style="2" customWidth="1"/>
    <col min="4871" max="4871" width="21.6640625" style="2" customWidth="1"/>
    <col min="4872" max="4872" width="15.5" style="2" customWidth="1"/>
    <col min="4873" max="4873" width="22.1640625" style="2" customWidth="1"/>
    <col min="4874" max="4874" width="16.83203125" style="2" customWidth="1"/>
    <col min="4875" max="5121" width="11.5" style="2"/>
    <col min="5122" max="5122" width="4.1640625" style="2" customWidth="1"/>
    <col min="5123" max="5123" width="76.5" style="2" customWidth="1"/>
    <col min="5124" max="5124" width="21" style="2" customWidth="1"/>
    <col min="5125" max="5125" width="10.83203125" style="2" customWidth="1"/>
    <col min="5126" max="5126" width="22.5" style="2" customWidth="1"/>
    <col min="5127" max="5127" width="21.6640625" style="2" customWidth="1"/>
    <col min="5128" max="5128" width="15.5" style="2" customWidth="1"/>
    <col min="5129" max="5129" width="22.1640625" style="2" customWidth="1"/>
    <col min="5130" max="5130" width="16.83203125" style="2" customWidth="1"/>
    <col min="5131" max="5377" width="11.5" style="2"/>
    <col min="5378" max="5378" width="4.1640625" style="2" customWidth="1"/>
    <col min="5379" max="5379" width="76.5" style="2" customWidth="1"/>
    <col min="5380" max="5380" width="21" style="2" customWidth="1"/>
    <col min="5381" max="5381" width="10.83203125" style="2" customWidth="1"/>
    <col min="5382" max="5382" width="22.5" style="2" customWidth="1"/>
    <col min="5383" max="5383" width="21.6640625" style="2" customWidth="1"/>
    <col min="5384" max="5384" width="15.5" style="2" customWidth="1"/>
    <col min="5385" max="5385" width="22.1640625" style="2" customWidth="1"/>
    <col min="5386" max="5386" width="16.83203125" style="2" customWidth="1"/>
    <col min="5387" max="5633" width="11.5" style="2"/>
    <col min="5634" max="5634" width="4.1640625" style="2" customWidth="1"/>
    <col min="5635" max="5635" width="76.5" style="2" customWidth="1"/>
    <col min="5636" max="5636" width="21" style="2" customWidth="1"/>
    <col min="5637" max="5637" width="10.83203125" style="2" customWidth="1"/>
    <col min="5638" max="5638" width="22.5" style="2" customWidth="1"/>
    <col min="5639" max="5639" width="21.6640625" style="2" customWidth="1"/>
    <col min="5640" max="5640" width="15.5" style="2" customWidth="1"/>
    <col min="5641" max="5641" width="22.1640625" style="2" customWidth="1"/>
    <col min="5642" max="5642" width="16.83203125" style="2" customWidth="1"/>
    <col min="5643" max="5889" width="11.5" style="2"/>
    <col min="5890" max="5890" width="4.1640625" style="2" customWidth="1"/>
    <col min="5891" max="5891" width="76.5" style="2" customWidth="1"/>
    <col min="5892" max="5892" width="21" style="2" customWidth="1"/>
    <col min="5893" max="5893" width="10.83203125" style="2" customWidth="1"/>
    <col min="5894" max="5894" width="22.5" style="2" customWidth="1"/>
    <col min="5895" max="5895" width="21.6640625" style="2" customWidth="1"/>
    <col min="5896" max="5896" width="15.5" style="2" customWidth="1"/>
    <col min="5897" max="5897" width="22.1640625" style="2" customWidth="1"/>
    <col min="5898" max="5898" width="16.83203125" style="2" customWidth="1"/>
    <col min="5899" max="6145" width="11.5" style="2"/>
    <col min="6146" max="6146" width="4.1640625" style="2" customWidth="1"/>
    <col min="6147" max="6147" width="76.5" style="2" customWidth="1"/>
    <col min="6148" max="6148" width="21" style="2" customWidth="1"/>
    <col min="6149" max="6149" width="10.83203125" style="2" customWidth="1"/>
    <col min="6150" max="6150" width="22.5" style="2" customWidth="1"/>
    <col min="6151" max="6151" width="21.6640625" style="2" customWidth="1"/>
    <col min="6152" max="6152" width="15.5" style="2" customWidth="1"/>
    <col min="6153" max="6153" width="22.1640625" style="2" customWidth="1"/>
    <col min="6154" max="6154" width="16.83203125" style="2" customWidth="1"/>
    <col min="6155" max="6401" width="11.5" style="2"/>
    <col min="6402" max="6402" width="4.1640625" style="2" customWidth="1"/>
    <col min="6403" max="6403" width="76.5" style="2" customWidth="1"/>
    <col min="6404" max="6404" width="21" style="2" customWidth="1"/>
    <col min="6405" max="6405" width="10.83203125" style="2" customWidth="1"/>
    <col min="6406" max="6406" width="22.5" style="2" customWidth="1"/>
    <col min="6407" max="6407" width="21.6640625" style="2" customWidth="1"/>
    <col min="6408" max="6408" width="15.5" style="2" customWidth="1"/>
    <col min="6409" max="6409" width="22.1640625" style="2" customWidth="1"/>
    <col min="6410" max="6410" width="16.83203125" style="2" customWidth="1"/>
    <col min="6411" max="6657" width="11.5" style="2"/>
    <col min="6658" max="6658" width="4.1640625" style="2" customWidth="1"/>
    <col min="6659" max="6659" width="76.5" style="2" customWidth="1"/>
    <col min="6660" max="6660" width="21" style="2" customWidth="1"/>
    <col min="6661" max="6661" width="10.83203125" style="2" customWidth="1"/>
    <col min="6662" max="6662" width="22.5" style="2" customWidth="1"/>
    <col min="6663" max="6663" width="21.6640625" style="2" customWidth="1"/>
    <col min="6664" max="6664" width="15.5" style="2" customWidth="1"/>
    <col min="6665" max="6665" width="22.1640625" style="2" customWidth="1"/>
    <col min="6666" max="6666" width="16.83203125" style="2" customWidth="1"/>
    <col min="6667" max="6913" width="11.5" style="2"/>
    <col min="6914" max="6914" width="4.1640625" style="2" customWidth="1"/>
    <col min="6915" max="6915" width="76.5" style="2" customWidth="1"/>
    <col min="6916" max="6916" width="21" style="2" customWidth="1"/>
    <col min="6917" max="6917" width="10.83203125" style="2" customWidth="1"/>
    <col min="6918" max="6918" width="22.5" style="2" customWidth="1"/>
    <col min="6919" max="6919" width="21.6640625" style="2" customWidth="1"/>
    <col min="6920" max="6920" width="15.5" style="2" customWidth="1"/>
    <col min="6921" max="6921" width="22.1640625" style="2" customWidth="1"/>
    <col min="6922" max="6922" width="16.83203125" style="2" customWidth="1"/>
    <col min="6923" max="7169" width="11.5" style="2"/>
    <col min="7170" max="7170" width="4.1640625" style="2" customWidth="1"/>
    <col min="7171" max="7171" width="76.5" style="2" customWidth="1"/>
    <col min="7172" max="7172" width="21" style="2" customWidth="1"/>
    <col min="7173" max="7173" width="10.83203125" style="2" customWidth="1"/>
    <col min="7174" max="7174" width="22.5" style="2" customWidth="1"/>
    <col min="7175" max="7175" width="21.6640625" style="2" customWidth="1"/>
    <col min="7176" max="7176" width="15.5" style="2" customWidth="1"/>
    <col min="7177" max="7177" width="22.1640625" style="2" customWidth="1"/>
    <col min="7178" max="7178" width="16.83203125" style="2" customWidth="1"/>
    <col min="7179" max="7425" width="11.5" style="2"/>
    <col min="7426" max="7426" width="4.1640625" style="2" customWidth="1"/>
    <col min="7427" max="7427" width="76.5" style="2" customWidth="1"/>
    <col min="7428" max="7428" width="21" style="2" customWidth="1"/>
    <col min="7429" max="7429" width="10.83203125" style="2" customWidth="1"/>
    <col min="7430" max="7430" width="22.5" style="2" customWidth="1"/>
    <col min="7431" max="7431" width="21.6640625" style="2" customWidth="1"/>
    <col min="7432" max="7432" width="15.5" style="2" customWidth="1"/>
    <col min="7433" max="7433" width="22.1640625" style="2" customWidth="1"/>
    <col min="7434" max="7434" width="16.83203125" style="2" customWidth="1"/>
    <col min="7435" max="7681" width="11.5" style="2"/>
    <col min="7682" max="7682" width="4.1640625" style="2" customWidth="1"/>
    <col min="7683" max="7683" width="76.5" style="2" customWidth="1"/>
    <col min="7684" max="7684" width="21" style="2" customWidth="1"/>
    <col min="7685" max="7685" width="10.83203125" style="2" customWidth="1"/>
    <col min="7686" max="7686" width="22.5" style="2" customWidth="1"/>
    <col min="7687" max="7687" width="21.6640625" style="2" customWidth="1"/>
    <col min="7688" max="7688" width="15.5" style="2" customWidth="1"/>
    <col min="7689" max="7689" width="22.1640625" style="2" customWidth="1"/>
    <col min="7690" max="7690" width="16.83203125" style="2" customWidth="1"/>
    <col min="7691" max="7937" width="11.5" style="2"/>
    <col min="7938" max="7938" width="4.1640625" style="2" customWidth="1"/>
    <col min="7939" max="7939" width="76.5" style="2" customWidth="1"/>
    <col min="7940" max="7940" width="21" style="2" customWidth="1"/>
    <col min="7941" max="7941" width="10.83203125" style="2" customWidth="1"/>
    <col min="7942" max="7942" width="22.5" style="2" customWidth="1"/>
    <col min="7943" max="7943" width="21.6640625" style="2" customWidth="1"/>
    <col min="7944" max="7944" width="15.5" style="2" customWidth="1"/>
    <col min="7945" max="7945" width="22.1640625" style="2" customWidth="1"/>
    <col min="7946" max="7946" width="16.83203125" style="2" customWidth="1"/>
    <col min="7947" max="8193" width="11.5" style="2"/>
    <col min="8194" max="8194" width="4.1640625" style="2" customWidth="1"/>
    <col min="8195" max="8195" width="76.5" style="2" customWidth="1"/>
    <col min="8196" max="8196" width="21" style="2" customWidth="1"/>
    <col min="8197" max="8197" width="10.83203125" style="2" customWidth="1"/>
    <col min="8198" max="8198" width="22.5" style="2" customWidth="1"/>
    <col min="8199" max="8199" width="21.6640625" style="2" customWidth="1"/>
    <col min="8200" max="8200" width="15.5" style="2" customWidth="1"/>
    <col min="8201" max="8201" width="22.1640625" style="2" customWidth="1"/>
    <col min="8202" max="8202" width="16.83203125" style="2" customWidth="1"/>
    <col min="8203" max="8449" width="11.5" style="2"/>
    <col min="8450" max="8450" width="4.1640625" style="2" customWidth="1"/>
    <col min="8451" max="8451" width="76.5" style="2" customWidth="1"/>
    <col min="8452" max="8452" width="21" style="2" customWidth="1"/>
    <col min="8453" max="8453" width="10.83203125" style="2" customWidth="1"/>
    <col min="8454" max="8454" width="22.5" style="2" customWidth="1"/>
    <col min="8455" max="8455" width="21.6640625" style="2" customWidth="1"/>
    <col min="8456" max="8456" width="15.5" style="2" customWidth="1"/>
    <col min="8457" max="8457" width="22.1640625" style="2" customWidth="1"/>
    <col min="8458" max="8458" width="16.83203125" style="2" customWidth="1"/>
    <col min="8459" max="8705" width="11.5" style="2"/>
    <col min="8706" max="8706" width="4.1640625" style="2" customWidth="1"/>
    <col min="8707" max="8707" width="76.5" style="2" customWidth="1"/>
    <col min="8708" max="8708" width="21" style="2" customWidth="1"/>
    <col min="8709" max="8709" width="10.83203125" style="2" customWidth="1"/>
    <col min="8710" max="8710" width="22.5" style="2" customWidth="1"/>
    <col min="8711" max="8711" width="21.6640625" style="2" customWidth="1"/>
    <col min="8712" max="8712" width="15.5" style="2" customWidth="1"/>
    <col min="8713" max="8713" width="22.1640625" style="2" customWidth="1"/>
    <col min="8714" max="8714" width="16.83203125" style="2" customWidth="1"/>
    <col min="8715" max="8961" width="11.5" style="2"/>
    <col min="8962" max="8962" width="4.1640625" style="2" customWidth="1"/>
    <col min="8963" max="8963" width="76.5" style="2" customWidth="1"/>
    <col min="8964" max="8964" width="21" style="2" customWidth="1"/>
    <col min="8965" max="8965" width="10.83203125" style="2" customWidth="1"/>
    <col min="8966" max="8966" width="22.5" style="2" customWidth="1"/>
    <col min="8967" max="8967" width="21.6640625" style="2" customWidth="1"/>
    <col min="8968" max="8968" width="15.5" style="2" customWidth="1"/>
    <col min="8969" max="8969" width="22.1640625" style="2" customWidth="1"/>
    <col min="8970" max="8970" width="16.83203125" style="2" customWidth="1"/>
    <col min="8971" max="9217" width="11.5" style="2"/>
    <col min="9218" max="9218" width="4.1640625" style="2" customWidth="1"/>
    <col min="9219" max="9219" width="76.5" style="2" customWidth="1"/>
    <col min="9220" max="9220" width="21" style="2" customWidth="1"/>
    <col min="9221" max="9221" width="10.83203125" style="2" customWidth="1"/>
    <col min="9222" max="9222" width="22.5" style="2" customWidth="1"/>
    <col min="9223" max="9223" width="21.6640625" style="2" customWidth="1"/>
    <col min="9224" max="9224" width="15.5" style="2" customWidth="1"/>
    <col min="9225" max="9225" width="22.1640625" style="2" customWidth="1"/>
    <col min="9226" max="9226" width="16.83203125" style="2" customWidth="1"/>
    <col min="9227" max="9473" width="11.5" style="2"/>
    <col min="9474" max="9474" width="4.1640625" style="2" customWidth="1"/>
    <col min="9475" max="9475" width="76.5" style="2" customWidth="1"/>
    <col min="9476" max="9476" width="21" style="2" customWidth="1"/>
    <col min="9477" max="9477" width="10.83203125" style="2" customWidth="1"/>
    <col min="9478" max="9478" width="22.5" style="2" customWidth="1"/>
    <col min="9479" max="9479" width="21.6640625" style="2" customWidth="1"/>
    <col min="9480" max="9480" width="15.5" style="2" customWidth="1"/>
    <col min="9481" max="9481" width="22.1640625" style="2" customWidth="1"/>
    <col min="9482" max="9482" width="16.83203125" style="2" customWidth="1"/>
    <col min="9483" max="9729" width="11.5" style="2"/>
    <col min="9730" max="9730" width="4.1640625" style="2" customWidth="1"/>
    <col min="9731" max="9731" width="76.5" style="2" customWidth="1"/>
    <col min="9732" max="9732" width="21" style="2" customWidth="1"/>
    <col min="9733" max="9733" width="10.83203125" style="2" customWidth="1"/>
    <col min="9734" max="9734" width="22.5" style="2" customWidth="1"/>
    <col min="9735" max="9735" width="21.6640625" style="2" customWidth="1"/>
    <col min="9736" max="9736" width="15.5" style="2" customWidth="1"/>
    <col min="9737" max="9737" width="22.1640625" style="2" customWidth="1"/>
    <col min="9738" max="9738" width="16.83203125" style="2" customWidth="1"/>
    <col min="9739" max="9985" width="11.5" style="2"/>
    <col min="9986" max="9986" width="4.1640625" style="2" customWidth="1"/>
    <col min="9987" max="9987" width="76.5" style="2" customWidth="1"/>
    <col min="9988" max="9988" width="21" style="2" customWidth="1"/>
    <col min="9989" max="9989" width="10.83203125" style="2" customWidth="1"/>
    <col min="9990" max="9990" width="22.5" style="2" customWidth="1"/>
    <col min="9991" max="9991" width="21.6640625" style="2" customWidth="1"/>
    <col min="9992" max="9992" width="15.5" style="2" customWidth="1"/>
    <col min="9993" max="9993" width="22.1640625" style="2" customWidth="1"/>
    <col min="9994" max="9994" width="16.83203125" style="2" customWidth="1"/>
    <col min="9995" max="10241" width="11.5" style="2"/>
    <col min="10242" max="10242" width="4.1640625" style="2" customWidth="1"/>
    <col min="10243" max="10243" width="76.5" style="2" customWidth="1"/>
    <col min="10244" max="10244" width="21" style="2" customWidth="1"/>
    <col min="10245" max="10245" width="10.83203125" style="2" customWidth="1"/>
    <col min="10246" max="10246" width="22.5" style="2" customWidth="1"/>
    <col min="10247" max="10247" width="21.6640625" style="2" customWidth="1"/>
    <col min="10248" max="10248" width="15.5" style="2" customWidth="1"/>
    <col min="10249" max="10249" width="22.1640625" style="2" customWidth="1"/>
    <col min="10250" max="10250" width="16.83203125" style="2" customWidth="1"/>
    <col min="10251" max="10497" width="11.5" style="2"/>
    <col min="10498" max="10498" width="4.1640625" style="2" customWidth="1"/>
    <col min="10499" max="10499" width="76.5" style="2" customWidth="1"/>
    <col min="10500" max="10500" width="21" style="2" customWidth="1"/>
    <col min="10501" max="10501" width="10.83203125" style="2" customWidth="1"/>
    <col min="10502" max="10502" width="22.5" style="2" customWidth="1"/>
    <col min="10503" max="10503" width="21.6640625" style="2" customWidth="1"/>
    <col min="10504" max="10504" width="15.5" style="2" customWidth="1"/>
    <col min="10505" max="10505" width="22.1640625" style="2" customWidth="1"/>
    <col min="10506" max="10506" width="16.83203125" style="2" customWidth="1"/>
    <col min="10507" max="10753" width="11.5" style="2"/>
    <col min="10754" max="10754" width="4.1640625" style="2" customWidth="1"/>
    <col min="10755" max="10755" width="76.5" style="2" customWidth="1"/>
    <col min="10756" max="10756" width="21" style="2" customWidth="1"/>
    <col min="10757" max="10757" width="10.83203125" style="2" customWidth="1"/>
    <col min="10758" max="10758" width="22.5" style="2" customWidth="1"/>
    <col min="10759" max="10759" width="21.6640625" style="2" customWidth="1"/>
    <col min="10760" max="10760" width="15.5" style="2" customWidth="1"/>
    <col min="10761" max="10761" width="22.1640625" style="2" customWidth="1"/>
    <col min="10762" max="10762" width="16.83203125" style="2" customWidth="1"/>
    <col min="10763" max="11009" width="11.5" style="2"/>
    <col min="11010" max="11010" width="4.1640625" style="2" customWidth="1"/>
    <col min="11011" max="11011" width="76.5" style="2" customWidth="1"/>
    <col min="11012" max="11012" width="21" style="2" customWidth="1"/>
    <col min="11013" max="11013" width="10.83203125" style="2" customWidth="1"/>
    <col min="11014" max="11014" width="22.5" style="2" customWidth="1"/>
    <col min="11015" max="11015" width="21.6640625" style="2" customWidth="1"/>
    <col min="11016" max="11016" width="15.5" style="2" customWidth="1"/>
    <col min="11017" max="11017" width="22.1640625" style="2" customWidth="1"/>
    <col min="11018" max="11018" width="16.83203125" style="2" customWidth="1"/>
    <col min="11019" max="11265" width="11.5" style="2"/>
    <col min="11266" max="11266" width="4.1640625" style="2" customWidth="1"/>
    <col min="11267" max="11267" width="76.5" style="2" customWidth="1"/>
    <col min="11268" max="11268" width="21" style="2" customWidth="1"/>
    <col min="11269" max="11269" width="10.83203125" style="2" customWidth="1"/>
    <col min="11270" max="11270" width="22.5" style="2" customWidth="1"/>
    <col min="11271" max="11271" width="21.6640625" style="2" customWidth="1"/>
    <col min="11272" max="11272" width="15.5" style="2" customWidth="1"/>
    <col min="11273" max="11273" width="22.1640625" style="2" customWidth="1"/>
    <col min="11274" max="11274" width="16.83203125" style="2" customWidth="1"/>
    <col min="11275" max="11521" width="11.5" style="2"/>
    <col min="11522" max="11522" width="4.1640625" style="2" customWidth="1"/>
    <col min="11523" max="11523" width="76.5" style="2" customWidth="1"/>
    <col min="11524" max="11524" width="21" style="2" customWidth="1"/>
    <col min="11525" max="11525" width="10.83203125" style="2" customWidth="1"/>
    <col min="11526" max="11526" width="22.5" style="2" customWidth="1"/>
    <col min="11527" max="11527" width="21.6640625" style="2" customWidth="1"/>
    <col min="11528" max="11528" width="15.5" style="2" customWidth="1"/>
    <col min="11529" max="11529" width="22.1640625" style="2" customWidth="1"/>
    <col min="11530" max="11530" width="16.83203125" style="2" customWidth="1"/>
    <col min="11531" max="11777" width="11.5" style="2"/>
    <col min="11778" max="11778" width="4.1640625" style="2" customWidth="1"/>
    <col min="11779" max="11779" width="76.5" style="2" customWidth="1"/>
    <col min="11780" max="11780" width="21" style="2" customWidth="1"/>
    <col min="11781" max="11781" width="10.83203125" style="2" customWidth="1"/>
    <col min="11782" max="11782" width="22.5" style="2" customWidth="1"/>
    <col min="11783" max="11783" width="21.6640625" style="2" customWidth="1"/>
    <col min="11784" max="11784" width="15.5" style="2" customWidth="1"/>
    <col min="11785" max="11785" width="22.1640625" style="2" customWidth="1"/>
    <col min="11786" max="11786" width="16.83203125" style="2" customWidth="1"/>
    <col min="11787" max="12033" width="11.5" style="2"/>
    <col min="12034" max="12034" width="4.1640625" style="2" customWidth="1"/>
    <col min="12035" max="12035" width="76.5" style="2" customWidth="1"/>
    <col min="12036" max="12036" width="21" style="2" customWidth="1"/>
    <col min="12037" max="12037" width="10.83203125" style="2" customWidth="1"/>
    <col min="12038" max="12038" width="22.5" style="2" customWidth="1"/>
    <col min="12039" max="12039" width="21.6640625" style="2" customWidth="1"/>
    <col min="12040" max="12040" width="15.5" style="2" customWidth="1"/>
    <col min="12041" max="12041" width="22.1640625" style="2" customWidth="1"/>
    <col min="12042" max="12042" width="16.83203125" style="2" customWidth="1"/>
    <col min="12043" max="12289" width="11.5" style="2"/>
    <col min="12290" max="12290" width="4.1640625" style="2" customWidth="1"/>
    <col min="12291" max="12291" width="76.5" style="2" customWidth="1"/>
    <col min="12292" max="12292" width="21" style="2" customWidth="1"/>
    <col min="12293" max="12293" width="10.83203125" style="2" customWidth="1"/>
    <col min="12294" max="12294" width="22.5" style="2" customWidth="1"/>
    <col min="12295" max="12295" width="21.6640625" style="2" customWidth="1"/>
    <col min="12296" max="12296" width="15.5" style="2" customWidth="1"/>
    <col min="12297" max="12297" width="22.1640625" style="2" customWidth="1"/>
    <col min="12298" max="12298" width="16.83203125" style="2" customWidth="1"/>
    <col min="12299" max="12545" width="11.5" style="2"/>
    <col min="12546" max="12546" width="4.1640625" style="2" customWidth="1"/>
    <col min="12547" max="12547" width="76.5" style="2" customWidth="1"/>
    <col min="12548" max="12548" width="21" style="2" customWidth="1"/>
    <col min="12549" max="12549" width="10.83203125" style="2" customWidth="1"/>
    <col min="12550" max="12550" width="22.5" style="2" customWidth="1"/>
    <col min="12551" max="12551" width="21.6640625" style="2" customWidth="1"/>
    <col min="12552" max="12552" width="15.5" style="2" customWidth="1"/>
    <col min="12553" max="12553" width="22.1640625" style="2" customWidth="1"/>
    <col min="12554" max="12554" width="16.83203125" style="2" customWidth="1"/>
    <col min="12555" max="12801" width="11.5" style="2"/>
    <col min="12802" max="12802" width="4.1640625" style="2" customWidth="1"/>
    <col min="12803" max="12803" width="76.5" style="2" customWidth="1"/>
    <col min="12804" max="12804" width="21" style="2" customWidth="1"/>
    <col min="12805" max="12805" width="10.83203125" style="2" customWidth="1"/>
    <col min="12806" max="12806" width="22.5" style="2" customWidth="1"/>
    <col min="12807" max="12807" width="21.6640625" style="2" customWidth="1"/>
    <col min="12808" max="12808" width="15.5" style="2" customWidth="1"/>
    <col min="12809" max="12809" width="22.1640625" style="2" customWidth="1"/>
    <col min="12810" max="12810" width="16.83203125" style="2" customWidth="1"/>
    <col min="12811" max="13057" width="11.5" style="2"/>
    <col min="13058" max="13058" width="4.1640625" style="2" customWidth="1"/>
    <col min="13059" max="13059" width="76.5" style="2" customWidth="1"/>
    <col min="13060" max="13060" width="21" style="2" customWidth="1"/>
    <col min="13061" max="13061" width="10.83203125" style="2" customWidth="1"/>
    <col min="13062" max="13062" width="22.5" style="2" customWidth="1"/>
    <col min="13063" max="13063" width="21.6640625" style="2" customWidth="1"/>
    <col min="13064" max="13064" width="15.5" style="2" customWidth="1"/>
    <col min="13065" max="13065" width="22.1640625" style="2" customWidth="1"/>
    <col min="13066" max="13066" width="16.83203125" style="2" customWidth="1"/>
    <col min="13067" max="13313" width="11.5" style="2"/>
    <col min="13314" max="13314" width="4.1640625" style="2" customWidth="1"/>
    <col min="13315" max="13315" width="76.5" style="2" customWidth="1"/>
    <col min="13316" max="13316" width="21" style="2" customWidth="1"/>
    <col min="13317" max="13317" width="10.83203125" style="2" customWidth="1"/>
    <col min="13318" max="13318" width="22.5" style="2" customWidth="1"/>
    <col min="13319" max="13319" width="21.6640625" style="2" customWidth="1"/>
    <col min="13320" max="13320" width="15.5" style="2" customWidth="1"/>
    <col min="13321" max="13321" width="22.1640625" style="2" customWidth="1"/>
    <col min="13322" max="13322" width="16.83203125" style="2" customWidth="1"/>
    <col min="13323" max="13569" width="11.5" style="2"/>
    <col min="13570" max="13570" width="4.1640625" style="2" customWidth="1"/>
    <col min="13571" max="13571" width="76.5" style="2" customWidth="1"/>
    <col min="13572" max="13572" width="21" style="2" customWidth="1"/>
    <col min="13573" max="13573" width="10.83203125" style="2" customWidth="1"/>
    <col min="13574" max="13574" width="22.5" style="2" customWidth="1"/>
    <col min="13575" max="13575" width="21.6640625" style="2" customWidth="1"/>
    <col min="13576" max="13576" width="15.5" style="2" customWidth="1"/>
    <col min="13577" max="13577" width="22.1640625" style="2" customWidth="1"/>
    <col min="13578" max="13578" width="16.83203125" style="2" customWidth="1"/>
    <col min="13579" max="13825" width="11.5" style="2"/>
    <col min="13826" max="13826" width="4.1640625" style="2" customWidth="1"/>
    <col min="13827" max="13827" width="76.5" style="2" customWidth="1"/>
    <col min="13828" max="13828" width="21" style="2" customWidth="1"/>
    <col min="13829" max="13829" width="10.83203125" style="2" customWidth="1"/>
    <col min="13830" max="13830" width="22.5" style="2" customWidth="1"/>
    <col min="13831" max="13831" width="21.6640625" style="2" customWidth="1"/>
    <col min="13832" max="13832" width="15.5" style="2" customWidth="1"/>
    <col min="13833" max="13833" width="22.1640625" style="2" customWidth="1"/>
    <col min="13834" max="13834" width="16.83203125" style="2" customWidth="1"/>
    <col min="13835" max="14081" width="11.5" style="2"/>
    <col min="14082" max="14082" width="4.1640625" style="2" customWidth="1"/>
    <col min="14083" max="14083" width="76.5" style="2" customWidth="1"/>
    <col min="14084" max="14084" width="21" style="2" customWidth="1"/>
    <col min="14085" max="14085" width="10.83203125" style="2" customWidth="1"/>
    <col min="14086" max="14086" width="22.5" style="2" customWidth="1"/>
    <col min="14087" max="14087" width="21.6640625" style="2" customWidth="1"/>
    <col min="14088" max="14088" width="15.5" style="2" customWidth="1"/>
    <col min="14089" max="14089" width="22.1640625" style="2" customWidth="1"/>
    <col min="14090" max="14090" width="16.83203125" style="2" customWidth="1"/>
    <col min="14091" max="14337" width="11.5" style="2"/>
    <col min="14338" max="14338" width="4.1640625" style="2" customWidth="1"/>
    <col min="14339" max="14339" width="76.5" style="2" customWidth="1"/>
    <col min="14340" max="14340" width="21" style="2" customWidth="1"/>
    <col min="14341" max="14341" width="10.83203125" style="2" customWidth="1"/>
    <col min="14342" max="14342" width="22.5" style="2" customWidth="1"/>
    <col min="14343" max="14343" width="21.6640625" style="2" customWidth="1"/>
    <col min="14344" max="14344" width="15.5" style="2" customWidth="1"/>
    <col min="14345" max="14345" width="22.1640625" style="2" customWidth="1"/>
    <col min="14346" max="14346" width="16.83203125" style="2" customWidth="1"/>
    <col min="14347" max="14593" width="11.5" style="2"/>
    <col min="14594" max="14594" width="4.1640625" style="2" customWidth="1"/>
    <col min="14595" max="14595" width="76.5" style="2" customWidth="1"/>
    <col min="14596" max="14596" width="21" style="2" customWidth="1"/>
    <col min="14597" max="14597" width="10.83203125" style="2" customWidth="1"/>
    <col min="14598" max="14598" width="22.5" style="2" customWidth="1"/>
    <col min="14599" max="14599" width="21.6640625" style="2" customWidth="1"/>
    <col min="14600" max="14600" width="15.5" style="2" customWidth="1"/>
    <col min="14601" max="14601" width="22.1640625" style="2" customWidth="1"/>
    <col min="14602" max="14602" width="16.83203125" style="2" customWidth="1"/>
    <col min="14603" max="14849" width="11.5" style="2"/>
    <col min="14850" max="14850" width="4.1640625" style="2" customWidth="1"/>
    <col min="14851" max="14851" width="76.5" style="2" customWidth="1"/>
    <col min="14852" max="14852" width="21" style="2" customWidth="1"/>
    <col min="14853" max="14853" width="10.83203125" style="2" customWidth="1"/>
    <col min="14854" max="14854" width="22.5" style="2" customWidth="1"/>
    <col min="14855" max="14855" width="21.6640625" style="2" customWidth="1"/>
    <col min="14856" max="14856" width="15.5" style="2" customWidth="1"/>
    <col min="14857" max="14857" width="22.1640625" style="2" customWidth="1"/>
    <col min="14858" max="14858" width="16.83203125" style="2" customWidth="1"/>
    <col min="14859" max="15105" width="11.5" style="2"/>
    <col min="15106" max="15106" width="4.1640625" style="2" customWidth="1"/>
    <col min="15107" max="15107" width="76.5" style="2" customWidth="1"/>
    <col min="15108" max="15108" width="21" style="2" customWidth="1"/>
    <col min="15109" max="15109" width="10.83203125" style="2" customWidth="1"/>
    <col min="15110" max="15110" width="22.5" style="2" customWidth="1"/>
    <col min="15111" max="15111" width="21.6640625" style="2" customWidth="1"/>
    <col min="15112" max="15112" width="15.5" style="2" customWidth="1"/>
    <col min="15113" max="15113" width="22.1640625" style="2" customWidth="1"/>
    <col min="15114" max="15114" width="16.83203125" style="2" customWidth="1"/>
    <col min="15115" max="15361" width="11.5" style="2"/>
    <col min="15362" max="15362" width="4.1640625" style="2" customWidth="1"/>
    <col min="15363" max="15363" width="76.5" style="2" customWidth="1"/>
    <col min="15364" max="15364" width="21" style="2" customWidth="1"/>
    <col min="15365" max="15365" width="10.83203125" style="2" customWidth="1"/>
    <col min="15366" max="15366" width="22.5" style="2" customWidth="1"/>
    <col min="15367" max="15367" width="21.6640625" style="2" customWidth="1"/>
    <col min="15368" max="15368" width="15.5" style="2" customWidth="1"/>
    <col min="15369" max="15369" width="22.1640625" style="2" customWidth="1"/>
    <col min="15370" max="15370" width="16.83203125" style="2" customWidth="1"/>
    <col min="15371" max="15617" width="11.5" style="2"/>
    <col min="15618" max="15618" width="4.1640625" style="2" customWidth="1"/>
    <col min="15619" max="15619" width="76.5" style="2" customWidth="1"/>
    <col min="15620" max="15620" width="21" style="2" customWidth="1"/>
    <col min="15621" max="15621" width="10.83203125" style="2" customWidth="1"/>
    <col min="15622" max="15622" width="22.5" style="2" customWidth="1"/>
    <col min="15623" max="15623" width="21.6640625" style="2" customWidth="1"/>
    <col min="15624" max="15624" width="15.5" style="2" customWidth="1"/>
    <col min="15625" max="15625" width="22.1640625" style="2" customWidth="1"/>
    <col min="15626" max="15626" width="16.83203125" style="2" customWidth="1"/>
    <col min="15627" max="15873" width="11.5" style="2"/>
    <col min="15874" max="15874" width="4.1640625" style="2" customWidth="1"/>
    <col min="15875" max="15875" width="76.5" style="2" customWidth="1"/>
    <col min="15876" max="15876" width="21" style="2" customWidth="1"/>
    <col min="15877" max="15877" width="10.83203125" style="2" customWidth="1"/>
    <col min="15878" max="15878" width="22.5" style="2" customWidth="1"/>
    <col min="15879" max="15879" width="21.6640625" style="2" customWidth="1"/>
    <col min="15880" max="15880" width="15.5" style="2" customWidth="1"/>
    <col min="15881" max="15881" width="22.1640625" style="2" customWidth="1"/>
    <col min="15882" max="15882" width="16.83203125" style="2" customWidth="1"/>
    <col min="15883" max="16129" width="11.5" style="2"/>
    <col min="16130" max="16130" width="4.1640625" style="2" customWidth="1"/>
    <col min="16131" max="16131" width="76.5" style="2" customWidth="1"/>
    <col min="16132" max="16132" width="21" style="2" customWidth="1"/>
    <col min="16133" max="16133" width="10.83203125" style="2" customWidth="1"/>
    <col min="16134" max="16134" width="22.5" style="2" customWidth="1"/>
    <col min="16135" max="16135" width="21.6640625" style="2" customWidth="1"/>
    <col min="16136" max="16136" width="15.5" style="2" customWidth="1"/>
    <col min="16137" max="16137" width="22.1640625" style="2" customWidth="1"/>
    <col min="16138" max="16138" width="16.83203125" style="2" customWidth="1"/>
    <col min="16139" max="16384" width="11.5" style="2"/>
  </cols>
  <sheetData>
    <row r="2" spans="2:8" ht="20" customHeight="1" x14ac:dyDescent="0.15">
      <c r="B2" s="708" t="s">
        <v>44</v>
      </c>
      <c r="C2" s="709"/>
      <c r="D2" s="709"/>
      <c r="E2" s="709"/>
      <c r="F2" s="709"/>
      <c r="G2" s="710"/>
      <c r="H2" s="4" t="s">
        <v>40</v>
      </c>
    </row>
    <row r="3" spans="2:8" ht="20" customHeight="1" x14ac:dyDescent="0.15">
      <c r="B3" s="711"/>
      <c r="C3" s="712"/>
      <c r="D3" s="712"/>
      <c r="E3" s="712"/>
      <c r="F3" s="712"/>
      <c r="G3" s="713"/>
      <c r="H3" s="5" t="s">
        <v>39</v>
      </c>
    </row>
    <row r="4" spans="2:8" ht="20" customHeight="1" x14ac:dyDescent="0.15">
      <c r="B4" s="714"/>
      <c r="C4" s="715"/>
      <c r="D4" s="715"/>
      <c r="E4" s="715"/>
      <c r="F4" s="715"/>
      <c r="G4" s="716"/>
      <c r="H4" s="5" t="s">
        <v>38</v>
      </c>
    </row>
    <row r="5" spans="2:8" x14ac:dyDescent="0.15">
      <c r="B5" s="705" t="s">
        <v>37</v>
      </c>
      <c r="C5" s="706"/>
      <c r="D5" s="706"/>
      <c r="E5" s="706"/>
      <c r="F5" s="706"/>
      <c r="G5" s="706"/>
      <c r="H5" s="707"/>
    </row>
    <row r="6" spans="2:8" x14ac:dyDescent="0.15">
      <c r="B6" s="717" t="s">
        <v>45</v>
      </c>
      <c r="C6" s="718"/>
      <c r="D6" s="718"/>
      <c r="E6" s="718"/>
      <c r="F6" s="718"/>
      <c r="G6" s="718"/>
      <c r="H6" s="719"/>
    </row>
    <row r="7" spans="2:8" x14ac:dyDescent="0.15">
      <c r="B7" s="705" t="s">
        <v>36</v>
      </c>
      <c r="C7" s="706"/>
      <c r="D7" s="706"/>
      <c r="E7" s="706"/>
      <c r="F7" s="706"/>
      <c r="G7" s="706"/>
      <c r="H7" s="707"/>
    </row>
    <row r="8" spans="2:8" x14ac:dyDescent="0.15">
      <c r="B8" s="717"/>
      <c r="C8" s="718"/>
      <c r="D8" s="718"/>
      <c r="E8" s="718"/>
      <c r="F8" s="718"/>
      <c r="G8" s="718"/>
      <c r="H8" s="719"/>
    </row>
    <row r="9" spans="2:8" x14ac:dyDescent="0.15">
      <c r="B9" s="705" t="s">
        <v>35</v>
      </c>
      <c r="C9" s="706"/>
      <c r="D9" s="706"/>
      <c r="E9" s="706"/>
      <c r="F9" s="706"/>
      <c r="G9" s="706"/>
      <c r="H9" s="707"/>
    </row>
    <row r="10" spans="2:8" x14ac:dyDescent="0.15">
      <c r="B10" s="717" t="s">
        <v>59</v>
      </c>
      <c r="C10" s="718"/>
      <c r="D10" s="718"/>
      <c r="E10" s="718"/>
      <c r="F10" s="718"/>
      <c r="G10" s="718"/>
      <c r="H10" s="719"/>
    </row>
    <row r="11" spans="2:8" x14ac:dyDescent="0.15">
      <c r="B11" s="705" t="s">
        <v>34</v>
      </c>
      <c r="C11" s="706"/>
      <c r="D11" s="706"/>
      <c r="E11" s="706"/>
      <c r="F11" s="706"/>
      <c r="G11" s="706"/>
      <c r="H11" s="707"/>
    </row>
    <row r="12" spans="2:8" x14ac:dyDescent="0.15">
      <c r="B12" s="724" t="s">
        <v>49</v>
      </c>
      <c r="C12" s="724"/>
      <c r="D12" s="724"/>
      <c r="E12" s="724"/>
      <c r="F12" s="724"/>
      <c r="G12" s="724"/>
      <c r="H12" s="724"/>
    </row>
    <row r="13" spans="2:8" x14ac:dyDescent="0.15">
      <c r="B13" s="705" t="s">
        <v>33</v>
      </c>
      <c r="C13" s="706"/>
      <c r="D13" s="706"/>
      <c r="E13" s="706"/>
      <c r="F13" s="706"/>
      <c r="G13" s="706"/>
      <c r="H13" s="707"/>
    </row>
    <row r="14" spans="2:8" ht="12.75" customHeight="1" x14ac:dyDescent="0.15">
      <c r="B14" s="734" t="s">
        <v>237</v>
      </c>
      <c r="C14" s="735"/>
      <c r="D14" s="736"/>
      <c r="E14" s="725" t="s">
        <v>32</v>
      </c>
      <c r="F14" s="726"/>
      <c r="G14" s="726"/>
      <c r="H14" s="727"/>
    </row>
    <row r="15" spans="2:8" ht="12.75" customHeight="1" x14ac:dyDescent="0.15">
      <c r="B15" s="737"/>
      <c r="C15" s="738"/>
      <c r="D15" s="739"/>
      <c r="E15" s="728"/>
      <c r="F15" s="729"/>
      <c r="G15" s="729"/>
      <c r="H15" s="730"/>
    </row>
    <row r="16" spans="2:8" ht="31" customHeight="1" x14ac:dyDescent="0.15">
      <c r="B16" s="737"/>
      <c r="C16" s="738"/>
      <c r="D16" s="739"/>
      <c r="E16" s="728"/>
      <c r="F16" s="729"/>
      <c r="G16" s="729"/>
      <c r="H16" s="730"/>
    </row>
    <row r="17" spans="2:8" ht="12.75" customHeight="1" x14ac:dyDescent="0.15">
      <c r="B17" s="737"/>
      <c r="C17" s="738"/>
      <c r="D17" s="739"/>
      <c r="E17" s="728"/>
      <c r="F17" s="729"/>
      <c r="G17" s="729"/>
      <c r="H17" s="730"/>
    </row>
    <row r="18" spans="2:8" ht="12.75" customHeight="1" x14ac:dyDescent="0.15">
      <c r="B18" s="737"/>
      <c r="C18" s="738"/>
      <c r="D18" s="739"/>
      <c r="E18" s="728"/>
      <c r="F18" s="729"/>
      <c r="G18" s="729"/>
      <c r="H18" s="730"/>
    </row>
    <row r="19" spans="2:8" ht="12.75" customHeight="1" x14ac:dyDescent="0.15">
      <c r="B19" s="737"/>
      <c r="C19" s="738"/>
      <c r="D19" s="739"/>
      <c r="E19" s="728"/>
      <c r="F19" s="729"/>
      <c r="G19" s="729"/>
      <c r="H19" s="730"/>
    </row>
    <row r="20" spans="2:8" ht="12.75" customHeight="1" x14ac:dyDescent="0.15">
      <c r="B20" s="737"/>
      <c r="C20" s="738"/>
      <c r="D20" s="739"/>
      <c r="E20" s="728"/>
      <c r="F20" s="729"/>
      <c r="G20" s="729"/>
      <c r="H20" s="730"/>
    </row>
    <row r="21" spans="2:8" ht="12.75" customHeight="1" x14ac:dyDescent="0.15">
      <c r="B21" s="737"/>
      <c r="C21" s="738"/>
      <c r="D21" s="739"/>
      <c r="E21" s="728"/>
      <c r="F21" s="729"/>
      <c r="G21" s="729"/>
      <c r="H21" s="730"/>
    </row>
    <row r="22" spans="2:8" ht="12.75" customHeight="1" x14ac:dyDescent="0.15">
      <c r="B22" s="737"/>
      <c r="C22" s="738"/>
      <c r="D22" s="739"/>
      <c r="E22" s="728"/>
      <c r="F22" s="729"/>
      <c r="G22" s="729"/>
      <c r="H22" s="730"/>
    </row>
    <row r="23" spans="2:8" ht="12.75" customHeight="1" x14ac:dyDescent="0.15">
      <c r="B23" s="737"/>
      <c r="C23" s="738"/>
      <c r="D23" s="739"/>
      <c r="E23" s="728"/>
      <c r="F23" s="729"/>
      <c r="G23" s="729"/>
      <c r="H23" s="730"/>
    </row>
    <row r="24" spans="2:8" ht="12.75" customHeight="1" x14ac:dyDescent="0.15">
      <c r="B24" s="737"/>
      <c r="C24" s="738"/>
      <c r="D24" s="739"/>
      <c r="E24" s="728"/>
      <c r="F24" s="729"/>
      <c r="G24" s="729"/>
      <c r="H24" s="730"/>
    </row>
    <row r="25" spans="2:8" ht="55" customHeight="1" x14ac:dyDescent="0.15">
      <c r="B25" s="740"/>
      <c r="C25" s="741"/>
      <c r="D25" s="742"/>
      <c r="E25" s="731"/>
      <c r="F25" s="732"/>
      <c r="G25" s="732"/>
      <c r="H25" s="733"/>
    </row>
    <row r="26" spans="2:8" x14ac:dyDescent="0.15">
      <c r="B26" s="705" t="s">
        <v>31</v>
      </c>
      <c r="C26" s="706"/>
      <c r="D26" s="706"/>
      <c r="E26" s="706"/>
      <c r="F26" s="706"/>
      <c r="G26" s="706"/>
      <c r="H26" s="707"/>
    </row>
    <row r="27" spans="2:8" ht="9" customHeight="1" x14ac:dyDescent="0.15">
      <c r="B27" s="744"/>
      <c r="C27" s="744"/>
      <c r="D27" s="744"/>
      <c r="E27" s="744"/>
      <c r="F27" s="744"/>
      <c r="G27" s="744"/>
      <c r="H27" s="744"/>
    </row>
    <row r="28" spans="2:8" ht="9" customHeight="1" x14ac:dyDescent="0.15">
      <c r="B28" s="745"/>
      <c r="C28" s="745"/>
      <c r="D28" s="745"/>
      <c r="E28" s="745"/>
      <c r="F28" s="745"/>
      <c r="G28" s="745"/>
      <c r="H28" s="745"/>
    </row>
    <row r="29" spans="2:8" ht="9" customHeight="1" x14ac:dyDescent="0.15">
      <c r="B29" s="745"/>
      <c r="C29" s="745"/>
      <c r="D29" s="745"/>
      <c r="E29" s="745"/>
      <c r="F29" s="745"/>
      <c r="G29" s="745"/>
      <c r="H29" s="745"/>
    </row>
    <row r="30" spans="2:8" ht="9" customHeight="1" x14ac:dyDescent="0.15">
      <c r="B30" s="746"/>
      <c r="C30" s="746"/>
      <c r="D30" s="746"/>
      <c r="E30" s="746"/>
      <c r="F30" s="746"/>
      <c r="G30" s="746"/>
      <c r="H30" s="746"/>
    </row>
    <row r="31" spans="2:8" x14ac:dyDescent="0.15">
      <c r="B31" s="720" t="s">
        <v>30</v>
      </c>
      <c r="C31" s="720"/>
      <c r="D31" s="720"/>
      <c r="E31" s="720"/>
      <c r="F31" s="720"/>
      <c r="G31" s="720"/>
      <c r="H31" s="720"/>
    </row>
    <row r="32" spans="2:8" ht="47" customHeight="1" x14ac:dyDescent="0.15">
      <c r="B32" s="721" t="s">
        <v>57</v>
      </c>
      <c r="C32" s="722"/>
      <c r="D32" s="722"/>
      <c r="E32" s="722"/>
      <c r="F32" s="722"/>
      <c r="G32" s="722"/>
      <c r="H32" s="723"/>
    </row>
    <row r="33" spans="2:8" x14ac:dyDescent="0.15">
      <c r="B33" s="705" t="s">
        <v>29</v>
      </c>
      <c r="C33" s="706"/>
      <c r="D33" s="706"/>
      <c r="E33" s="706"/>
      <c r="F33" s="706"/>
      <c r="G33" s="706"/>
      <c r="H33" s="707"/>
    </row>
    <row r="34" spans="2:8" ht="28" customHeight="1" x14ac:dyDescent="0.15">
      <c r="B34" s="717" t="s">
        <v>53</v>
      </c>
      <c r="C34" s="718"/>
      <c r="D34" s="718"/>
      <c r="E34" s="718"/>
      <c r="F34" s="718"/>
      <c r="G34" s="718"/>
      <c r="H34" s="719"/>
    </row>
    <row r="35" spans="2:8" x14ac:dyDescent="0.15">
      <c r="B35" s="705" t="s">
        <v>28</v>
      </c>
      <c r="C35" s="706"/>
      <c r="D35" s="706"/>
      <c r="E35" s="706"/>
      <c r="F35" s="706"/>
      <c r="G35" s="706"/>
      <c r="H35" s="707"/>
    </row>
    <row r="36" spans="2:8" ht="13" customHeight="1" x14ac:dyDescent="0.15">
      <c r="B36" s="747" t="s">
        <v>27</v>
      </c>
      <c r="C36" s="748"/>
      <c r="D36" s="748"/>
      <c r="E36" s="748"/>
      <c r="F36" s="748"/>
      <c r="G36" s="748"/>
      <c r="H36" s="749"/>
    </row>
    <row r="37" spans="2:8" ht="13" customHeight="1" x14ac:dyDescent="0.15">
      <c r="B37" s="9" t="s">
        <v>54</v>
      </c>
      <c r="C37" s="10"/>
      <c r="D37" s="10"/>
      <c r="E37" s="10"/>
      <c r="F37" s="10"/>
      <c r="G37" s="10"/>
      <c r="H37" s="10"/>
    </row>
    <row r="38" spans="2:8" x14ac:dyDescent="0.15">
      <c r="B38" s="743" t="s">
        <v>55</v>
      </c>
      <c r="C38" s="743"/>
      <c r="D38" s="11"/>
      <c r="E38" s="11"/>
      <c r="F38" s="11"/>
      <c r="G38" s="11"/>
      <c r="H38" s="11"/>
    </row>
    <row r="39" spans="2:8" x14ac:dyDescent="0.15">
      <c r="B39" s="12"/>
      <c r="C39" s="12"/>
      <c r="D39" s="12"/>
      <c r="E39" s="12"/>
      <c r="F39" s="12"/>
      <c r="G39" s="12"/>
      <c r="H39" s="12"/>
    </row>
  </sheetData>
  <mergeCells count="21">
    <mergeCell ref="B38:C38"/>
    <mergeCell ref="B27:H30"/>
    <mergeCell ref="B34:H34"/>
    <mergeCell ref="B35:H35"/>
    <mergeCell ref="B36:H36"/>
    <mergeCell ref="B26:H26"/>
    <mergeCell ref="B31:H31"/>
    <mergeCell ref="B32:H32"/>
    <mergeCell ref="B33:H33"/>
    <mergeCell ref="B10:H10"/>
    <mergeCell ref="B11:H11"/>
    <mergeCell ref="B12:H12"/>
    <mergeCell ref="B13:H13"/>
    <mergeCell ref="E14:H25"/>
    <mergeCell ref="B14:D25"/>
    <mergeCell ref="B9:H9"/>
    <mergeCell ref="B2:G4"/>
    <mergeCell ref="B5:H5"/>
    <mergeCell ref="B6:H6"/>
    <mergeCell ref="B7:H7"/>
    <mergeCell ref="B8:H8"/>
  </mergeCells>
  <pageMargins left="1" right="1" top="1" bottom="1" header="0.5" footer="0.5"/>
  <pageSetup scale="80" fitToHeight="0" orientation="landscape" horizontalDpi="4294967295" verticalDpi="4294967295" r:id="rId1"/>
  <headerFooter>
    <oddHeader>&amp;L&amp;G&amp;R
&amp;G</oddHeader>
    <oddFooter>&amp;R&amp;G</oddFooter>
  </headerFooter>
  <drawing r:id="rId2"/>
  <legacyDrawingHF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2349BB-95D7-9F49-B37F-98C24BE5B5D3}">
  <sheetPr>
    <tabColor theme="4"/>
    <pageSetUpPr fitToPage="1"/>
  </sheetPr>
  <dimension ref="B2:J39"/>
  <sheetViews>
    <sheetView showGridLines="0" view="pageBreakPreview" zoomScale="68" zoomScaleNormal="100" zoomScaleSheetLayoutView="100" zoomScalePageLayoutView="80" workbookViewId="0">
      <selection activeCell="B15" sqref="B15:D25"/>
    </sheetView>
  </sheetViews>
  <sheetFormatPr baseColWidth="10" defaultColWidth="11.5" defaultRowHeight="13" x14ac:dyDescent="0.15"/>
  <cols>
    <col min="1" max="1" width="3.5" style="2" customWidth="1"/>
    <col min="2" max="2" width="4.1640625" style="2" customWidth="1"/>
    <col min="3" max="3" width="52.6640625" style="2" customWidth="1"/>
    <col min="4" max="4" width="21" style="2" customWidth="1"/>
    <col min="5" max="5" width="10.83203125" style="2" customWidth="1"/>
    <col min="6" max="8" width="16.1640625" style="3" customWidth="1"/>
    <col min="9" max="9" width="22.1640625" style="3" customWidth="1"/>
    <col min="10" max="10" width="16.83203125" style="3" customWidth="1"/>
    <col min="11" max="257" width="11.5" style="2"/>
    <col min="258" max="258" width="4.1640625" style="2" customWidth="1"/>
    <col min="259" max="259" width="76.5" style="2" customWidth="1"/>
    <col min="260" max="260" width="21" style="2" customWidth="1"/>
    <col min="261" max="261" width="10.83203125" style="2" customWidth="1"/>
    <col min="262" max="262" width="22.5" style="2" customWidth="1"/>
    <col min="263" max="263" width="21.6640625" style="2" customWidth="1"/>
    <col min="264" max="264" width="15.5" style="2" customWidth="1"/>
    <col min="265" max="265" width="22.1640625" style="2" customWidth="1"/>
    <col min="266" max="266" width="16.83203125" style="2" customWidth="1"/>
    <col min="267" max="513" width="11.5" style="2"/>
    <col min="514" max="514" width="4.1640625" style="2" customWidth="1"/>
    <col min="515" max="515" width="76.5" style="2" customWidth="1"/>
    <col min="516" max="516" width="21" style="2" customWidth="1"/>
    <col min="517" max="517" width="10.83203125" style="2" customWidth="1"/>
    <col min="518" max="518" width="22.5" style="2" customWidth="1"/>
    <col min="519" max="519" width="21.6640625" style="2" customWidth="1"/>
    <col min="520" max="520" width="15.5" style="2" customWidth="1"/>
    <col min="521" max="521" width="22.1640625" style="2" customWidth="1"/>
    <col min="522" max="522" width="16.83203125" style="2" customWidth="1"/>
    <col min="523" max="769" width="11.5" style="2"/>
    <col min="770" max="770" width="4.1640625" style="2" customWidth="1"/>
    <col min="771" max="771" width="76.5" style="2" customWidth="1"/>
    <col min="772" max="772" width="21" style="2" customWidth="1"/>
    <col min="773" max="773" width="10.83203125" style="2" customWidth="1"/>
    <col min="774" max="774" width="22.5" style="2" customWidth="1"/>
    <col min="775" max="775" width="21.6640625" style="2" customWidth="1"/>
    <col min="776" max="776" width="15.5" style="2" customWidth="1"/>
    <col min="777" max="777" width="22.1640625" style="2" customWidth="1"/>
    <col min="778" max="778" width="16.83203125" style="2" customWidth="1"/>
    <col min="779" max="1025" width="11.5" style="2"/>
    <col min="1026" max="1026" width="4.1640625" style="2" customWidth="1"/>
    <col min="1027" max="1027" width="76.5" style="2" customWidth="1"/>
    <col min="1028" max="1028" width="21" style="2" customWidth="1"/>
    <col min="1029" max="1029" width="10.83203125" style="2" customWidth="1"/>
    <col min="1030" max="1030" width="22.5" style="2" customWidth="1"/>
    <col min="1031" max="1031" width="21.6640625" style="2" customWidth="1"/>
    <col min="1032" max="1032" width="15.5" style="2" customWidth="1"/>
    <col min="1033" max="1033" width="22.1640625" style="2" customWidth="1"/>
    <col min="1034" max="1034" width="16.83203125" style="2" customWidth="1"/>
    <col min="1035" max="1281" width="11.5" style="2"/>
    <col min="1282" max="1282" width="4.1640625" style="2" customWidth="1"/>
    <col min="1283" max="1283" width="76.5" style="2" customWidth="1"/>
    <col min="1284" max="1284" width="21" style="2" customWidth="1"/>
    <col min="1285" max="1285" width="10.83203125" style="2" customWidth="1"/>
    <col min="1286" max="1286" width="22.5" style="2" customWidth="1"/>
    <col min="1287" max="1287" width="21.6640625" style="2" customWidth="1"/>
    <col min="1288" max="1288" width="15.5" style="2" customWidth="1"/>
    <col min="1289" max="1289" width="22.1640625" style="2" customWidth="1"/>
    <col min="1290" max="1290" width="16.83203125" style="2" customWidth="1"/>
    <col min="1291" max="1537" width="11.5" style="2"/>
    <col min="1538" max="1538" width="4.1640625" style="2" customWidth="1"/>
    <col min="1539" max="1539" width="76.5" style="2" customWidth="1"/>
    <col min="1540" max="1540" width="21" style="2" customWidth="1"/>
    <col min="1541" max="1541" width="10.83203125" style="2" customWidth="1"/>
    <col min="1542" max="1542" width="22.5" style="2" customWidth="1"/>
    <col min="1543" max="1543" width="21.6640625" style="2" customWidth="1"/>
    <col min="1544" max="1544" width="15.5" style="2" customWidth="1"/>
    <col min="1545" max="1545" width="22.1640625" style="2" customWidth="1"/>
    <col min="1546" max="1546" width="16.83203125" style="2" customWidth="1"/>
    <col min="1547" max="1793" width="11.5" style="2"/>
    <col min="1794" max="1794" width="4.1640625" style="2" customWidth="1"/>
    <col min="1795" max="1795" width="76.5" style="2" customWidth="1"/>
    <col min="1796" max="1796" width="21" style="2" customWidth="1"/>
    <col min="1797" max="1797" width="10.83203125" style="2" customWidth="1"/>
    <col min="1798" max="1798" width="22.5" style="2" customWidth="1"/>
    <col min="1799" max="1799" width="21.6640625" style="2" customWidth="1"/>
    <col min="1800" max="1800" width="15.5" style="2" customWidth="1"/>
    <col min="1801" max="1801" width="22.1640625" style="2" customWidth="1"/>
    <col min="1802" max="1802" width="16.83203125" style="2" customWidth="1"/>
    <col min="1803" max="2049" width="11.5" style="2"/>
    <col min="2050" max="2050" width="4.1640625" style="2" customWidth="1"/>
    <col min="2051" max="2051" width="76.5" style="2" customWidth="1"/>
    <col min="2052" max="2052" width="21" style="2" customWidth="1"/>
    <col min="2053" max="2053" width="10.83203125" style="2" customWidth="1"/>
    <col min="2054" max="2054" width="22.5" style="2" customWidth="1"/>
    <col min="2055" max="2055" width="21.6640625" style="2" customWidth="1"/>
    <col min="2056" max="2056" width="15.5" style="2" customWidth="1"/>
    <col min="2057" max="2057" width="22.1640625" style="2" customWidth="1"/>
    <col min="2058" max="2058" width="16.83203125" style="2" customWidth="1"/>
    <col min="2059" max="2305" width="11.5" style="2"/>
    <col min="2306" max="2306" width="4.1640625" style="2" customWidth="1"/>
    <col min="2307" max="2307" width="76.5" style="2" customWidth="1"/>
    <col min="2308" max="2308" width="21" style="2" customWidth="1"/>
    <col min="2309" max="2309" width="10.83203125" style="2" customWidth="1"/>
    <col min="2310" max="2310" width="22.5" style="2" customWidth="1"/>
    <col min="2311" max="2311" width="21.6640625" style="2" customWidth="1"/>
    <col min="2312" max="2312" width="15.5" style="2" customWidth="1"/>
    <col min="2313" max="2313" width="22.1640625" style="2" customWidth="1"/>
    <col min="2314" max="2314" width="16.83203125" style="2" customWidth="1"/>
    <col min="2315" max="2561" width="11.5" style="2"/>
    <col min="2562" max="2562" width="4.1640625" style="2" customWidth="1"/>
    <col min="2563" max="2563" width="76.5" style="2" customWidth="1"/>
    <col min="2564" max="2564" width="21" style="2" customWidth="1"/>
    <col min="2565" max="2565" width="10.83203125" style="2" customWidth="1"/>
    <col min="2566" max="2566" width="22.5" style="2" customWidth="1"/>
    <col min="2567" max="2567" width="21.6640625" style="2" customWidth="1"/>
    <col min="2568" max="2568" width="15.5" style="2" customWidth="1"/>
    <col min="2569" max="2569" width="22.1640625" style="2" customWidth="1"/>
    <col min="2570" max="2570" width="16.83203125" style="2" customWidth="1"/>
    <col min="2571" max="2817" width="11.5" style="2"/>
    <col min="2818" max="2818" width="4.1640625" style="2" customWidth="1"/>
    <col min="2819" max="2819" width="76.5" style="2" customWidth="1"/>
    <col min="2820" max="2820" width="21" style="2" customWidth="1"/>
    <col min="2821" max="2821" width="10.83203125" style="2" customWidth="1"/>
    <col min="2822" max="2822" width="22.5" style="2" customWidth="1"/>
    <col min="2823" max="2823" width="21.6640625" style="2" customWidth="1"/>
    <col min="2824" max="2824" width="15.5" style="2" customWidth="1"/>
    <col min="2825" max="2825" width="22.1640625" style="2" customWidth="1"/>
    <col min="2826" max="2826" width="16.83203125" style="2" customWidth="1"/>
    <col min="2827" max="3073" width="11.5" style="2"/>
    <col min="3074" max="3074" width="4.1640625" style="2" customWidth="1"/>
    <col min="3075" max="3075" width="76.5" style="2" customWidth="1"/>
    <col min="3076" max="3076" width="21" style="2" customWidth="1"/>
    <col min="3077" max="3077" width="10.83203125" style="2" customWidth="1"/>
    <col min="3078" max="3078" width="22.5" style="2" customWidth="1"/>
    <col min="3079" max="3079" width="21.6640625" style="2" customWidth="1"/>
    <col min="3080" max="3080" width="15.5" style="2" customWidth="1"/>
    <col min="3081" max="3081" width="22.1640625" style="2" customWidth="1"/>
    <col min="3082" max="3082" width="16.83203125" style="2" customWidth="1"/>
    <col min="3083" max="3329" width="11.5" style="2"/>
    <col min="3330" max="3330" width="4.1640625" style="2" customWidth="1"/>
    <col min="3331" max="3331" width="76.5" style="2" customWidth="1"/>
    <col min="3332" max="3332" width="21" style="2" customWidth="1"/>
    <col min="3333" max="3333" width="10.83203125" style="2" customWidth="1"/>
    <col min="3334" max="3334" width="22.5" style="2" customWidth="1"/>
    <col min="3335" max="3335" width="21.6640625" style="2" customWidth="1"/>
    <col min="3336" max="3336" width="15.5" style="2" customWidth="1"/>
    <col min="3337" max="3337" width="22.1640625" style="2" customWidth="1"/>
    <col min="3338" max="3338" width="16.83203125" style="2" customWidth="1"/>
    <col min="3339" max="3585" width="11.5" style="2"/>
    <col min="3586" max="3586" width="4.1640625" style="2" customWidth="1"/>
    <col min="3587" max="3587" width="76.5" style="2" customWidth="1"/>
    <col min="3588" max="3588" width="21" style="2" customWidth="1"/>
    <col min="3589" max="3589" width="10.83203125" style="2" customWidth="1"/>
    <col min="3590" max="3590" width="22.5" style="2" customWidth="1"/>
    <col min="3591" max="3591" width="21.6640625" style="2" customWidth="1"/>
    <col min="3592" max="3592" width="15.5" style="2" customWidth="1"/>
    <col min="3593" max="3593" width="22.1640625" style="2" customWidth="1"/>
    <col min="3594" max="3594" width="16.83203125" style="2" customWidth="1"/>
    <col min="3595" max="3841" width="11.5" style="2"/>
    <col min="3842" max="3842" width="4.1640625" style="2" customWidth="1"/>
    <col min="3843" max="3843" width="76.5" style="2" customWidth="1"/>
    <col min="3844" max="3844" width="21" style="2" customWidth="1"/>
    <col min="3845" max="3845" width="10.83203125" style="2" customWidth="1"/>
    <col min="3846" max="3846" width="22.5" style="2" customWidth="1"/>
    <col min="3847" max="3847" width="21.6640625" style="2" customWidth="1"/>
    <col min="3848" max="3848" width="15.5" style="2" customWidth="1"/>
    <col min="3849" max="3849" width="22.1640625" style="2" customWidth="1"/>
    <col min="3850" max="3850" width="16.83203125" style="2" customWidth="1"/>
    <col min="3851" max="4097" width="11.5" style="2"/>
    <col min="4098" max="4098" width="4.1640625" style="2" customWidth="1"/>
    <col min="4099" max="4099" width="76.5" style="2" customWidth="1"/>
    <col min="4100" max="4100" width="21" style="2" customWidth="1"/>
    <col min="4101" max="4101" width="10.83203125" style="2" customWidth="1"/>
    <col min="4102" max="4102" width="22.5" style="2" customWidth="1"/>
    <col min="4103" max="4103" width="21.6640625" style="2" customWidth="1"/>
    <col min="4104" max="4104" width="15.5" style="2" customWidth="1"/>
    <col min="4105" max="4105" width="22.1640625" style="2" customWidth="1"/>
    <col min="4106" max="4106" width="16.83203125" style="2" customWidth="1"/>
    <col min="4107" max="4353" width="11.5" style="2"/>
    <col min="4354" max="4354" width="4.1640625" style="2" customWidth="1"/>
    <col min="4355" max="4355" width="76.5" style="2" customWidth="1"/>
    <col min="4356" max="4356" width="21" style="2" customWidth="1"/>
    <col min="4357" max="4357" width="10.83203125" style="2" customWidth="1"/>
    <col min="4358" max="4358" width="22.5" style="2" customWidth="1"/>
    <col min="4359" max="4359" width="21.6640625" style="2" customWidth="1"/>
    <col min="4360" max="4360" width="15.5" style="2" customWidth="1"/>
    <col min="4361" max="4361" width="22.1640625" style="2" customWidth="1"/>
    <col min="4362" max="4362" width="16.83203125" style="2" customWidth="1"/>
    <col min="4363" max="4609" width="11.5" style="2"/>
    <col min="4610" max="4610" width="4.1640625" style="2" customWidth="1"/>
    <col min="4611" max="4611" width="76.5" style="2" customWidth="1"/>
    <col min="4612" max="4612" width="21" style="2" customWidth="1"/>
    <col min="4613" max="4613" width="10.83203125" style="2" customWidth="1"/>
    <col min="4614" max="4614" width="22.5" style="2" customWidth="1"/>
    <col min="4615" max="4615" width="21.6640625" style="2" customWidth="1"/>
    <col min="4616" max="4616" width="15.5" style="2" customWidth="1"/>
    <col min="4617" max="4617" width="22.1640625" style="2" customWidth="1"/>
    <col min="4618" max="4618" width="16.83203125" style="2" customWidth="1"/>
    <col min="4619" max="4865" width="11.5" style="2"/>
    <col min="4866" max="4866" width="4.1640625" style="2" customWidth="1"/>
    <col min="4867" max="4867" width="76.5" style="2" customWidth="1"/>
    <col min="4868" max="4868" width="21" style="2" customWidth="1"/>
    <col min="4869" max="4869" width="10.83203125" style="2" customWidth="1"/>
    <col min="4870" max="4870" width="22.5" style="2" customWidth="1"/>
    <col min="4871" max="4871" width="21.6640625" style="2" customWidth="1"/>
    <col min="4872" max="4872" width="15.5" style="2" customWidth="1"/>
    <col min="4873" max="4873" width="22.1640625" style="2" customWidth="1"/>
    <col min="4874" max="4874" width="16.83203125" style="2" customWidth="1"/>
    <col min="4875" max="5121" width="11.5" style="2"/>
    <col min="5122" max="5122" width="4.1640625" style="2" customWidth="1"/>
    <col min="5123" max="5123" width="76.5" style="2" customWidth="1"/>
    <col min="5124" max="5124" width="21" style="2" customWidth="1"/>
    <col min="5125" max="5125" width="10.83203125" style="2" customWidth="1"/>
    <col min="5126" max="5126" width="22.5" style="2" customWidth="1"/>
    <col min="5127" max="5127" width="21.6640625" style="2" customWidth="1"/>
    <col min="5128" max="5128" width="15.5" style="2" customWidth="1"/>
    <col min="5129" max="5129" width="22.1640625" style="2" customWidth="1"/>
    <col min="5130" max="5130" width="16.83203125" style="2" customWidth="1"/>
    <col min="5131" max="5377" width="11.5" style="2"/>
    <col min="5378" max="5378" width="4.1640625" style="2" customWidth="1"/>
    <col min="5379" max="5379" width="76.5" style="2" customWidth="1"/>
    <col min="5380" max="5380" width="21" style="2" customWidth="1"/>
    <col min="5381" max="5381" width="10.83203125" style="2" customWidth="1"/>
    <col min="5382" max="5382" width="22.5" style="2" customWidth="1"/>
    <col min="5383" max="5383" width="21.6640625" style="2" customWidth="1"/>
    <col min="5384" max="5384" width="15.5" style="2" customWidth="1"/>
    <col min="5385" max="5385" width="22.1640625" style="2" customWidth="1"/>
    <col min="5386" max="5386" width="16.83203125" style="2" customWidth="1"/>
    <col min="5387" max="5633" width="11.5" style="2"/>
    <col min="5634" max="5634" width="4.1640625" style="2" customWidth="1"/>
    <col min="5635" max="5635" width="76.5" style="2" customWidth="1"/>
    <col min="5636" max="5636" width="21" style="2" customWidth="1"/>
    <col min="5637" max="5637" width="10.83203125" style="2" customWidth="1"/>
    <col min="5638" max="5638" width="22.5" style="2" customWidth="1"/>
    <col min="5639" max="5639" width="21.6640625" style="2" customWidth="1"/>
    <col min="5640" max="5640" width="15.5" style="2" customWidth="1"/>
    <col min="5641" max="5641" width="22.1640625" style="2" customWidth="1"/>
    <col min="5642" max="5642" width="16.83203125" style="2" customWidth="1"/>
    <col min="5643" max="5889" width="11.5" style="2"/>
    <col min="5890" max="5890" width="4.1640625" style="2" customWidth="1"/>
    <col min="5891" max="5891" width="76.5" style="2" customWidth="1"/>
    <col min="5892" max="5892" width="21" style="2" customWidth="1"/>
    <col min="5893" max="5893" width="10.83203125" style="2" customWidth="1"/>
    <col min="5894" max="5894" width="22.5" style="2" customWidth="1"/>
    <col min="5895" max="5895" width="21.6640625" style="2" customWidth="1"/>
    <col min="5896" max="5896" width="15.5" style="2" customWidth="1"/>
    <col min="5897" max="5897" width="22.1640625" style="2" customWidth="1"/>
    <col min="5898" max="5898" width="16.83203125" style="2" customWidth="1"/>
    <col min="5899" max="6145" width="11.5" style="2"/>
    <col min="6146" max="6146" width="4.1640625" style="2" customWidth="1"/>
    <col min="6147" max="6147" width="76.5" style="2" customWidth="1"/>
    <col min="6148" max="6148" width="21" style="2" customWidth="1"/>
    <col min="6149" max="6149" width="10.83203125" style="2" customWidth="1"/>
    <col min="6150" max="6150" width="22.5" style="2" customWidth="1"/>
    <col min="6151" max="6151" width="21.6640625" style="2" customWidth="1"/>
    <col min="6152" max="6152" width="15.5" style="2" customWidth="1"/>
    <col min="6153" max="6153" width="22.1640625" style="2" customWidth="1"/>
    <col min="6154" max="6154" width="16.83203125" style="2" customWidth="1"/>
    <col min="6155" max="6401" width="11.5" style="2"/>
    <col min="6402" max="6402" width="4.1640625" style="2" customWidth="1"/>
    <col min="6403" max="6403" width="76.5" style="2" customWidth="1"/>
    <col min="6404" max="6404" width="21" style="2" customWidth="1"/>
    <col min="6405" max="6405" width="10.83203125" style="2" customWidth="1"/>
    <col min="6406" max="6406" width="22.5" style="2" customWidth="1"/>
    <col min="6407" max="6407" width="21.6640625" style="2" customWidth="1"/>
    <col min="6408" max="6408" width="15.5" style="2" customWidth="1"/>
    <col min="6409" max="6409" width="22.1640625" style="2" customWidth="1"/>
    <col min="6410" max="6410" width="16.83203125" style="2" customWidth="1"/>
    <col min="6411" max="6657" width="11.5" style="2"/>
    <col min="6658" max="6658" width="4.1640625" style="2" customWidth="1"/>
    <col min="6659" max="6659" width="76.5" style="2" customWidth="1"/>
    <col min="6660" max="6660" width="21" style="2" customWidth="1"/>
    <col min="6661" max="6661" width="10.83203125" style="2" customWidth="1"/>
    <col min="6662" max="6662" width="22.5" style="2" customWidth="1"/>
    <col min="6663" max="6663" width="21.6640625" style="2" customWidth="1"/>
    <col min="6664" max="6664" width="15.5" style="2" customWidth="1"/>
    <col min="6665" max="6665" width="22.1640625" style="2" customWidth="1"/>
    <col min="6666" max="6666" width="16.83203125" style="2" customWidth="1"/>
    <col min="6667" max="6913" width="11.5" style="2"/>
    <col min="6914" max="6914" width="4.1640625" style="2" customWidth="1"/>
    <col min="6915" max="6915" width="76.5" style="2" customWidth="1"/>
    <col min="6916" max="6916" width="21" style="2" customWidth="1"/>
    <col min="6917" max="6917" width="10.83203125" style="2" customWidth="1"/>
    <col min="6918" max="6918" width="22.5" style="2" customWidth="1"/>
    <col min="6919" max="6919" width="21.6640625" style="2" customWidth="1"/>
    <col min="6920" max="6920" width="15.5" style="2" customWidth="1"/>
    <col min="6921" max="6921" width="22.1640625" style="2" customWidth="1"/>
    <col min="6922" max="6922" width="16.83203125" style="2" customWidth="1"/>
    <col min="6923" max="7169" width="11.5" style="2"/>
    <col min="7170" max="7170" width="4.1640625" style="2" customWidth="1"/>
    <col min="7171" max="7171" width="76.5" style="2" customWidth="1"/>
    <col min="7172" max="7172" width="21" style="2" customWidth="1"/>
    <col min="7173" max="7173" width="10.83203125" style="2" customWidth="1"/>
    <col min="7174" max="7174" width="22.5" style="2" customWidth="1"/>
    <col min="7175" max="7175" width="21.6640625" style="2" customWidth="1"/>
    <col min="7176" max="7176" width="15.5" style="2" customWidth="1"/>
    <col min="7177" max="7177" width="22.1640625" style="2" customWidth="1"/>
    <col min="7178" max="7178" width="16.83203125" style="2" customWidth="1"/>
    <col min="7179" max="7425" width="11.5" style="2"/>
    <col min="7426" max="7426" width="4.1640625" style="2" customWidth="1"/>
    <col min="7427" max="7427" width="76.5" style="2" customWidth="1"/>
    <col min="7428" max="7428" width="21" style="2" customWidth="1"/>
    <col min="7429" max="7429" width="10.83203125" style="2" customWidth="1"/>
    <col min="7430" max="7430" width="22.5" style="2" customWidth="1"/>
    <col min="7431" max="7431" width="21.6640625" style="2" customWidth="1"/>
    <col min="7432" max="7432" width="15.5" style="2" customWidth="1"/>
    <col min="7433" max="7433" width="22.1640625" style="2" customWidth="1"/>
    <col min="7434" max="7434" width="16.83203125" style="2" customWidth="1"/>
    <col min="7435" max="7681" width="11.5" style="2"/>
    <col min="7682" max="7682" width="4.1640625" style="2" customWidth="1"/>
    <col min="7683" max="7683" width="76.5" style="2" customWidth="1"/>
    <col min="7684" max="7684" width="21" style="2" customWidth="1"/>
    <col min="7685" max="7685" width="10.83203125" style="2" customWidth="1"/>
    <col min="7686" max="7686" width="22.5" style="2" customWidth="1"/>
    <col min="7687" max="7687" width="21.6640625" style="2" customWidth="1"/>
    <col min="7688" max="7688" width="15.5" style="2" customWidth="1"/>
    <col min="7689" max="7689" width="22.1640625" style="2" customWidth="1"/>
    <col min="7690" max="7690" width="16.83203125" style="2" customWidth="1"/>
    <col min="7691" max="7937" width="11.5" style="2"/>
    <col min="7938" max="7938" width="4.1640625" style="2" customWidth="1"/>
    <col min="7939" max="7939" width="76.5" style="2" customWidth="1"/>
    <col min="7940" max="7940" width="21" style="2" customWidth="1"/>
    <col min="7941" max="7941" width="10.83203125" style="2" customWidth="1"/>
    <col min="7942" max="7942" width="22.5" style="2" customWidth="1"/>
    <col min="7943" max="7943" width="21.6640625" style="2" customWidth="1"/>
    <col min="7944" max="7944" width="15.5" style="2" customWidth="1"/>
    <col min="7945" max="7945" width="22.1640625" style="2" customWidth="1"/>
    <col min="7946" max="7946" width="16.83203125" style="2" customWidth="1"/>
    <col min="7947" max="8193" width="11.5" style="2"/>
    <col min="8194" max="8194" width="4.1640625" style="2" customWidth="1"/>
    <col min="8195" max="8195" width="76.5" style="2" customWidth="1"/>
    <col min="8196" max="8196" width="21" style="2" customWidth="1"/>
    <col min="8197" max="8197" width="10.83203125" style="2" customWidth="1"/>
    <col min="8198" max="8198" width="22.5" style="2" customWidth="1"/>
    <col min="8199" max="8199" width="21.6640625" style="2" customWidth="1"/>
    <col min="8200" max="8200" width="15.5" style="2" customWidth="1"/>
    <col min="8201" max="8201" width="22.1640625" style="2" customWidth="1"/>
    <col min="8202" max="8202" width="16.83203125" style="2" customWidth="1"/>
    <col min="8203" max="8449" width="11.5" style="2"/>
    <col min="8450" max="8450" width="4.1640625" style="2" customWidth="1"/>
    <col min="8451" max="8451" width="76.5" style="2" customWidth="1"/>
    <col min="8452" max="8452" width="21" style="2" customWidth="1"/>
    <col min="8453" max="8453" width="10.83203125" style="2" customWidth="1"/>
    <col min="8454" max="8454" width="22.5" style="2" customWidth="1"/>
    <col min="8455" max="8455" width="21.6640625" style="2" customWidth="1"/>
    <col min="8456" max="8456" width="15.5" style="2" customWidth="1"/>
    <col min="8457" max="8457" width="22.1640625" style="2" customWidth="1"/>
    <col min="8458" max="8458" width="16.83203125" style="2" customWidth="1"/>
    <col min="8459" max="8705" width="11.5" style="2"/>
    <col min="8706" max="8706" width="4.1640625" style="2" customWidth="1"/>
    <col min="8707" max="8707" width="76.5" style="2" customWidth="1"/>
    <col min="8708" max="8708" width="21" style="2" customWidth="1"/>
    <col min="8709" max="8709" width="10.83203125" style="2" customWidth="1"/>
    <col min="8710" max="8710" width="22.5" style="2" customWidth="1"/>
    <col min="8711" max="8711" width="21.6640625" style="2" customWidth="1"/>
    <col min="8712" max="8712" width="15.5" style="2" customWidth="1"/>
    <col min="8713" max="8713" width="22.1640625" style="2" customWidth="1"/>
    <col min="8714" max="8714" width="16.83203125" style="2" customWidth="1"/>
    <col min="8715" max="8961" width="11.5" style="2"/>
    <col min="8962" max="8962" width="4.1640625" style="2" customWidth="1"/>
    <col min="8963" max="8963" width="76.5" style="2" customWidth="1"/>
    <col min="8964" max="8964" width="21" style="2" customWidth="1"/>
    <col min="8965" max="8965" width="10.83203125" style="2" customWidth="1"/>
    <col min="8966" max="8966" width="22.5" style="2" customWidth="1"/>
    <col min="8967" max="8967" width="21.6640625" style="2" customWidth="1"/>
    <col min="8968" max="8968" width="15.5" style="2" customWidth="1"/>
    <col min="8969" max="8969" width="22.1640625" style="2" customWidth="1"/>
    <col min="8970" max="8970" width="16.83203125" style="2" customWidth="1"/>
    <col min="8971" max="9217" width="11.5" style="2"/>
    <col min="9218" max="9218" width="4.1640625" style="2" customWidth="1"/>
    <col min="9219" max="9219" width="76.5" style="2" customWidth="1"/>
    <col min="9220" max="9220" width="21" style="2" customWidth="1"/>
    <col min="9221" max="9221" width="10.83203125" style="2" customWidth="1"/>
    <col min="9222" max="9222" width="22.5" style="2" customWidth="1"/>
    <col min="9223" max="9223" width="21.6640625" style="2" customWidth="1"/>
    <col min="9224" max="9224" width="15.5" style="2" customWidth="1"/>
    <col min="9225" max="9225" width="22.1640625" style="2" customWidth="1"/>
    <col min="9226" max="9226" width="16.83203125" style="2" customWidth="1"/>
    <col min="9227" max="9473" width="11.5" style="2"/>
    <col min="9474" max="9474" width="4.1640625" style="2" customWidth="1"/>
    <col min="9475" max="9475" width="76.5" style="2" customWidth="1"/>
    <col min="9476" max="9476" width="21" style="2" customWidth="1"/>
    <col min="9477" max="9477" width="10.83203125" style="2" customWidth="1"/>
    <col min="9478" max="9478" width="22.5" style="2" customWidth="1"/>
    <col min="9479" max="9479" width="21.6640625" style="2" customWidth="1"/>
    <col min="9480" max="9480" width="15.5" style="2" customWidth="1"/>
    <col min="9481" max="9481" width="22.1640625" style="2" customWidth="1"/>
    <col min="9482" max="9482" width="16.83203125" style="2" customWidth="1"/>
    <col min="9483" max="9729" width="11.5" style="2"/>
    <col min="9730" max="9730" width="4.1640625" style="2" customWidth="1"/>
    <col min="9731" max="9731" width="76.5" style="2" customWidth="1"/>
    <col min="9732" max="9732" width="21" style="2" customWidth="1"/>
    <col min="9733" max="9733" width="10.83203125" style="2" customWidth="1"/>
    <col min="9734" max="9734" width="22.5" style="2" customWidth="1"/>
    <col min="9735" max="9735" width="21.6640625" style="2" customWidth="1"/>
    <col min="9736" max="9736" width="15.5" style="2" customWidth="1"/>
    <col min="9737" max="9737" width="22.1640625" style="2" customWidth="1"/>
    <col min="9738" max="9738" width="16.83203125" style="2" customWidth="1"/>
    <col min="9739" max="9985" width="11.5" style="2"/>
    <col min="9986" max="9986" width="4.1640625" style="2" customWidth="1"/>
    <col min="9987" max="9987" width="76.5" style="2" customWidth="1"/>
    <col min="9988" max="9988" width="21" style="2" customWidth="1"/>
    <col min="9989" max="9989" width="10.83203125" style="2" customWidth="1"/>
    <col min="9990" max="9990" width="22.5" style="2" customWidth="1"/>
    <col min="9991" max="9991" width="21.6640625" style="2" customWidth="1"/>
    <col min="9992" max="9992" width="15.5" style="2" customWidth="1"/>
    <col min="9993" max="9993" width="22.1640625" style="2" customWidth="1"/>
    <col min="9994" max="9994" width="16.83203125" style="2" customWidth="1"/>
    <col min="9995" max="10241" width="11.5" style="2"/>
    <col min="10242" max="10242" width="4.1640625" style="2" customWidth="1"/>
    <col min="10243" max="10243" width="76.5" style="2" customWidth="1"/>
    <col min="10244" max="10244" width="21" style="2" customWidth="1"/>
    <col min="10245" max="10245" width="10.83203125" style="2" customWidth="1"/>
    <col min="10246" max="10246" width="22.5" style="2" customWidth="1"/>
    <col min="10247" max="10247" width="21.6640625" style="2" customWidth="1"/>
    <col min="10248" max="10248" width="15.5" style="2" customWidth="1"/>
    <col min="10249" max="10249" width="22.1640625" style="2" customWidth="1"/>
    <col min="10250" max="10250" width="16.83203125" style="2" customWidth="1"/>
    <col min="10251" max="10497" width="11.5" style="2"/>
    <col min="10498" max="10498" width="4.1640625" style="2" customWidth="1"/>
    <col min="10499" max="10499" width="76.5" style="2" customWidth="1"/>
    <col min="10500" max="10500" width="21" style="2" customWidth="1"/>
    <col min="10501" max="10501" width="10.83203125" style="2" customWidth="1"/>
    <col min="10502" max="10502" width="22.5" style="2" customWidth="1"/>
    <col min="10503" max="10503" width="21.6640625" style="2" customWidth="1"/>
    <col min="10504" max="10504" width="15.5" style="2" customWidth="1"/>
    <col min="10505" max="10505" width="22.1640625" style="2" customWidth="1"/>
    <col min="10506" max="10506" width="16.83203125" style="2" customWidth="1"/>
    <col min="10507" max="10753" width="11.5" style="2"/>
    <col min="10754" max="10754" width="4.1640625" style="2" customWidth="1"/>
    <col min="10755" max="10755" width="76.5" style="2" customWidth="1"/>
    <col min="10756" max="10756" width="21" style="2" customWidth="1"/>
    <col min="10757" max="10757" width="10.83203125" style="2" customWidth="1"/>
    <col min="10758" max="10758" width="22.5" style="2" customWidth="1"/>
    <col min="10759" max="10759" width="21.6640625" style="2" customWidth="1"/>
    <col min="10760" max="10760" width="15.5" style="2" customWidth="1"/>
    <col min="10761" max="10761" width="22.1640625" style="2" customWidth="1"/>
    <col min="10762" max="10762" width="16.83203125" style="2" customWidth="1"/>
    <col min="10763" max="11009" width="11.5" style="2"/>
    <col min="11010" max="11010" width="4.1640625" style="2" customWidth="1"/>
    <col min="11011" max="11011" width="76.5" style="2" customWidth="1"/>
    <col min="11012" max="11012" width="21" style="2" customWidth="1"/>
    <col min="11013" max="11013" width="10.83203125" style="2" customWidth="1"/>
    <col min="11014" max="11014" width="22.5" style="2" customWidth="1"/>
    <col min="11015" max="11015" width="21.6640625" style="2" customWidth="1"/>
    <col min="11016" max="11016" width="15.5" style="2" customWidth="1"/>
    <col min="11017" max="11017" width="22.1640625" style="2" customWidth="1"/>
    <col min="11018" max="11018" width="16.83203125" style="2" customWidth="1"/>
    <col min="11019" max="11265" width="11.5" style="2"/>
    <col min="11266" max="11266" width="4.1640625" style="2" customWidth="1"/>
    <col min="11267" max="11267" width="76.5" style="2" customWidth="1"/>
    <col min="11268" max="11268" width="21" style="2" customWidth="1"/>
    <col min="11269" max="11269" width="10.83203125" style="2" customWidth="1"/>
    <col min="11270" max="11270" width="22.5" style="2" customWidth="1"/>
    <col min="11271" max="11271" width="21.6640625" style="2" customWidth="1"/>
    <col min="11272" max="11272" width="15.5" style="2" customWidth="1"/>
    <col min="11273" max="11273" width="22.1640625" style="2" customWidth="1"/>
    <col min="11274" max="11274" width="16.83203125" style="2" customWidth="1"/>
    <col min="11275" max="11521" width="11.5" style="2"/>
    <col min="11522" max="11522" width="4.1640625" style="2" customWidth="1"/>
    <col min="11523" max="11523" width="76.5" style="2" customWidth="1"/>
    <col min="11524" max="11524" width="21" style="2" customWidth="1"/>
    <col min="11525" max="11525" width="10.83203125" style="2" customWidth="1"/>
    <col min="11526" max="11526" width="22.5" style="2" customWidth="1"/>
    <col min="11527" max="11527" width="21.6640625" style="2" customWidth="1"/>
    <col min="11528" max="11528" width="15.5" style="2" customWidth="1"/>
    <col min="11529" max="11529" width="22.1640625" style="2" customWidth="1"/>
    <col min="11530" max="11530" width="16.83203125" style="2" customWidth="1"/>
    <col min="11531" max="11777" width="11.5" style="2"/>
    <col min="11778" max="11778" width="4.1640625" style="2" customWidth="1"/>
    <col min="11779" max="11779" width="76.5" style="2" customWidth="1"/>
    <col min="11780" max="11780" width="21" style="2" customWidth="1"/>
    <col min="11781" max="11781" width="10.83203125" style="2" customWidth="1"/>
    <col min="11782" max="11782" width="22.5" style="2" customWidth="1"/>
    <col min="11783" max="11783" width="21.6640625" style="2" customWidth="1"/>
    <col min="11784" max="11784" width="15.5" style="2" customWidth="1"/>
    <col min="11785" max="11785" width="22.1640625" style="2" customWidth="1"/>
    <col min="11786" max="11786" width="16.83203125" style="2" customWidth="1"/>
    <col min="11787" max="12033" width="11.5" style="2"/>
    <col min="12034" max="12034" width="4.1640625" style="2" customWidth="1"/>
    <col min="12035" max="12035" width="76.5" style="2" customWidth="1"/>
    <col min="12036" max="12036" width="21" style="2" customWidth="1"/>
    <col min="12037" max="12037" width="10.83203125" style="2" customWidth="1"/>
    <col min="12038" max="12038" width="22.5" style="2" customWidth="1"/>
    <col min="12039" max="12039" width="21.6640625" style="2" customWidth="1"/>
    <col min="12040" max="12040" width="15.5" style="2" customWidth="1"/>
    <col min="12041" max="12041" width="22.1640625" style="2" customWidth="1"/>
    <col min="12042" max="12042" width="16.83203125" style="2" customWidth="1"/>
    <col min="12043" max="12289" width="11.5" style="2"/>
    <col min="12290" max="12290" width="4.1640625" style="2" customWidth="1"/>
    <col min="12291" max="12291" width="76.5" style="2" customWidth="1"/>
    <col min="12292" max="12292" width="21" style="2" customWidth="1"/>
    <col min="12293" max="12293" width="10.83203125" style="2" customWidth="1"/>
    <col min="12294" max="12294" width="22.5" style="2" customWidth="1"/>
    <col min="12295" max="12295" width="21.6640625" style="2" customWidth="1"/>
    <col min="12296" max="12296" width="15.5" style="2" customWidth="1"/>
    <col min="12297" max="12297" width="22.1640625" style="2" customWidth="1"/>
    <col min="12298" max="12298" width="16.83203125" style="2" customWidth="1"/>
    <col min="12299" max="12545" width="11.5" style="2"/>
    <col min="12546" max="12546" width="4.1640625" style="2" customWidth="1"/>
    <col min="12547" max="12547" width="76.5" style="2" customWidth="1"/>
    <col min="12548" max="12548" width="21" style="2" customWidth="1"/>
    <col min="12549" max="12549" width="10.83203125" style="2" customWidth="1"/>
    <col min="12550" max="12550" width="22.5" style="2" customWidth="1"/>
    <col min="12551" max="12551" width="21.6640625" style="2" customWidth="1"/>
    <col min="12552" max="12552" width="15.5" style="2" customWidth="1"/>
    <col min="12553" max="12553" width="22.1640625" style="2" customWidth="1"/>
    <col min="12554" max="12554" width="16.83203125" style="2" customWidth="1"/>
    <col min="12555" max="12801" width="11.5" style="2"/>
    <col min="12802" max="12802" width="4.1640625" style="2" customWidth="1"/>
    <col min="12803" max="12803" width="76.5" style="2" customWidth="1"/>
    <col min="12804" max="12804" width="21" style="2" customWidth="1"/>
    <col min="12805" max="12805" width="10.83203125" style="2" customWidth="1"/>
    <col min="12806" max="12806" width="22.5" style="2" customWidth="1"/>
    <col min="12807" max="12807" width="21.6640625" style="2" customWidth="1"/>
    <col min="12808" max="12808" width="15.5" style="2" customWidth="1"/>
    <col min="12809" max="12809" width="22.1640625" style="2" customWidth="1"/>
    <col min="12810" max="12810" width="16.83203125" style="2" customWidth="1"/>
    <col min="12811" max="13057" width="11.5" style="2"/>
    <col min="13058" max="13058" width="4.1640625" style="2" customWidth="1"/>
    <col min="13059" max="13059" width="76.5" style="2" customWidth="1"/>
    <col min="13060" max="13060" width="21" style="2" customWidth="1"/>
    <col min="13061" max="13061" width="10.83203125" style="2" customWidth="1"/>
    <col min="13062" max="13062" width="22.5" style="2" customWidth="1"/>
    <col min="13063" max="13063" width="21.6640625" style="2" customWidth="1"/>
    <col min="13064" max="13064" width="15.5" style="2" customWidth="1"/>
    <col min="13065" max="13065" width="22.1640625" style="2" customWidth="1"/>
    <col min="13066" max="13066" width="16.83203125" style="2" customWidth="1"/>
    <col min="13067" max="13313" width="11.5" style="2"/>
    <col min="13314" max="13314" width="4.1640625" style="2" customWidth="1"/>
    <col min="13315" max="13315" width="76.5" style="2" customWidth="1"/>
    <col min="13316" max="13316" width="21" style="2" customWidth="1"/>
    <col min="13317" max="13317" width="10.83203125" style="2" customWidth="1"/>
    <col min="13318" max="13318" width="22.5" style="2" customWidth="1"/>
    <col min="13319" max="13319" width="21.6640625" style="2" customWidth="1"/>
    <col min="13320" max="13320" width="15.5" style="2" customWidth="1"/>
    <col min="13321" max="13321" width="22.1640625" style="2" customWidth="1"/>
    <col min="13322" max="13322" width="16.83203125" style="2" customWidth="1"/>
    <col min="13323" max="13569" width="11.5" style="2"/>
    <col min="13570" max="13570" width="4.1640625" style="2" customWidth="1"/>
    <col min="13571" max="13571" width="76.5" style="2" customWidth="1"/>
    <col min="13572" max="13572" width="21" style="2" customWidth="1"/>
    <col min="13573" max="13573" width="10.83203125" style="2" customWidth="1"/>
    <col min="13574" max="13574" width="22.5" style="2" customWidth="1"/>
    <col min="13575" max="13575" width="21.6640625" style="2" customWidth="1"/>
    <col min="13576" max="13576" width="15.5" style="2" customWidth="1"/>
    <col min="13577" max="13577" width="22.1640625" style="2" customWidth="1"/>
    <col min="13578" max="13578" width="16.83203125" style="2" customWidth="1"/>
    <col min="13579" max="13825" width="11.5" style="2"/>
    <col min="13826" max="13826" width="4.1640625" style="2" customWidth="1"/>
    <col min="13827" max="13827" width="76.5" style="2" customWidth="1"/>
    <col min="13828" max="13828" width="21" style="2" customWidth="1"/>
    <col min="13829" max="13829" width="10.83203125" style="2" customWidth="1"/>
    <col min="13830" max="13830" width="22.5" style="2" customWidth="1"/>
    <col min="13831" max="13831" width="21.6640625" style="2" customWidth="1"/>
    <col min="13832" max="13832" width="15.5" style="2" customWidth="1"/>
    <col min="13833" max="13833" width="22.1640625" style="2" customWidth="1"/>
    <col min="13834" max="13834" width="16.83203125" style="2" customWidth="1"/>
    <col min="13835" max="14081" width="11.5" style="2"/>
    <col min="14082" max="14082" width="4.1640625" style="2" customWidth="1"/>
    <col min="14083" max="14083" width="76.5" style="2" customWidth="1"/>
    <col min="14084" max="14084" width="21" style="2" customWidth="1"/>
    <col min="14085" max="14085" width="10.83203125" style="2" customWidth="1"/>
    <col min="14086" max="14086" width="22.5" style="2" customWidth="1"/>
    <col min="14087" max="14087" width="21.6640625" style="2" customWidth="1"/>
    <col min="14088" max="14088" width="15.5" style="2" customWidth="1"/>
    <col min="14089" max="14089" width="22.1640625" style="2" customWidth="1"/>
    <col min="14090" max="14090" width="16.83203125" style="2" customWidth="1"/>
    <col min="14091" max="14337" width="11.5" style="2"/>
    <col min="14338" max="14338" width="4.1640625" style="2" customWidth="1"/>
    <col min="14339" max="14339" width="76.5" style="2" customWidth="1"/>
    <col min="14340" max="14340" width="21" style="2" customWidth="1"/>
    <col min="14341" max="14341" width="10.83203125" style="2" customWidth="1"/>
    <col min="14342" max="14342" width="22.5" style="2" customWidth="1"/>
    <col min="14343" max="14343" width="21.6640625" style="2" customWidth="1"/>
    <col min="14344" max="14344" width="15.5" style="2" customWidth="1"/>
    <col min="14345" max="14345" width="22.1640625" style="2" customWidth="1"/>
    <col min="14346" max="14346" width="16.83203125" style="2" customWidth="1"/>
    <col min="14347" max="14593" width="11.5" style="2"/>
    <col min="14594" max="14594" width="4.1640625" style="2" customWidth="1"/>
    <col min="14595" max="14595" width="76.5" style="2" customWidth="1"/>
    <col min="14596" max="14596" width="21" style="2" customWidth="1"/>
    <col min="14597" max="14597" width="10.83203125" style="2" customWidth="1"/>
    <col min="14598" max="14598" width="22.5" style="2" customWidth="1"/>
    <col min="14599" max="14599" width="21.6640625" style="2" customWidth="1"/>
    <col min="14600" max="14600" width="15.5" style="2" customWidth="1"/>
    <col min="14601" max="14601" width="22.1640625" style="2" customWidth="1"/>
    <col min="14602" max="14602" width="16.83203125" style="2" customWidth="1"/>
    <col min="14603" max="14849" width="11.5" style="2"/>
    <col min="14850" max="14850" width="4.1640625" style="2" customWidth="1"/>
    <col min="14851" max="14851" width="76.5" style="2" customWidth="1"/>
    <col min="14852" max="14852" width="21" style="2" customWidth="1"/>
    <col min="14853" max="14853" width="10.83203125" style="2" customWidth="1"/>
    <col min="14854" max="14854" width="22.5" style="2" customWidth="1"/>
    <col min="14855" max="14855" width="21.6640625" style="2" customWidth="1"/>
    <col min="14856" max="14856" width="15.5" style="2" customWidth="1"/>
    <col min="14857" max="14857" width="22.1640625" style="2" customWidth="1"/>
    <col min="14858" max="14858" width="16.83203125" style="2" customWidth="1"/>
    <col min="14859" max="15105" width="11.5" style="2"/>
    <col min="15106" max="15106" width="4.1640625" style="2" customWidth="1"/>
    <col min="15107" max="15107" width="76.5" style="2" customWidth="1"/>
    <col min="15108" max="15108" width="21" style="2" customWidth="1"/>
    <col min="15109" max="15109" width="10.83203125" style="2" customWidth="1"/>
    <col min="15110" max="15110" width="22.5" style="2" customWidth="1"/>
    <col min="15111" max="15111" width="21.6640625" style="2" customWidth="1"/>
    <col min="15112" max="15112" width="15.5" style="2" customWidth="1"/>
    <col min="15113" max="15113" width="22.1640625" style="2" customWidth="1"/>
    <col min="15114" max="15114" width="16.83203125" style="2" customWidth="1"/>
    <col min="15115" max="15361" width="11.5" style="2"/>
    <col min="15362" max="15362" width="4.1640625" style="2" customWidth="1"/>
    <col min="15363" max="15363" width="76.5" style="2" customWidth="1"/>
    <col min="15364" max="15364" width="21" style="2" customWidth="1"/>
    <col min="15365" max="15365" width="10.83203125" style="2" customWidth="1"/>
    <col min="15366" max="15366" width="22.5" style="2" customWidth="1"/>
    <col min="15367" max="15367" width="21.6640625" style="2" customWidth="1"/>
    <col min="15368" max="15368" width="15.5" style="2" customWidth="1"/>
    <col min="15369" max="15369" width="22.1640625" style="2" customWidth="1"/>
    <col min="15370" max="15370" width="16.83203125" style="2" customWidth="1"/>
    <col min="15371" max="15617" width="11.5" style="2"/>
    <col min="15618" max="15618" width="4.1640625" style="2" customWidth="1"/>
    <col min="15619" max="15619" width="76.5" style="2" customWidth="1"/>
    <col min="15620" max="15620" width="21" style="2" customWidth="1"/>
    <col min="15621" max="15621" width="10.83203125" style="2" customWidth="1"/>
    <col min="15622" max="15622" width="22.5" style="2" customWidth="1"/>
    <col min="15623" max="15623" width="21.6640625" style="2" customWidth="1"/>
    <col min="15624" max="15624" width="15.5" style="2" customWidth="1"/>
    <col min="15625" max="15625" width="22.1640625" style="2" customWidth="1"/>
    <col min="15626" max="15626" width="16.83203125" style="2" customWidth="1"/>
    <col min="15627" max="15873" width="11.5" style="2"/>
    <col min="15874" max="15874" width="4.1640625" style="2" customWidth="1"/>
    <col min="15875" max="15875" width="76.5" style="2" customWidth="1"/>
    <col min="15876" max="15876" width="21" style="2" customWidth="1"/>
    <col min="15877" max="15877" width="10.83203125" style="2" customWidth="1"/>
    <col min="15878" max="15878" width="22.5" style="2" customWidth="1"/>
    <col min="15879" max="15879" width="21.6640625" style="2" customWidth="1"/>
    <col min="15880" max="15880" width="15.5" style="2" customWidth="1"/>
    <col min="15881" max="15881" width="22.1640625" style="2" customWidth="1"/>
    <col min="15882" max="15882" width="16.83203125" style="2" customWidth="1"/>
    <col min="15883" max="16129" width="11.5" style="2"/>
    <col min="16130" max="16130" width="4.1640625" style="2" customWidth="1"/>
    <col min="16131" max="16131" width="76.5" style="2" customWidth="1"/>
    <col min="16132" max="16132" width="21" style="2" customWidth="1"/>
    <col min="16133" max="16133" width="10.83203125" style="2" customWidth="1"/>
    <col min="16134" max="16134" width="22.5" style="2" customWidth="1"/>
    <col min="16135" max="16135" width="21.6640625" style="2" customWidth="1"/>
    <col min="16136" max="16136" width="15.5" style="2" customWidth="1"/>
    <col min="16137" max="16137" width="22.1640625" style="2" customWidth="1"/>
    <col min="16138" max="16138" width="16.83203125" style="2" customWidth="1"/>
    <col min="16139" max="16384" width="11.5" style="2"/>
  </cols>
  <sheetData>
    <row r="2" spans="2:8" ht="20" customHeight="1" x14ac:dyDescent="0.15">
      <c r="B2" s="708" t="s">
        <v>41</v>
      </c>
      <c r="C2" s="709"/>
      <c r="D2" s="709"/>
      <c r="E2" s="709"/>
      <c r="F2" s="709"/>
      <c r="G2" s="710"/>
      <c r="H2" s="4" t="s">
        <v>40</v>
      </c>
    </row>
    <row r="3" spans="2:8" ht="20" customHeight="1" x14ac:dyDescent="0.15">
      <c r="B3" s="711"/>
      <c r="C3" s="712"/>
      <c r="D3" s="712"/>
      <c r="E3" s="712"/>
      <c r="F3" s="712"/>
      <c r="G3" s="713"/>
      <c r="H3" s="5" t="s">
        <v>39</v>
      </c>
    </row>
    <row r="4" spans="2:8" ht="20" customHeight="1" x14ac:dyDescent="0.15">
      <c r="B4" s="714"/>
      <c r="C4" s="715"/>
      <c r="D4" s="715"/>
      <c r="E4" s="715"/>
      <c r="F4" s="715"/>
      <c r="G4" s="716"/>
      <c r="H4" s="5" t="s">
        <v>38</v>
      </c>
    </row>
    <row r="5" spans="2:8" x14ac:dyDescent="0.15">
      <c r="B5" s="705" t="s">
        <v>37</v>
      </c>
      <c r="C5" s="706"/>
      <c r="D5" s="706"/>
      <c r="E5" s="706"/>
      <c r="F5" s="706"/>
      <c r="G5" s="706"/>
      <c r="H5" s="707"/>
    </row>
    <row r="6" spans="2:8" x14ac:dyDescent="0.15">
      <c r="B6" s="717" t="s">
        <v>45</v>
      </c>
      <c r="C6" s="718"/>
      <c r="D6" s="718"/>
      <c r="E6" s="718"/>
      <c r="F6" s="718"/>
      <c r="G6" s="718"/>
      <c r="H6" s="719"/>
    </row>
    <row r="7" spans="2:8" x14ac:dyDescent="0.15">
      <c r="B7" s="705" t="s">
        <v>36</v>
      </c>
      <c r="C7" s="706"/>
      <c r="D7" s="706"/>
      <c r="E7" s="706"/>
      <c r="F7" s="706"/>
      <c r="G7" s="706"/>
      <c r="H7" s="707"/>
    </row>
    <row r="8" spans="2:8" x14ac:dyDescent="0.15">
      <c r="B8" s="717"/>
      <c r="C8" s="718"/>
      <c r="D8" s="718"/>
      <c r="E8" s="718"/>
      <c r="F8" s="718"/>
      <c r="G8" s="718"/>
      <c r="H8" s="719"/>
    </row>
    <row r="9" spans="2:8" x14ac:dyDescent="0.15">
      <c r="B9" s="705" t="s">
        <v>35</v>
      </c>
      <c r="C9" s="706"/>
      <c r="D9" s="706"/>
      <c r="E9" s="706"/>
      <c r="F9" s="706"/>
      <c r="G9" s="706"/>
      <c r="H9" s="707"/>
    </row>
    <row r="10" spans="2:8" x14ac:dyDescent="0.15">
      <c r="B10" s="717" t="s">
        <v>59</v>
      </c>
      <c r="C10" s="718"/>
      <c r="D10" s="718"/>
      <c r="E10" s="718"/>
      <c r="F10" s="718"/>
      <c r="G10" s="718"/>
      <c r="H10" s="719"/>
    </row>
    <row r="11" spans="2:8" x14ac:dyDescent="0.15">
      <c r="B11" s="705" t="s">
        <v>34</v>
      </c>
      <c r="C11" s="706"/>
      <c r="D11" s="706"/>
      <c r="E11" s="706"/>
      <c r="F11" s="706"/>
      <c r="G11" s="706"/>
      <c r="H11" s="707"/>
    </row>
    <row r="12" spans="2:8" x14ac:dyDescent="0.15">
      <c r="B12" s="724" t="s">
        <v>49</v>
      </c>
      <c r="C12" s="724"/>
      <c r="D12" s="724"/>
      <c r="E12" s="724"/>
      <c r="F12" s="724"/>
      <c r="G12" s="724"/>
      <c r="H12" s="724"/>
    </row>
    <row r="13" spans="2:8" x14ac:dyDescent="0.15">
      <c r="B13" s="705" t="s">
        <v>33</v>
      </c>
      <c r="C13" s="706"/>
      <c r="D13" s="706"/>
      <c r="E13" s="706"/>
      <c r="F13" s="706"/>
      <c r="G13" s="706"/>
      <c r="H13" s="707"/>
    </row>
    <row r="14" spans="2:8" ht="12.75" customHeight="1" x14ac:dyDescent="0.15">
      <c r="B14" s="750"/>
      <c r="C14" s="751"/>
      <c r="D14" s="752"/>
      <c r="E14" s="725" t="s">
        <v>32</v>
      </c>
      <c r="F14" s="726"/>
      <c r="G14" s="726"/>
      <c r="H14" s="727"/>
    </row>
    <row r="15" spans="2:8" ht="12.75" customHeight="1" x14ac:dyDescent="0.15">
      <c r="B15" s="734" t="s">
        <v>60</v>
      </c>
      <c r="C15" s="753"/>
      <c r="D15" s="754"/>
      <c r="E15" s="728"/>
      <c r="F15" s="729"/>
      <c r="G15" s="729"/>
      <c r="H15" s="730"/>
    </row>
    <row r="16" spans="2:8" ht="31" customHeight="1" x14ac:dyDescent="0.15">
      <c r="B16" s="755"/>
      <c r="C16" s="756"/>
      <c r="D16" s="757"/>
      <c r="E16" s="728"/>
      <c r="F16" s="729"/>
      <c r="G16" s="729"/>
      <c r="H16" s="730"/>
    </row>
    <row r="17" spans="2:8" ht="12.75" customHeight="1" x14ac:dyDescent="0.15">
      <c r="B17" s="755"/>
      <c r="C17" s="756"/>
      <c r="D17" s="757"/>
      <c r="E17" s="728"/>
      <c r="F17" s="729"/>
      <c r="G17" s="729"/>
      <c r="H17" s="730"/>
    </row>
    <row r="18" spans="2:8" ht="12.75" customHeight="1" x14ac:dyDescent="0.15">
      <c r="B18" s="755"/>
      <c r="C18" s="756"/>
      <c r="D18" s="757"/>
      <c r="E18" s="728"/>
      <c r="F18" s="729"/>
      <c r="G18" s="729"/>
      <c r="H18" s="730"/>
    </row>
    <row r="19" spans="2:8" ht="12.75" customHeight="1" x14ac:dyDescent="0.15">
      <c r="B19" s="755"/>
      <c r="C19" s="756"/>
      <c r="D19" s="757"/>
      <c r="E19" s="728"/>
      <c r="F19" s="729"/>
      <c r="G19" s="729"/>
      <c r="H19" s="730"/>
    </row>
    <row r="20" spans="2:8" ht="12.75" customHeight="1" x14ac:dyDescent="0.15">
      <c r="B20" s="755"/>
      <c r="C20" s="756"/>
      <c r="D20" s="757"/>
      <c r="E20" s="728"/>
      <c r="F20" s="729"/>
      <c r="G20" s="729"/>
      <c r="H20" s="730"/>
    </row>
    <row r="21" spans="2:8" ht="12.75" customHeight="1" x14ac:dyDescent="0.15">
      <c r="B21" s="755"/>
      <c r="C21" s="756"/>
      <c r="D21" s="757"/>
      <c r="E21" s="728"/>
      <c r="F21" s="729"/>
      <c r="G21" s="729"/>
      <c r="H21" s="730"/>
    </row>
    <row r="22" spans="2:8" ht="12.75" customHeight="1" x14ac:dyDescent="0.15">
      <c r="B22" s="755"/>
      <c r="C22" s="756"/>
      <c r="D22" s="757"/>
      <c r="E22" s="728"/>
      <c r="F22" s="729"/>
      <c r="G22" s="729"/>
      <c r="H22" s="730"/>
    </row>
    <row r="23" spans="2:8" ht="12.75" customHeight="1" x14ac:dyDescent="0.15">
      <c r="B23" s="755"/>
      <c r="C23" s="756"/>
      <c r="D23" s="757"/>
      <c r="E23" s="728"/>
      <c r="F23" s="729"/>
      <c r="G23" s="729"/>
      <c r="H23" s="730"/>
    </row>
    <row r="24" spans="2:8" ht="12.75" customHeight="1" x14ac:dyDescent="0.15">
      <c r="B24" s="755"/>
      <c r="C24" s="756"/>
      <c r="D24" s="757"/>
      <c r="E24" s="728"/>
      <c r="F24" s="729"/>
      <c r="G24" s="729"/>
      <c r="H24" s="730"/>
    </row>
    <row r="25" spans="2:8" ht="55" customHeight="1" x14ac:dyDescent="0.15">
      <c r="B25" s="758"/>
      <c r="C25" s="759"/>
      <c r="D25" s="760"/>
      <c r="E25" s="731"/>
      <c r="F25" s="732"/>
      <c r="G25" s="732"/>
      <c r="H25" s="733"/>
    </row>
    <row r="26" spans="2:8" x14ac:dyDescent="0.15">
      <c r="B26" s="705" t="s">
        <v>31</v>
      </c>
      <c r="C26" s="706"/>
      <c r="D26" s="706"/>
      <c r="E26" s="706"/>
      <c r="F26" s="706"/>
      <c r="G26" s="706"/>
      <c r="H26" s="707"/>
    </row>
    <row r="27" spans="2:8" ht="9" customHeight="1" x14ac:dyDescent="0.15">
      <c r="B27" s="744"/>
      <c r="C27" s="744"/>
      <c r="D27" s="744"/>
      <c r="E27" s="744"/>
      <c r="F27" s="744"/>
      <c r="G27" s="744"/>
      <c r="H27" s="744"/>
    </row>
    <row r="28" spans="2:8" ht="9" customHeight="1" x14ac:dyDescent="0.15">
      <c r="B28" s="745"/>
      <c r="C28" s="745"/>
      <c r="D28" s="745"/>
      <c r="E28" s="745"/>
      <c r="F28" s="745"/>
      <c r="G28" s="745"/>
      <c r="H28" s="745"/>
    </row>
    <row r="29" spans="2:8" ht="9" customHeight="1" x14ac:dyDescent="0.15">
      <c r="B29" s="745"/>
      <c r="C29" s="745"/>
      <c r="D29" s="745"/>
      <c r="E29" s="745"/>
      <c r="F29" s="745"/>
      <c r="G29" s="745"/>
      <c r="H29" s="745"/>
    </row>
    <row r="30" spans="2:8" ht="9" customHeight="1" x14ac:dyDescent="0.15">
      <c r="B30" s="746"/>
      <c r="C30" s="746"/>
      <c r="D30" s="746"/>
      <c r="E30" s="746"/>
      <c r="F30" s="746"/>
      <c r="G30" s="746"/>
      <c r="H30" s="746"/>
    </row>
    <row r="31" spans="2:8" x14ac:dyDescent="0.15">
      <c r="B31" s="720" t="s">
        <v>30</v>
      </c>
      <c r="C31" s="720"/>
      <c r="D31" s="720"/>
      <c r="E31" s="720"/>
      <c r="F31" s="720"/>
      <c r="G31" s="720"/>
      <c r="H31" s="720"/>
    </row>
    <row r="32" spans="2:8" ht="47" customHeight="1" x14ac:dyDescent="0.15">
      <c r="B32" s="721" t="s">
        <v>57</v>
      </c>
      <c r="C32" s="722"/>
      <c r="D32" s="722"/>
      <c r="E32" s="722"/>
      <c r="F32" s="722"/>
      <c r="G32" s="722"/>
      <c r="H32" s="723"/>
    </row>
    <row r="33" spans="2:8" x14ac:dyDescent="0.15">
      <c r="B33" s="705" t="s">
        <v>29</v>
      </c>
      <c r="C33" s="706"/>
      <c r="D33" s="706"/>
      <c r="E33" s="706"/>
      <c r="F33" s="706"/>
      <c r="G33" s="706"/>
      <c r="H33" s="707"/>
    </row>
    <row r="34" spans="2:8" ht="28" customHeight="1" x14ac:dyDescent="0.15">
      <c r="B34" s="717" t="s">
        <v>53</v>
      </c>
      <c r="C34" s="718"/>
      <c r="D34" s="718"/>
      <c r="E34" s="718"/>
      <c r="F34" s="718"/>
      <c r="G34" s="718"/>
      <c r="H34" s="719"/>
    </row>
    <row r="35" spans="2:8" x14ac:dyDescent="0.15">
      <c r="B35" s="705" t="s">
        <v>28</v>
      </c>
      <c r="C35" s="706"/>
      <c r="D35" s="706"/>
      <c r="E35" s="706"/>
      <c r="F35" s="706"/>
      <c r="G35" s="706"/>
      <c r="H35" s="707"/>
    </row>
    <row r="36" spans="2:8" ht="13" customHeight="1" x14ac:dyDescent="0.15">
      <c r="B36" s="747" t="s">
        <v>27</v>
      </c>
      <c r="C36" s="748"/>
      <c r="D36" s="748"/>
      <c r="E36" s="748"/>
      <c r="F36" s="748"/>
      <c r="G36" s="748"/>
      <c r="H36" s="749"/>
    </row>
    <row r="37" spans="2:8" ht="13" customHeight="1" x14ac:dyDescent="0.15">
      <c r="B37" s="9" t="s">
        <v>54</v>
      </c>
      <c r="C37" s="10"/>
      <c r="D37" s="10"/>
      <c r="E37" s="10"/>
      <c r="F37" s="10"/>
      <c r="G37" s="10"/>
      <c r="H37" s="10"/>
    </row>
    <row r="38" spans="2:8" x14ac:dyDescent="0.15">
      <c r="B38" s="743" t="s">
        <v>55</v>
      </c>
      <c r="C38" s="743"/>
      <c r="D38" s="11"/>
      <c r="E38" s="11"/>
      <c r="F38" s="11"/>
      <c r="G38" s="11"/>
      <c r="H38" s="11"/>
    </row>
    <row r="39" spans="2:8" x14ac:dyDescent="0.15">
      <c r="B39" s="12"/>
      <c r="C39" s="12"/>
      <c r="D39" s="12"/>
      <c r="E39" s="12"/>
      <c r="F39" s="12"/>
      <c r="G39" s="12"/>
      <c r="H39" s="12"/>
    </row>
  </sheetData>
  <mergeCells count="22">
    <mergeCell ref="B35:H35"/>
    <mergeCell ref="B36:H36"/>
    <mergeCell ref="B38:C38"/>
    <mergeCell ref="B26:H26"/>
    <mergeCell ref="B27:H30"/>
    <mergeCell ref="B31:H31"/>
    <mergeCell ref="B32:H32"/>
    <mergeCell ref="B33:H33"/>
    <mergeCell ref="B34:H34"/>
    <mergeCell ref="B10:H10"/>
    <mergeCell ref="B11:H11"/>
    <mergeCell ref="B12:H12"/>
    <mergeCell ref="B13:H13"/>
    <mergeCell ref="B14:D14"/>
    <mergeCell ref="E14:H25"/>
    <mergeCell ref="B15:D25"/>
    <mergeCell ref="B9:H9"/>
    <mergeCell ref="B2:G4"/>
    <mergeCell ref="B5:H5"/>
    <mergeCell ref="B6:H6"/>
    <mergeCell ref="B7:H7"/>
    <mergeCell ref="B8:H8"/>
  </mergeCells>
  <pageMargins left="1" right="1" top="1" bottom="1" header="0.5" footer="0.5"/>
  <pageSetup scale="78" fitToHeight="0" orientation="landscape" horizontalDpi="4294967295" verticalDpi="4294967295" r:id="rId1"/>
  <headerFooter>
    <oddHeader>&amp;L&amp;G&amp;R
&amp;G</oddHeader>
    <oddFooter>&amp;R&amp;G</oddFooter>
  </headerFooter>
  <drawing r:id="rId2"/>
  <legacyDrawingHF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496E91-9434-DF45-9070-5D0CADC58466}">
  <sheetPr>
    <tabColor theme="4"/>
  </sheetPr>
  <dimension ref="A1:G39"/>
  <sheetViews>
    <sheetView showGridLines="0" view="pageBreakPreview" zoomScaleNormal="93" zoomScaleSheetLayoutView="100" zoomScalePageLayoutView="70" workbookViewId="0">
      <selection activeCell="L34" sqref="L34"/>
    </sheetView>
  </sheetViews>
  <sheetFormatPr baseColWidth="10" defaultColWidth="11.5" defaultRowHeight="14" x14ac:dyDescent="0.15"/>
  <cols>
    <col min="1" max="1" width="29.5" style="8" customWidth="1"/>
    <col min="2" max="2" width="12.5" style="8" customWidth="1"/>
    <col min="3" max="3" width="13.83203125" style="8" customWidth="1"/>
    <col min="4" max="5" width="11.5" style="8"/>
    <col min="6" max="6" width="10.1640625" style="8" customWidth="1"/>
    <col min="7" max="7" width="26.1640625" style="8" customWidth="1"/>
    <col min="8" max="256" width="11.5" style="8"/>
    <col min="257" max="257" width="43.83203125" style="8" customWidth="1"/>
    <col min="258" max="258" width="12.5" style="8" customWidth="1"/>
    <col min="259" max="259" width="13.83203125" style="8" customWidth="1"/>
    <col min="260" max="261" width="11.5" style="8"/>
    <col min="262" max="262" width="10.1640625" style="8" customWidth="1"/>
    <col min="263" max="263" width="26.1640625" style="8" customWidth="1"/>
    <col min="264" max="512" width="11.5" style="8"/>
    <col min="513" max="513" width="43.83203125" style="8" customWidth="1"/>
    <col min="514" max="514" width="12.5" style="8" customWidth="1"/>
    <col min="515" max="515" width="13.83203125" style="8" customWidth="1"/>
    <col min="516" max="517" width="11.5" style="8"/>
    <col min="518" max="518" width="10.1640625" style="8" customWidth="1"/>
    <col min="519" max="519" width="26.1640625" style="8" customWidth="1"/>
    <col min="520" max="768" width="11.5" style="8"/>
    <col min="769" max="769" width="43.83203125" style="8" customWidth="1"/>
    <col min="770" max="770" width="12.5" style="8" customWidth="1"/>
    <col min="771" max="771" width="13.83203125" style="8" customWidth="1"/>
    <col min="772" max="773" width="11.5" style="8"/>
    <col min="774" max="774" width="10.1640625" style="8" customWidth="1"/>
    <col min="775" max="775" width="26.1640625" style="8" customWidth="1"/>
    <col min="776" max="1024" width="11.5" style="8"/>
    <col min="1025" max="1025" width="43.83203125" style="8" customWidth="1"/>
    <col min="1026" max="1026" width="12.5" style="8" customWidth="1"/>
    <col min="1027" max="1027" width="13.83203125" style="8" customWidth="1"/>
    <col min="1028" max="1029" width="11.5" style="8"/>
    <col min="1030" max="1030" width="10.1640625" style="8" customWidth="1"/>
    <col min="1031" max="1031" width="26.1640625" style="8" customWidth="1"/>
    <col min="1032" max="1280" width="11.5" style="8"/>
    <col min="1281" max="1281" width="43.83203125" style="8" customWidth="1"/>
    <col min="1282" max="1282" width="12.5" style="8" customWidth="1"/>
    <col min="1283" max="1283" width="13.83203125" style="8" customWidth="1"/>
    <col min="1284" max="1285" width="11.5" style="8"/>
    <col min="1286" max="1286" width="10.1640625" style="8" customWidth="1"/>
    <col min="1287" max="1287" width="26.1640625" style="8" customWidth="1"/>
    <col min="1288" max="1536" width="11.5" style="8"/>
    <col min="1537" max="1537" width="43.83203125" style="8" customWidth="1"/>
    <col min="1538" max="1538" width="12.5" style="8" customWidth="1"/>
    <col min="1539" max="1539" width="13.83203125" style="8" customWidth="1"/>
    <col min="1540" max="1541" width="11.5" style="8"/>
    <col min="1542" max="1542" width="10.1640625" style="8" customWidth="1"/>
    <col min="1543" max="1543" width="26.1640625" style="8" customWidth="1"/>
    <col min="1544" max="1792" width="11.5" style="8"/>
    <col min="1793" max="1793" width="43.83203125" style="8" customWidth="1"/>
    <col min="1794" max="1794" width="12.5" style="8" customWidth="1"/>
    <col min="1795" max="1795" width="13.83203125" style="8" customWidth="1"/>
    <col min="1796" max="1797" width="11.5" style="8"/>
    <col min="1798" max="1798" width="10.1640625" style="8" customWidth="1"/>
    <col min="1799" max="1799" width="26.1640625" style="8" customWidth="1"/>
    <col min="1800" max="2048" width="11.5" style="8"/>
    <col min="2049" max="2049" width="43.83203125" style="8" customWidth="1"/>
    <col min="2050" max="2050" width="12.5" style="8" customWidth="1"/>
    <col min="2051" max="2051" width="13.83203125" style="8" customWidth="1"/>
    <col min="2052" max="2053" width="11.5" style="8"/>
    <col min="2054" max="2054" width="10.1640625" style="8" customWidth="1"/>
    <col min="2055" max="2055" width="26.1640625" style="8" customWidth="1"/>
    <col min="2056" max="2304" width="11.5" style="8"/>
    <col min="2305" max="2305" width="43.83203125" style="8" customWidth="1"/>
    <col min="2306" max="2306" width="12.5" style="8" customWidth="1"/>
    <col min="2307" max="2307" width="13.83203125" style="8" customWidth="1"/>
    <col min="2308" max="2309" width="11.5" style="8"/>
    <col min="2310" max="2310" width="10.1640625" style="8" customWidth="1"/>
    <col min="2311" max="2311" width="26.1640625" style="8" customWidth="1"/>
    <col min="2312" max="2560" width="11.5" style="8"/>
    <col min="2561" max="2561" width="43.83203125" style="8" customWidth="1"/>
    <col min="2562" max="2562" width="12.5" style="8" customWidth="1"/>
    <col min="2563" max="2563" width="13.83203125" style="8" customWidth="1"/>
    <col min="2564" max="2565" width="11.5" style="8"/>
    <col min="2566" max="2566" width="10.1640625" style="8" customWidth="1"/>
    <col min="2567" max="2567" width="26.1640625" style="8" customWidth="1"/>
    <col min="2568" max="2816" width="11.5" style="8"/>
    <col min="2817" max="2817" width="43.83203125" style="8" customWidth="1"/>
    <col min="2818" max="2818" width="12.5" style="8" customWidth="1"/>
    <col min="2819" max="2819" width="13.83203125" style="8" customWidth="1"/>
    <col min="2820" max="2821" width="11.5" style="8"/>
    <col min="2822" max="2822" width="10.1640625" style="8" customWidth="1"/>
    <col min="2823" max="2823" width="26.1640625" style="8" customWidth="1"/>
    <col min="2824" max="3072" width="11.5" style="8"/>
    <col min="3073" max="3073" width="43.83203125" style="8" customWidth="1"/>
    <col min="3074" max="3074" width="12.5" style="8" customWidth="1"/>
    <col min="3075" max="3075" width="13.83203125" style="8" customWidth="1"/>
    <col min="3076" max="3077" width="11.5" style="8"/>
    <col min="3078" max="3078" width="10.1640625" style="8" customWidth="1"/>
    <col min="3079" max="3079" width="26.1640625" style="8" customWidth="1"/>
    <col min="3080" max="3328" width="11.5" style="8"/>
    <col min="3329" max="3329" width="43.83203125" style="8" customWidth="1"/>
    <col min="3330" max="3330" width="12.5" style="8" customWidth="1"/>
    <col min="3331" max="3331" width="13.83203125" style="8" customWidth="1"/>
    <col min="3332" max="3333" width="11.5" style="8"/>
    <col min="3334" max="3334" width="10.1640625" style="8" customWidth="1"/>
    <col min="3335" max="3335" width="26.1640625" style="8" customWidth="1"/>
    <col min="3336" max="3584" width="11.5" style="8"/>
    <col min="3585" max="3585" width="43.83203125" style="8" customWidth="1"/>
    <col min="3586" max="3586" width="12.5" style="8" customWidth="1"/>
    <col min="3587" max="3587" width="13.83203125" style="8" customWidth="1"/>
    <col min="3588" max="3589" width="11.5" style="8"/>
    <col min="3590" max="3590" width="10.1640625" style="8" customWidth="1"/>
    <col min="3591" max="3591" width="26.1640625" style="8" customWidth="1"/>
    <col min="3592" max="3840" width="11.5" style="8"/>
    <col min="3841" max="3841" width="43.83203125" style="8" customWidth="1"/>
    <col min="3842" max="3842" width="12.5" style="8" customWidth="1"/>
    <col min="3843" max="3843" width="13.83203125" style="8" customWidth="1"/>
    <col min="3844" max="3845" width="11.5" style="8"/>
    <col min="3846" max="3846" width="10.1640625" style="8" customWidth="1"/>
    <col min="3847" max="3847" width="26.1640625" style="8" customWidth="1"/>
    <col min="3848" max="4096" width="11.5" style="8"/>
    <col min="4097" max="4097" width="43.83203125" style="8" customWidth="1"/>
    <col min="4098" max="4098" width="12.5" style="8" customWidth="1"/>
    <col min="4099" max="4099" width="13.83203125" style="8" customWidth="1"/>
    <col min="4100" max="4101" width="11.5" style="8"/>
    <col min="4102" max="4102" width="10.1640625" style="8" customWidth="1"/>
    <col min="4103" max="4103" width="26.1640625" style="8" customWidth="1"/>
    <col min="4104" max="4352" width="11.5" style="8"/>
    <col min="4353" max="4353" width="43.83203125" style="8" customWidth="1"/>
    <col min="4354" max="4354" width="12.5" style="8" customWidth="1"/>
    <col min="4355" max="4355" width="13.83203125" style="8" customWidth="1"/>
    <col min="4356" max="4357" width="11.5" style="8"/>
    <col min="4358" max="4358" width="10.1640625" style="8" customWidth="1"/>
    <col min="4359" max="4359" width="26.1640625" style="8" customWidth="1"/>
    <col min="4360" max="4608" width="11.5" style="8"/>
    <col min="4609" max="4609" width="43.83203125" style="8" customWidth="1"/>
    <col min="4610" max="4610" width="12.5" style="8" customWidth="1"/>
    <col min="4611" max="4611" width="13.83203125" style="8" customWidth="1"/>
    <col min="4612" max="4613" width="11.5" style="8"/>
    <col min="4614" max="4614" width="10.1640625" style="8" customWidth="1"/>
    <col min="4615" max="4615" width="26.1640625" style="8" customWidth="1"/>
    <col min="4616" max="4864" width="11.5" style="8"/>
    <col min="4865" max="4865" width="43.83203125" style="8" customWidth="1"/>
    <col min="4866" max="4866" width="12.5" style="8" customWidth="1"/>
    <col min="4867" max="4867" width="13.83203125" style="8" customWidth="1"/>
    <col min="4868" max="4869" width="11.5" style="8"/>
    <col min="4870" max="4870" width="10.1640625" style="8" customWidth="1"/>
    <col min="4871" max="4871" width="26.1640625" style="8" customWidth="1"/>
    <col min="4872" max="5120" width="11.5" style="8"/>
    <col min="5121" max="5121" width="43.83203125" style="8" customWidth="1"/>
    <col min="5122" max="5122" width="12.5" style="8" customWidth="1"/>
    <col min="5123" max="5123" width="13.83203125" style="8" customWidth="1"/>
    <col min="5124" max="5125" width="11.5" style="8"/>
    <col min="5126" max="5126" width="10.1640625" style="8" customWidth="1"/>
    <col min="5127" max="5127" width="26.1640625" style="8" customWidth="1"/>
    <col min="5128" max="5376" width="11.5" style="8"/>
    <col min="5377" max="5377" width="43.83203125" style="8" customWidth="1"/>
    <col min="5378" max="5378" width="12.5" style="8" customWidth="1"/>
    <col min="5379" max="5379" width="13.83203125" style="8" customWidth="1"/>
    <col min="5380" max="5381" width="11.5" style="8"/>
    <col min="5382" max="5382" width="10.1640625" style="8" customWidth="1"/>
    <col min="5383" max="5383" width="26.1640625" style="8" customWidth="1"/>
    <col min="5384" max="5632" width="11.5" style="8"/>
    <col min="5633" max="5633" width="43.83203125" style="8" customWidth="1"/>
    <col min="5634" max="5634" width="12.5" style="8" customWidth="1"/>
    <col min="5635" max="5635" width="13.83203125" style="8" customWidth="1"/>
    <col min="5636" max="5637" width="11.5" style="8"/>
    <col min="5638" max="5638" width="10.1640625" style="8" customWidth="1"/>
    <col min="5639" max="5639" width="26.1640625" style="8" customWidth="1"/>
    <col min="5640" max="5888" width="11.5" style="8"/>
    <col min="5889" max="5889" width="43.83203125" style="8" customWidth="1"/>
    <col min="5890" max="5890" width="12.5" style="8" customWidth="1"/>
    <col min="5891" max="5891" width="13.83203125" style="8" customWidth="1"/>
    <col min="5892" max="5893" width="11.5" style="8"/>
    <col min="5894" max="5894" width="10.1640625" style="8" customWidth="1"/>
    <col min="5895" max="5895" width="26.1640625" style="8" customWidth="1"/>
    <col min="5896" max="6144" width="11.5" style="8"/>
    <col min="6145" max="6145" width="43.83203125" style="8" customWidth="1"/>
    <col min="6146" max="6146" width="12.5" style="8" customWidth="1"/>
    <col min="6147" max="6147" width="13.83203125" style="8" customWidth="1"/>
    <col min="6148" max="6149" width="11.5" style="8"/>
    <col min="6150" max="6150" width="10.1640625" style="8" customWidth="1"/>
    <col min="6151" max="6151" width="26.1640625" style="8" customWidth="1"/>
    <col min="6152" max="6400" width="11.5" style="8"/>
    <col min="6401" max="6401" width="43.83203125" style="8" customWidth="1"/>
    <col min="6402" max="6402" width="12.5" style="8" customWidth="1"/>
    <col min="6403" max="6403" width="13.83203125" style="8" customWidth="1"/>
    <col min="6404" max="6405" width="11.5" style="8"/>
    <col min="6406" max="6406" width="10.1640625" style="8" customWidth="1"/>
    <col min="6407" max="6407" width="26.1640625" style="8" customWidth="1"/>
    <col min="6408" max="6656" width="11.5" style="8"/>
    <col min="6657" max="6657" width="43.83203125" style="8" customWidth="1"/>
    <col min="6658" max="6658" width="12.5" style="8" customWidth="1"/>
    <col min="6659" max="6659" width="13.83203125" style="8" customWidth="1"/>
    <col min="6660" max="6661" width="11.5" style="8"/>
    <col min="6662" max="6662" width="10.1640625" style="8" customWidth="1"/>
    <col min="6663" max="6663" width="26.1640625" style="8" customWidth="1"/>
    <col min="6664" max="6912" width="11.5" style="8"/>
    <col min="6913" max="6913" width="43.83203125" style="8" customWidth="1"/>
    <col min="6914" max="6914" width="12.5" style="8" customWidth="1"/>
    <col min="6915" max="6915" width="13.83203125" style="8" customWidth="1"/>
    <col min="6916" max="6917" width="11.5" style="8"/>
    <col min="6918" max="6918" width="10.1640625" style="8" customWidth="1"/>
    <col min="6919" max="6919" width="26.1640625" style="8" customWidth="1"/>
    <col min="6920" max="7168" width="11.5" style="8"/>
    <col min="7169" max="7169" width="43.83203125" style="8" customWidth="1"/>
    <col min="7170" max="7170" width="12.5" style="8" customWidth="1"/>
    <col min="7171" max="7171" width="13.83203125" style="8" customWidth="1"/>
    <col min="7172" max="7173" width="11.5" style="8"/>
    <col min="7174" max="7174" width="10.1640625" style="8" customWidth="1"/>
    <col min="7175" max="7175" width="26.1640625" style="8" customWidth="1"/>
    <col min="7176" max="7424" width="11.5" style="8"/>
    <col min="7425" max="7425" width="43.83203125" style="8" customWidth="1"/>
    <col min="7426" max="7426" width="12.5" style="8" customWidth="1"/>
    <col min="7427" max="7427" width="13.83203125" style="8" customWidth="1"/>
    <col min="7428" max="7429" width="11.5" style="8"/>
    <col min="7430" max="7430" width="10.1640625" style="8" customWidth="1"/>
    <col min="7431" max="7431" width="26.1640625" style="8" customWidth="1"/>
    <col min="7432" max="7680" width="11.5" style="8"/>
    <col min="7681" max="7681" width="43.83203125" style="8" customWidth="1"/>
    <col min="7682" max="7682" width="12.5" style="8" customWidth="1"/>
    <col min="7683" max="7683" width="13.83203125" style="8" customWidth="1"/>
    <col min="7684" max="7685" width="11.5" style="8"/>
    <col min="7686" max="7686" width="10.1640625" style="8" customWidth="1"/>
    <col min="7687" max="7687" width="26.1640625" style="8" customWidth="1"/>
    <col min="7688" max="7936" width="11.5" style="8"/>
    <col min="7937" max="7937" width="43.83203125" style="8" customWidth="1"/>
    <col min="7938" max="7938" width="12.5" style="8" customWidth="1"/>
    <col min="7939" max="7939" width="13.83203125" style="8" customWidth="1"/>
    <col min="7940" max="7941" width="11.5" style="8"/>
    <col min="7942" max="7942" width="10.1640625" style="8" customWidth="1"/>
    <col min="7943" max="7943" width="26.1640625" style="8" customWidth="1"/>
    <col min="7944" max="8192" width="11.5" style="8"/>
    <col min="8193" max="8193" width="43.83203125" style="8" customWidth="1"/>
    <col min="8194" max="8194" width="12.5" style="8" customWidth="1"/>
    <col min="8195" max="8195" width="13.83203125" style="8" customWidth="1"/>
    <col min="8196" max="8197" width="11.5" style="8"/>
    <col min="8198" max="8198" width="10.1640625" style="8" customWidth="1"/>
    <col min="8199" max="8199" width="26.1640625" style="8" customWidth="1"/>
    <col min="8200" max="8448" width="11.5" style="8"/>
    <col min="8449" max="8449" width="43.83203125" style="8" customWidth="1"/>
    <col min="8450" max="8450" width="12.5" style="8" customWidth="1"/>
    <col min="8451" max="8451" width="13.83203125" style="8" customWidth="1"/>
    <col min="8452" max="8453" width="11.5" style="8"/>
    <col min="8454" max="8454" width="10.1640625" style="8" customWidth="1"/>
    <col min="8455" max="8455" width="26.1640625" style="8" customWidth="1"/>
    <col min="8456" max="8704" width="11.5" style="8"/>
    <col min="8705" max="8705" width="43.83203125" style="8" customWidth="1"/>
    <col min="8706" max="8706" width="12.5" style="8" customWidth="1"/>
    <col min="8707" max="8707" width="13.83203125" style="8" customWidth="1"/>
    <col min="8708" max="8709" width="11.5" style="8"/>
    <col min="8710" max="8710" width="10.1640625" style="8" customWidth="1"/>
    <col min="8711" max="8711" width="26.1640625" style="8" customWidth="1"/>
    <col min="8712" max="8960" width="11.5" style="8"/>
    <col min="8961" max="8961" width="43.83203125" style="8" customWidth="1"/>
    <col min="8962" max="8962" width="12.5" style="8" customWidth="1"/>
    <col min="8963" max="8963" width="13.83203125" style="8" customWidth="1"/>
    <col min="8964" max="8965" width="11.5" style="8"/>
    <col min="8966" max="8966" width="10.1640625" style="8" customWidth="1"/>
    <col min="8967" max="8967" width="26.1640625" style="8" customWidth="1"/>
    <col min="8968" max="9216" width="11.5" style="8"/>
    <col min="9217" max="9217" width="43.83203125" style="8" customWidth="1"/>
    <col min="9218" max="9218" width="12.5" style="8" customWidth="1"/>
    <col min="9219" max="9219" width="13.83203125" style="8" customWidth="1"/>
    <col min="9220" max="9221" width="11.5" style="8"/>
    <col min="9222" max="9222" width="10.1640625" style="8" customWidth="1"/>
    <col min="9223" max="9223" width="26.1640625" style="8" customWidth="1"/>
    <col min="9224" max="9472" width="11.5" style="8"/>
    <col min="9473" max="9473" width="43.83203125" style="8" customWidth="1"/>
    <col min="9474" max="9474" width="12.5" style="8" customWidth="1"/>
    <col min="9475" max="9475" width="13.83203125" style="8" customWidth="1"/>
    <col min="9476" max="9477" width="11.5" style="8"/>
    <col min="9478" max="9478" width="10.1640625" style="8" customWidth="1"/>
    <col min="9479" max="9479" width="26.1640625" style="8" customWidth="1"/>
    <col min="9480" max="9728" width="11.5" style="8"/>
    <col min="9729" max="9729" width="43.83203125" style="8" customWidth="1"/>
    <col min="9730" max="9730" width="12.5" style="8" customWidth="1"/>
    <col min="9731" max="9731" width="13.83203125" style="8" customWidth="1"/>
    <col min="9732" max="9733" width="11.5" style="8"/>
    <col min="9734" max="9734" width="10.1640625" style="8" customWidth="1"/>
    <col min="9735" max="9735" width="26.1640625" style="8" customWidth="1"/>
    <col min="9736" max="9984" width="11.5" style="8"/>
    <col min="9985" max="9985" width="43.83203125" style="8" customWidth="1"/>
    <col min="9986" max="9986" width="12.5" style="8" customWidth="1"/>
    <col min="9987" max="9987" width="13.83203125" style="8" customWidth="1"/>
    <col min="9988" max="9989" width="11.5" style="8"/>
    <col min="9990" max="9990" width="10.1640625" style="8" customWidth="1"/>
    <col min="9991" max="9991" width="26.1640625" style="8" customWidth="1"/>
    <col min="9992" max="10240" width="11.5" style="8"/>
    <col min="10241" max="10241" width="43.83203125" style="8" customWidth="1"/>
    <col min="10242" max="10242" width="12.5" style="8" customWidth="1"/>
    <col min="10243" max="10243" width="13.83203125" style="8" customWidth="1"/>
    <col min="10244" max="10245" width="11.5" style="8"/>
    <col min="10246" max="10246" width="10.1640625" style="8" customWidth="1"/>
    <col min="10247" max="10247" width="26.1640625" style="8" customWidth="1"/>
    <col min="10248" max="10496" width="11.5" style="8"/>
    <col min="10497" max="10497" width="43.83203125" style="8" customWidth="1"/>
    <col min="10498" max="10498" width="12.5" style="8" customWidth="1"/>
    <col min="10499" max="10499" width="13.83203125" style="8" customWidth="1"/>
    <col min="10500" max="10501" width="11.5" style="8"/>
    <col min="10502" max="10502" width="10.1640625" style="8" customWidth="1"/>
    <col min="10503" max="10503" width="26.1640625" style="8" customWidth="1"/>
    <col min="10504" max="10752" width="11.5" style="8"/>
    <col min="10753" max="10753" width="43.83203125" style="8" customWidth="1"/>
    <col min="10754" max="10754" width="12.5" style="8" customWidth="1"/>
    <col min="10755" max="10755" width="13.83203125" style="8" customWidth="1"/>
    <col min="10756" max="10757" width="11.5" style="8"/>
    <col min="10758" max="10758" width="10.1640625" style="8" customWidth="1"/>
    <col min="10759" max="10759" width="26.1640625" style="8" customWidth="1"/>
    <col min="10760" max="11008" width="11.5" style="8"/>
    <col min="11009" max="11009" width="43.83203125" style="8" customWidth="1"/>
    <col min="11010" max="11010" width="12.5" style="8" customWidth="1"/>
    <col min="11011" max="11011" width="13.83203125" style="8" customWidth="1"/>
    <col min="11012" max="11013" width="11.5" style="8"/>
    <col min="11014" max="11014" width="10.1640625" style="8" customWidth="1"/>
    <col min="11015" max="11015" width="26.1640625" style="8" customWidth="1"/>
    <col min="11016" max="11264" width="11.5" style="8"/>
    <col min="11265" max="11265" width="43.83203125" style="8" customWidth="1"/>
    <col min="11266" max="11266" width="12.5" style="8" customWidth="1"/>
    <col min="11267" max="11267" width="13.83203125" style="8" customWidth="1"/>
    <col min="11268" max="11269" width="11.5" style="8"/>
    <col min="11270" max="11270" width="10.1640625" style="8" customWidth="1"/>
    <col min="11271" max="11271" width="26.1640625" style="8" customWidth="1"/>
    <col min="11272" max="11520" width="11.5" style="8"/>
    <col min="11521" max="11521" width="43.83203125" style="8" customWidth="1"/>
    <col min="11522" max="11522" width="12.5" style="8" customWidth="1"/>
    <col min="11523" max="11523" width="13.83203125" style="8" customWidth="1"/>
    <col min="11524" max="11525" width="11.5" style="8"/>
    <col min="11526" max="11526" width="10.1640625" style="8" customWidth="1"/>
    <col min="11527" max="11527" width="26.1640625" style="8" customWidth="1"/>
    <col min="11528" max="11776" width="11.5" style="8"/>
    <col min="11777" max="11777" width="43.83203125" style="8" customWidth="1"/>
    <col min="11778" max="11778" width="12.5" style="8" customWidth="1"/>
    <col min="11779" max="11779" width="13.83203125" style="8" customWidth="1"/>
    <col min="11780" max="11781" width="11.5" style="8"/>
    <col min="11782" max="11782" width="10.1640625" style="8" customWidth="1"/>
    <col min="11783" max="11783" width="26.1640625" style="8" customWidth="1"/>
    <col min="11784" max="12032" width="11.5" style="8"/>
    <col min="12033" max="12033" width="43.83203125" style="8" customWidth="1"/>
    <col min="12034" max="12034" width="12.5" style="8" customWidth="1"/>
    <col min="12035" max="12035" width="13.83203125" style="8" customWidth="1"/>
    <col min="12036" max="12037" width="11.5" style="8"/>
    <col min="12038" max="12038" width="10.1640625" style="8" customWidth="1"/>
    <col min="12039" max="12039" width="26.1640625" style="8" customWidth="1"/>
    <col min="12040" max="12288" width="11.5" style="8"/>
    <col min="12289" max="12289" width="43.83203125" style="8" customWidth="1"/>
    <col min="12290" max="12290" width="12.5" style="8" customWidth="1"/>
    <col min="12291" max="12291" width="13.83203125" style="8" customWidth="1"/>
    <col min="12292" max="12293" width="11.5" style="8"/>
    <col min="12294" max="12294" width="10.1640625" style="8" customWidth="1"/>
    <col min="12295" max="12295" width="26.1640625" style="8" customWidth="1"/>
    <col min="12296" max="12544" width="11.5" style="8"/>
    <col min="12545" max="12545" width="43.83203125" style="8" customWidth="1"/>
    <col min="12546" max="12546" width="12.5" style="8" customWidth="1"/>
    <col min="12547" max="12547" width="13.83203125" style="8" customWidth="1"/>
    <col min="12548" max="12549" width="11.5" style="8"/>
    <col min="12550" max="12550" width="10.1640625" style="8" customWidth="1"/>
    <col min="12551" max="12551" width="26.1640625" style="8" customWidth="1"/>
    <col min="12552" max="12800" width="11.5" style="8"/>
    <col min="12801" max="12801" width="43.83203125" style="8" customWidth="1"/>
    <col min="12802" max="12802" width="12.5" style="8" customWidth="1"/>
    <col min="12803" max="12803" width="13.83203125" style="8" customWidth="1"/>
    <col min="12804" max="12805" width="11.5" style="8"/>
    <col min="12806" max="12806" width="10.1640625" style="8" customWidth="1"/>
    <col min="12807" max="12807" width="26.1640625" style="8" customWidth="1"/>
    <col min="12808" max="13056" width="11.5" style="8"/>
    <col min="13057" max="13057" width="43.83203125" style="8" customWidth="1"/>
    <col min="13058" max="13058" width="12.5" style="8" customWidth="1"/>
    <col min="13059" max="13059" width="13.83203125" style="8" customWidth="1"/>
    <col min="13060" max="13061" width="11.5" style="8"/>
    <col min="13062" max="13062" width="10.1640625" style="8" customWidth="1"/>
    <col min="13063" max="13063" width="26.1640625" style="8" customWidth="1"/>
    <col min="13064" max="13312" width="11.5" style="8"/>
    <col min="13313" max="13313" width="43.83203125" style="8" customWidth="1"/>
    <col min="13314" max="13314" width="12.5" style="8" customWidth="1"/>
    <col min="13315" max="13315" width="13.83203125" style="8" customWidth="1"/>
    <col min="13316" max="13317" width="11.5" style="8"/>
    <col min="13318" max="13318" width="10.1640625" style="8" customWidth="1"/>
    <col min="13319" max="13319" width="26.1640625" style="8" customWidth="1"/>
    <col min="13320" max="13568" width="11.5" style="8"/>
    <col min="13569" max="13569" width="43.83203125" style="8" customWidth="1"/>
    <col min="13570" max="13570" width="12.5" style="8" customWidth="1"/>
    <col min="13571" max="13571" width="13.83203125" style="8" customWidth="1"/>
    <col min="13572" max="13573" width="11.5" style="8"/>
    <col min="13574" max="13574" width="10.1640625" style="8" customWidth="1"/>
    <col min="13575" max="13575" width="26.1640625" style="8" customWidth="1"/>
    <col min="13576" max="13824" width="11.5" style="8"/>
    <col min="13825" max="13825" width="43.83203125" style="8" customWidth="1"/>
    <col min="13826" max="13826" width="12.5" style="8" customWidth="1"/>
    <col min="13827" max="13827" width="13.83203125" style="8" customWidth="1"/>
    <col min="13828" max="13829" width="11.5" style="8"/>
    <col min="13830" max="13830" width="10.1640625" style="8" customWidth="1"/>
    <col min="13831" max="13831" width="26.1640625" style="8" customWidth="1"/>
    <col min="13832" max="14080" width="11.5" style="8"/>
    <col min="14081" max="14081" width="43.83203125" style="8" customWidth="1"/>
    <col min="14082" max="14082" width="12.5" style="8" customWidth="1"/>
    <col min="14083" max="14083" width="13.83203125" style="8" customWidth="1"/>
    <col min="14084" max="14085" width="11.5" style="8"/>
    <col min="14086" max="14086" width="10.1640625" style="8" customWidth="1"/>
    <col min="14087" max="14087" width="26.1640625" style="8" customWidth="1"/>
    <col min="14088" max="14336" width="11.5" style="8"/>
    <col min="14337" max="14337" width="43.83203125" style="8" customWidth="1"/>
    <col min="14338" max="14338" width="12.5" style="8" customWidth="1"/>
    <col min="14339" max="14339" width="13.83203125" style="8" customWidth="1"/>
    <col min="14340" max="14341" width="11.5" style="8"/>
    <col min="14342" max="14342" width="10.1640625" style="8" customWidth="1"/>
    <col min="14343" max="14343" width="26.1640625" style="8" customWidth="1"/>
    <col min="14344" max="14592" width="11.5" style="8"/>
    <col min="14593" max="14593" width="43.83203125" style="8" customWidth="1"/>
    <col min="14594" max="14594" width="12.5" style="8" customWidth="1"/>
    <col min="14595" max="14595" width="13.83203125" style="8" customWidth="1"/>
    <col min="14596" max="14597" width="11.5" style="8"/>
    <col min="14598" max="14598" width="10.1640625" style="8" customWidth="1"/>
    <col min="14599" max="14599" width="26.1640625" style="8" customWidth="1"/>
    <col min="14600" max="14848" width="11.5" style="8"/>
    <col min="14849" max="14849" width="43.83203125" style="8" customWidth="1"/>
    <col min="14850" max="14850" width="12.5" style="8" customWidth="1"/>
    <col min="14851" max="14851" width="13.83203125" style="8" customWidth="1"/>
    <col min="14852" max="14853" width="11.5" style="8"/>
    <col min="14854" max="14854" width="10.1640625" style="8" customWidth="1"/>
    <col min="14855" max="14855" width="26.1640625" style="8" customWidth="1"/>
    <col min="14856" max="15104" width="11.5" style="8"/>
    <col min="15105" max="15105" width="43.83203125" style="8" customWidth="1"/>
    <col min="15106" max="15106" width="12.5" style="8" customWidth="1"/>
    <col min="15107" max="15107" width="13.83203125" style="8" customWidth="1"/>
    <col min="15108" max="15109" width="11.5" style="8"/>
    <col min="15110" max="15110" width="10.1640625" style="8" customWidth="1"/>
    <col min="15111" max="15111" width="26.1640625" style="8" customWidth="1"/>
    <col min="15112" max="15360" width="11.5" style="8"/>
    <col min="15361" max="15361" width="43.83203125" style="8" customWidth="1"/>
    <col min="15362" max="15362" width="12.5" style="8" customWidth="1"/>
    <col min="15363" max="15363" width="13.83203125" style="8" customWidth="1"/>
    <col min="15364" max="15365" width="11.5" style="8"/>
    <col min="15366" max="15366" width="10.1640625" style="8" customWidth="1"/>
    <col min="15367" max="15367" width="26.1640625" style="8" customWidth="1"/>
    <col min="15368" max="15616" width="11.5" style="8"/>
    <col min="15617" max="15617" width="43.83203125" style="8" customWidth="1"/>
    <col min="15618" max="15618" width="12.5" style="8" customWidth="1"/>
    <col min="15619" max="15619" width="13.83203125" style="8" customWidth="1"/>
    <col min="15620" max="15621" width="11.5" style="8"/>
    <col min="15622" max="15622" width="10.1640625" style="8" customWidth="1"/>
    <col min="15623" max="15623" width="26.1640625" style="8" customWidth="1"/>
    <col min="15624" max="15872" width="11.5" style="8"/>
    <col min="15873" max="15873" width="43.83203125" style="8" customWidth="1"/>
    <col min="15874" max="15874" width="12.5" style="8" customWidth="1"/>
    <col min="15875" max="15875" width="13.83203125" style="8" customWidth="1"/>
    <col min="15876" max="15877" width="11.5" style="8"/>
    <col min="15878" max="15878" width="10.1640625" style="8" customWidth="1"/>
    <col min="15879" max="15879" width="26.1640625" style="8" customWidth="1"/>
    <col min="15880" max="16128" width="11.5" style="8"/>
    <col min="16129" max="16129" width="43.83203125" style="8" customWidth="1"/>
    <col min="16130" max="16130" width="12.5" style="8" customWidth="1"/>
    <col min="16131" max="16131" width="13.83203125" style="8" customWidth="1"/>
    <col min="16132" max="16133" width="11.5" style="8"/>
    <col min="16134" max="16134" width="10.1640625" style="8" customWidth="1"/>
    <col min="16135" max="16135" width="26.1640625" style="8" customWidth="1"/>
    <col min="16136" max="16384" width="11.5" style="8"/>
  </cols>
  <sheetData>
    <row r="1" spans="1:7" s="7" customFormat="1" ht="23.25" customHeight="1" x14ac:dyDescent="0.15">
      <c r="A1" s="764"/>
      <c r="B1" s="765" t="s">
        <v>46</v>
      </c>
      <c r="C1" s="766"/>
      <c r="D1" s="766"/>
      <c r="E1" s="766"/>
      <c r="F1" s="767"/>
      <c r="G1" s="6" t="s">
        <v>47</v>
      </c>
    </row>
    <row r="2" spans="1:7" s="7" customFormat="1" ht="23.25" customHeight="1" x14ac:dyDescent="0.15">
      <c r="A2" s="764"/>
      <c r="B2" s="768"/>
      <c r="C2" s="769"/>
      <c r="D2" s="769"/>
      <c r="E2" s="769"/>
      <c r="F2" s="770"/>
      <c r="G2" s="6" t="s">
        <v>39</v>
      </c>
    </row>
    <row r="3" spans="1:7" s="7" customFormat="1" ht="23.25" customHeight="1" x14ac:dyDescent="0.15">
      <c r="A3" s="764"/>
      <c r="B3" s="771"/>
      <c r="C3" s="772"/>
      <c r="D3" s="772"/>
      <c r="E3" s="772"/>
      <c r="F3" s="773"/>
      <c r="G3" s="6" t="s">
        <v>38</v>
      </c>
    </row>
    <row r="4" spans="1:7" x14ac:dyDescent="0.15">
      <c r="A4" s="774" t="s">
        <v>61</v>
      </c>
      <c r="B4" s="774"/>
      <c r="C4" s="774"/>
      <c r="D4" s="774"/>
      <c r="E4" s="774"/>
      <c r="F4" s="774"/>
      <c r="G4" s="774"/>
    </row>
    <row r="5" spans="1:7" x14ac:dyDescent="0.15">
      <c r="A5" s="775" t="s">
        <v>37</v>
      </c>
      <c r="B5" s="775"/>
      <c r="C5" s="775"/>
      <c r="D5" s="775"/>
      <c r="E5" s="775"/>
      <c r="F5" s="775"/>
      <c r="G5" s="775"/>
    </row>
    <row r="6" spans="1:7" x14ac:dyDescent="0.15">
      <c r="A6" s="776" t="s">
        <v>62</v>
      </c>
      <c r="B6" s="776"/>
      <c r="C6" s="776"/>
      <c r="D6" s="776"/>
      <c r="E6" s="776"/>
      <c r="F6" s="776"/>
      <c r="G6" s="776"/>
    </row>
    <row r="7" spans="1:7" x14ac:dyDescent="0.15">
      <c r="A7" s="775" t="s">
        <v>36</v>
      </c>
      <c r="B7" s="775"/>
      <c r="C7" s="775"/>
      <c r="D7" s="775"/>
      <c r="E7" s="775"/>
      <c r="F7" s="775"/>
      <c r="G7" s="775"/>
    </row>
    <row r="8" spans="1:7" x14ac:dyDescent="0.15">
      <c r="A8" s="777"/>
      <c r="B8" s="777"/>
      <c r="C8" s="777"/>
      <c r="D8" s="777"/>
      <c r="E8" s="777"/>
      <c r="F8" s="777"/>
      <c r="G8" s="777"/>
    </row>
    <row r="9" spans="1:7" x14ac:dyDescent="0.15">
      <c r="A9" s="775" t="s">
        <v>35</v>
      </c>
      <c r="B9" s="775"/>
      <c r="C9" s="775"/>
      <c r="D9" s="775"/>
      <c r="E9" s="775"/>
      <c r="F9" s="775"/>
      <c r="G9" s="775"/>
    </row>
    <row r="10" spans="1:7" x14ac:dyDescent="0.15">
      <c r="A10" s="777" t="s">
        <v>35</v>
      </c>
      <c r="B10" s="777"/>
      <c r="C10" s="777"/>
      <c r="D10" s="777"/>
      <c r="E10" s="777"/>
      <c r="F10" s="777"/>
      <c r="G10" s="777"/>
    </row>
    <row r="11" spans="1:7" x14ac:dyDescent="0.15">
      <c r="A11" s="778" t="s">
        <v>48</v>
      </c>
      <c r="B11" s="778"/>
      <c r="C11" s="778"/>
      <c r="D11" s="778"/>
      <c r="E11" s="778"/>
      <c r="F11" s="778"/>
      <c r="G11" s="778"/>
    </row>
    <row r="12" spans="1:7" x14ac:dyDescent="0.15">
      <c r="A12" s="724" t="s">
        <v>49</v>
      </c>
      <c r="B12" s="724"/>
      <c r="C12" s="724"/>
      <c r="D12" s="724"/>
      <c r="E12" s="724"/>
      <c r="F12" s="724"/>
      <c r="G12" s="724"/>
    </row>
    <row r="13" spans="1:7" x14ac:dyDescent="0.15">
      <c r="A13" s="761" t="s">
        <v>33</v>
      </c>
      <c r="B13" s="762"/>
      <c r="C13" s="762"/>
      <c r="D13" s="762"/>
      <c r="E13" s="762"/>
      <c r="F13" s="762"/>
      <c r="G13" s="763"/>
    </row>
    <row r="14" spans="1:7" ht="15" customHeight="1" x14ac:dyDescent="0.15">
      <c r="A14" s="806" t="s">
        <v>238</v>
      </c>
      <c r="B14" s="807"/>
      <c r="C14" s="808"/>
      <c r="D14" s="785" t="s">
        <v>239</v>
      </c>
      <c r="E14" s="786"/>
      <c r="F14" s="786"/>
      <c r="G14" s="787"/>
    </row>
    <row r="15" spans="1:7" x14ac:dyDescent="0.15">
      <c r="A15" s="809"/>
      <c r="B15" s="810"/>
      <c r="C15" s="811"/>
      <c r="D15" s="788"/>
      <c r="E15" s="789"/>
      <c r="F15" s="789"/>
      <c r="G15" s="790"/>
    </row>
    <row r="16" spans="1:7" x14ac:dyDescent="0.15">
      <c r="A16" s="809"/>
      <c r="B16" s="810"/>
      <c r="C16" s="811"/>
      <c r="D16" s="788"/>
      <c r="E16" s="789"/>
      <c r="F16" s="789"/>
      <c r="G16" s="790"/>
    </row>
    <row r="17" spans="1:7" x14ac:dyDescent="0.15">
      <c r="A17" s="809"/>
      <c r="B17" s="810"/>
      <c r="C17" s="811"/>
      <c r="D17" s="788"/>
      <c r="E17" s="789"/>
      <c r="F17" s="789"/>
      <c r="G17" s="790"/>
    </row>
    <row r="18" spans="1:7" x14ac:dyDescent="0.15">
      <c r="A18" s="809"/>
      <c r="B18" s="810"/>
      <c r="C18" s="811"/>
      <c r="D18" s="788"/>
      <c r="E18" s="789"/>
      <c r="F18" s="789"/>
      <c r="G18" s="790"/>
    </row>
    <row r="19" spans="1:7" x14ac:dyDescent="0.15">
      <c r="A19" s="809"/>
      <c r="B19" s="810"/>
      <c r="C19" s="811"/>
      <c r="D19" s="788"/>
      <c r="E19" s="789"/>
      <c r="F19" s="789"/>
      <c r="G19" s="790"/>
    </row>
    <row r="20" spans="1:7" x14ac:dyDescent="0.15">
      <c r="A20" s="809"/>
      <c r="B20" s="810"/>
      <c r="C20" s="811"/>
      <c r="D20" s="788"/>
      <c r="E20" s="789"/>
      <c r="F20" s="789"/>
      <c r="G20" s="790"/>
    </row>
    <row r="21" spans="1:7" x14ac:dyDescent="0.15">
      <c r="A21" s="809"/>
      <c r="B21" s="810"/>
      <c r="C21" s="811"/>
      <c r="D21" s="788"/>
      <c r="E21" s="789"/>
      <c r="F21" s="789"/>
      <c r="G21" s="790"/>
    </row>
    <row r="22" spans="1:7" x14ac:dyDescent="0.15">
      <c r="A22" s="809"/>
      <c r="B22" s="810"/>
      <c r="C22" s="811"/>
      <c r="D22" s="788"/>
      <c r="E22" s="789"/>
      <c r="F22" s="789"/>
      <c r="G22" s="790"/>
    </row>
    <row r="23" spans="1:7" x14ac:dyDescent="0.15">
      <c r="A23" s="809"/>
      <c r="B23" s="810"/>
      <c r="C23" s="811"/>
      <c r="D23" s="788"/>
      <c r="E23" s="789"/>
      <c r="F23" s="789"/>
      <c r="G23" s="790"/>
    </row>
    <row r="24" spans="1:7" x14ac:dyDescent="0.15">
      <c r="A24" s="809"/>
      <c r="B24" s="810"/>
      <c r="C24" s="811"/>
      <c r="D24" s="788"/>
      <c r="E24" s="789"/>
      <c r="F24" s="789"/>
      <c r="G24" s="790"/>
    </row>
    <row r="25" spans="1:7" x14ac:dyDescent="0.15">
      <c r="A25" s="809"/>
      <c r="B25" s="810"/>
      <c r="C25" s="811"/>
      <c r="D25" s="788"/>
      <c r="E25" s="789"/>
      <c r="F25" s="789"/>
      <c r="G25" s="790"/>
    </row>
    <row r="26" spans="1:7" ht="67.5" customHeight="1" x14ac:dyDescent="0.15">
      <c r="A26" s="809"/>
      <c r="B26" s="810"/>
      <c r="C26" s="811"/>
      <c r="D26" s="788"/>
      <c r="E26" s="789"/>
      <c r="F26" s="789"/>
      <c r="G26" s="790"/>
    </row>
    <row r="27" spans="1:7" x14ac:dyDescent="0.15">
      <c r="A27" s="812" t="s">
        <v>22</v>
      </c>
      <c r="B27" s="813"/>
      <c r="C27" s="813"/>
      <c r="D27" s="813"/>
      <c r="E27" s="813"/>
      <c r="F27" s="813"/>
      <c r="G27" s="813"/>
    </row>
    <row r="28" spans="1:7" x14ac:dyDescent="0.15">
      <c r="A28" s="779" t="s">
        <v>240</v>
      </c>
      <c r="B28" s="780"/>
      <c r="C28" s="780"/>
      <c r="D28" s="780"/>
      <c r="E28" s="780"/>
      <c r="F28" s="780"/>
      <c r="G28" s="781"/>
    </row>
    <row r="29" spans="1:7" x14ac:dyDescent="0.15">
      <c r="A29" s="782"/>
      <c r="B29" s="783"/>
      <c r="C29" s="783"/>
      <c r="D29" s="783"/>
      <c r="E29" s="783"/>
      <c r="F29" s="783"/>
      <c r="G29" s="784"/>
    </row>
    <row r="30" spans="1:7" ht="15" thickBot="1" x14ac:dyDescent="0.2">
      <c r="A30" s="803" t="s">
        <v>30</v>
      </c>
      <c r="B30" s="804"/>
      <c r="C30" s="804"/>
      <c r="D30" s="804"/>
      <c r="E30" s="804"/>
      <c r="F30" s="804"/>
      <c r="G30" s="805"/>
    </row>
    <row r="31" spans="1:7" ht="14.25" customHeight="1" x14ac:dyDescent="0.15">
      <c r="A31" s="791" t="s">
        <v>56</v>
      </c>
      <c r="B31" s="792"/>
      <c r="C31" s="792"/>
      <c r="D31" s="792"/>
      <c r="E31" s="792"/>
      <c r="F31" s="792"/>
      <c r="G31" s="793"/>
    </row>
    <row r="32" spans="1:7" ht="12" customHeight="1" thickBot="1" x14ac:dyDescent="0.2">
      <c r="A32" s="782"/>
      <c r="B32" s="783"/>
      <c r="C32" s="783"/>
      <c r="D32" s="783"/>
      <c r="E32" s="783"/>
      <c r="F32" s="783"/>
      <c r="G32" s="784"/>
    </row>
    <row r="33" spans="1:7" ht="15" thickBot="1" x14ac:dyDescent="0.2">
      <c r="A33" s="794" t="s">
        <v>52</v>
      </c>
      <c r="B33" s="795"/>
      <c r="C33" s="795"/>
      <c r="D33" s="795"/>
      <c r="E33" s="795"/>
      <c r="F33" s="795"/>
      <c r="G33" s="796"/>
    </row>
    <row r="34" spans="1:7" ht="26.25" customHeight="1" thickBot="1" x14ac:dyDescent="0.2">
      <c r="A34" s="797" t="s">
        <v>53</v>
      </c>
      <c r="B34" s="798"/>
      <c r="C34" s="798"/>
      <c r="D34" s="798"/>
      <c r="E34" s="798"/>
      <c r="F34" s="798"/>
      <c r="G34" s="799"/>
    </row>
    <row r="35" spans="1:7" ht="15" thickBot="1" x14ac:dyDescent="0.2">
      <c r="A35" s="794" t="s">
        <v>28</v>
      </c>
      <c r="B35" s="795"/>
      <c r="C35" s="795"/>
      <c r="D35" s="795"/>
      <c r="E35" s="795"/>
      <c r="F35" s="795"/>
      <c r="G35" s="796"/>
    </row>
    <row r="36" spans="1:7" ht="19.5" customHeight="1" x14ac:dyDescent="0.15">
      <c r="A36" s="800" t="s">
        <v>63</v>
      </c>
      <c r="B36" s="801"/>
      <c r="C36" s="801"/>
      <c r="D36" s="801"/>
      <c r="E36" s="801"/>
      <c r="F36" s="801"/>
      <c r="G36" s="802"/>
    </row>
    <row r="37" spans="1:7" ht="18" customHeight="1" x14ac:dyDescent="0.15">
      <c r="A37" s="747" t="s">
        <v>241</v>
      </c>
      <c r="B37" s="748"/>
      <c r="C37" s="748"/>
      <c r="D37" s="748"/>
      <c r="E37" s="748"/>
      <c r="F37" s="748"/>
      <c r="G37" s="749"/>
    </row>
    <row r="38" spans="1:7" x14ac:dyDescent="0.15">
      <c r="A38" s="743" t="s">
        <v>55</v>
      </c>
      <c r="B38" s="743"/>
      <c r="C38" s="11"/>
      <c r="D38" s="11"/>
      <c r="E38" s="11"/>
      <c r="F38" s="11"/>
      <c r="G38" s="11"/>
    </row>
    <row r="39" spans="1:7" x14ac:dyDescent="0.15">
      <c r="A39" s="12"/>
      <c r="B39" s="12"/>
      <c r="C39" s="12"/>
      <c r="D39" s="12"/>
      <c r="E39" s="12"/>
      <c r="F39" s="12"/>
      <c r="G39" s="12"/>
    </row>
  </sheetData>
  <mergeCells count="24">
    <mergeCell ref="A38:B38"/>
    <mergeCell ref="A28:G29"/>
    <mergeCell ref="D14:G26"/>
    <mergeCell ref="A31:G32"/>
    <mergeCell ref="A33:G33"/>
    <mergeCell ref="A34:G34"/>
    <mergeCell ref="A35:G35"/>
    <mergeCell ref="A36:G36"/>
    <mergeCell ref="A37:G37"/>
    <mergeCell ref="A30:G30"/>
    <mergeCell ref="A14:C26"/>
    <mergeCell ref="A27:G27"/>
    <mergeCell ref="A13:G13"/>
    <mergeCell ref="A1:A3"/>
    <mergeCell ref="B1:F3"/>
    <mergeCell ref="A4:G4"/>
    <mergeCell ref="A5:G5"/>
    <mergeCell ref="A6:G6"/>
    <mergeCell ref="A7:G7"/>
    <mergeCell ref="A8:G8"/>
    <mergeCell ref="A9:G9"/>
    <mergeCell ref="A10:G10"/>
    <mergeCell ref="A11:G11"/>
    <mergeCell ref="A12:G12"/>
  </mergeCells>
  <printOptions gridLines="1"/>
  <pageMargins left="0.70866141732283472" right="0.51181102362204722" top="1.15625" bottom="0.55118110236220474" header="0.31496062992125984" footer="0.31496062992125984"/>
  <pageSetup scale="61" orientation="portrait"/>
  <headerFooter>
    <oddFooter xml:space="preserve">&amp;CInstituto Departamental de Acción Comunal  de Cundinamarca 
Sede Administrativa. Calle 26  51-53. Torre Salud Piso 3. 
Bogotá, D.C. Tel. (1) 749 1001  www.cundinamarca.gov.co/wps/portal/idaco @enaccioncomunal 
</odd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58B42E-E2EA-B549-9787-A3F10DDA6C72}">
  <sheetPr>
    <tabColor rgb="FFFFC000"/>
  </sheetPr>
  <dimension ref="A1:K37"/>
  <sheetViews>
    <sheetView showGridLines="0" view="pageBreakPreview" topLeftCell="A12" zoomScale="156" zoomScaleNormal="93" zoomScaleSheetLayoutView="100" zoomScalePageLayoutView="80" workbookViewId="0">
      <selection activeCell="A22" sqref="A22:G24"/>
    </sheetView>
  </sheetViews>
  <sheetFormatPr baseColWidth="10" defaultColWidth="11.5" defaultRowHeight="14" x14ac:dyDescent="0.15"/>
  <cols>
    <col min="1" max="1" width="43.83203125" style="8" customWidth="1"/>
    <col min="2" max="2" width="12.83203125" style="8" customWidth="1"/>
    <col min="3" max="3" width="15.5" style="8" customWidth="1"/>
    <col min="4" max="4" width="9.6640625" style="8" customWidth="1"/>
    <col min="5" max="5" width="10.5" style="8" customWidth="1"/>
    <col min="6" max="6" width="11.5" style="8" customWidth="1"/>
    <col min="7" max="7" width="21.33203125" style="8" customWidth="1"/>
    <col min="8" max="256" width="11.5" style="8"/>
    <col min="257" max="257" width="43.83203125" style="8" customWidth="1"/>
    <col min="258" max="258" width="12.83203125" style="8" customWidth="1"/>
    <col min="259" max="259" width="15.5" style="8" customWidth="1"/>
    <col min="260" max="262" width="11.5" style="8"/>
    <col min="263" max="263" width="26.6640625" style="8" customWidth="1"/>
    <col min="264" max="512" width="11.5" style="8"/>
    <col min="513" max="513" width="43.83203125" style="8" customWidth="1"/>
    <col min="514" max="514" width="12.83203125" style="8" customWidth="1"/>
    <col min="515" max="515" width="15.5" style="8" customWidth="1"/>
    <col min="516" max="518" width="11.5" style="8"/>
    <col min="519" max="519" width="26.6640625" style="8" customWidth="1"/>
    <col min="520" max="768" width="11.5" style="8"/>
    <col min="769" max="769" width="43.83203125" style="8" customWidth="1"/>
    <col min="770" max="770" width="12.83203125" style="8" customWidth="1"/>
    <col min="771" max="771" width="15.5" style="8" customWidth="1"/>
    <col min="772" max="774" width="11.5" style="8"/>
    <col min="775" max="775" width="26.6640625" style="8" customWidth="1"/>
    <col min="776" max="1024" width="11.5" style="8"/>
    <col min="1025" max="1025" width="43.83203125" style="8" customWidth="1"/>
    <col min="1026" max="1026" width="12.83203125" style="8" customWidth="1"/>
    <col min="1027" max="1027" width="15.5" style="8" customWidth="1"/>
    <col min="1028" max="1030" width="11.5" style="8"/>
    <col min="1031" max="1031" width="26.6640625" style="8" customWidth="1"/>
    <col min="1032" max="1280" width="11.5" style="8"/>
    <col min="1281" max="1281" width="43.83203125" style="8" customWidth="1"/>
    <col min="1282" max="1282" width="12.83203125" style="8" customWidth="1"/>
    <col min="1283" max="1283" width="15.5" style="8" customWidth="1"/>
    <col min="1284" max="1286" width="11.5" style="8"/>
    <col min="1287" max="1287" width="26.6640625" style="8" customWidth="1"/>
    <col min="1288" max="1536" width="11.5" style="8"/>
    <col min="1537" max="1537" width="43.83203125" style="8" customWidth="1"/>
    <col min="1538" max="1538" width="12.83203125" style="8" customWidth="1"/>
    <col min="1539" max="1539" width="15.5" style="8" customWidth="1"/>
    <col min="1540" max="1542" width="11.5" style="8"/>
    <col min="1543" max="1543" width="26.6640625" style="8" customWidth="1"/>
    <col min="1544" max="1792" width="11.5" style="8"/>
    <col min="1793" max="1793" width="43.83203125" style="8" customWidth="1"/>
    <col min="1794" max="1794" width="12.83203125" style="8" customWidth="1"/>
    <col min="1795" max="1795" width="15.5" style="8" customWidth="1"/>
    <col min="1796" max="1798" width="11.5" style="8"/>
    <col min="1799" max="1799" width="26.6640625" style="8" customWidth="1"/>
    <col min="1800" max="2048" width="11.5" style="8"/>
    <col min="2049" max="2049" width="43.83203125" style="8" customWidth="1"/>
    <col min="2050" max="2050" width="12.83203125" style="8" customWidth="1"/>
    <col min="2051" max="2051" width="15.5" style="8" customWidth="1"/>
    <col min="2052" max="2054" width="11.5" style="8"/>
    <col min="2055" max="2055" width="26.6640625" style="8" customWidth="1"/>
    <col min="2056" max="2304" width="11.5" style="8"/>
    <col min="2305" max="2305" width="43.83203125" style="8" customWidth="1"/>
    <col min="2306" max="2306" width="12.83203125" style="8" customWidth="1"/>
    <col min="2307" max="2307" width="15.5" style="8" customWidth="1"/>
    <col min="2308" max="2310" width="11.5" style="8"/>
    <col min="2311" max="2311" width="26.6640625" style="8" customWidth="1"/>
    <col min="2312" max="2560" width="11.5" style="8"/>
    <col min="2561" max="2561" width="43.83203125" style="8" customWidth="1"/>
    <col min="2562" max="2562" width="12.83203125" style="8" customWidth="1"/>
    <col min="2563" max="2563" width="15.5" style="8" customWidth="1"/>
    <col min="2564" max="2566" width="11.5" style="8"/>
    <col min="2567" max="2567" width="26.6640625" style="8" customWidth="1"/>
    <col min="2568" max="2816" width="11.5" style="8"/>
    <col min="2817" max="2817" width="43.83203125" style="8" customWidth="1"/>
    <col min="2818" max="2818" width="12.83203125" style="8" customWidth="1"/>
    <col min="2819" max="2819" width="15.5" style="8" customWidth="1"/>
    <col min="2820" max="2822" width="11.5" style="8"/>
    <col min="2823" max="2823" width="26.6640625" style="8" customWidth="1"/>
    <col min="2824" max="3072" width="11.5" style="8"/>
    <col min="3073" max="3073" width="43.83203125" style="8" customWidth="1"/>
    <col min="3074" max="3074" width="12.83203125" style="8" customWidth="1"/>
    <col min="3075" max="3075" width="15.5" style="8" customWidth="1"/>
    <col min="3076" max="3078" width="11.5" style="8"/>
    <col min="3079" max="3079" width="26.6640625" style="8" customWidth="1"/>
    <col min="3080" max="3328" width="11.5" style="8"/>
    <col min="3329" max="3329" width="43.83203125" style="8" customWidth="1"/>
    <col min="3330" max="3330" width="12.83203125" style="8" customWidth="1"/>
    <col min="3331" max="3331" width="15.5" style="8" customWidth="1"/>
    <col min="3332" max="3334" width="11.5" style="8"/>
    <col min="3335" max="3335" width="26.6640625" style="8" customWidth="1"/>
    <col min="3336" max="3584" width="11.5" style="8"/>
    <col min="3585" max="3585" width="43.83203125" style="8" customWidth="1"/>
    <col min="3586" max="3586" width="12.83203125" style="8" customWidth="1"/>
    <col min="3587" max="3587" width="15.5" style="8" customWidth="1"/>
    <col min="3588" max="3590" width="11.5" style="8"/>
    <col min="3591" max="3591" width="26.6640625" style="8" customWidth="1"/>
    <col min="3592" max="3840" width="11.5" style="8"/>
    <col min="3841" max="3841" width="43.83203125" style="8" customWidth="1"/>
    <col min="3842" max="3842" width="12.83203125" style="8" customWidth="1"/>
    <col min="3843" max="3843" width="15.5" style="8" customWidth="1"/>
    <col min="3844" max="3846" width="11.5" style="8"/>
    <col min="3847" max="3847" width="26.6640625" style="8" customWidth="1"/>
    <col min="3848" max="4096" width="11.5" style="8"/>
    <col min="4097" max="4097" width="43.83203125" style="8" customWidth="1"/>
    <col min="4098" max="4098" width="12.83203125" style="8" customWidth="1"/>
    <col min="4099" max="4099" width="15.5" style="8" customWidth="1"/>
    <col min="4100" max="4102" width="11.5" style="8"/>
    <col min="4103" max="4103" width="26.6640625" style="8" customWidth="1"/>
    <col min="4104" max="4352" width="11.5" style="8"/>
    <col min="4353" max="4353" width="43.83203125" style="8" customWidth="1"/>
    <col min="4354" max="4354" width="12.83203125" style="8" customWidth="1"/>
    <col min="4355" max="4355" width="15.5" style="8" customWidth="1"/>
    <col min="4356" max="4358" width="11.5" style="8"/>
    <col min="4359" max="4359" width="26.6640625" style="8" customWidth="1"/>
    <col min="4360" max="4608" width="11.5" style="8"/>
    <col min="4609" max="4609" width="43.83203125" style="8" customWidth="1"/>
    <col min="4610" max="4610" width="12.83203125" style="8" customWidth="1"/>
    <col min="4611" max="4611" width="15.5" style="8" customWidth="1"/>
    <col min="4612" max="4614" width="11.5" style="8"/>
    <col min="4615" max="4615" width="26.6640625" style="8" customWidth="1"/>
    <col min="4616" max="4864" width="11.5" style="8"/>
    <col min="4865" max="4865" width="43.83203125" style="8" customWidth="1"/>
    <col min="4866" max="4866" width="12.83203125" style="8" customWidth="1"/>
    <col min="4867" max="4867" width="15.5" style="8" customWidth="1"/>
    <col min="4868" max="4870" width="11.5" style="8"/>
    <col min="4871" max="4871" width="26.6640625" style="8" customWidth="1"/>
    <col min="4872" max="5120" width="11.5" style="8"/>
    <col min="5121" max="5121" width="43.83203125" style="8" customWidth="1"/>
    <col min="5122" max="5122" width="12.83203125" style="8" customWidth="1"/>
    <col min="5123" max="5123" width="15.5" style="8" customWidth="1"/>
    <col min="5124" max="5126" width="11.5" style="8"/>
    <col min="5127" max="5127" width="26.6640625" style="8" customWidth="1"/>
    <col min="5128" max="5376" width="11.5" style="8"/>
    <col min="5377" max="5377" width="43.83203125" style="8" customWidth="1"/>
    <col min="5378" max="5378" width="12.83203125" style="8" customWidth="1"/>
    <col min="5379" max="5379" width="15.5" style="8" customWidth="1"/>
    <col min="5380" max="5382" width="11.5" style="8"/>
    <col min="5383" max="5383" width="26.6640625" style="8" customWidth="1"/>
    <col min="5384" max="5632" width="11.5" style="8"/>
    <col min="5633" max="5633" width="43.83203125" style="8" customWidth="1"/>
    <col min="5634" max="5634" width="12.83203125" style="8" customWidth="1"/>
    <col min="5635" max="5635" width="15.5" style="8" customWidth="1"/>
    <col min="5636" max="5638" width="11.5" style="8"/>
    <col min="5639" max="5639" width="26.6640625" style="8" customWidth="1"/>
    <col min="5640" max="5888" width="11.5" style="8"/>
    <col min="5889" max="5889" width="43.83203125" style="8" customWidth="1"/>
    <col min="5890" max="5890" width="12.83203125" style="8" customWidth="1"/>
    <col min="5891" max="5891" width="15.5" style="8" customWidth="1"/>
    <col min="5892" max="5894" width="11.5" style="8"/>
    <col min="5895" max="5895" width="26.6640625" style="8" customWidth="1"/>
    <col min="5896" max="6144" width="11.5" style="8"/>
    <col min="6145" max="6145" width="43.83203125" style="8" customWidth="1"/>
    <col min="6146" max="6146" width="12.83203125" style="8" customWidth="1"/>
    <col min="6147" max="6147" width="15.5" style="8" customWidth="1"/>
    <col min="6148" max="6150" width="11.5" style="8"/>
    <col min="6151" max="6151" width="26.6640625" style="8" customWidth="1"/>
    <col min="6152" max="6400" width="11.5" style="8"/>
    <col min="6401" max="6401" width="43.83203125" style="8" customWidth="1"/>
    <col min="6402" max="6402" width="12.83203125" style="8" customWidth="1"/>
    <col min="6403" max="6403" width="15.5" style="8" customWidth="1"/>
    <col min="6404" max="6406" width="11.5" style="8"/>
    <col min="6407" max="6407" width="26.6640625" style="8" customWidth="1"/>
    <col min="6408" max="6656" width="11.5" style="8"/>
    <col min="6657" max="6657" width="43.83203125" style="8" customWidth="1"/>
    <col min="6658" max="6658" width="12.83203125" style="8" customWidth="1"/>
    <col min="6659" max="6659" width="15.5" style="8" customWidth="1"/>
    <col min="6660" max="6662" width="11.5" style="8"/>
    <col min="6663" max="6663" width="26.6640625" style="8" customWidth="1"/>
    <col min="6664" max="6912" width="11.5" style="8"/>
    <col min="6913" max="6913" width="43.83203125" style="8" customWidth="1"/>
    <col min="6914" max="6914" width="12.83203125" style="8" customWidth="1"/>
    <col min="6915" max="6915" width="15.5" style="8" customWidth="1"/>
    <col min="6916" max="6918" width="11.5" style="8"/>
    <col min="6919" max="6919" width="26.6640625" style="8" customWidth="1"/>
    <col min="6920" max="7168" width="11.5" style="8"/>
    <col min="7169" max="7169" width="43.83203125" style="8" customWidth="1"/>
    <col min="7170" max="7170" width="12.83203125" style="8" customWidth="1"/>
    <col min="7171" max="7171" width="15.5" style="8" customWidth="1"/>
    <col min="7172" max="7174" width="11.5" style="8"/>
    <col min="7175" max="7175" width="26.6640625" style="8" customWidth="1"/>
    <col min="7176" max="7424" width="11.5" style="8"/>
    <col min="7425" max="7425" width="43.83203125" style="8" customWidth="1"/>
    <col min="7426" max="7426" width="12.83203125" style="8" customWidth="1"/>
    <col min="7427" max="7427" width="15.5" style="8" customWidth="1"/>
    <col min="7428" max="7430" width="11.5" style="8"/>
    <col min="7431" max="7431" width="26.6640625" style="8" customWidth="1"/>
    <col min="7432" max="7680" width="11.5" style="8"/>
    <col min="7681" max="7681" width="43.83203125" style="8" customWidth="1"/>
    <col min="7682" max="7682" width="12.83203125" style="8" customWidth="1"/>
    <col min="7683" max="7683" width="15.5" style="8" customWidth="1"/>
    <col min="7684" max="7686" width="11.5" style="8"/>
    <col min="7687" max="7687" width="26.6640625" style="8" customWidth="1"/>
    <col min="7688" max="7936" width="11.5" style="8"/>
    <col min="7937" max="7937" width="43.83203125" style="8" customWidth="1"/>
    <col min="7938" max="7938" width="12.83203125" style="8" customWidth="1"/>
    <col min="7939" max="7939" width="15.5" style="8" customWidth="1"/>
    <col min="7940" max="7942" width="11.5" style="8"/>
    <col min="7943" max="7943" width="26.6640625" style="8" customWidth="1"/>
    <col min="7944" max="8192" width="11.5" style="8"/>
    <col min="8193" max="8193" width="43.83203125" style="8" customWidth="1"/>
    <col min="8194" max="8194" width="12.83203125" style="8" customWidth="1"/>
    <col min="8195" max="8195" width="15.5" style="8" customWidth="1"/>
    <col min="8196" max="8198" width="11.5" style="8"/>
    <col min="8199" max="8199" width="26.6640625" style="8" customWidth="1"/>
    <col min="8200" max="8448" width="11.5" style="8"/>
    <col min="8449" max="8449" width="43.83203125" style="8" customWidth="1"/>
    <col min="8450" max="8450" width="12.83203125" style="8" customWidth="1"/>
    <col min="8451" max="8451" width="15.5" style="8" customWidth="1"/>
    <col min="8452" max="8454" width="11.5" style="8"/>
    <col min="8455" max="8455" width="26.6640625" style="8" customWidth="1"/>
    <col min="8456" max="8704" width="11.5" style="8"/>
    <col min="8705" max="8705" width="43.83203125" style="8" customWidth="1"/>
    <col min="8706" max="8706" width="12.83203125" style="8" customWidth="1"/>
    <col min="8707" max="8707" width="15.5" style="8" customWidth="1"/>
    <col min="8708" max="8710" width="11.5" style="8"/>
    <col min="8711" max="8711" width="26.6640625" style="8" customWidth="1"/>
    <col min="8712" max="8960" width="11.5" style="8"/>
    <col min="8961" max="8961" width="43.83203125" style="8" customWidth="1"/>
    <col min="8962" max="8962" width="12.83203125" style="8" customWidth="1"/>
    <col min="8963" max="8963" width="15.5" style="8" customWidth="1"/>
    <col min="8964" max="8966" width="11.5" style="8"/>
    <col min="8967" max="8967" width="26.6640625" style="8" customWidth="1"/>
    <col min="8968" max="9216" width="11.5" style="8"/>
    <col min="9217" max="9217" width="43.83203125" style="8" customWidth="1"/>
    <col min="9218" max="9218" width="12.83203125" style="8" customWidth="1"/>
    <col min="9219" max="9219" width="15.5" style="8" customWidth="1"/>
    <col min="9220" max="9222" width="11.5" style="8"/>
    <col min="9223" max="9223" width="26.6640625" style="8" customWidth="1"/>
    <col min="9224" max="9472" width="11.5" style="8"/>
    <col min="9473" max="9473" width="43.83203125" style="8" customWidth="1"/>
    <col min="9474" max="9474" width="12.83203125" style="8" customWidth="1"/>
    <col min="9475" max="9475" width="15.5" style="8" customWidth="1"/>
    <col min="9476" max="9478" width="11.5" style="8"/>
    <col min="9479" max="9479" width="26.6640625" style="8" customWidth="1"/>
    <col min="9480" max="9728" width="11.5" style="8"/>
    <col min="9729" max="9729" width="43.83203125" style="8" customWidth="1"/>
    <col min="9730" max="9730" width="12.83203125" style="8" customWidth="1"/>
    <col min="9731" max="9731" width="15.5" style="8" customWidth="1"/>
    <col min="9732" max="9734" width="11.5" style="8"/>
    <col min="9735" max="9735" width="26.6640625" style="8" customWidth="1"/>
    <col min="9736" max="9984" width="11.5" style="8"/>
    <col min="9985" max="9985" width="43.83203125" style="8" customWidth="1"/>
    <col min="9986" max="9986" width="12.83203125" style="8" customWidth="1"/>
    <col min="9987" max="9987" width="15.5" style="8" customWidth="1"/>
    <col min="9988" max="9990" width="11.5" style="8"/>
    <col min="9991" max="9991" width="26.6640625" style="8" customWidth="1"/>
    <col min="9992" max="10240" width="11.5" style="8"/>
    <col min="10241" max="10241" width="43.83203125" style="8" customWidth="1"/>
    <col min="10242" max="10242" width="12.83203125" style="8" customWidth="1"/>
    <col min="10243" max="10243" width="15.5" style="8" customWidth="1"/>
    <col min="10244" max="10246" width="11.5" style="8"/>
    <col min="10247" max="10247" width="26.6640625" style="8" customWidth="1"/>
    <col min="10248" max="10496" width="11.5" style="8"/>
    <col min="10497" max="10497" width="43.83203125" style="8" customWidth="1"/>
    <col min="10498" max="10498" width="12.83203125" style="8" customWidth="1"/>
    <col min="10499" max="10499" width="15.5" style="8" customWidth="1"/>
    <col min="10500" max="10502" width="11.5" style="8"/>
    <col min="10503" max="10503" width="26.6640625" style="8" customWidth="1"/>
    <col min="10504" max="10752" width="11.5" style="8"/>
    <col min="10753" max="10753" width="43.83203125" style="8" customWidth="1"/>
    <col min="10754" max="10754" width="12.83203125" style="8" customWidth="1"/>
    <col min="10755" max="10755" width="15.5" style="8" customWidth="1"/>
    <col min="10756" max="10758" width="11.5" style="8"/>
    <col min="10759" max="10759" width="26.6640625" style="8" customWidth="1"/>
    <col min="10760" max="11008" width="11.5" style="8"/>
    <col min="11009" max="11009" width="43.83203125" style="8" customWidth="1"/>
    <col min="11010" max="11010" width="12.83203125" style="8" customWidth="1"/>
    <col min="11011" max="11011" width="15.5" style="8" customWidth="1"/>
    <col min="11012" max="11014" width="11.5" style="8"/>
    <col min="11015" max="11015" width="26.6640625" style="8" customWidth="1"/>
    <col min="11016" max="11264" width="11.5" style="8"/>
    <col min="11265" max="11265" width="43.83203125" style="8" customWidth="1"/>
    <col min="11266" max="11266" width="12.83203125" style="8" customWidth="1"/>
    <col min="11267" max="11267" width="15.5" style="8" customWidth="1"/>
    <col min="11268" max="11270" width="11.5" style="8"/>
    <col min="11271" max="11271" width="26.6640625" style="8" customWidth="1"/>
    <col min="11272" max="11520" width="11.5" style="8"/>
    <col min="11521" max="11521" width="43.83203125" style="8" customWidth="1"/>
    <col min="11522" max="11522" width="12.83203125" style="8" customWidth="1"/>
    <col min="11523" max="11523" width="15.5" style="8" customWidth="1"/>
    <col min="11524" max="11526" width="11.5" style="8"/>
    <col min="11527" max="11527" width="26.6640625" style="8" customWidth="1"/>
    <col min="11528" max="11776" width="11.5" style="8"/>
    <col min="11777" max="11777" width="43.83203125" style="8" customWidth="1"/>
    <col min="11778" max="11778" width="12.83203125" style="8" customWidth="1"/>
    <col min="11779" max="11779" width="15.5" style="8" customWidth="1"/>
    <col min="11780" max="11782" width="11.5" style="8"/>
    <col min="11783" max="11783" width="26.6640625" style="8" customWidth="1"/>
    <col min="11784" max="12032" width="11.5" style="8"/>
    <col min="12033" max="12033" width="43.83203125" style="8" customWidth="1"/>
    <col min="12034" max="12034" width="12.83203125" style="8" customWidth="1"/>
    <col min="12035" max="12035" width="15.5" style="8" customWidth="1"/>
    <col min="12036" max="12038" width="11.5" style="8"/>
    <col min="12039" max="12039" width="26.6640625" style="8" customWidth="1"/>
    <col min="12040" max="12288" width="11.5" style="8"/>
    <col min="12289" max="12289" width="43.83203125" style="8" customWidth="1"/>
    <col min="12290" max="12290" width="12.83203125" style="8" customWidth="1"/>
    <col min="12291" max="12291" width="15.5" style="8" customWidth="1"/>
    <col min="12292" max="12294" width="11.5" style="8"/>
    <col min="12295" max="12295" width="26.6640625" style="8" customWidth="1"/>
    <col min="12296" max="12544" width="11.5" style="8"/>
    <col min="12545" max="12545" width="43.83203125" style="8" customWidth="1"/>
    <col min="12546" max="12546" width="12.83203125" style="8" customWidth="1"/>
    <col min="12547" max="12547" width="15.5" style="8" customWidth="1"/>
    <col min="12548" max="12550" width="11.5" style="8"/>
    <col min="12551" max="12551" width="26.6640625" style="8" customWidth="1"/>
    <col min="12552" max="12800" width="11.5" style="8"/>
    <col min="12801" max="12801" width="43.83203125" style="8" customWidth="1"/>
    <col min="12802" max="12802" width="12.83203125" style="8" customWidth="1"/>
    <col min="12803" max="12803" width="15.5" style="8" customWidth="1"/>
    <col min="12804" max="12806" width="11.5" style="8"/>
    <col min="12807" max="12807" width="26.6640625" style="8" customWidth="1"/>
    <col min="12808" max="13056" width="11.5" style="8"/>
    <col min="13057" max="13057" width="43.83203125" style="8" customWidth="1"/>
    <col min="13058" max="13058" width="12.83203125" style="8" customWidth="1"/>
    <col min="13059" max="13059" width="15.5" style="8" customWidth="1"/>
    <col min="13060" max="13062" width="11.5" style="8"/>
    <col min="13063" max="13063" width="26.6640625" style="8" customWidth="1"/>
    <col min="13064" max="13312" width="11.5" style="8"/>
    <col min="13313" max="13313" width="43.83203125" style="8" customWidth="1"/>
    <col min="13314" max="13314" width="12.83203125" style="8" customWidth="1"/>
    <col min="13315" max="13315" width="15.5" style="8" customWidth="1"/>
    <col min="13316" max="13318" width="11.5" style="8"/>
    <col min="13319" max="13319" width="26.6640625" style="8" customWidth="1"/>
    <col min="13320" max="13568" width="11.5" style="8"/>
    <col min="13569" max="13569" width="43.83203125" style="8" customWidth="1"/>
    <col min="13570" max="13570" width="12.83203125" style="8" customWidth="1"/>
    <col min="13571" max="13571" width="15.5" style="8" customWidth="1"/>
    <col min="13572" max="13574" width="11.5" style="8"/>
    <col min="13575" max="13575" width="26.6640625" style="8" customWidth="1"/>
    <col min="13576" max="13824" width="11.5" style="8"/>
    <col min="13825" max="13825" width="43.83203125" style="8" customWidth="1"/>
    <col min="13826" max="13826" width="12.83203125" style="8" customWidth="1"/>
    <col min="13827" max="13827" width="15.5" style="8" customWidth="1"/>
    <col min="13828" max="13830" width="11.5" style="8"/>
    <col min="13831" max="13831" width="26.6640625" style="8" customWidth="1"/>
    <col min="13832" max="14080" width="11.5" style="8"/>
    <col min="14081" max="14081" width="43.83203125" style="8" customWidth="1"/>
    <col min="14082" max="14082" width="12.83203125" style="8" customWidth="1"/>
    <col min="14083" max="14083" width="15.5" style="8" customWidth="1"/>
    <col min="14084" max="14086" width="11.5" style="8"/>
    <col min="14087" max="14087" width="26.6640625" style="8" customWidth="1"/>
    <col min="14088" max="14336" width="11.5" style="8"/>
    <col min="14337" max="14337" width="43.83203125" style="8" customWidth="1"/>
    <col min="14338" max="14338" width="12.83203125" style="8" customWidth="1"/>
    <col min="14339" max="14339" width="15.5" style="8" customWidth="1"/>
    <col min="14340" max="14342" width="11.5" style="8"/>
    <col min="14343" max="14343" width="26.6640625" style="8" customWidth="1"/>
    <col min="14344" max="14592" width="11.5" style="8"/>
    <col min="14593" max="14593" width="43.83203125" style="8" customWidth="1"/>
    <col min="14594" max="14594" width="12.83203125" style="8" customWidth="1"/>
    <col min="14595" max="14595" width="15.5" style="8" customWidth="1"/>
    <col min="14596" max="14598" width="11.5" style="8"/>
    <col min="14599" max="14599" width="26.6640625" style="8" customWidth="1"/>
    <col min="14600" max="14848" width="11.5" style="8"/>
    <col min="14849" max="14849" width="43.83203125" style="8" customWidth="1"/>
    <col min="14850" max="14850" width="12.83203125" style="8" customWidth="1"/>
    <col min="14851" max="14851" width="15.5" style="8" customWidth="1"/>
    <col min="14852" max="14854" width="11.5" style="8"/>
    <col min="14855" max="14855" width="26.6640625" style="8" customWidth="1"/>
    <col min="14856" max="15104" width="11.5" style="8"/>
    <col min="15105" max="15105" width="43.83203125" style="8" customWidth="1"/>
    <col min="15106" max="15106" width="12.83203125" style="8" customWidth="1"/>
    <col min="15107" max="15107" width="15.5" style="8" customWidth="1"/>
    <col min="15108" max="15110" width="11.5" style="8"/>
    <col min="15111" max="15111" width="26.6640625" style="8" customWidth="1"/>
    <col min="15112" max="15360" width="11.5" style="8"/>
    <col min="15361" max="15361" width="43.83203125" style="8" customWidth="1"/>
    <col min="15362" max="15362" width="12.83203125" style="8" customWidth="1"/>
    <col min="15363" max="15363" width="15.5" style="8" customWidth="1"/>
    <col min="15364" max="15366" width="11.5" style="8"/>
    <col min="15367" max="15367" width="26.6640625" style="8" customWidth="1"/>
    <col min="15368" max="15616" width="11.5" style="8"/>
    <col min="15617" max="15617" width="43.83203125" style="8" customWidth="1"/>
    <col min="15618" max="15618" width="12.83203125" style="8" customWidth="1"/>
    <col min="15619" max="15619" width="15.5" style="8" customWidth="1"/>
    <col min="15620" max="15622" width="11.5" style="8"/>
    <col min="15623" max="15623" width="26.6640625" style="8" customWidth="1"/>
    <col min="15624" max="15872" width="11.5" style="8"/>
    <col min="15873" max="15873" width="43.83203125" style="8" customWidth="1"/>
    <col min="15874" max="15874" width="12.83203125" style="8" customWidth="1"/>
    <col min="15875" max="15875" width="15.5" style="8" customWidth="1"/>
    <col min="15876" max="15878" width="11.5" style="8"/>
    <col min="15879" max="15879" width="26.6640625" style="8" customWidth="1"/>
    <col min="15880" max="16128" width="11.5" style="8"/>
    <col min="16129" max="16129" width="43.83203125" style="8" customWidth="1"/>
    <col min="16130" max="16130" width="12.83203125" style="8" customWidth="1"/>
    <col min="16131" max="16131" width="15.5" style="8" customWidth="1"/>
    <col min="16132" max="16134" width="11.5" style="8"/>
    <col min="16135" max="16135" width="26.6640625" style="8" customWidth="1"/>
    <col min="16136" max="16384" width="11.5" style="8"/>
  </cols>
  <sheetData>
    <row r="1" spans="1:11" s="7" customFormat="1" ht="23.25" customHeight="1" x14ac:dyDescent="0.15">
      <c r="A1" s="764"/>
      <c r="B1" s="765" t="s">
        <v>46</v>
      </c>
      <c r="C1" s="766"/>
      <c r="D1" s="766"/>
      <c r="E1" s="766"/>
      <c r="F1" s="767"/>
      <c r="G1" s="6" t="s">
        <v>47</v>
      </c>
    </row>
    <row r="2" spans="1:11" s="7" customFormat="1" ht="23.25" customHeight="1" x14ac:dyDescent="0.15">
      <c r="A2" s="764"/>
      <c r="B2" s="768"/>
      <c r="C2" s="769"/>
      <c r="D2" s="769"/>
      <c r="E2" s="769"/>
      <c r="F2" s="770"/>
      <c r="G2" s="6" t="s">
        <v>39</v>
      </c>
    </row>
    <row r="3" spans="1:11" s="7" customFormat="1" ht="23.25" customHeight="1" x14ac:dyDescent="0.15">
      <c r="A3" s="764"/>
      <c r="B3" s="771"/>
      <c r="C3" s="772"/>
      <c r="D3" s="772"/>
      <c r="E3" s="772"/>
      <c r="F3" s="773"/>
      <c r="G3" s="6" t="s">
        <v>38</v>
      </c>
    </row>
    <row r="4" spans="1:11" x14ac:dyDescent="0.15">
      <c r="A4" s="774" t="s">
        <v>64</v>
      </c>
      <c r="B4" s="774"/>
      <c r="C4" s="774"/>
      <c r="D4" s="774"/>
      <c r="E4" s="774"/>
      <c r="F4" s="774"/>
      <c r="G4" s="774"/>
    </row>
    <row r="5" spans="1:11" x14ac:dyDescent="0.15">
      <c r="A5" s="775" t="s">
        <v>37</v>
      </c>
      <c r="B5" s="775"/>
      <c r="C5" s="775"/>
      <c r="D5" s="775"/>
      <c r="E5" s="775"/>
      <c r="F5" s="775"/>
      <c r="G5" s="775"/>
    </row>
    <row r="6" spans="1:11" x14ac:dyDescent="0.15">
      <c r="A6" s="776" t="s">
        <v>65</v>
      </c>
      <c r="B6" s="776"/>
      <c r="C6" s="776"/>
      <c r="D6" s="776"/>
      <c r="E6" s="776"/>
      <c r="F6" s="776"/>
      <c r="G6" s="776"/>
    </row>
    <row r="7" spans="1:11" x14ac:dyDescent="0.15">
      <c r="A7" s="775" t="s">
        <v>36</v>
      </c>
      <c r="B7" s="775"/>
      <c r="C7" s="775"/>
      <c r="D7" s="775"/>
      <c r="E7" s="775"/>
      <c r="F7" s="775"/>
      <c r="G7" s="775"/>
    </row>
    <row r="8" spans="1:11" x14ac:dyDescent="0.15">
      <c r="A8" s="777"/>
      <c r="B8" s="777"/>
      <c r="C8" s="777"/>
      <c r="D8" s="777"/>
      <c r="E8" s="777"/>
      <c r="F8" s="777"/>
      <c r="G8" s="777"/>
    </row>
    <row r="9" spans="1:11" x14ac:dyDescent="0.15">
      <c r="A9" s="775" t="s">
        <v>35</v>
      </c>
      <c r="B9" s="775"/>
      <c r="C9" s="775"/>
      <c r="D9" s="775"/>
      <c r="E9" s="775"/>
      <c r="F9" s="775"/>
      <c r="G9" s="775"/>
    </row>
    <row r="10" spans="1:11" x14ac:dyDescent="0.15">
      <c r="A10" s="777" t="s">
        <v>35</v>
      </c>
      <c r="B10" s="777"/>
      <c r="C10" s="777"/>
      <c r="D10" s="777"/>
      <c r="E10" s="777"/>
      <c r="F10" s="777"/>
      <c r="G10" s="777"/>
    </row>
    <row r="11" spans="1:11" x14ac:dyDescent="0.15">
      <c r="A11" s="778" t="s">
        <v>48</v>
      </c>
      <c r="B11" s="778"/>
      <c r="C11" s="778"/>
      <c r="D11" s="778"/>
      <c r="E11" s="778"/>
      <c r="F11" s="778"/>
      <c r="G11" s="778"/>
    </row>
    <row r="12" spans="1:11" x14ac:dyDescent="0.15">
      <c r="A12" s="724" t="s">
        <v>49</v>
      </c>
      <c r="B12" s="724"/>
      <c r="C12" s="724"/>
      <c r="D12" s="724"/>
      <c r="E12" s="724"/>
      <c r="F12" s="724"/>
      <c r="G12" s="724"/>
    </row>
    <row r="13" spans="1:11" x14ac:dyDescent="0.15">
      <c r="A13" s="761" t="s">
        <v>33</v>
      </c>
      <c r="B13" s="762"/>
      <c r="C13" s="762"/>
      <c r="D13" s="762"/>
      <c r="E13" s="762"/>
      <c r="F13" s="762"/>
      <c r="G13" s="763"/>
    </row>
    <row r="14" spans="1:11" ht="55" customHeight="1" x14ac:dyDescent="0.15">
      <c r="A14" s="807" t="s">
        <v>394</v>
      </c>
      <c r="B14" s="823"/>
      <c r="C14" s="824"/>
      <c r="D14" s="827" t="s">
        <v>50</v>
      </c>
      <c r="E14" s="786"/>
      <c r="F14" s="786"/>
      <c r="G14" s="787"/>
    </row>
    <row r="15" spans="1:11" ht="55" customHeight="1" x14ac:dyDescent="0.15">
      <c r="A15" s="825"/>
      <c r="B15" s="825"/>
      <c r="C15" s="826"/>
      <c r="D15" s="788"/>
      <c r="E15" s="789"/>
      <c r="F15" s="789"/>
      <c r="G15" s="790"/>
      <c r="I15" s="814"/>
      <c r="J15" s="815"/>
      <c r="K15" s="816"/>
    </row>
    <row r="16" spans="1:11" ht="55" customHeight="1" x14ac:dyDescent="0.15">
      <c r="A16" s="825"/>
      <c r="B16" s="825"/>
      <c r="C16" s="826"/>
      <c r="D16" s="788"/>
      <c r="E16" s="789"/>
      <c r="F16" s="789"/>
      <c r="G16" s="790"/>
      <c r="I16" s="817"/>
      <c r="J16" s="818"/>
      <c r="K16" s="819"/>
    </row>
    <row r="17" spans="1:11" ht="55" customHeight="1" x14ac:dyDescent="0.15">
      <c r="A17" s="825"/>
      <c r="B17" s="825"/>
      <c r="C17" s="826"/>
      <c r="D17" s="788"/>
      <c r="E17" s="789"/>
      <c r="F17" s="789"/>
      <c r="G17" s="790"/>
      <c r="I17" s="817"/>
      <c r="J17" s="818"/>
      <c r="K17" s="819"/>
    </row>
    <row r="18" spans="1:11" ht="55" customHeight="1" x14ac:dyDescent="0.15">
      <c r="A18" s="825"/>
      <c r="B18" s="825"/>
      <c r="C18" s="826"/>
      <c r="D18" s="788"/>
      <c r="E18" s="789"/>
      <c r="F18" s="789"/>
      <c r="G18" s="790"/>
      <c r="I18" s="817"/>
      <c r="J18" s="818"/>
      <c r="K18" s="819"/>
    </row>
    <row r="19" spans="1:11" ht="55" customHeight="1" x14ac:dyDescent="0.15">
      <c r="A19" s="825"/>
      <c r="B19" s="825"/>
      <c r="C19" s="826"/>
      <c r="D19" s="788"/>
      <c r="E19" s="789"/>
      <c r="F19" s="789"/>
      <c r="G19" s="790"/>
      <c r="I19" s="817"/>
      <c r="J19" s="818"/>
      <c r="K19" s="819"/>
    </row>
    <row r="20" spans="1:11" ht="55" customHeight="1" x14ac:dyDescent="0.15">
      <c r="A20" s="825"/>
      <c r="B20" s="825"/>
      <c r="C20" s="826"/>
      <c r="D20" s="788"/>
      <c r="E20" s="789"/>
      <c r="F20" s="789"/>
      <c r="G20" s="790"/>
      <c r="I20" s="817"/>
      <c r="J20" s="818"/>
      <c r="K20" s="819"/>
    </row>
    <row r="21" spans="1:11" ht="17" customHeight="1" x14ac:dyDescent="0.15">
      <c r="A21" s="812" t="s">
        <v>66</v>
      </c>
      <c r="B21" s="813"/>
      <c r="C21" s="813"/>
      <c r="D21" s="813"/>
      <c r="E21" s="813"/>
      <c r="F21" s="813"/>
      <c r="G21" s="813"/>
      <c r="I21" s="820"/>
      <c r="J21" s="821"/>
      <c r="K21" s="822"/>
    </row>
    <row r="22" spans="1:11" ht="17" customHeight="1" x14ac:dyDescent="0.15">
      <c r="A22" s="779" t="s">
        <v>393</v>
      </c>
      <c r="B22" s="780"/>
      <c r="C22" s="780"/>
      <c r="D22" s="780"/>
      <c r="E22" s="780"/>
      <c r="F22" s="780"/>
      <c r="G22" s="781"/>
    </row>
    <row r="23" spans="1:11" x14ac:dyDescent="0.15">
      <c r="A23" s="782"/>
      <c r="B23" s="783"/>
      <c r="C23" s="783"/>
      <c r="D23" s="783"/>
      <c r="E23" s="783"/>
      <c r="F23" s="783"/>
      <c r="G23" s="784"/>
    </row>
    <row r="24" spans="1:11" x14ac:dyDescent="0.15">
      <c r="A24" s="782"/>
      <c r="B24" s="783"/>
      <c r="C24" s="783"/>
      <c r="D24" s="783"/>
      <c r="E24" s="783"/>
      <c r="F24" s="783"/>
      <c r="G24" s="784"/>
    </row>
    <row r="25" spans="1:11" ht="15" thickBot="1" x14ac:dyDescent="0.2">
      <c r="A25" s="803" t="s">
        <v>30</v>
      </c>
      <c r="B25" s="804"/>
      <c r="C25" s="804"/>
      <c r="D25" s="804"/>
      <c r="E25" s="804"/>
      <c r="F25" s="804"/>
      <c r="G25" s="805"/>
    </row>
    <row r="26" spans="1:11" x14ac:dyDescent="0.15">
      <c r="A26" s="828" t="s">
        <v>56</v>
      </c>
      <c r="B26" s="829"/>
      <c r="C26" s="829"/>
      <c r="D26" s="829"/>
      <c r="E26" s="829"/>
      <c r="F26" s="829"/>
      <c r="G26" s="830"/>
    </row>
    <row r="27" spans="1:11" ht="6.75" customHeight="1" x14ac:dyDescent="0.15">
      <c r="A27" s="831"/>
      <c r="B27" s="832"/>
      <c r="C27" s="832"/>
      <c r="D27" s="832"/>
      <c r="E27" s="832"/>
      <c r="F27" s="832"/>
      <c r="G27" s="833"/>
    </row>
    <row r="28" spans="1:11" ht="12" customHeight="1" x14ac:dyDescent="0.15">
      <c r="A28" s="831"/>
      <c r="B28" s="832"/>
      <c r="C28" s="832"/>
      <c r="D28" s="832"/>
      <c r="E28" s="832"/>
      <c r="F28" s="832"/>
      <c r="G28" s="833"/>
    </row>
    <row r="29" spans="1:11" ht="15" thickBot="1" x14ac:dyDescent="0.2">
      <c r="A29" s="831"/>
      <c r="B29" s="832"/>
      <c r="C29" s="832"/>
      <c r="D29" s="832"/>
      <c r="E29" s="832"/>
      <c r="F29" s="832"/>
      <c r="G29" s="833"/>
    </row>
    <row r="30" spans="1:11" ht="15" thickBot="1" x14ac:dyDescent="0.2">
      <c r="A30" s="794" t="s">
        <v>52</v>
      </c>
      <c r="B30" s="795"/>
      <c r="C30" s="795"/>
      <c r="D30" s="795"/>
      <c r="E30" s="795"/>
      <c r="F30" s="795"/>
      <c r="G30" s="796"/>
    </row>
    <row r="31" spans="1:11" ht="31.5" customHeight="1" thickBot="1" x14ac:dyDescent="0.2">
      <c r="A31" s="797" t="s">
        <v>53</v>
      </c>
      <c r="B31" s="798"/>
      <c r="C31" s="798"/>
      <c r="D31" s="798"/>
      <c r="E31" s="798"/>
      <c r="F31" s="798"/>
      <c r="G31" s="799"/>
    </row>
    <row r="32" spans="1:11" ht="15" thickBot="1" x14ac:dyDescent="0.2">
      <c r="A32" s="794" t="s">
        <v>28</v>
      </c>
      <c r="B32" s="795"/>
      <c r="C32" s="795"/>
      <c r="D32" s="795"/>
      <c r="E32" s="795"/>
      <c r="F32" s="795"/>
      <c r="G32" s="796"/>
    </row>
    <row r="33" spans="1:7" ht="29.25" customHeight="1" x14ac:dyDescent="0.15">
      <c r="A33" s="800" t="s">
        <v>63</v>
      </c>
      <c r="B33" s="801"/>
      <c r="C33" s="801"/>
      <c r="D33" s="801"/>
      <c r="E33" s="801"/>
      <c r="F33" s="801"/>
      <c r="G33" s="802"/>
    </row>
    <row r="34" spans="1:7" x14ac:dyDescent="0.15">
      <c r="A34" s="747" t="s">
        <v>27</v>
      </c>
      <c r="B34" s="748"/>
      <c r="C34" s="748"/>
      <c r="D34" s="748"/>
      <c r="E34" s="748"/>
      <c r="F34" s="748"/>
      <c r="G34" s="749"/>
    </row>
    <row r="35" spans="1:7" x14ac:dyDescent="0.15">
      <c r="A35" s="9" t="s">
        <v>54</v>
      </c>
      <c r="B35" s="10"/>
      <c r="C35" s="10"/>
      <c r="D35" s="10"/>
      <c r="E35" s="10"/>
      <c r="F35" s="10"/>
      <c r="G35" s="10"/>
    </row>
    <row r="36" spans="1:7" x14ac:dyDescent="0.15">
      <c r="A36" s="743" t="s">
        <v>55</v>
      </c>
      <c r="B36" s="743"/>
      <c r="C36" s="11"/>
      <c r="D36" s="11"/>
      <c r="E36" s="11"/>
      <c r="F36" s="11"/>
      <c r="G36" s="11"/>
    </row>
    <row r="37" spans="1:7" x14ac:dyDescent="0.15">
      <c r="A37" s="12"/>
      <c r="B37" s="12"/>
      <c r="C37" s="12"/>
      <c r="D37" s="12"/>
      <c r="E37" s="12"/>
      <c r="F37" s="12"/>
      <c r="G37" s="12"/>
    </row>
  </sheetData>
  <mergeCells count="25">
    <mergeCell ref="A36:B36"/>
    <mergeCell ref="D14:G20"/>
    <mergeCell ref="A22:G24"/>
    <mergeCell ref="A26:G29"/>
    <mergeCell ref="A30:G30"/>
    <mergeCell ref="A31:G31"/>
    <mergeCell ref="A32:G32"/>
    <mergeCell ref="A33:G33"/>
    <mergeCell ref="A34:G34"/>
    <mergeCell ref="A25:G25"/>
    <mergeCell ref="I15:K21"/>
    <mergeCell ref="A21:G21"/>
    <mergeCell ref="A14:C20"/>
    <mergeCell ref="A13:G13"/>
    <mergeCell ref="A1:A3"/>
    <mergeCell ref="B1:F3"/>
    <mergeCell ref="A4:G4"/>
    <mergeCell ref="A5:G5"/>
    <mergeCell ref="A6:G6"/>
    <mergeCell ref="A7:G7"/>
    <mergeCell ref="A8:G8"/>
    <mergeCell ref="A9:G9"/>
    <mergeCell ref="A10:G10"/>
    <mergeCell ref="A11:G11"/>
    <mergeCell ref="A12:G12"/>
  </mergeCells>
  <printOptions gridLines="1"/>
  <pageMargins left="0.70866141732283472" right="0.51181102362204722" top="1.15625" bottom="0.55118110236220474" header="0.31496062992125984" footer="0.31496062992125984"/>
  <pageSetup scale="64" orientation="portrait"/>
  <headerFooter>
    <oddFooter xml:space="preserve">&amp;CInstituto Departamental de Acción Comunal  de Cundinamarca 
Sede Administrativa. Calle 26  51-53. Torre Salud Piso 3. 
Bogotá, D.C. Tel. (1) 749 1001  www.cundinamarca.gov.co/wps/portal/idaco @enaccioncomunal 
</oddFooter>
  </headerFooter>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6A2B2F-CAA6-4E4A-9F8A-1507FE54E735}">
  <sheetPr>
    <tabColor rgb="FFFFC000"/>
  </sheetPr>
  <dimension ref="A1:G42"/>
  <sheetViews>
    <sheetView showGridLines="0" view="pageBreakPreview" topLeftCell="A14" zoomScaleNormal="93" zoomScaleSheetLayoutView="100" zoomScalePageLayoutView="80" workbookViewId="0">
      <selection activeCell="A14" sqref="A14:C27"/>
    </sheetView>
  </sheetViews>
  <sheetFormatPr baseColWidth="10" defaultColWidth="11.5" defaultRowHeight="14" x14ac:dyDescent="0.15"/>
  <cols>
    <col min="1" max="1" width="43.83203125" style="8" customWidth="1"/>
    <col min="2" max="2" width="12.83203125" style="8" customWidth="1"/>
    <col min="3" max="3" width="15.5" style="8" customWidth="1"/>
    <col min="4" max="4" width="9.6640625" style="8" customWidth="1"/>
    <col min="5" max="5" width="10.5" style="8" customWidth="1"/>
    <col min="6" max="6" width="11.5" style="8" customWidth="1"/>
    <col min="7" max="7" width="21.33203125" style="8" customWidth="1"/>
    <col min="8" max="256" width="11.5" style="8"/>
    <col min="257" max="257" width="43.83203125" style="8" customWidth="1"/>
    <col min="258" max="258" width="12.83203125" style="8" customWidth="1"/>
    <col min="259" max="259" width="15.5" style="8" customWidth="1"/>
    <col min="260" max="262" width="11.5" style="8"/>
    <col min="263" max="263" width="26.6640625" style="8" customWidth="1"/>
    <col min="264" max="512" width="11.5" style="8"/>
    <col min="513" max="513" width="43.83203125" style="8" customWidth="1"/>
    <col min="514" max="514" width="12.83203125" style="8" customWidth="1"/>
    <col min="515" max="515" width="15.5" style="8" customWidth="1"/>
    <col min="516" max="518" width="11.5" style="8"/>
    <col min="519" max="519" width="26.6640625" style="8" customWidth="1"/>
    <col min="520" max="768" width="11.5" style="8"/>
    <col min="769" max="769" width="43.83203125" style="8" customWidth="1"/>
    <col min="770" max="770" width="12.83203125" style="8" customWidth="1"/>
    <col min="771" max="771" width="15.5" style="8" customWidth="1"/>
    <col min="772" max="774" width="11.5" style="8"/>
    <col min="775" max="775" width="26.6640625" style="8" customWidth="1"/>
    <col min="776" max="1024" width="11.5" style="8"/>
    <col min="1025" max="1025" width="43.83203125" style="8" customWidth="1"/>
    <col min="1026" max="1026" width="12.83203125" style="8" customWidth="1"/>
    <col min="1027" max="1027" width="15.5" style="8" customWidth="1"/>
    <col min="1028" max="1030" width="11.5" style="8"/>
    <col min="1031" max="1031" width="26.6640625" style="8" customWidth="1"/>
    <col min="1032" max="1280" width="11.5" style="8"/>
    <col min="1281" max="1281" width="43.83203125" style="8" customWidth="1"/>
    <col min="1282" max="1282" width="12.83203125" style="8" customWidth="1"/>
    <col min="1283" max="1283" width="15.5" style="8" customWidth="1"/>
    <col min="1284" max="1286" width="11.5" style="8"/>
    <col min="1287" max="1287" width="26.6640625" style="8" customWidth="1"/>
    <col min="1288" max="1536" width="11.5" style="8"/>
    <col min="1537" max="1537" width="43.83203125" style="8" customWidth="1"/>
    <col min="1538" max="1538" width="12.83203125" style="8" customWidth="1"/>
    <col min="1539" max="1539" width="15.5" style="8" customWidth="1"/>
    <col min="1540" max="1542" width="11.5" style="8"/>
    <col min="1543" max="1543" width="26.6640625" style="8" customWidth="1"/>
    <col min="1544" max="1792" width="11.5" style="8"/>
    <col min="1793" max="1793" width="43.83203125" style="8" customWidth="1"/>
    <col min="1794" max="1794" width="12.83203125" style="8" customWidth="1"/>
    <col min="1795" max="1795" width="15.5" style="8" customWidth="1"/>
    <col min="1796" max="1798" width="11.5" style="8"/>
    <col min="1799" max="1799" width="26.6640625" style="8" customWidth="1"/>
    <col min="1800" max="2048" width="11.5" style="8"/>
    <col min="2049" max="2049" width="43.83203125" style="8" customWidth="1"/>
    <col min="2050" max="2050" width="12.83203125" style="8" customWidth="1"/>
    <col min="2051" max="2051" width="15.5" style="8" customWidth="1"/>
    <col min="2052" max="2054" width="11.5" style="8"/>
    <col min="2055" max="2055" width="26.6640625" style="8" customWidth="1"/>
    <col min="2056" max="2304" width="11.5" style="8"/>
    <col min="2305" max="2305" width="43.83203125" style="8" customWidth="1"/>
    <col min="2306" max="2306" width="12.83203125" style="8" customWidth="1"/>
    <col min="2307" max="2307" width="15.5" style="8" customWidth="1"/>
    <col min="2308" max="2310" width="11.5" style="8"/>
    <col min="2311" max="2311" width="26.6640625" style="8" customWidth="1"/>
    <col min="2312" max="2560" width="11.5" style="8"/>
    <col min="2561" max="2561" width="43.83203125" style="8" customWidth="1"/>
    <col min="2562" max="2562" width="12.83203125" style="8" customWidth="1"/>
    <col min="2563" max="2563" width="15.5" style="8" customWidth="1"/>
    <col min="2564" max="2566" width="11.5" style="8"/>
    <col min="2567" max="2567" width="26.6640625" style="8" customWidth="1"/>
    <col min="2568" max="2816" width="11.5" style="8"/>
    <col min="2817" max="2817" width="43.83203125" style="8" customWidth="1"/>
    <col min="2818" max="2818" width="12.83203125" style="8" customWidth="1"/>
    <col min="2819" max="2819" width="15.5" style="8" customWidth="1"/>
    <col min="2820" max="2822" width="11.5" style="8"/>
    <col min="2823" max="2823" width="26.6640625" style="8" customWidth="1"/>
    <col min="2824" max="3072" width="11.5" style="8"/>
    <col min="3073" max="3073" width="43.83203125" style="8" customWidth="1"/>
    <col min="3074" max="3074" width="12.83203125" style="8" customWidth="1"/>
    <col min="3075" max="3075" width="15.5" style="8" customWidth="1"/>
    <col min="3076" max="3078" width="11.5" style="8"/>
    <col min="3079" max="3079" width="26.6640625" style="8" customWidth="1"/>
    <col min="3080" max="3328" width="11.5" style="8"/>
    <col min="3329" max="3329" width="43.83203125" style="8" customWidth="1"/>
    <col min="3330" max="3330" width="12.83203125" style="8" customWidth="1"/>
    <col min="3331" max="3331" width="15.5" style="8" customWidth="1"/>
    <col min="3332" max="3334" width="11.5" style="8"/>
    <col min="3335" max="3335" width="26.6640625" style="8" customWidth="1"/>
    <col min="3336" max="3584" width="11.5" style="8"/>
    <col min="3585" max="3585" width="43.83203125" style="8" customWidth="1"/>
    <col min="3586" max="3586" width="12.83203125" style="8" customWidth="1"/>
    <col min="3587" max="3587" width="15.5" style="8" customWidth="1"/>
    <col min="3588" max="3590" width="11.5" style="8"/>
    <col min="3591" max="3591" width="26.6640625" style="8" customWidth="1"/>
    <col min="3592" max="3840" width="11.5" style="8"/>
    <col min="3841" max="3841" width="43.83203125" style="8" customWidth="1"/>
    <col min="3842" max="3842" width="12.83203125" style="8" customWidth="1"/>
    <col min="3843" max="3843" width="15.5" style="8" customWidth="1"/>
    <col min="3844" max="3846" width="11.5" style="8"/>
    <col min="3847" max="3847" width="26.6640625" style="8" customWidth="1"/>
    <col min="3848" max="4096" width="11.5" style="8"/>
    <col min="4097" max="4097" width="43.83203125" style="8" customWidth="1"/>
    <col min="4098" max="4098" width="12.83203125" style="8" customWidth="1"/>
    <col min="4099" max="4099" width="15.5" style="8" customWidth="1"/>
    <col min="4100" max="4102" width="11.5" style="8"/>
    <col min="4103" max="4103" width="26.6640625" style="8" customWidth="1"/>
    <col min="4104" max="4352" width="11.5" style="8"/>
    <col min="4353" max="4353" width="43.83203125" style="8" customWidth="1"/>
    <col min="4354" max="4354" width="12.83203125" style="8" customWidth="1"/>
    <col min="4355" max="4355" width="15.5" style="8" customWidth="1"/>
    <col min="4356" max="4358" width="11.5" style="8"/>
    <col min="4359" max="4359" width="26.6640625" style="8" customWidth="1"/>
    <col min="4360" max="4608" width="11.5" style="8"/>
    <col min="4609" max="4609" width="43.83203125" style="8" customWidth="1"/>
    <col min="4610" max="4610" width="12.83203125" style="8" customWidth="1"/>
    <col min="4611" max="4611" width="15.5" style="8" customWidth="1"/>
    <col min="4612" max="4614" width="11.5" style="8"/>
    <col min="4615" max="4615" width="26.6640625" style="8" customWidth="1"/>
    <col min="4616" max="4864" width="11.5" style="8"/>
    <col min="4865" max="4865" width="43.83203125" style="8" customWidth="1"/>
    <col min="4866" max="4866" width="12.83203125" style="8" customWidth="1"/>
    <col min="4867" max="4867" width="15.5" style="8" customWidth="1"/>
    <col min="4868" max="4870" width="11.5" style="8"/>
    <col min="4871" max="4871" width="26.6640625" style="8" customWidth="1"/>
    <col min="4872" max="5120" width="11.5" style="8"/>
    <col min="5121" max="5121" width="43.83203125" style="8" customWidth="1"/>
    <col min="5122" max="5122" width="12.83203125" style="8" customWidth="1"/>
    <col min="5123" max="5123" width="15.5" style="8" customWidth="1"/>
    <col min="5124" max="5126" width="11.5" style="8"/>
    <col min="5127" max="5127" width="26.6640625" style="8" customWidth="1"/>
    <col min="5128" max="5376" width="11.5" style="8"/>
    <col min="5377" max="5377" width="43.83203125" style="8" customWidth="1"/>
    <col min="5378" max="5378" width="12.83203125" style="8" customWidth="1"/>
    <col min="5379" max="5379" width="15.5" style="8" customWidth="1"/>
    <col min="5380" max="5382" width="11.5" style="8"/>
    <col min="5383" max="5383" width="26.6640625" style="8" customWidth="1"/>
    <col min="5384" max="5632" width="11.5" style="8"/>
    <col min="5633" max="5633" width="43.83203125" style="8" customWidth="1"/>
    <col min="5634" max="5634" width="12.83203125" style="8" customWidth="1"/>
    <col min="5635" max="5635" width="15.5" style="8" customWidth="1"/>
    <col min="5636" max="5638" width="11.5" style="8"/>
    <col min="5639" max="5639" width="26.6640625" style="8" customWidth="1"/>
    <col min="5640" max="5888" width="11.5" style="8"/>
    <col min="5889" max="5889" width="43.83203125" style="8" customWidth="1"/>
    <col min="5890" max="5890" width="12.83203125" style="8" customWidth="1"/>
    <col min="5891" max="5891" width="15.5" style="8" customWidth="1"/>
    <col min="5892" max="5894" width="11.5" style="8"/>
    <col min="5895" max="5895" width="26.6640625" style="8" customWidth="1"/>
    <col min="5896" max="6144" width="11.5" style="8"/>
    <col min="6145" max="6145" width="43.83203125" style="8" customWidth="1"/>
    <col min="6146" max="6146" width="12.83203125" style="8" customWidth="1"/>
    <col min="6147" max="6147" width="15.5" style="8" customWidth="1"/>
    <col min="6148" max="6150" width="11.5" style="8"/>
    <col min="6151" max="6151" width="26.6640625" style="8" customWidth="1"/>
    <col min="6152" max="6400" width="11.5" style="8"/>
    <col min="6401" max="6401" width="43.83203125" style="8" customWidth="1"/>
    <col min="6402" max="6402" width="12.83203125" style="8" customWidth="1"/>
    <col min="6403" max="6403" width="15.5" style="8" customWidth="1"/>
    <col min="6404" max="6406" width="11.5" style="8"/>
    <col min="6407" max="6407" width="26.6640625" style="8" customWidth="1"/>
    <col min="6408" max="6656" width="11.5" style="8"/>
    <col min="6657" max="6657" width="43.83203125" style="8" customWidth="1"/>
    <col min="6658" max="6658" width="12.83203125" style="8" customWidth="1"/>
    <col min="6659" max="6659" width="15.5" style="8" customWidth="1"/>
    <col min="6660" max="6662" width="11.5" style="8"/>
    <col min="6663" max="6663" width="26.6640625" style="8" customWidth="1"/>
    <col min="6664" max="6912" width="11.5" style="8"/>
    <col min="6913" max="6913" width="43.83203125" style="8" customWidth="1"/>
    <col min="6914" max="6914" width="12.83203125" style="8" customWidth="1"/>
    <col min="6915" max="6915" width="15.5" style="8" customWidth="1"/>
    <col min="6916" max="6918" width="11.5" style="8"/>
    <col min="6919" max="6919" width="26.6640625" style="8" customWidth="1"/>
    <col min="6920" max="7168" width="11.5" style="8"/>
    <col min="7169" max="7169" width="43.83203125" style="8" customWidth="1"/>
    <col min="7170" max="7170" width="12.83203125" style="8" customWidth="1"/>
    <col min="7171" max="7171" width="15.5" style="8" customWidth="1"/>
    <col min="7172" max="7174" width="11.5" style="8"/>
    <col min="7175" max="7175" width="26.6640625" style="8" customWidth="1"/>
    <col min="7176" max="7424" width="11.5" style="8"/>
    <col min="7425" max="7425" width="43.83203125" style="8" customWidth="1"/>
    <col min="7426" max="7426" width="12.83203125" style="8" customWidth="1"/>
    <col min="7427" max="7427" width="15.5" style="8" customWidth="1"/>
    <col min="7428" max="7430" width="11.5" style="8"/>
    <col min="7431" max="7431" width="26.6640625" style="8" customWidth="1"/>
    <col min="7432" max="7680" width="11.5" style="8"/>
    <col min="7681" max="7681" width="43.83203125" style="8" customWidth="1"/>
    <col min="7682" max="7682" width="12.83203125" style="8" customWidth="1"/>
    <col min="7683" max="7683" width="15.5" style="8" customWidth="1"/>
    <col min="7684" max="7686" width="11.5" style="8"/>
    <col min="7687" max="7687" width="26.6640625" style="8" customWidth="1"/>
    <col min="7688" max="7936" width="11.5" style="8"/>
    <col min="7937" max="7937" width="43.83203125" style="8" customWidth="1"/>
    <col min="7938" max="7938" width="12.83203125" style="8" customWidth="1"/>
    <col min="7939" max="7939" width="15.5" style="8" customWidth="1"/>
    <col min="7940" max="7942" width="11.5" style="8"/>
    <col min="7943" max="7943" width="26.6640625" style="8" customWidth="1"/>
    <col min="7944" max="8192" width="11.5" style="8"/>
    <col min="8193" max="8193" width="43.83203125" style="8" customWidth="1"/>
    <col min="8194" max="8194" width="12.83203125" style="8" customWidth="1"/>
    <col min="8195" max="8195" width="15.5" style="8" customWidth="1"/>
    <col min="8196" max="8198" width="11.5" style="8"/>
    <col min="8199" max="8199" width="26.6640625" style="8" customWidth="1"/>
    <col min="8200" max="8448" width="11.5" style="8"/>
    <col min="8449" max="8449" width="43.83203125" style="8" customWidth="1"/>
    <col min="8450" max="8450" width="12.83203125" style="8" customWidth="1"/>
    <col min="8451" max="8451" width="15.5" style="8" customWidth="1"/>
    <col min="8452" max="8454" width="11.5" style="8"/>
    <col min="8455" max="8455" width="26.6640625" style="8" customWidth="1"/>
    <col min="8456" max="8704" width="11.5" style="8"/>
    <col min="8705" max="8705" width="43.83203125" style="8" customWidth="1"/>
    <col min="8706" max="8706" width="12.83203125" style="8" customWidth="1"/>
    <col min="8707" max="8707" width="15.5" style="8" customWidth="1"/>
    <col min="8708" max="8710" width="11.5" style="8"/>
    <col min="8711" max="8711" width="26.6640625" style="8" customWidth="1"/>
    <col min="8712" max="8960" width="11.5" style="8"/>
    <col min="8961" max="8961" width="43.83203125" style="8" customWidth="1"/>
    <col min="8962" max="8962" width="12.83203125" style="8" customWidth="1"/>
    <col min="8963" max="8963" width="15.5" style="8" customWidth="1"/>
    <col min="8964" max="8966" width="11.5" style="8"/>
    <col min="8967" max="8967" width="26.6640625" style="8" customWidth="1"/>
    <col min="8968" max="9216" width="11.5" style="8"/>
    <col min="9217" max="9217" width="43.83203125" style="8" customWidth="1"/>
    <col min="9218" max="9218" width="12.83203125" style="8" customWidth="1"/>
    <col min="9219" max="9219" width="15.5" style="8" customWidth="1"/>
    <col min="9220" max="9222" width="11.5" style="8"/>
    <col min="9223" max="9223" width="26.6640625" style="8" customWidth="1"/>
    <col min="9224" max="9472" width="11.5" style="8"/>
    <col min="9473" max="9473" width="43.83203125" style="8" customWidth="1"/>
    <col min="9474" max="9474" width="12.83203125" style="8" customWidth="1"/>
    <col min="9475" max="9475" width="15.5" style="8" customWidth="1"/>
    <col min="9476" max="9478" width="11.5" style="8"/>
    <col min="9479" max="9479" width="26.6640625" style="8" customWidth="1"/>
    <col min="9480" max="9728" width="11.5" style="8"/>
    <col min="9729" max="9729" width="43.83203125" style="8" customWidth="1"/>
    <col min="9730" max="9730" width="12.83203125" style="8" customWidth="1"/>
    <col min="9731" max="9731" width="15.5" style="8" customWidth="1"/>
    <col min="9732" max="9734" width="11.5" style="8"/>
    <col min="9735" max="9735" width="26.6640625" style="8" customWidth="1"/>
    <col min="9736" max="9984" width="11.5" style="8"/>
    <col min="9985" max="9985" width="43.83203125" style="8" customWidth="1"/>
    <col min="9986" max="9986" width="12.83203125" style="8" customWidth="1"/>
    <col min="9987" max="9987" width="15.5" style="8" customWidth="1"/>
    <col min="9988" max="9990" width="11.5" style="8"/>
    <col min="9991" max="9991" width="26.6640625" style="8" customWidth="1"/>
    <col min="9992" max="10240" width="11.5" style="8"/>
    <col min="10241" max="10241" width="43.83203125" style="8" customWidth="1"/>
    <col min="10242" max="10242" width="12.83203125" style="8" customWidth="1"/>
    <col min="10243" max="10243" width="15.5" style="8" customWidth="1"/>
    <col min="10244" max="10246" width="11.5" style="8"/>
    <col min="10247" max="10247" width="26.6640625" style="8" customWidth="1"/>
    <col min="10248" max="10496" width="11.5" style="8"/>
    <col min="10497" max="10497" width="43.83203125" style="8" customWidth="1"/>
    <col min="10498" max="10498" width="12.83203125" style="8" customWidth="1"/>
    <col min="10499" max="10499" width="15.5" style="8" customWidth="1"/>
    <col min="10500" max="10502" width="11.5" style="8"/>
    <col min="10503" max="10503" width="26.6640625" style="8" customWidth="1"/>
    <col min="10504" max="10752" width="11.5" style="8"/>
    <col min="10753" max="10753" width="43.83203125" style="8" customWidth="1"/>
    <col min="10754" max="10754" width="12.83203125" style="8" customWidth="1"/>
    <col min="10755" max="10755" width="15.5" style="8" customWidth="1"/>
    <col min="10756" max="10758" width="11.5" style="8"/>
    <col min="10759" max="10759" width="26.6640625" style="8" customWidth="1"/>
    <col min="10760" max="11008" width="11.5" style="8"/>
    <col min="11009" max="11009" width="43.83203125" style="8" customWidth="1"/>
    <col min="11010" max="11010" width="12.83203125" style="8" customWidth="1"/>
    <col min="11011" max="11011" width="15.5" style="8" customWidth="1"/>
    <col min="11012" max="11014" width="11.5" style="8"/>
    <col min="11015" max="11015" width="26.6640625" style="8" customWidth="1"/>
    <col min="11016" max="11264" width="11.5" style="8"/>
    <col min="11265" max="11265" width="43.83203125" style="8" customWidth="1"/>
    <col min="11266" max="11266" width="12.83203125" style="8" customWidth="1"/>
    <col min="11267" max="11267" width="15.5" style="8" customWidth="1"/>
    <col min="11268" max="11270" width="11.5" style="8"/>
    <col min="11271" max="11271" width="26.6640625" style="8" customWidth="1"/>
    <col min="11272" max="11520" width="11.5" style="8"/>
    <col min="11521" max="11521" width="43.83203125" style="8" customWidth="1"/>
    <col min="11522" max="11522" width="12.83203125" style="8" customWidth="1"/>
    <col min="11523" max="11523" width="15.5" style="8" customWidth="1"/>
    <col min="11524" max="11526" width="11.5" style="8"/>
    <col min="11527" max="11527" width="26.6640625" style="8" customWidth="1"/>
    <col min="11528" max="11776" width="11.5" style="8"/>
    <col min="11777" max="11777" width="43.83203125" style="8" customWidth="1"/>
    <col min="11778" max="11778" width="12.83203125" style="8" customWidth="1"/>
    <col min="11779" max="11779" width="15.5" style="8" customWidth="1"/>
    <col min="11780" max="11782" width="11.5" style="8"/>
    <col min="11783" max="11783" width="26.6640625" style="8" customWidth="1"/>
    <col min="11784" max="12032" width="11.5" style="8"/>
    <col min="12033" max="12033" width="43.83203125" style="8" customWidth="1"/>
    <col min="12034" max="12034" width="12.83203125" style="8" customWidth="1"/>
    <col min="12035" max="12035" width="15.5" style="8" customWidth="1"/>
    <col min="12036" max="12038" width="11.5" style="8"/>
    <col min="12039" max="12039" width="26.6640625" style="8" customWidth="1"/>
    <col min="12040" max="12288" width="11.5" style="8"/>
    <col min="12289" max="12289" width="43.83203125" style="8" customWidth="1"/>
    <col min="12290" max="12290" width="12.83203125" style="8" customWidth="1"/>
    <col min="12291" max="12291" width="15.5" style="8" customWidth="1"/>
    <col min="12292" max="12294" width="11.5" style="8"/>
    <col min="12295" max="12295" width="26.6640625" style="8" customWidth="1"/>
    <col min="12296" max="12544" width="11.5" style="8"/>
    <col min="12545" max="12545" width="43.83203125" style="8" customWidth="1"/>
    <col min="12546" max="12546" width="12.83203125" style="8" customWidth="1"/>
    <col min="12547" max="12547" width="15.5" style="8" customWidth="1"/>
    <col min="12548" max="12550" width="11.5" style="8"/>
    <col min="12551" max="12551" width="26.6640625" style="8" customWidth="1"/>
    <col min="12552" max="12800" width="11.5" style="8"/>
    <col min="12801" max="12801" width="43.83203125" style="8" customWidth="1"/>
    <col min="12802" max="12802" width="12.83203125" style="8" customWidth="1"/>
    <col min="12803" max="12803" width="15.5" style="8" customWidth="1"/>
    <col min="12804" max="12806" width="11.5" style="8"/>
    <col min="12807" max="12807" width="26.6640625" style="8" customWidth="1"/>
    <col min="12808" max="13056" width="11.5" style="8"/>
    <col min="13057" max="13057" width="43.83203125" style="8" customWidth="1"/>
    <col min="13058" max="13058" width="12.83203125" style="8" customWidth="1"/>
    <col min="13059" max="13059" width="15.5" style="8" customWidth="1"/>
    <col min="13060" max="13062" width="11.5" style="8"/>
    <col min="13063" max="13063" width="26.6640625" style="8" customWidth="1"/>
    <col min="13064" max="13312" width="11.5" style="8"/>
    <col min="13313" max="13313" width="43.83203125" style="8" customWidth="1"/>
    <col min="13314" max="13314" width="12.83203125" style="8" customWidth="1"/>
    <col min="13315" max="13315" width="15.5" style="8" customWidth="1"/>
    <col min="13316" max="13318" width="11.5" style="8"/>
    <col min="13319" max="13319" width="26.6640625" style="8" customWidth="1"/>
    <col min="13320" max="13568" width="11.5" style="8"/>
    <col min="13569" max="13569" width="43.83203125" style="8" customWidth="1"/>
    <col min="13570" max="13570" width="12.83203125" style="8" customWidth="1"/>
    <col min="13571" max="13571" width="15.5" style="8" customWidth="1"/>
    <col min="13572" max="13574" width="11.5" style="8"/>
    <col min="13575" max="13575" width="26.6640625" style="8" customWidth="1"/>
    <col min="13576" max="13824" width="11.5" style="8"/>
    <col min="13825" max="13825" width="43.83203125" style="8" customWidth="1"/>
    <col min="13826" max="13826" width="12.83203125" style="8" customWidth="1"/>
    <col min="13827" max="13827" width="15.5" style="8" customWidth="1"/>
    <col min="13828" max="13830" width="11.5" style="8"/>
    <col min="13831" max="13831" width="26.6640625" style="8" customWidth="1"/>
    <col min="13832" max="14080" width="11.5" style="8"/>
    <col min="14081" max="14081" width="43.83203125" style="8" customWidth="1"/>
    <col min="14082" max="14082" width="12.83203125" style="8" customWidth="1"/>
    <col min="14083" max="14083" width="15.5" style="8" customWidth="1"/>
    <col min="14084" max="14086" width="11.5" style="8"/>
    <col min="14087" max="14087" width="26.6640625" style="8" customWidth="1"/>
    <col min="14088" max="14336" width="11.5" style="8"/>
    <col min="14337" max="14337" width="43.83203125" style="8" customWidth="1"/>
    <col min="14338" max="14338" width="12.83203125" style="8" customWidth="1"/>
    <col min="14339" max="14339" width="15.5" style="8" customWidth="1"/>
    <col min="14340" max="14342" width="11.5" style="8"/>
    <col min="14343" max="14343" width="26.6640625" style="8" customWidth="1"/>
    <col min="14344" max="14592" width="11.5" style="8"/>
    <col min="14593" max="14593" width="43.83203125" style="8" customWidth="1"/>
    <col min="14594" max="14594" width="12.83203125" style="8" customWidth="1"/>
    <col min="14595" max="14595" width="15.5" style="8" customWidth="1"/>
    <col min="14596" max="14598" width="11.5" style="8"/>
    <col min="14599" max="14599" width="26.6640625" style="8" customWidth="1"/>
    <col min="14600" max="14848" width="11.5" style="8"/>
    <col min="14849" max="14849" width="43.83203125" style="8" customWidth="1"/>
    <col min="14850" max="14850" width="12.83203125" style="8" customWidth="1"/>
    <col min="14851" max="14851" width="15.5" style="8" customWidth="1"/>
    <col min="14852" max="14854" width="11.5" style="8"/>
    <col min="14855" max="14855" width="26.6640625" style="8" customWidth="1"/>
    <col min="14856" max="15104" width="11.5" style="8"/>
    <col min="15105" max="15105" width="43.83203125" style="8" customWidth="1"/>
    <col min="15106" max="15106" width="12.83203125" style="8" customWidth="1"/>
    <col min="15107" max="15107" width="15.5" style="8" customWidth="1"/>
    <col min="15108" max="15110" width="11.5" style="8"/>
    <col min="15111" max="15111" width="26.6640625" style="8" customWidth="1"/>
    <col min="15112" max="15360" width="11.5" style="8"/>
    <col min="15361" max="15361" width="43.83203125" style="8" customWidth="1"/>
    <col min="15362" max="15362" width="12.83203125" style="8" customWidth="1"/>
    <col min="15363" max="15363" width="15.5" style="8" customWidth="1"/>
    <col min="15364" max="15366" width="11.5" style="8"/>
    <col min="15367" max="15367" width="26.6640625" style="8" customWidth="1"/>
    <col min="15368" max="15616" width="11.5" style="8"/>
    <col min="15617" max="15617" width="43.83203125" style="8" customWidth="1"/>
    <col min="15618" max="15618" width="12.83203125" style="8" customWidth="1"/>
    <col min="15619" max="15619" width="15.5" style="8" customWidth="1"/>
    <col min="15620" max="15622" width="11.5" style="8"/>
    <col min="15623" max="15623" width="26.6640625" style="8" customWidth="1"/>
    <col min="15624" max="15872" width="11.5" style="8"/>
    <col min="15873" max="15873" width="43.83203125" style="8" customWidth="1"/>
    <col min="15874" max="15874" width="12.83203125" style="8" customWidth="1"/>
    <col min="15875" max="15875" width="15.5" style="8" customWidth="1"/>
    <col min="15876" max="15878" width="11.5" style="8"/>
    <col min="15879" max="15879" width="26.6640625" style="8" customWidth="1"/>
    <col min="15880" max="16128" width="11.5" style="8"/>
    <col min="16129" max="16129" width="43.83203125" style="8" customWidth="1"/>
    <col min="16130" max="16130" width="12.83203125" style="8" customWidth="1"/>
    <col min="16131" max="16131" width="15.5" style="8" customWidth="1"/>
    <col min="16132" max="16134" width="11.5" style="8"/>
    <col min="16135" max="16135" width="26.6640625" style="8" customWidth="1"/>
    <col min="16136" max="16384" width="11.5" style="8"/>
  </cols>
  <sheetData>
    <row r="1" spans="1:7" s="7" customFormat="1" ht="23.25" customHeight="1" x14ac:dyDescent="0.15">
      <c r="A1" s="764"/>
      <c r="B1" s="765" t="s">
        <v>46</v>
      </c>
      <c r="C1" s="766"/>
      <c r="D1" s="766"/>
      <c r="E1" s="766"/>
      <c r="F1" s="767"/>
      <c r="G1" s="6" t="s">
        <v>47</v>
      </c>
    </row>
    <row r="2" spans="1:7" s="7" customFormat="1" ht="23.25" customHeight="1" x14ac:dyDescent="0.15">
      <c r="A2" s="764"/>
      <c r="B2" s="768"/>
      <c r="C2" s="769"/>
      <c r="D2" s="769"/>
      <c r="E2" s="769"/>
      <c r="F2" s="770"/>
      <c r="G2" s="6" t="s">
        <v>39</v>
      </c>
    </row>
    <row r="3" spans="1:7" s="7" customFormat="1" ht="23.25" customHeight="1" x14ac:dyDescent="0.15">
      <c r="A3" s="764"/>
      <c r="B3" s="771"/>
      <c r="C3" s="772"/>
      <c r="D3" s="772"/>
      <c r="E3" s="772"/>
      <c r="F3" s="773"/>
      <c r="G3" s="6" t="s">
        <v>38</v>
      </c>
    </row>
    <row r="4" spans="1:7" x14ac:dyDescent="0.15">
      <c r="A4" s="774" t="s">
        <v>127</v>
      </c>
      <c r="B4" s="774"/>
      <c r="C4" s="774"/>
      <c r="D4" s="774"/>
      <c r="E4" s="774"/>
      <c r="F4" s="774"/>
      <c r="G4" s="774"/>
    </row>
    <row r="5" spans="1:7" x14ac:dyDescent="0.15">
      <c r="A5" s="775" t="s">
        <v>37</v>
      </c>
      <c r="B5" s="775"/>
      <c r="C5" s="775"/>
      <c r="D5" s="775"/>
      <c r="E5" s="775"/>
      <c r="F5" s="775"/>
      <c r="G5" s="775"/>
    </row>
    <row r="6" spans="1:7" x14ac:dyDescent="0.15">
      <c r="A6" s="776" t="s">
        <v>128</v>
      </c>
      <c r="B6" s="776"/>
      <c r="C6" s="776"/>
      <c r="D6" s="776"/>
      <c r="E6" s="776"/>
      <c r="F6" s="776"/>
      <c r="G6" s="776"/>
    </row>
    <row r="7" spans="1:7" x14ac:dyDescent="0.15">
      <c r="A7" s="775" t="s">
        <v>36</v>
      </c>
      <c r="B7" s="775"/>
      <c r="C7" s="775"/>
      <c r="D7" s="775"/>
      <c r="E7" s="775"/>
      <c r="F7" s="775"/>
      <c r="G7" s="775"/>
    </row>
    <row r="8" spans="1:7" x14ac:dyDescent="0.15">
      <c r="A8" s="777" t="s">
        <v>213</v>
      </c>
      <c r="B8" s="777"/>
      <c r="C8" s="777"/>
      <c r="D8" s="777"/>
      <c r="E8" s="777"/>
      <c r="F8" s="777"/>
      <c r="G8" s="777"/>
    </row>
    <row r="9" spans="1:7" x14ac:dyDescent="0.15">
      <c r="A9" s="775" t="s">
        <v>35</v>
      </c>
      <c r="B9" s="775"/>
      <c r="C9" s="775"/>
      <c r="D9" s="775"/>
      <c r="E9" s="775"/>
      <c r="F9" s="775"/>
      <c r="G9" s="775"/>
    </row>
    <row r="10" spans="1:7" x14ac:dyDescent="0.15">
      <c r="A10" s="777" t="s">
        <v>35</v>
      </c>
      <c r="B10" s="777"/>
      <c r="C10" s="777"/>
      <c r="D10" s="777"/>
      <c r="E10" s="777"/>
      <c r="F10" s="777"/>
      <c r="G10" s="777"/>
    </row>
    <row r="11" spans="1:7" x14ac:dyDescent="0.15">
      <c r="A11" s="778" t="s">
        <v>48</v>
      </c>
      <c r="B11" s="778"/>
      <c r="C11" s="778"/>
      <c r="D11" s="778"/>
      <c r="E11" s="778"/>
      <c r="F11" s="778"/>
      <c r="G11" s="778"/>
    </row>
    <row r="12" spans="1:7" x14ac:dyDescent="0.15">
      <c r="A12" s="724" t="s">
        <v>129</v>
      </c>
      <c r="B12" s="724"/>
      <c r="C12" s="724"/>
      <c r="D12" s="724"/>
      <c r="E12" s="724"/>
      <c r="F12" s="724"/>
      <c r="G12" s="724"/>
    </row>
    <row r="13" spans="1:7" x14ac:dyDescent="0.15">
      <c r="A13" s="761" t="s">
        <v>33</v>
      </c>
      <c r="B13" s="762"/>
      <c r="C13" s="762"/>
      <c r="D13" s="762"/>
      <c r="E13" s="762"/>
      <c r="F13" s="762"/>
      <c r="G13" s="763"/>
    </row>
    <row r="14" spans="1:7" ht="34" customHeight="1" x14ac:dyDescent="0.15">
      <c r="A14" s="814" t="s">
        <v>242</v>
      </c>
      <c r="B14" s="815"/>
      <c r="C14" s="816"/>
      <c r="D14" s="785" t="s">
        <v>130</v>
      </c>
      <c r="E14" s="786"/>
      <c r="F14" s="786"/>
      <c r="G14" s="787"/>
    </row>
    <row r="15" spans="1:7" ht="34" customHeight="1" x14ac:dyDescent="0.15">
      <c r="A15" s="817"/>
      <c r="B15" s="818"/>
      <c r="C15" s="819"/>
      <c r="D15" s="788"/>
      <c r="E15" s="789"/>
      <c r="F15" s="789"/>
      <c r="G15" s="790"/>
    </row>
    <row r="16" spans="1:7" ht="34" customHeight="1" x14ac:dyDescent="0.15">
      <c r="A16" s="817"/>
      <c r="B16" s="818"/>
      <c r="C16" s="819"/>
      <c r="D16" s="788"/>
      <c r="E16" s="789"/>
      <c r="F16" s="789"/>
      <c r="G16" s="790"/>
    </row>
    <row r="17" spans="1:7" ht="34" customHeight="1" x14ac:dyDescent="0.15">
      <c r="A17" s="817"/>
      <c r="B17" s="818"/>
      <c r="C17" s="819"/>
      <c r="D17" s="788"/>
      <c r="E17" s="789"/>
      <c r="F17" s="789"/>
      <c r="G17" s="790"/>
    </row>
    <row r="18" spans="1:7" ht="34" customHeight="1" x14ac:dyDescent="0.15">
      <c r="A18" s="817"/>
      <c r="B18" s="818"/>
      <c r="C18" s="819"/>
      <c r="D18" s="788"/>
      <c r="E18" s="789"/>
      <c r="F18" s="789"/>
      <c r="G18" s="790"/>
    </row>
    <row r="19" spans="1:7" ht="34" customHeight="1" x14ac:dyDescent="0.15">
      <c r="A19" s="817"/>
      <c r="B19" s="818"/>
      <c r="C19" s="819"/>
      <c r="D19" s="788"/>
      <c r="E19" s="789"/>
      <c r="F19" s="789"/>
      <c r="G19" s="790"/>
    </row>
    <row r="20" spans="1:7" ht="34" customHeight="1" x14ac:dyDescent="0.15">
      <c r="A20" s="817"/>
      <c r="B20" s="818"/>
      <c r="C20" s="819"/>
      <c r="D20" s="788"/>
      <c r="E20" s="789"/>
      <c r="F20" s="789"/>
      <c r="G20" s="790"/>
    </row>
    <row r="21" spans="1:7" ht="34" customHeight="1" x14ac:dyDescent="0.15">
      <c r="A21" s="817"/>
      <c r="B21" s="818"/>
      <c r="C21" s="819"/>
      <c r="D21" s="788"/>
      <c r="E21" s="789"/>
      <c r="F21" s="789"/>
      <c r="G21" s="790"/>
    </row>
    <row r="22" spans="1:7" ht="34" customHeight="1" x14ac:dyDescent="0.15">
      <c r="A22" s="817"/>
      <c r="B22" s="818"/>
      <c r="C22" s="819"/>
      <c r="D22" s="788"/>
      <c r="E22" s="789"/>
      <c r="F22" s="789"/>
      <c r="G22" s="790"/>
    </row>
    <row r="23" spans="1:7" ht="34" customHeight="1" x14ac:dyDescent="0.15">
      <c r="A23" s="817"/>
      <c r="B23" s="818"/>
      <c r="C23" s="819"/>
      <c r="D23" s="788"/>
      <c r="E23" s="789"/>
      <c r="F23" s="789"/>
      <c r="G23" s="790"/>
    </row>
    <row r="24" spans="1:7" ht="34" customHeight="1" x14ac:dyDescent="0.15">
      <c r="A24" s="817"/>
      <c r="B24" s="818"/>
      <c r="C24" s="819"/>
      <c r="D24" s="788"/>
      <c r="E24" s="789"/>
      <c r="F24" s="789"/>
      <c r="G24" s="790"/>
    </row>
    <row r="25" spans="1:7" ht="34" customHeight="1" x14ac:dyDescent="0.15">
      <c r="A25" s="817"/>
      <c r="B25" s="818"/>
      <c r="C25" s="819"/>
      <c r="D25" s="788"/>
      <c r="E25" s="789"/>
      <c r="F25" s="789"/>
      <c r="G25" s="790"/>
    </row>
    <row r="26" spans="1:7" ht="34" customHeight="1" x14ac:dyDescent="0.15">
      <c r="A26" s="817"/>
      <c r="B26" s="818"/>
      <c r="C26" s="819"/>
      <c r="D26" s="788"/>
      <c r="E26" s="789"/>
      <c r="F26" s="789"/>
      <c r="G26" s="790"/>
    </row>
    <row r="27" spans="1:7" ht="34" customHeight="1" x14ac:dyDescent="0.15">
      <c r="A27" s="820"/>
      <c r="B27" s="821"/>
      <c r="C27" s="822"/>
      <c r="D27" s="834"/>
      <c r="E27" s="835"/>
      <c r="F27" s="835"/>
      <c r="G27" s="836"/>
    </row>
    <row r="28" spans="1:7" x14ac:dyDescent="0.15">
      <c r="A28" s="812" t="s">
        <v>66</v>
      </c>
      <c r="B28" s="813"/>
      <c r="C28" s="813"/>
      <c r="D28" s="813"/>
      <c r="E28" s="813"/>
      <c r="F28" s="813"/>
      <c r="G28" s="813"/>
    </row>
    <row r="29" spans="1:7" ht="22" customHeight="1" x14ac:dyDescent="0.15">
      <c r="A29" s="779" t="s">
        <v>243</v>
      </c>
      <c r="B29" s="780"/>
      <c r="C29" s="780"/>
      <c r="D29" s="780"/>
      <c r="E29" s="780"/>
      <c r="F29" s="780"/>
      <c r="G29" s="781"/>
    </row>
    <row r="30" spans="1:7" ht="22" customHeight="1" x14ac:dyDescent="0.15">
      <c r="A30" s="782"/>
      <c r="B30" s="783"/>
      <c r="C30" s="783"/>
      <c r="D30" s="783"/>
      <c r="E30" s="783"/>
      <c r="F30" s="783"/>
      <c r="G30" s="784"/>
    </row>
    <row r="31" spans="1:7" ht="22" customHeight="1" x14ac:dyDescent="0.15">
      <c r="A31" s="782"/>
      <c r="B31" s="783"/>
      <c r="C31" s="783"/>
      <c r="D31" s="783"/>
      <c r="E31" s="783"/>
      <c r="F31" s="783"/>
      <c r="G31" s="784"/>
    </row>
    <row r="32" spans="1:7" ht="15" thickBot="1" x14ac:dyDescent="0.2">
      <c r="A32" s="803" t="s">
        <v>30</v>
      </c>
      <c r="B32" s="804"/>
      <c r="C32" s="804"/>
      <c r="D32" s="804"/>
      <c r="E32" s="804"/>
      <c r="F32" s="804"/>
      <c r="G32" s="805"/>
    </row>
    <row r="33" spans="1:7" x14ac:dyDescent="0.15">
      <c r="A33" s="828" t="s">
        <v>56</v>
      </c>
      <c r="B33" s="829"/>
      <c r="C33" s="829"/>
      <c r="D33" s="829"/>
      <c r="E33" s="829"/>
      <c r="F33" s="829"/>
      <c r="G33" s="830"/>
    </row>
    <row r="34" spans="1:7" ht="12" customHeight="1" thickBot="1" x14ac:dyDescent="0.2">
      <c r="A34" s="831"/>
      <c r="B34" s="832"/>
      <c r="C34" s="832"/>
      <c r="D34" s="832"/>
      <c r="E34" s="832"/>
      <c r="F34" s="832"/>
      <c r="G34" s="833"/>
    </row>
    <row r="35" spans="1:7" ht="15" thickBot="1" x14ac:dyDescent="0.2">
      <c r="A35" s="794" t="s">
        <v>52</v>
      </c>
      <c r="B35" s="795"/>
      <c r="C35" s="795"/>
      <c r="D35" s="795"/>
      <c r="E35" s="795"/>
      <c r="F35" s="795"/>
      <c r="G35" s="796"/>
    </row>
    <row r="36" spans="1:7" ht="31.5" customHeight="1" thickBot="1" x14ac:dyDescent="0.2">
      <c r="A36" s="797" t="s">
        <v>53</v>
      </c>
      <c r="B36" s="798"/>
      <c r="C36" s="798"/>
      <c r="D36" s="798"/>
      <c r="E36" s="798"/>
      <c r="F36" s="798"/>
      <c r="G36" s="799"/>
    </row>
    <row r="37" spans="1:7" ht="15" thickBot="1" x14ac:dyDescent="0.2">
      <c r="A37" s="794" t="s">
        <v>28</v>
      </c>
      <c r="B37" s="795"/>
      <c r="C37" s="795"/>
      <c r="D37" s="795"/>
      <c r="E37" s="795"/>
      <c r="F37" s="795"/>
      <c r="G37" s="796"/>
    </row>
    <row r="38" spans="1:7" ht="29.25" customHeight="1" x14ac:dyDescent="0.15">
      <c r="A38" s="800" t="s">
        <v>63</v>
      </c>
      <c r="B38" s="801"/>
      <c r="C38" s="801"/>
      <c r="D38" s="801"/>
      <c r="E38" s="801"/>
      <c r="F38" s="801"/>
      <c r="G38" s="802"/>
    </row>
    <row r="39" spans="1:7" x14ac:dyDescent="0.15">
      <c r="A39" s="747" t="s">
        <v>27</v>
      </c>
      <c r="B39" s="748"/>
      <c r="C39" s="748"/>
      <c r="D39" s="748"/>
      <c r="E39" s="748"/>
      <c r="F39" s="748"/>
      <c r="G39" s="749"/>
    </row>
    <row r="40" spans="1:7" x14ac:dyDescent="0.15">
      <c r="A40" s="9" t="s">
        <v>54</v>
      </c>
      <c r="B40" s="10"/>
      <c r="C40" s="10"/>
      <c r="D40" s="10"/>
      <c r="E40" s="10"/>
      <c r="F40" s="10"/>
      <c r="G40" s="10"/>
    </row>
    <row r="41" spans="1:7" x14ac:dyDescent="0.15">
      <c r="A41" s="743" t="s">
        <v>55</v>
      </c>
      <c r="B41" s="743"/>
      <c r="C41" s="11"/>
      <c r="D41" s="11"/>
      <c r="E41" s="11"/>
      <c r="F41" s="11"/>
      <c r="G41" s="11"/>
    </row>
    <row r="42" spans="1:7" x14ac:dyDescent="0.15">
      <c r="A42" s="12"/>
      <c r="B42" s="12"/>
      <c r="C42" s="12"/>
      <c r="D42" s="12"/>
      <c r="E42" s="12"/>
      <c r="F42" s="12"/>
      <c r="G42" s="12"/>
    </row>
  </sheetData>
  <mergeCells count="24">
    <mergeCell ref="A13:G13"/>
    <mergeCell ref="A1:A3"/>
    <mergeCell ref="B1:F3"/>
    <mergeCell ref="A4:G4"/>
    <mergeCell ref="A5:G5"/>
    <mergeCell ref="A6:G6"/>
    <mergeCell ref="A7:G7"/>
    <mergeCell ref="A8:G8"/>
    <mergeCell ref="A9:G9"/>
    <mergeCell ref="A10:G10"/>
    <mergeCell ref="A11:G11"/>
    <mergeCell ref="A12:G12"/>
    <mergeCell ref="A41:B41"/>
    <mergeCell ref="A14:C27"/>
    <mergeCell ref="D14:G27"/>
    <mergeCell ref="A28:G28"/>
    <mergeCell ref="A29:G31"/>
    <mergeCell ref="A32:G32"/>
    <mergeCell ref="A33:G34"/>
    <mergeCell ref="A35:G35"/>
    <mergeCell ref="A36:G36"/>
    <mergeCell ref="A37:G37"/>
    <mergeCell ref="A38:G38"/>
    <mergeCell ref="A39:G39"/>
  </mergeCells>
  <printOptions gridLines="1"/>
  <pageMargins left="0.70866141732283472" right="0.51181102362204722" top="1.15625" bottom="0.55118110236220474" header="0.31496062992125984" footer="0.31496062992125984"/>
  <pageSetup scale="64" orientation="portrait" r:id="rId1"/>
  <headerFooter>
    <oddFooter xml:space="preserve">&amp;CInstituto Departamental de Acción Comunal  de Cundinamarca 
Sede Administrativa. Calle 26  51-53. Torre Salud Piso 3. 
Bogotá, D.C. Tel. (1) 749 1001  www.cundinamarca.gov.co/wps/portal/idaco @enaccioncomunal 
</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323428-CE70-E544-A3CE-D152FA7110D2}">
  <sheetPr>
    <tabColor theme="6" tint="0.59999389629810485"/>
  </sheetPr>
  <dimension ref="A1:G44"/>
  <sheetViews>
    <sheetView showGridLines="0" view="pageBreakPreview" topLeftCell="A19" zoomScaleNormal="93" zoomScaleSheetLayoutView="100" zoomScalePageLayoutView="80" workbookViewId="0">
      <selection activeCell="A28" sqref="A28:G28"/>
    </sheetView>
  </sheetViews>
  <sheetFormatPr baseColWidth="10" defaultColWidth="11.5" defaultRowHeight="14" x14ac:dyDescent="0.15"/>
  <cols>
    <col min="1" max="1" width="43.83203125" style="8" customWidth="1"/>
    <col min="2" max="2" width="12.83203125" style="8" customWidth="1"/>
    <col min="3" max="3" width="15.5" style="8" customWidth="1"/>
    <col min="4" max="4" width="9.6640625" style="8" customWidth="1"/>
    <col min="5" max="5" width="10.5" style="8" customWidth="1"/>
    <col min="6" max="6" width="11.5" style="8" customWidth="1"/>
    <col min="7" max="7" width="21.33203125" style="8" customWidth="1"/>
    <col min="8" max="256" width="11.5" style="8"/>
    <col min="257" max="257" width="43.83203125" style="8" customWidth="1"/>
    <col min="258" max="258" width="12.83203125" style="8" customWidth="1"/>
    <col min="259" max="259" width="15.5" style="8" customWidth="1"/>
    <col min="260" max="262" width="11.5" style="8"/>
    <col min="263" max="263" width="26.6640625" style="8" customWidth="1"/>
    <col min="264" max="512" width="11.5" style="8"/>
    <col min="513" max="513" width="43.83203125" style="8" customWidth="1"/>
    <col min="514" max="514" width="12.83203125" style="8" customWidth="1"/>
    <col min="515" max="515" width="15.5" style="8" customWidth="1"/>
    <col min="516" max="518" width="11.5" style="8"/>
    <col min="519" max="519" width="26.6640625" style="8" customWidth="1"/>
    <col min="520" max="768" width="11.5" style="8"/>
    <col min="769" max="769" width="43.83203125" style="8" customWidth="1"/>
    <col min="770" max="770" width="12.83203125" style="8" customWidth="1"/>
    <col min="771" max="771" width="15.5" style="8" customWidth="1"/>
    <col min="772" max="774" width="11.5" style="8"/>
    <col min="775" max="775" width="26.6640625" style="8" customWidth="1"/>
    <col min="776" max="1024" width="11.5" style="8"/>
    <col min="1025" max="1025" width="43.83203125" style="8" customWidth="1"/>
    <col min="1026" max="1026" width="12.83203125" style="8" customWidth="1"/>
    <col min="1027" max="1027" width="15.5" style="8" customWidth="1"/>
    <col min="1028" max="1030" width="11.5" style="8"/>
    <col min="1031" max="1031" width="26.6640625" style="8" customWidth="1"/>
    <col min="1032" max="1280" width="11.5" style="8"/>
    <col min="1281" max="1281" width="43.83203125" style="8" customWidth="1"/>
    <col min="1282" max="1282" width="12.83203125" style="8" customWidth="1"/>
    <col min="1283" max="1283" width="15.5" style="8" customWidth="1"/>
    <col min="1284" max="1286" width="11.5" style="8"/>
    <col min="1287" max="1287" width="26.6640625" style="8" customWidth="1"/>
    <col min="1288" max="1536" width="11.5" style="8"/>
    <col min="1537" max="1537" width="43.83203125" style="8" customWidth="1"/>
    <col min="1538" max="1538" width="12.83203125" style="8" customWidth="1"/>
    <col min="1539" max="1539" width="15.5" style="8" customWidth="1"/>
    <col min="1540" max="1542" width="11.5" style="8"/>
    <col min="1543" max="1543" width="26.6640625" style="8" customWidth="1"/>
    <col min="1544" max="1792" width="11.5" style="8"/>
    <col min="1793" max="1793" width="43.83203125" style="8" customWidth="1"/>
    <col min="1794" max="1794" width="12.83203125" style="8" customWidth="1"/>
    <col min="1795" max="1795" width="15.5" style="8" customWidth="1"/>
    <col min="1796" max="1798" width="11.5" style="8"/>
    <col min="1799" max="1799" width="26.6640625" style="8" customWidth="1"/>
    <col min="1800" max="2048" width="11.5" style="8"/>
    <col min="2049" max="2049" width="43.83203125" style="8" customWidth="1"/>
    <col min="2050" max="2050" width="12.83203125" style="8" customWidth="1"/>
    <col min="2051" max="2051" width="15.5" style="8" customWidth="1"/>
    <col min="2052" max="2054" width="11.5" style="8"/>
    <col min="2055" max="2055" width="26.6640625" style="8" customWidth="1"/>
    <col min="2056" max="2304" width="11.5" style="8"/>
    <col min="2305" max="2305" width="43.83203125" style="8" customWidth="1"/>
    <col min="2306" max="2306" width="12.83203125" style="8" customWidth="1"/>
    <col min="2307" max="2307" width="15.5" style="8" customWidth="1"/>
    <col min="2308" max="2310" width="11.5" style="8"/>
    <col min="2311" max="2311" width="26.6640625" style="8" customWidth="1"/>
    <col min="2312" max="2560" width="11.5" style="8"/>
    <col min="2561" max="2561" width="43.83203125" style="8" customWidth="1"/>
    <col min="2562" max="2562" width="12.83203125" style="8" customWidth="1"/>
    <col min="2563" max="2563" width="15.5" style="8" customWidth="1"/>
    <col min="2564" max="2566" width="11.5" style="8"/>
    <col min="2567" max="2567" width="26.6640625" style="8" customWidth="1"/>
    <col min="2568" max="2816" width="11.5" style="8"/>
    <col min="2817" max="2817" width="43.83203125" style="8" customWidth="1"/>
    <col min="2818" max="2818" width="12.83203125" style="8" customWidth="1"/>
    <col min="2819" max="2819" width="15.5" style="8" customWidth="1"/>
    <col min="2820" max="2822" width="11.5" style="8"/>
    <col min="2823" max="2823" width="26.6640625" style="8" customWidth="1"/>
    <col min="2824" max="3072" width="11.5" style="8"/>
    <col min="3073" max="3073" width="43.83203125" style="8" customWidth="1"/>
    <col min="3074" max="3074" width="12.83203125" style="8" customWidth="1"/>
    <col min="3075" max="3075" width="15.5" style="8" customWidth="1"/>
    <col min="3076" max="3078" width="11.5" style="8"/>
    <col min="3079" max="3079" width="26.6640625" style="8" customWidth="1"/>
    <col min="3080" max="3328" width="11.5" style="8"/>
    <col min="3329" max="3329" width="43.83203125" style="8" customWidth="1"/>
    <col min="3330" max="3330" width="12.83203125" style="8" customWidth="1"/>
    <col min="3331" max="3331" width="15.5" style="8" customWidth="1"/>
    <col min="3332" max="3334" width="11.5" style="8"/>
    <col min="3335" max="3335" width="26.6640625" style="8" customWidth="1"/>
    <col min="3336" max="3584" width="11.5" style="8"/>
    <col min="3585" max="3585" width="43.83203125" style="8" customWidth="1"/>
    <col min="3586" max="3586" width="12.83203125" style="8" customWidth="1"/>
    <col min="3587" max="3587" width="15.5" style="8" customWidth="1"/>
    <col min="3588" max="3590" width="11.5" style="8"/>
    <col min="3591" max="3591" width="26.6640625" style="8" customWidth="1"/>
    <col min="3592" max="3840" width="11.5" style="8"/>
    <col min="3841" max="3841" width="43.83203125" style="8" customWidth="1"/>
    <col min="3842" max="3842" width="12.83203125" style="8" customWidth="1"/>
    <col min="3843" max="3843" width="15.5" style="8" customWidth="1"/>
    <col min="3844" max="3846" width="11.5" style="8"/>
    <col min="3847" max="3847" width="26.6640625" style="8" customWidth="1"/>
    <col min="3848" max="4096" width="11.5" style="8"/>
    <col min="4097" max="4097" width="43.83203125" style="8" customWidth="1"/>
    <col min="4098" max="4098" width="12.83203125" style="8" customWidth="1"/>
    <col min="4099" max="4099" width="15.5" style="8" customWidth="1"/>
    <col min="4100" max="4102" width="11.5" style="8"/>
    <col min="4103" max="4103" width="26.6640625" style="8" customWidth="1"/>
    <col min="4104" max="4352" width="11.5" style="8"/>
    <col min="4353" max="4353" width="43.83203125" style="8" customWidth="1"/>
    <col min="4354" max="4354" width="12.83203125" style="8" customWidth="1"/>
    <col min="4355" max="4355" width="15.5" style="8" customWidth="1"/>
    <col min="4356" max="4358" width="11.5" style="8"/>
    <col min="4359" max="4359" width="26.6640625" style="8" customWidth="1"/>
    <col min="4360" max="4608" width="11.5" style="8"/>
    <col min="4609" max="4609" width="43.83203125" style="8" customWidth="1"/>
    <col min="4610" max="4610" width="12.83203125" style="8" customWidth="1"/>
    <col min="4611" max="4611" width="15.5" style="8" customWidth="1"/>
    <col min="4612" max="4614" width="11.5" style="8"/>
    <col min="4615" max="4615" width="26.6640625" style="8" customWidth="1"/>
    <col min="4616" max="4864" width="11.5" style="8"/>
    <col min="4865" max="4865" width="43.83203125" style="8" customWidth="1"/>
    <col min="4866" max="4866" width="12.83203125" style="8" customWidth="1"/>
    <col min="4867" max="4867" width="15.5" style="8" customWidth="1"/>
    <col min="4868" max="4870" width="11.5" style="8"/>
    <col min="4871" max="4871" width="26.6640625" style="8" customWidth="1"/>
    <col min="4872" max="5120" width="11.5" style="8"/>
    <col min="5121" max="5121" width="43.83203125" style="8" customWidth="1"/>
    <col min="5122" max="5122" width="12.83203125" style="8" customWidth="1"/>
    <col min="5123" max="5123" width="15.5" style="8" customWidth="1"/>
    <col min="5124" max="5126" width="11.5" style="8"/>
    <col min="5127" max="5127" width="26.6640625" style="8" customWidth="1"/>
    <col min="5128" max="5376" width="11.5" style="8"/>
    <col min="5377" max="5377" width="43.83203125" style="8" customWidth="1"/>
    <col min="5378" max="5378" width="12.83203125" style="8" customWidth="1"/>
    <col min="5379" max="5379" width="15.5" style="8" customWidth="1"/>
    <col min="5380" max="5382" width="11.5" style="8"/>
    <col min="5383" max="5383" width="26.6640625" style="8" customWidth="1"/>
    <col min="5384" max="5632" width="11.5" style="8"/>
    <col min="5633" max="5633" width="43.83203125" style="8" customWidth="1"/>
    <col min="5634" max="5634" width="12.83203125" style="8" customWidth="1"/>
    <col min="5635" max="5635" width="15.5" style="8" customWidth="1"/>
    <col min="5636" max="5638" width="11.5" style="8"/>
    <col min="5639" max="5639" width="26.6640625" style="8" customWidth="1"/>
    <col min="5640" max="5888" width="11.5" style="8"/>
    <col min="5889" max="5889" width="43.83203125" style="8" customWidth="1"/>
    <col min="5890" max="5890" width="12.83203125" style="8" customWidth="1"/>
    <col min="5891" max="5891" width="15.5" style="8" customWidth="1"/>
    <col min="5892" max="5894" width="11.5" style="8"/>
    <col min="5895" max="5895" width="26.6640625" style="8" customWidth="1"/>
    <col min="5896" max="6144" width="11.5" style="8"/>
    <col min="6145" max="6145" width="43.83203125" style="8" customWidth="1"/>
    <col min="6146" max="6146" width="12.83203125" style="8" customWidth="1"/>
    <col min="6147" max="6147" width="15.5" style="8" customWidth="1"/>
    <col min="6148" max="6150" width="11.5" style="8"/>
    <col min="6151" max="6151" width="26.6640625" style="8" customWidth="1"/>
    <col min="6152" max="6400" width="11.5" style="8"/>
    <col min="6401" max="6401" width="43.83203125" style="8" customWidth="1"/>
    <col min="6402" max="6402" width="12.83203125" style="8" customWidth="1"/>
    <col min="6403" max="6403" width="15.5" style="8" customWidth="1"/>
    <col min="6404" max="6406" width="11.5" style="8"/>
    <col min="6407" max="6407" width="26.6640625" style="8" customWidth="1"/>
    <col min="6408" max="6656" width="11.5" style="8"/>
    <col min="6657" max="6657" width="43.83203125" style="8" customWidth="1"/>
    <col min="6658" max="6658" width="12.83203125" style="8" customWidth="1"/>
    <col min="6659" max="6659" width="15.5" style="8" customWidth="1"/>
    <col min="6660" max="6662" width="11.5" style="8"/>
    <col min="6663" max="6663" width="26.6640625" style="8" customWidth="1"/>
    <col min="6664" max="6912" width="11.5" style="8"/>
    <col min="6913" max="6913" width="43.83203125" style="8" customWidth="1"/>
    <col min="6914" max="6914" width="12.83203125" style="8" customWidth="1"/>
    <col min="6915" max="6915" width="15.5" style="8" customWidth="1"/>
    <col min="6916" max="6918" width="11.5" style="8"/>
    <col min="6919" max="6919" width="26.6640625" style="8" customWidth="1"/>
    <col min="6920" max="7168" width="11.5" style="8"/>
    <col min="7169" max="7169" width="43.83203125" style="8" customWidth="1"/>
    <col min="7170" max="7170" width="12.83203125" style="8" customWidth="1"/>
    <col min="7171" max="7171" width="15.5" style="8" customWidth="1"/>
    <col min="7172" max="7174" width="11.5" style="8"/>
    <col min="7175" max="7175" width="26.6640625" style="8" customWidth="1"/>
    <col min="7176" max="7424" width="11.5" style="8"/>
    <col min="7425" max="7425" width="43.83203125" style="8" customWidth="1"/>
    <col min="7426" max="7426" width="12.83203125" style="8" customWidth="1"/>
    <col min="7427" max="7427" width="15.5" style="8" customWidth="1"/>
    <col min="7428" max="7430" width="11.5" style="8"/>
    <col min="7431" max="7431" width="26.6640625" style="8" customWidth="1"/>
    <col min="7432" max="7680" width="11.5" style="8"/>
    <col min="7681" max="7681" width="43.83203125" style="8" customWidth="1"/>
    <col min="7682" max="7682" width="12.83203125" style="8" customWidth="1"/>
    <col min="7683" max="7683" width="15.5" style="8" customWidth="1"/>
    <col min="7684" max="7686" width="11.5" style="8"/>
    <col min="7687" max="7687" width="26.6640625" style="8" customWidth="1"/>
    <col min="7688" max="7936" width="11.5" style="8"/>
    <col min="7937" max="7937" width="43.83203125" style="8" customWidth="1"/>
    <col min="7938" max="7938" width="12.83203125" style="8" customWidth="1"/>
    <col min="7939" max="7939" width="15.5" style="8" customWidth="1"/>
    <col min="7940" max="7942" width="11.5" style="8"/>
    <col min="7943" max="7943" width="26.6640625" style="8" customWidth="1"/>
    <col min="7944" max="8192" width="11.5" style="8"/>
    <col min="8193" max="8193" width="43.83203125" style="8" customWidth="1"/>
    <col min="8194" max="8194" width="12.83203125" style="8" customWidth="1"/>
    <col min="8195" max="8195" width="15.5" style="8" customWidth="1"/>
    <col min="8196" max="8198" width="11.5" style="8"/>
    <col min="8199" max="8199" width="26.6640625" style="8" customWidth="1"/>
    <col min="8200" max="8448" width="11.5" style="8"/>
    <col min="8449" max="8449" width="43.83203125" style="8" customWidth="1"/>
    <col min="8450" max="8450" width="12.83203125" style="8" customWidth="1"/>
    <col min="8451" max="8451" width="15.5" style="8" customWidth="1"/>
    <col min="8452" max="8454" width="11.5" style="8"/>
    <col min="8455" max="8455" width="26.6640625" style="8" customWidth="1"/>
    <col min="8456" max="8704" width="11.5" style="8"/>
    <col min="8705" max="8705" width="43.83203125" style="8" customWidth="1"/>
    <col min="8706" max="8706" width="12.83203125" style="8" customWidth="1"/>
    <col min="8707" max="8707" width="15.5" style="8" customWidth="1"/>
    <col min="8708" max="8710" width="11.5" style="8"/>
    <col min="8711" max="8711" width="26.6640625" style="8" customWidth="1"/>
    <col min="8712" max="8960" width="11.5" style="8"/>
    <col min="8961" max="8961" width="43.83203125" style="8" customWidth="1"/>
    <col min="8962" max="8962" width="12.83203125" style="8" customWidth="1"/>
    <col min="8963" max="8963" width="15.5" style="8" customWidth="1"/>
    <col min="8964" max="8966" width="11.5" style="8"/>
    <col min="8967" max="8967" width="26.6640625" style="8" customWidth="1"/>
    <col min="8968" max="9216" width="11.5" style="8"/>
    <col min="9217" max="9217" width="43.83203125" style="8" customWidth="1"/>
    <col min="9218" max="9218" width="12.83203125" style="8" customWidth="1"/>
    <col min="9219" max="9219" width="15.5" style="8" customWidth="1"/>
    <col min="9220" max="9222" width="11.5" style="8"/>
    <col min="9223" max="9223" width="26.6640625" style="8" customWidth="1"/>
    <col min="9224" max="9472" width="11.5" style="8"/>
    <col min="9473" max="9473" width="43.83203125" style="8" customWidth="1"/>
    <col min="9474" max="9474" width="12.83203125" style="8" customWidth="1"/>
    <col min="9475" max="9475" width="15.5" style="8" customWidth="1"/>
    <col min="9476" max="9478" width="11.5" style="8"/>
    <col min="9479" max="9479" width="26.6640625" style="8" customWidth="1"/>
    <col min="9480" max="9728" width="11.5" style="8"/>
    <col min="9729" max="9729" width="43.83203125" style="8" customWidth="1"/>
    <col min="9730" max="9730" width="12.83203125" style="8" customWidth="1"/>
    <col min="9731" max="9731" width="15.5" style="8" customWidth="1"/>
    <col min="9732" max="9734" width="11.5" style="8"/>
    <col min="9735" max="9735" width="26.6640625" style="8" customWidth="1"/>
    <col min="9736" max="9984" width="11.5" style="8"/>
    <col min="9985" max="9985" width="43.83203125" style="8" customWidth="1"/>
    <col min="9986" max="9986" width="12.83203125" style="8" customWidth="1"/>
    <col min="9987" max="9987" width="15.5" style="8" customWidth="1"/>
    <col min="9988" max="9990" width="11.5" style="8"/>
    <col min="9991" max="9991" width="26.6640625" style="8" customWidth="1"/>
    <col min="9992" max="10240" width="11.5" style="8"/>
    <col min="10241" max="10241" width="43.83203125" style="8" customWidth="1"/>
    <col min="10242" max="10242" width="12.83203125" style="8" customWidth="1"/>
    <col min="10243" max="10243" width="15.5" style="8" customWidth="1"/>
    <col min="10244" max="10246" width="11.5" style="8"/>
    <col min="10247" max="10247" width="26.6640625" style="8" customWidth="1"/>
    <col min="10248" max="10496" width="11.5" style="8"/>
    <col min="10497" max="10497" width="43.83203125" style="8" customWidth="1"/>
    <col min="10498" max="10498" width="12.83203125" style="8" customWidth="1"/>
    <col min="10499" max="10499" width="15.5" style="8" customWidth="1"/>
    <col min="10500" max="10502" width="11.5" style="8"/>
    <col min="10503" max="10503" width="26.6640625" style="8" customWidth="1"/>
    <col min="10504" max="10752" width="11.5" style="8"/>
    <col min="10753" max="10753" width="43.83203125" style="8" customWidth="1"/>
    <col min="10754" max="10754" width="12.83203125" style="8" customWidth="1"/>
    <col min="10755" max="10755" width="15.5" style="8" customWidth="1"/>
    <col min="10756" max="10758" width="11.5" style="8"/>
    <col min="10759" max="10759" width="26.6640625" style="8" customWidth="1"/>
    <col min="10760" max="11008" width="11.5" style="8"/>
    <col min="11009" max="11009" width="43.83203125" style="8" customWidth="1"/>
    <col min="11010" max="11010" width="12.83203125" style="8" customWidth="1"/>
    <col min="11011" max="11011" width="15.5" style="8" customWidth="1"/>
    <col min="11012" max="11014" width="11.5" style="8"/>
    <col min="11015" max="11015" width="26.6640625" style="8" customWidth="1"/>
    <col min="11016" max="11264" width="11.5" style="8"/>
    <col min="11265" max="11265" width="43.83203125" style="8" customWidth="1"/>
    <col min="11266" max="11266" width="12.83203125" style="8" customWidth="1"/>
    <col min="11267" max="11267" width="15.5" style="8" customWidth="1"/>
    <col min="11268" max="11270" width="11.5" style="8"/>
    <col min="11271" max="11271" width="26.6640625" style="8" customWidth="1"/>
    <col min="11272" max="11520" width="11.5" style="8"/>
    <col min="11521" max="11521" width="43.83203125" style="8" customWidth="1"/>
    <col min="11522" max="11522" width="12.83203125" style="8" customWidth="1"/>
    <col min="11523" max="11523" width="15.5" style="8" customWidth="1"/>
    <col min="11524" max="11526" width="11.5" style="8"/>
    <col min="11527" max="11527" width="26.6640625" style="8" customWidth="1"/>
    <col min="11528" max="11776" width="11.5" style="8"/>
    <col min="11777" max="11777" width="43.83203125" style="8" customWidth="1"/>
    <col min="11778" max="11778" width="12.83203125" style="8" customWidth="1"/>
    <col min="11779" max="11779" width="15.5" style="8" customWidth="1"/>
    <col min="11780" max="11782" width="11.5" style="8"/>
    <col min="11783" max="11783" width="26.6640625" style="8" customWidth="1"/>
    <col min="11784" max="12032" width="11.5" style="8"/>
    <col min="12033" max="12033" width="43.83203125" style="8" customWidth="1"/>
    <col min="12034" max="12034" width="12.83203125" style="8" customWidth="1"/>
    <col min="12035" max="12035" width="15.5" style="8" customWidth="1"/>
    <col min="12036" max="12038" width="11.5" style="8"/>
    <col min="12039" max="12039" width="26.6640625" style="8" customWidth="1"/>
    <col min="12040" max="12288" width="11.5" style="8"/>
    <col min="12289" max="12289" width="43.83203125" style="8" customWidth="1"/>
    <col min="12290" max="12290" width="12.83203125" style="8" customWidth="1"/>
    <col min="12291" max="12291" width="15.5" style="8" customWidth="1"/>
    <col min="12292" max="12294" width="11.5" style="8"/>
    <col min="12295" max="12295" width="26.6640625" style="8" customWidth="1"/>
    <col min="12296" max="12544" width="11.5" style="8"/>
    <col min="12545" max="12545" width="43.83203125" style="8" customWidth="1"/>
    <col min="12546" max="12546" width="12.83203125" style="8" customWidth="1"/>
    <col min="12547" max="12547" width="15.5" style="8" customWidth="1"/>
    <col min="12548" max="12550" width="11.5" style="8"/>
    <col min="12551" max="12551" width="26.6640625" style="8" customWidth="1"/>
    <col min="12552" max="12800" width="11.5" style="8"/>
    <col min="12801" max="12801" width="43.83203125" style="8" customWidth="1"/>
    <col min="12802" max="12802" width="12.83203125" style="8" customWidth="1"/>
    <col min="12803" max="12803" width="15.5" style="8" customWidth="1"/>
    <col min="12804" max="12806" width="11.5" style="8"/>
    <col min="12807" max="12807" width="26.6640625" style="8" customWidth="1"/>
    <col min="12808" max="13056" width="11.5" style="8"/>
    <col min="13057" max="13057" width="43.83203125" style="8" customWidth="1"/>
    <col min="13058" max="13058" width="12.83203125" style="8" customWidth="1"/>
    <col min="13059" max="13059" width="15.5" style="8" customWidth="1"/>
    <col min="13060" max="13062" width="11.5" style="8"/>
    <col min="13063" max="13063" width="26.6640625" style="8" customWidth="1"/>
    <col min="13064" max="13312" width="11.5" style="8"/>
    <col min="13313" max="13313" width="43.83203125" style="8" customWidth="1"/>
    <col min="13314" max="13314" width="12.83203125" style="8" customWidth="1"/>
    <col min="13315" max="13315" width="15.5" style="8" customWidth="1"/>
    <col min="13316" max="13318" width="11.5" style="8"/>
    <col min="13319" max="13319" width="26.6640625" style="8" customWidth="1"/>
    <col min="13320" max="13568" width="11.5" style="8"/>
    <col min="13569" max="13569" width="43.83203125" style="8" customWidth="1"/>
    <col min="13570" max="13570" width="12.83203125" style="8" customWidth="1"/>
    <col min="13571" max="13571" width="15.5" style="8" customWidth="1"/>
    <col min="13572" max="13574" width="11.5" style="8"/>
    <col min="13575" max="13575" width="26.6640625" style="8" customWidth="1"/>
    <col min="13576" max="13824" width="11.5" style="8"/>
    <col min="13825" max="13825" width="43.83203125" style="8" customWidth="1"/>
    <col min="13826" max="13826" width="12.83203125" style="8" customWidth="1"/>
    <col min="13827" max="13827" width="15.5" style="8" customWidth="1"/>
    <col min="13828" max="13830" width="11.5" style="8"/>
    <col min="13831" max="13831" width="26.6640625" style="8" customWidth="1"/>
    <col min="13832" max="14080" width="11.5" style="8"/>
    <col min="14081" max="14081" width="43.83203125" style="8" customWidth="1"/>
    <col min="14082" max="14082" width="12.83203125" style="8" customWidth="1"/>
    <col min="14083" max="14083" width="15.5" style="8" customWidth="1"/>
    <col min="14084" max="14086" width="11.5" style="8"/>
    <col min="14087" max="14087" width="26.6640625" style="8" customWidth="1"/>
    <col min="14088" max="14336" width="11.5" style="8"/>
    <col min="14337" max="14337" width="43.83203125" style="8" customWidth="1"/>
    <col min="14338" max="14338" width="12.83203125" style="8" customWidth="1"/>
    <col min="14339" max="14339" width="15.5" style="8" customWidth="1"/>
    <col min="14340" max="14342" width="11.5" style="8"/>
    <col min="14343" max="14343" width="26.6640625" style="8" customWidth="1"/>
    <col min="14344" max="14592" width="11.5" style="8"/>
    <col min="14593" max="14593" width="43.83203125" style="8" customWidth="1"/>
    <col min="14594" max="14594" width="12.83203125" style="8" customWidth="1"/>
    <col min="14595" max="14595" width="15.5" style="8" customWidth="1"/>
    <col min="14596" max="14598" width="11.5" style="8"/>
    <col min="14599" max="14599" width="26.6640625" style="8" customWidth="1"/>
    <col min="14600" max="14848" width="11.5" style="8"/>
    <col min="14849" max="14849" width="43.83203125" style="8" customWidth="1"/>
    <col min="14850" max="14850" width="12.83203125" style="8" customWidth="1"/>
    <col min="14851" max="14851" width="15.5" style="8" customWidth="1"/>
    <col min="14852" max="14854" width="11.5" style="8"/>
    <col min="14855" max="14855" width="26.6640625" style="8" customWidth="1"/>
    <col min="14856" max="15104" width="11.5" style="8"/>
    <col min="15105" max="15105" width="43.83203125" style="8" customWidth="1"/>
    <col min="15106" max="15106" width="12.83203125" style="8" customWidth="1"/>
    <col min="15107" max="15107" width="15.5" style="8" customWidth="1"/>
    <col min="15108" max="15110" width="11.5" style="8"/>
    <col min="15111" max="15111" width="26.6640625" style="8" customWidth="1"/>
    <col min="15112" max="15360" width="11.5" style="8"/>
    <col min="15361" max="15361" width="43.83203125" style="8" customWidth="1"/>
    <col min="15362" max="15362" width="12.83203125" style="8" customWidth="1"/>
    <col min="15363" max="15363" width="15.5" style="8" customWidth="1"/>
    <col min="15364" max="15366" width="11.5" style="8"/>
    <col min="15367" max="15367" width="26.6640625" style="8" customWidth="1"/>
    <col min="15368" max="15616" width="11.5" style="8"/>
    <col min="15617" max="15617" width="43.83203125" style="8" customWidth="1"/>
    <col min="15618" max="15618" width="12.83203125" style="8" customWidth="1"/>
    <col min="15619" max="15619" width="15.5" style="8" customWidth="1"/>
    <col min="15620" max="15622" width="11.5" style="8"/>
    <col min="15623" max="15623" width="26.6640625" style="8" customWidth="1"/>
    <col min="15624" max="15872" width="11.5" style="8"/>
    <col min="15873" max="15873" width="43.83203125" style="8" customWidth="1"/>
    <col min="15874" max="15874" width="12.83203125" style="8" customWidth="1"/>
    <col min="15875" max="15875" width="15.5" style="8" customWidth="1"/>
    <col min="15876" max="15878" width="11.5" style="8"/>
    <col min="15879" max="15879" width="26.6640625" style="8" customWidth="1"/>
    <col min="15880" max="16128" width="11.5" style="8"/>
    <col min="16129" max="16129" width="43.83203125" style="8" customWidth="1"/>
    <col min="16130" max="16130" width="12.83203125" style="8" customWidth="1"/>
    <col min="16131" max="16131" width="15.5" style="8" customWidth="1"/>
    <col min="16132" max="16134" width="11.5" style="8"/>
    <col min="16135" max="16135" width="26.6640625" style="8" customWidth="1"/>
    <col min="16136" max="16384" width="11.5" style="8"/>
  </cols>
  <sheetData>
    <row r="1" spans="1:7" s="7" customFormat="1" ht="23.25" customHeight="1" x14ac:dyDescent="0.15">
      <c r="A1" s="764"/>
      <c r="B1" s="765" t="s">
        <v>46</v>
      </c>
      <c r="C1" s="766"/>
      <c r="D1" s="766"/>
      <c r="E1" s="766"/>
      <c r="F1" s="767"/>
      <c r="G1" s="6" t="s">
        <v>47</v>
      </c>
    </row>
    <row r="2" spans="1:7" s="7" customFormat="1" ht="23.25" customHeight="1" x14ac:dyDescent="0.15">
      <c r="A2" s="764"/>
      <c r="B2" s="768"/>
      <c r="C2" s="769"/>
      <c r="D2" s="769"/>
      <c r="E2" s="769"/>
      <c r="F2" s="770"/>
      <c r="G2" s="6" t="s">
        <v>39</v>
      </c>
    </row>
    <row r="3" spans="1:7" s="7" customFormat="1" ht="23.25" customHeight="1" x14ac:dyDescent="0.15">
      <c r="A3" s="764"/>
      <c r="B3" s="771"/>
      <c r="C3" s="772"/>
      <c r="D3" s="772"/>
      <c r="E3" s="772"/>
      <c r="F3" s="773"/>
      <c r="G3" s="6" t="s">
        <v>38</v>
      </c>
    </row>
    <row r="4" spans="1:7" x14ac:dyDescent="0.15">
      <c r="A4" s="774" t="s">
        <v>170</v>
      </c>
      <c r="B4" s="774"/>
      <c r="C4" s="774"/>
      <c r="D4" s="774"/>
      <c r="E4" s="774"/>
      <c r="F4" s="774"/>
      <c r="G4" s="774"/>
    </row>
    <row r="5" spans="1:7" x14ac:dyDescent="0.15">
      <c r="A5" s="775" t="s">
        <v>37</v>
      </c>
      <c r="B5" s="775"/>
      <c r="C5" s="775"/>
      <c r="D5" s="775"/>
      <c r="E5" s="775"/>
      <c r="F5" s="775"/>
      <c r="G5" s="775"/>
    </row>
    <row r="6" spans="1:7" x14ac:dyDescent="0.15">
      <c r="A6" s="776" t="s">
        <v>171</v>
      </c>
      <c r="B6" s="776"/>
      <c r="C6" s="776"/>
      <c r="D6" s="776"/>
      <c r="E6" s="776"/>
      <c r="F6" s="776"/>
      <c r="G6" s="776"/>
    </row>
    <row r="7" spans="1:7" x14ac:dyDescent="0.15">
      <c r="A7" s="775" t="s">
        <v>36</v>
      </c>
      <c r="B7" s="775"/>
      <c r="C7" s="775"/>
      <c r="D7" s="775"/>
      <c r="E7" s="775"/>
      <c r="F7" s="775"/>
      <c r="G7" s="775"/>
    </row>
    <row r="8" spans="1:7" x14ac:dyDescent="0.15">
      <c r="A8" s="777" t="s">
        <v>172</v>
      </c>
      <c r="B8" s="777"/>
      <c r="C8" s="777"/>
      <c r="D8" s="777"/>
      <c r="E8" s="777"/>
      <c r="F8" s="777"/>
      <c r="G8" s="777"/>
    </row>
    <row r="9" spans="1:7" x14ac:dyDescent="0.15">
      <c r="A9" s="775" t="s">
        <v>35</v>
      </c>
      <c r="B9" s="775"/>
      <c r="C9" s="775"/>
      <c r="D9" s="775"/>
      <c r="E9" s="775"/>
      <c r="F9" s="775"/>
      <c r="G9" s="775"/>
    </row>
    <row r="10" spans="1:7" x14ac:dyDescent="0.15">
      <c r="A10" s="777" t="s">
        <v>35</v>
      </c>
      <c r="B10" s="777"/>
      <c r="C10" s="777"/>
      <c r="D10" s="777"/>
      <c r="E10" s="777"/>
      <c r="F10" s="777"/>
      <c r="G10" s="777"/>
    </row>
    <row r="11" spans="1:7" x14ac:dyDescent="0.15">
      <c r="A11" s="778" t="s">
        <v>48</v>
      </c>
      <c r="B11" s="778"/>
      <c r="C11" s="778"/>
      <c r="D11" s="778"/>
      <c r="E11" s="778"/>
      <c r="F11" s="778"/>
      <c r="G11" s="778"/>
    </row>
    <row r="12" spans="1:7" x14ac:dyDescent="0.15">
      <c r="A12" s="724" t="s">
        <v>49</v>
      </c>
      <c r="B12" s="724"/>
      <c r="C12" s="724"/>
      <c r="D12" s="724"/>
      <c r="E12" s="724"/>
      <c r="F12" s="724"/>
      <c r="G12" s="724"/>
    </row>
    <row r="13" spans="1:7" x14ac:dyDescent="0.15">
      <c r="A13" s="761" t="s">
        <v>33</v>
      </c>
      <c r="B13" s="762"/>
      <c r="C13" s="762"/>
      <c r="D13" s="762"/>
      <c r="E13" s="762"/>
      <c r="F13" s="762"/>
      <c r="G13" s="763"/>
    </row>
    <row r="14" spans="1:7" ht="15" customHeight="1" x14ac:dyDescent="0.15">
      <c r="A14" s="779" t="s">
        <v>461</v>
      </c>
      <c r="B14" s="852"/>
      <c r="C14" s="853"/>
      <c r="D14" s="860"/>
      <c r="E14" s="860"/>
      <c r="F14" s="860"/>
      <c r="G14" s="860"/>
    </row>
    <row r="15" spans="1:7" x14ac:dyDescent="0.15">
      <c r="A15" s="854"/>
      <c r="B15" s="855"/>
      <c r="C15" s="856"/>
      <c r="D15" s="860"/>
      <c r="E15" s="860"/>
      <c r="F15" s="860"/>
      <c r="G15" s="860"/>
    </row>
    <row r="16" spans="1:7" ht="61" customHeight="1" x14ac:dyDescent="0.15">
      <c r="A16" s="854"/>
      <c r="B16" s="855"/>
      <c r="C16" s="856"/>
      <c r="D16" s="860"/>
      <c r="E16" s="860"/>
      <c r="F16" s="860"/>
      <c r="G16" s="860"/>
    </row>
    <row r="17" spans="1:7" x14ac:dyDescent="0.15">
      <c r="A17" s="854"/>
      <c r="B17" s="855"/>
      <c r="C17" s="856"/>
      <c r="D17" s="860"/>
      <c r="E17" s="860"/>
      <c r="F17" s="860"/>
      <c r="G17" s="860"/>
    </row>
    <row r="18" spans="1:7" x14ac:dyDescent="0.15">
      <c r="A18" s="854"/>
      <c r="B18" s="855"/>
      <c r="C18" s="856"/>
      <c r="D18" s="860"/>
      <c r="E18" s="860"/>
      <c r="F18" s="860"/>
      <c r="G18" s="860"/>
    </row>
    <row r="19" spans="1:7" x14ac:dyDescent="0.15">
      <c r="A19" s="854"/>
      <c r="B19" s="855"/>
      <c r="C19" s="856"/>
      <c r="D19" s="860"/>
      <c r="E19" s="860"/>
      <c r="F19" s="860"/>
      <c r="G19" s="860"/>
    </row>
    <row r="20" spans="1:7" x14ac:dyDescent="0.15">
      <c r="A20" s="854"/>
      <c r="B20" s="855"/>
      <c r="C20" s="856"/>
      <c r="D20" s="860"/>
      <c r="E20" s="860"/>
      <c r="F20" s="860"/>
      <c r="G20" s="860"/>
    </row>
    <row r="21" spans="1:7" x14ac:dyDescent="0.15">
      <c r="A21" s="854"/>
      <c r="B21" s="855"/>
      <c r="C21" s="856"/>
      <c r="D21" s="860"/>
      <c r="E21" s="860"/>
      <c r="F21" s="860"/>
      <c r="G21" s="860"/>
    </row>
    <row r="22" spans="1:7" x14ac:dyDescent="0.15">
      <c r="A22" s="854"/>
      <c r="B22" s="855"/>
      <c r="C22" s="856"/>
      <c r="D22" s="860"/>
      <c r="E22" s="860"/>
      <c r="F22" s="860"/>
      <c r="G22" s="860"/>
    </row>
    <row r="23" spans="1:7" x14ac:dyDescent="0.15">
      <c r="A23" s="854"/>
      <c r="B23" s="855"/>
      <c r="C23" s="856"/>
      <c r="D23" s="860"/>
      <c r="E23" s="860"/>
      <c r="F23" s="860"/>
      <c r="G23" s="860"/>
    </row>
    <row r="24" spans="1:7" x14ac:dyDescent="0.15">
      <c r="A24" s="854"/>
      <c r="B24" s="855"/>
      <c r="C24" s="856"/>
      <c r="D24" s="860"/>
      <c r="E24" s="860"/>
      <c r="F24" s="860"/>
      <c r="G24" s="860"/>
    </row>
    <row r="25" spans="1:7" x14ac:dyDescent="0.15">
      <c r="A25" s="854"/>
      <c r="B25" s="855"/>
      <c r="C25" s="856"/>
      <c r="D25" s="860"/>
      <c r="E25" s="860"/>
      <c r="F25" s="860"/>
      <c r="G25" s="860"/>
    </row>
    <row r="26" spans="1:7" x14ac:dyDescent="0.15">
      <c r="A26" s="854"/>
      <c r="B26" s="855"/>
      <c r="C26" s="856"/>
      <c r="D26" s="861"/>
      <c r="E26" s="860"/>
      <c r="F26" s="860"/>
      <c r="G26" s="860"/>
    </row>
    <row r="27" spans="1:7" ht="197" customHeight="1" x14ac:dyDescent="0.15">
      <c r="A27" s="857"/>
      <c r="B27" s="858"/>
      <c r="C27" s="859"/>
      <c r="D27" s="860"/>
      <c r="E27" s="860"/>
      <c r="F27" s="860"/>
      <c r="G27" s="860"/>
    </row>
    <row r="28" spans="1:7" ht="15" thickBot="1" x14ac:dyDescent="0.2">
      <c r="A28" s="812" t="s">
        <v>43</v>
      </c>
      <c r="B28" s="813"/>
      <c r="C28" s="813"/>
      <c r="D28" s="813"/>
      <c r="E28" s="813"/>
      <c r="F28" s="813"/>
      <c r="G28" s="813"/>
    </row>
    <row r="29" spans="1:7" x14ac:dyDescent="0.15">
      <c r="A29" s="862" t="s">
        <v>173</v>
      </c>
      <c r="B29" s="863"/>
      <c r="C29" s="863"/>
      <c r="D29" s="863"/>
      <c r="E29" s="863"/>
      <c r="F29" s="863"/>
      <c r="G29" s="864"/>
    </row>
    <row r="30" spans="1:7" x14ac:dyDescent="0.15">
      <c r="A30" s="865"/>
      <c r="B30" s="866"/>
      <c r="C30" s="866"/>
      <c r="D30" s="866"/>
      <c r="E30" s="866"/>
      <c r="F30" s="866"/>
      <c r="G30" s="867"/>
    </row>
    <row r="31" spans="1:7" ht="15" thickBot="1" x14ac:dyDescent="0.2">
      <c r="A31" s="803" t="s">
        <v>30</v>
      </c>
      <c r="B31" s="804"/>
      <c r="C31" s="804"/>
      <c r="D31" s="804"/>
      <c r="E31" s="804"/>
      <c r="F31" s="804"/>
      <c r="G31" s="805"/>
    </row>
    <row r="32" spans="1:7" x14ac:dyDescent="0.15">
      <c r="A32" s="837" t="s">
        <v>174</v>
      </c>
      <c r="B32" s="838"/>
      <c r="C32" s="838"/>
      <c r="D32" s="838"/>
      <c r="E32" s="838"/>
      <c r="F32" s="838"/>
      <c r="G32" s="839"/>
    </row>
    <row r="33" spans="1:7" ht="14" customHeight="1" x14ac:dyDescent="0.15">
      <c r="A33" s="840"/>
      <c r="B33" s="841"/>
      <c r="C33" s="841"/>
      <c r="D33" s="841"/>
      <c r="E33" s="841"/>
      <c r="F33" s="841"/>
      <c r="G33" s="842"/>
    </row>
    <row r="34" spans="1:7" ht="6.75" customHeight="1" x14ac:dyDescent="0.15">
      <c r="A34" s="840"/>
      <c r="B34" s="841"/>
      <c r="C34" s="841"/>
      <c r="D34" s="841"/>
      <c r="E34" s="841"/>
      <c r="F34" s="841"/>
      <c r="G34" s="842"/>
    </row>
    <row r="35" spans="1:7" ht="12" customHeight="1" x14ac:dyDescent="0.15">
      <c r="A35" s="840"/>
      <c r="B35" s="841"/>
      <c r="C35" s="841"/>
      <c r="D35" s="841"/>
      <c r="E35" s="841"/>
      <c r="F35" s="841"/>
      <c r="G35" s="842"/>
    </row>
    <row r="36" spans="1:7" ht="15" thickBot="1" x14ac:dyDescent="0.2">
      <c r="A36" s="843"/>
      <c r="B36" s="844"/>
      <c r="C36" s="844"/>
      <c r="D36" s="844"/>
      <c r="E36" s="844"/>
      <c r="F36" s="844"/>
      <c r="G36" s="845"/>
    </row>
    <row r="37" spans="1:7" ht="15" thickBot="1" x14ac:dyDescent="0.2">
      <c r="A37" s="794" t="s">
        <v>52</v>
      </c>
      <c r="B37" s="795"/>
      <c r="C37" s="795"/>
      <c r="D37" s="795"/>
      <c r="E37" s="795"/>
      <c r="F37" s="795"/>
      <c r="G37" s="796"/>
    </row>
    <row r="38" spans="1:7" ht="31.5" customHeight="1" thickBot="1" x14ac:dyDescent="0.2">
      <c r="A38" s="846" t="s">
        <v>53</v>
      </c>
      <c r="B38" s="847"/>
      <c r="C38" s="847"/>
      <c r="D38" s="847"/>
      <c r="E38" s="847"/>
      <c r="F38" s="847"/>
      <c r="G38" s="848"/>
    </row>
    <row r="39" spans="1:7" ht="15" thickBot="1" x14ac:dyDescent="0.2">
      <c r="A39" s="794" t="s">
        <v>28</v>
      </c>
      <c r="B39" s="795"/>
      <c r="C39" s="795"/>
      <c r="D39" s="795"/>
      <c r="E39" s="795"/>
      <c r="F39" s="795"/>
      <c r="G39" s="796"/>
    </row>
    <row r="40" spans="1:7" ht="29.25" customHeight="1" x14ac:dyDescent="0.15">
      <c r="A40" s="849" t="s">
        <v>63</v>
      </c>
      <c r="B40" s="850"/>
      <c r="C40" s="850"/>
      <c r="D40" s="850"/>
      <c r="E40" s="850"/>
      <c r="F40" s="850"/>
      <c r="G40" s="851"/>
    </row>
    <row r="41" spans="1:7" x14ac:dyDescent="0.15">
      <c r="A41" s="747" t="s">
        <v>27</v>
      </c>
      <c r="B41" s="748"/>
      <c r="C41" s="748"/>
      <c r="D41" s="748"/>
      <c r="E41" s="748"/>
      <c r="F41" s="748"/>
      <c r="G41" s="749"/>
    </row>
    <row r="42" spans="1:7" x14ac:dyDescent="0.15">
      <c r="A42" s="9" t="s">
        <v>54</v>
      </c>
      <c r="B42" s="10"/>
      <c r="C42" s="10"/>
      <c r="D42" s="10"/>
      <c r="E42" s="10"/>
      <c r="F42" s="10"/>
      <c r="G42" s="10"/>
    </row>
    <row r="43" spans="1:7" x14ac:dyDescent="0.15">
      <c r="A43" s="743" t="s">
        <v>169</v>
      </c>
      <c r="B43" s="743"/>
      <c r="C43" s="11"/>
      <c r="D43" s="11"/>
      <c r="E43" s="11"/>
      <c r="F43" s="11"/>
      <c r="G43" s="11"/>
    </row>
    <row r="44" spans="1:7" x14ac:dyDescent="0.15">
      <c r="A44" s="743" t="s">
        <v>55</v>
      </c>
      <c r="B44" s="743"/>
      <c r="C44" s="11"/>
      <c r="D44" s="11"/>
      <c r="E44" s="11"/>
      <c r="F44" s="11"/>
      <c r="G44" s="11"/>
    </row>
  </sheetData>
  <mergeCells count="26">
    <mergeCell ref="A7:G7"/>
    <mergeCell ref="A1:A3"/>
    <mergeCell ref="B1:F3"/>
    <mergeCell ref="A4:G4"/>
    <mergeCell ref="A5:G5"/>
    <mergeCell ref="A6:G6"/>
    <mergeCell ref="A31:G31"/>
    <mergeCell ref="A8:G8"/>
    <mergeCell ref="A9:G9"/>
    <mergeCell ref="A10:G10"/>
    <mergeCell ref="A11:G11"/>
    <mergeCell ref="A12:G12"/>
    <mergeCell ref="A13:G13"/>
    <mergeCell ref="A14:C27"/>
    <mergeCell ref="A28:G28"/>
    <mergeCell ref="D14:G25"/>
    <mergeCell ref="D26:G27"/>
    <mergeCell ref="A29:G30"/>
    <mergeCell ref="A32:G36"/>
    <mergeCell ref="A44:B44"/>
    <mergeCell ref="A37:G37"/>
    <mergeCell ref="A38:G38"/>
    <mergeCell ref="A39:G39"/>
    <mergeCell ref="A40:G40"/>
    <mergeCell ref="A41:G41"/>
    <mergeCell ref="A43:B43"/>
  </mergeCells>
  <printOptions gridLines="1"/>
  <pageMargins left="0.70866141732283472" right="0.51181102362204722" top="1.15625" bottom="0.55118110236220474" header="0.31496062992125984" footer="0.31496062992125984"/>
  <pageSetup scale="64" orientation="portrait" r:id="rId1"/>
  <headerFooter>
    <oddFooter xml:space="preserve">&amp;CInstituto Departamental de Acción Comunal  de Cundinamarca 
Sede Administrativa. Calle 26  51-53. Torre Salud Piso 3. 
Bogotá, D.C. Tel. (1) 749 1001  www.cundinamarca.gov.co/wps/portal/idaco @enaccioncomunal 
</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5F0372-CBF4-034F-B027-17464E0E08EC}">
  <sheetPr>
    <tabColor theme="6" tint="0.59999389629810485"/>
  </sheetPr>
  <dimension ref="A1:G44"/>
  <sheetViews>
    <sheetView showGridLines="0" view="pageBreakPreview" topLeftCell="A14" zoomScaleNormal="93" zoomScaleSheetLayoutView="100" zoomScalePageLayoutView="80" workbookViewId="0">
      <selection activeCell="A14" sqref="A14:C27"/>
    </sheetView>
  </sheetViews>
  <sheetFormatPr baseColWidth="10" defaultColWidth="11.5" defaultRowHeight="14" x14ac:dyDescent="0.15"/>
  <cols>
    <col min="1" max="1" width="43.83203125" style="8" customWidth="1"/>
    <col min="2" max="2" width="12.83203125" style="8" customWidth="1"/>
    <col min="3" max="3" width="15.5" style="8" customWidth="1"/>
    <col min="4" max="4" width="9.6640625" style="8" customWidth="1"/>
    <col min="5" max="5" width="10.5" style="8" customWidth="1"/>
    <col min="6" max="6" width="11.5" style="8" customWidth="1"/>
    <col min="7" max="7" width="21.33203125" style="8" customWidth="1"/>
    <col min="8" max="256" width="11.5" style="8"/>
    <col min="257" max="257" width="43.83203125" style="8" customWidth="1"/>
    <col min="258" max="258" width="12.83203125" style="8" customWidth="1"/>
    <col min="259" max="259" width="15.5" style="8" customWidth="1"/>
    <col min="260" max="262" width="11.5" style="8"/>
    <col min="263" max="263" width="26.6640625" style="8" customWidth="1"/>
    <col min="264" max="512" width="11.5" style="8"/>
    <col min="513" max="513" width="43.83203125" style="8" customWidth="1"/>
    <col min="514" max="514" width="12.83203125" style="8" customWidth="1"/>
    <col min="515" max="515" width="15.5" style="8" customWidth="1"/>
    <col min="516" max="518" width="11.5" style="8"/>
    <col min="519" max="519" width="26.6640625" style="8" customWidth="1"/>
    <col min="520" max="768" width="11.5" style="8"/>
    <col min="769" max="769" width="43.83203125" style="8" customWidth="1"/>
    <col min="770" max="770" width="12.83203125" style="8" customWidth="1"/>
    <col min="771" max="771" width="15.5" style="8" customWidth="1"/>
    <col min="772" max="774" width="11.5" style="8"/>
    <col min="775" max="775" width="26.6640625" style="8" customWidth="1"/>
    <col min="776" max="1024" width="11.5" style="8"/>
    <col min="1025" max="1025" width="43.83203125" style="8" customWidth="1"/>
    <col min="1026" max="1026" width="12.83203125" style="8" customWidth="1"/>
    <col min="1027" max="1027" width="15.5" style="8" customWidth="1"/>
    <col min="1028" max="1030" width="11.5" style="8"/>
    <col min="1031" max="1031" width="26.6640625" style="8" customWidth="1"/>
    <col min="1032" max="1280" width="11.5" style="8"/>
    <col min="1281" max="1281" width="43.83203125" style="8" customWidth="1"/>
    <col min="1282" max="1282" width="12.83203125" style="8" customWidth="1"/>
    <col min="1283" max="1283" width="15.5" style="8" customWidth="1"/>
    <col min="1284" max="1286" width="11.5" style="8"/>
    <col min="1287" max="1287" width="26.6640625" style="8" customWidth="1"/>
    <col min="1288" max="1536" width="11.5" style="8"/>
    <col min="1537" max="1537" width="43.83203125" style="8" customWidth="1"/>
    <col min="1538" max="1538" width="12.83203125" style="8" customWidth="1"/>
    <col min="1539" max="1539" width="15.5" style="8" customWidth="1"/>
    <col min="1540" max="1542" width="11.5" style="8"/>
    <col min="1543" max="1543" width="26.6640625" style="8" customWidth="1"/>
    <col min="1544" max="1792" width="11.5" style="8"/>
    <col min="1793" max="1793" width="43.83203125" style="8" customWidth="1"/>
    <col min="1794" max="1794" width="12.83203125" style="8" customWidth="1"/>
    <col min="1795" max="1795" width="15.5" style="8" customWidth="1"/>
    <col min="1796" max="1798" width="11.5" style="8"/>
    <col min="1799" max="1799" width="26.6640625" style="8" customWidth="1"/>
    <col min="1800" max="2048" width="11.5" style="8"/>
    <col min="2049" max="2049" width="43.83203125" style="8" customWidth="1"/>
    <col min="2050" max="2050" width="12.83203125" style="8" customWidth="1"/>
    <col min="2051" max="2051" width="15.5" style="8" customWidth="1"/>
    <col min="2052" max="2054" width="11.5" style="8"/>
    <col min="2055" max="2055" width="26.6640625" style="8" customWidth="1"/>
    <col min="2056" max="2304" width="11.5" style="8"/>
    <col min="2305" max="2305" width="43.83203125" style="8" customWidth="1"/>
    <col min="2306" max="2306" width="12.83203125" style="8" customWidth="1"/>
    <col min="2307" max="2307" width="15.5" style="8" customWidth="1"/>
    <col min="2308" max="2310" width="11.5" style="8"/>
    <col min="2311" max="2311" width="26.6640625" style="8" customWidth="1"/>
    <col min="2312" max="2560" width="11.5" style="8"/>
    <col min="2561" max="2561" width="43.83203125" style="8" customWidth="1"/>
    <col min="2562" max="2562" width="12.83203125" style="8" customWidth="1"/>
    <col min="2563" max="2563" width="15.5" style="8" customWidth="1"/>
    <col min="2564" max="2566" width="11.5" style="8"/>
    <col min="2567" max="2567" width="26.6640625" style="8" customWidth="1"/>
    <col min="2568" max="2816" width="11.5" style="8"/>
    <col min="2817" max="2817" width="43.83203125" style="8" customWidth="1"/>
    <col min="2818" max="2818" width="12.83203125" style="8" customWidth="1"/>
    <col min="2819" max="2819" width="15.5" style="8" customWidth="1"/>
    <col min="2820" max="2822" width="11.5" style="8"/>
    <col min="2823" max="2823" width="26.6640625" style="8" customWidth="1"/>
    <col min="2824" max="3072" width="11.5" style="8"/>
    <col min="3073" max="3073" width="43.83203125" style="8" customWidth="1"/>
    <col min="3074" max="3074" width="12.83203125" style="8" customWidth="1"/>
    <col min="3075" max="3075" width="15.5" style="8" customWidth="1"/>
    <col min="3076" max="3078" width="11.5" style="8"/>
    <col min="3079" max="3079" width="26.6640625" style="8" customWidth="1"/>
    <col min="3080" max="3328" width="11.5" style="8"/>
    <col min="3329" max="3329" width="43.83203125" style="8" customWidth="1"/>
    <col min="3330" max="3330" width="12.83203125" style="8" customWidth="1"/>
    <col min="3331" max="3331" width="15.5" style="8" customWidth="1"/>
    <col min="3332" max="3334" width="11.5" style="8"/>
    <col min="3335" max="3335" width="26.6640625" style="8" customWidth="1"/>
    <col min="3336" max="3584" width="11.5" style="8"/>
    <col min="3585" max="3585" width="43.83203125" style="8" customWidth="1"/>
    <col min="3586" max="3586" width="12.83203125" style="8" customWidth="1"/>
    <col min="3587" max="3587" width="15.5" style="8" customWidth="1"/>
    <col min="3588" max="3590" width="11.5" style="8"/>
    <col min="3591" max="3591" width="26.6640625" style="8" customWidth="1"/>
    <col min="3592" max="3840" width="11.5" style="8"/>
    <col min="3841" max="3841" width="43.83203125" style="8" customWidth="1"/>
    <col min="3842" max="3842" width="12.83203125" style="8" customWidth="1"/>
    <col min="3843" max="3843" width="15.5" style="8" customWidth="1"/>
    <col min="3844" max="3846" width="11.5" style="8"/>
    <col min="3847" max="3847" width="26.6640625" style="8" customWidth="1"/>
    <col min="3848" max="4096" width="11.5" style="8"/>
    <col min="4097" max="4097" width="43.83203125" style="8" customWidth="1"/>
    <col min="4098" max="4098" width="12.83203125" style="8" customWidth="1"/>
    <col min="4099" max="4099" width="15.5" style="8" customWidth="1"/>
    <col min="4100" max="4102" width="11.5" style="8"/>
    <col min="4103" max="4103" width="26.6640625" style="8" customWidth="1"/>
    <col min="4104" max="4352" width="11.5" style="8"/>
    <col min="4353" max="4353" width="43.83203125" style="8" customWidth="1"/>
    <col min="4354" max="4354" width="12.83203125" style="8" customWidth="1"/>
    <col min="4355" max="4355" width="15.5" style="8" customWidth="1"/>
    <col min="4356" max="4358" width="11.5" style="8"/>
    <col min="4359" max="4359" width="26.6640625" style="8" customWidth="1"/>
    <col min="4360" max="4608" width="11.5" style="8"/>
    <col min="4609" max="4609" width="43.83203125" style="8" customWidth="1"/>
    <col min="4610" max="4610" width="12.83203125" style="8" customWidth="1"/>
    <col min="4611" max="4611" width="15.5" style="8" customWidth="1"/>
    <col min="4612" max="4614" width="11.5" style="8"/>
    <col min="4615" max="4615" width="26.6640625" style="8" customWidth="1"/>
    <col min="4616" max="4864" width="11.5" style="8"/>
    <col min="4865" max="4865" width="43.83203125" style="8" customWidth="1"/>
    <col min="4866" max="4866" width="12.83203125" style="8" customWidth="1"/>
    <col min="4867" max="4867" width="15.5" style="8" customWidth="1"/>
    <col min="4868" max="4870" width="11.5" style="8"/>
    <col min="4871" max="4871" width="26.6640625" style="8" customWidth="1"/>
    <col min="4872" max="5120" width="11.5" style="8"/>
    <col min="5121" max="5121" width="43.83203125" style="8" customWidth="1"/>
    <col min="5122" max="5122" width="12.83203125" style="8" customWidth="1"/>
    <col min="5123" max="5123" width="15.5" style="8" customWidth="1"/>
    <col min="5124" max="5126" width="11.5" style="8"/>
    <col min="5127" max="5127" width="26.6640625" style="8" customWidth="1"/>
    <col min="5128" max="5376" width="11.5" style="8"/>
    <col min="5377" max="5377" width="43.83203125" style="8" customWidth="1"/>
    <col min="5378" max="5378" width="12.83203125" style="8" customWidth="1"/>
    <col min="5379" max="5379" width="15.5" style="8" customWidth="1"/>
    <col min="5380" max="5382" width="11.5" style="8"/>
    <col min="5383" max="5383" width="26.6640625" style="8" customWidth="1"/>
    <col min="5384" max="5632" width="11.5" style="8"/>
    <col min="5633" max="5633" width="43.83203125" style="8" customWidth="1"/>
    <col min="5634" max="5634" width="12.83203125" style="8" customWidth="1"/>
    <col min="5635" max="5635" width="15.5" style="8" customWidth="1"/>
    <col min="5636" max="5638" width="11.5" style="8"/>
    <col min="5639" max="5639" width="26.6640625" style="8" customWidth="1"/>
    <col min="5640" max="5888" width="11.5" style="8"/>
    <col min="5889" max="5889" width="43.83203125" style="8" customWidth="1"/>
    <col min="5890" max="5890" width="12.83203125" style="8" customWidth="1"/>
    <col min="5891" max="5891" width="15.5" style="8" customWidth="1"/>
    <col min="5892" max="5894" width="11.5" style="8"/>
    <col min="5895" max="5895" width="26.6640625" style="8" customWidth="1"/>
    <col min="5896" max="6144" width="11.5" style="8"/>
    <col min="6145" max="6145" width="43.83203125" style="8" customWidth="1"/>
    <col min="6146" max="6146" width="12.83203125" style="8" customWidth="1"/>
    <col min="6147" max="6147" width="15.5" style="8" customWidth="1"/>
    <col min="6148" max="6150" width="11.5" style="8"/>
    <col min="6151" max="6151" width="26.6640625" style="8" customWidth="1"/>
    <col min="6152" max="6400" width="11.5" style="8"/>
    <col min="6401" max="6401" width="43.83203125" style="8" customWidth="1"/>
    <col min="6402" max="6402" width="12.83203125" style="8" customWidth="1"/>
    <col min="6403" max="6403" width="15.5" style="8" customWidth="1"/>
    <col min="6404" max="6406" width="11.5" style="8"/>
    <col min="6407" max="6407" width="26.6640625" style="8" customWidth="1"/>
    <col min="6408" max="6656" width="11.5" style="8"/>
    <col min="6657" max="6657" width="43.83203125" style="8" customWidth="1"/>
    <col min="6658" max="6658" width="12.83203125" style="8" customWidth="1"/>
    <col min="6659" max="6659" width="15.5" style="8" customWidth="1"/>
    <col min="6660" max="6662" width="11.5" style="8"/>
    <col min="6663" max="6663" width="26.6640625" style="8" customWidth="1"/>
    <col min="6664" max="6912" width="11.5" style="8"/>
    <col min="6913" max="6913" width="43.83203125" style="8" customWidth="1"/>
    <col min="6914" max="6914" width="12.83203125" style="8" customWidth="1"/>
    <col min="6915" max="6915" width="15.5" style="8" customWidth="1"/>
    <col min="6916" max="6918" width="11.5" style="8"/>
    <col min="6919" max="6919" width="26.6640625" style="8" customWidth="1"/>
    <col min="6920" max="7168" width="11.5" style="8"/>
    <col min="7169" max="7169" width="43.83203125" style="8" customWidth="1"/>
    <col min="7170" max="7170" width="12.83203125" style="8" customWidth="1"/>
    <col min="7171" max="7171" width="15.5" style="8" customWidth="1"/>
    <col min="7172" max="7174" width="11.5" style="8"/>
    <col min="7175" max="7175" width="26.6640625" style="8" customWidth="1"/>
    <col min="7176" max="7424" width="11.5" style="8"/>
    <col min="7425" max="7425" width="43.83203125" style="8" customWidth="1"/>
    <col min="7426" max="7426" width="12.83203125" style="8" customWidth="1"/>
    <col min="7427" max="7427" width="15.5" style="8" customWidth="1"/>
    <col min="7428" max="7430" width="11.5" style="8"/>
    <col min="7431" max="7431" width="26.6640625" style="8" customWidth="1"/>
    <col min="7432" max="7680" width="11.5" style="8"/>
    <col min="7681" max="7681" width="43.83203125" style="8" customWidth="1"/>
    <col min="7682" max="7682" width="12.83203125" style="8" customWidth="1"/>
    <col min="7683" max="7683" width="15.5" style="8" customWidth="1"/>
    <col min="7684" max="7686" width="11.5" style="8"/>
    <col min="7687" max="7687" width="26.6640625" style="8" customWidth="1"/>
    <col min="7688" max="7936" width="11.5" style="8"/>
    <col min="7937" max="7937" width="43.83203125" style="8" customWidth="1"/>
    <col min="7938" max="7938" width="12.83203125" style="8" customWidth="1"/>
    <col min="7939" max="7939" width="15.5" style="8" customWidth="1"/>
    <col min="7940" max="7942" width="11.5" style="8"/>
    <col min="7943" max="7943" width="26.6640625" style="8" customWidth="1"/>
    <col min="7944" max="8192" width="11.5" style="8"/>
    <col min="8193" max="8193" width="43.83203125" style="8" customWidth="1"/>
    <col min="8194" max="8194" width="12.83203125" style="8" customWidth="1"/>
    <col min="8195" max="8195" width="15.5" style="8" customWidth="1"/>
    <col min="8196" max="8198" width="11.5" style="8"/>
    <col min="8199" max="8199" width="26.6640625" style="8" customWidth="1"/>
    <col min="8200" max="8448" width="11.5" style="8"/>
    <col min="8449" max="8449" width="43.83203125" style="8" customWidth="1"/>
    <col min="8450" max="8450" width="12.83203125" style="8" customWidth="1"/>
    <col min="8451" max="8451" width="15.5" style="8" customWidth="1"/>
    <col min="8452" max="8454" width="11.5" style="8"/>
    <col min="8455" max="8455" width="26.6640625" style="8" customWidth="1"/>
    <col min="8456" max="8704" width="11.5" style="8"/>
    <col min="8705" max="8705" width="43.83203125" style="8" customWidth="1"/>
    <col min="8706" max="8706" width="12.83203125" style="8" customWidth="1"/>
    <col min="8707" max="8707" width="15.5" style="8" customWidth="1"/>
    <col min="8708" max="8710" width="11.5" style="8"/>
    <col min="8711" max="8711" width="26.6640625" style="8" customWidth="1"/>
    <col min="8712" max="8960" width="11.5" style="8"/>
    <col min="8961" max="8961" width="43.83203125" style="8" customWidth="1"/>
    <col min="8962" max="8962" width="12.83203125" style="8" customWidth="1"/>
    <col min="8963" max="8963" width="15.5" style="8" customWidth="1"/>
    <col min="8964" max="8966" width="11.5" style="8"/>
    <col min="8967" max="8967" width="26.6640625" style="8" customWidth="1"/>
    <col min="8968" max="9216" width="11.5" style="8"/>
    <col min="9217" max="9217" width="43.83203125" style="8" customWidth="1"/>
    <col min="9218" max="9218" width="12.83203125" style="8" customWidth="1"/>
    <col min="9219" max="9219" width="15.5" style="8" customWidth="1"/>
    <col min="9220" max="9222" width="11.5" style="8"/>
    <col min="9223" max="9223" width="26.6640625" style="8" customWidth="1"/>
    <col min="9224" max="9472" width="11.5" style="8"/>
    <col min="9473" max="9473" width="43.83203125" style="8" customWidth="1"/>
    <col min="9474" max="9474" width="12.83203125" style="8" customWidth="1"/>
    <col min="9475" max="9475" width="15.5" style="8" customWidth="1"/>
    <col min="9476" max="9478" width="11.5" style="8"/>
    <col min="9479" max="9479" width="26.6640625" style="8" customWidth="1"/>
    <col min="9480" max="9728" width="11.5" style="8"/>
    <col min="9729" max="9729" width="43.83203125" style="8" customWidth="1"/>
    <col min="9730" max="9730" width="12.83203125" style="8" customWidth="1"/>
    <col min="9731" max="9731" width="15.5" style="8" customWidth="1"/>
    <col min="9732" max="9734" width="11.5" style="8"/>
    <col min="9735" max="9735" width="26.6640625" style="8" customWidth="1"/>
    <col min="9736" max="9984" width="11.5" style="8"/>
    <col min="9985" max="9985" width="43.83203125" style="8" customWidth="1"/>
    <col min="9986" max="9986" width="12.83203125" style="8" customWidth="1"/>
    <col min="9987" max="9987" width="15.5" style="8" customWidth="1"/>
    <col min="9988" max="9990" width="11.5" style="8"/>
    <col min="9991" max="9991" width="26.6640625" style="8" customWidth="1"/>
    <col min="9992" max="10240" width="11.5" style="8"/>
    <col min="10241" max="10241" width="43.83203125" style="8" customWidth="1"/>
    <col min="10242" max="10242" width="12.83203125" style="8" customWidth="1"/>
    <col min="10243" max="10243" width="15.5" style="8" customWidth="1"/>
    <col min="10244" max="10246" width="11.5" style="8"/>
    <col min="10247" max="10247" width="26.6640625" style="8" customWidth="1"/>
    <col min="10248" max="10496" width="11.5" style="8"/>
    <col min="10497" max="10497" width="43.83203125" style="8" customWidth="1"/>
    <col min="10498" max="10498" width="12.83203125" style="8" customWidth="1"/>
    <col min="10499" max="10499" width="15.5" style="8" customWidth="1"/>
    <col min="10500" max="10502" width="11.5" style="8"/>
    <col min="10503" max="10503" width="26.6640625" style="8" customWidth="1"/>
    <col min="10504" max="10752" width="11.5" style="8"/>
    <col min="10753" max="10753" width="43.83203125" style="8" customWidth="1"/>
    <col min="10754" max="10754" width="12.83203125" style="8" customWidth="1"/>
    <col min="10755" max="10755" width="15.5" style="8" customWidth="1"/>
    <col min="10756" max="10758" width="11.5" style="8"/>
    <col min="10759" max="10759" width="26.6640625" style="8" customWidth="1"/>
    <col min="10760" max="11008" width="11.5" style="8"/>
    <col min="11009" max="11009" width="43.83203125" style="8" customWidth="1"/>
    <col min="11010" max="11010" width="12.83203125" style="8" customWidth="1"/>
    <col min="11011" max="11011" width="15.5" style="8" customWidth="1"/>
    <col min="11012" max="11014" width="11.5" style="8"/>
    <col min="11015" max="11015" width="26.6640625" style="8" customWidth="1"/>
    <col min="11016" max="11264" width="11.5" style="8"/>
    <col min="11265" max="11265" width="43.83203125" style="8" customWidth="1"/>
    <col min="11266" max="11266" width="12.83203125" style="8" customWidth="1"/>
    <col min="11267" max="11267" width="15.5" style="8" customWidth="1"/>
    <col min="11268" max="11270" width="11.5" style="8"/>
    <col min="11271" max="11271" width="26.6640625" style="8" customWidth="1"/>
    <col min="11272" max="11520" width="11.5" style="8"/>
    <col min="11521" max="11521" width="43.83203125" style="8" customWidth="1"/>
    <col min="11522" max="11522" width="12.83203125" style="8" customWidth="1"/>
    <col min="11523" max="11523" width="15.5" style="8" customWidth="1"/>
    <col min="11524" max="11526" width="11.5" style="8"/>
    <col min="11527" max="11527" width="26.6640625" style="8" customWidth="1"/>
    <col min="11528" max="11776" width="11.5" style="8"/>
    <col min="11777" max="11777" width="43.83203125" style="8" customWidth="1"/>
    <col min="11778" max="11778" width="12.83203125" style="8" customWidth="1"/>
    <col min="11779" max="11779" width="15.5" style="8" customWidth="1"/>
    <col min="11780" max="11782" width="11.5" style="8"/>
    <col min="11783" max="11783" width="26.6640625" style="8" customWidth="1"/>
    <col min="11784" max="12032" width="11.5" style="8"/>
    <col min="12033" max="12033" width="43.83203125" style="8" customWidth="1"/>
    <col min="12034" max="12034" width="12.83203125" style="8" customWidth="1"/>
    <col min="12035" max="12035" width="15.5" style="8" customWidth="1"/>
    <col min="12036" max="12038" width="11.5" style="8"/>
    <col min="12039" max="12039" width="26.6640625" style="8" customWidth="1"/>
    <col min="12040" max="12288" width="11.5" style="8"/>
    <col min="12289" max="12289" width="43.83203125" style="8" customWidth="1"/>
    <col min="12290" max="12290" width="12.83203125" style="8" customWidth="1"/>
    <col min="12291" max="12291" width="15.5" style="8" customWidth="1"/>
    <col min="12292" max="12294" width="11.5" style="8"/>
    <col min="12295" max="12295" width="26.6640625" style="8" customWidth="1"/>
    <col min="12296" max="12544" width="11.5" style="8"/>
    <col min="12545" max="12545" width="43.83203125" style="8" customWidth="1"/>
    <col min="12546" max="12546" width="12.83203125" style="8" customWidth="1"/>
    <col min="12547" max="12547" width="15.5" style="8" customWidth="1"/>
    <col min="12548" max="12550" width="11.5" style="8"/>
    <col min="12551" max="12551" width="26.6640625" style="8" customWidth="1"/>
    <col min="12552" max="12800" width="11.5" style="8"/>
    <col min="12801" max="12801" width="43.83203125" style="8" customWidth="1"/>
    <col min="12802" max="12802" width="12.83203125" style="8" customWidth="1"/>
    <col min="12803" max="12803" width="15.5" style="8" customWidth="1"/>
    <col min="12804" max="12806" width="11.5" style="8"/>
    <col min="12807" max="12807" width="26.6640625" style="8" customWidth="1"/>
    <col min="12808" max="13056" width="11.5" style="8"/>
    <col min="13057" max="13057" width="43.83203125" style="8" customWidth="1"/>
    <col min="13058" max="13058" width="12.83203125" style="8" customWidth="1"/>
    <col min="13059" max="13059" width="15.5" style="8" customWidth="1"/>
    <col min="13060" max="13062" width="11.5" style="8"/>
    <col min="13063" max="13063" width="26.6640625" style="8" customWidth="1"/>
    <col min="13064" max="13312" width="11.5" style="8"/>
    <col min="13313" max="13313" width="43.83203125" style="8" customWidth="1"/>
    <col min="13314" max="13314" width="12.83203125" style="8" customWidth="1"/>
    <col min="13315" max="13315" width="15.5" style="8" customWidth="1"/>
    <col min="13316" max="13318" width="11.5" style="8"/>
    <col min="13319" max="13319" width="26.6640625" style="8" customWidth="1"/>
    <col min="13320" max="13568" width="11.5" style="8"/>
    <col min="13569" max="13569" width="43.83203125" style="8" customWidth="1"/>
    <col min="13570" max="13570" width="12.83203125" style="8" customWidth="1"/>
    <col min="13571" max="13571" width="15.5" style="8" customWidth="1"/>
    <col min="13572" max="13574" width="11.5" style="8"/>
    <col min="13575" max="13575" width="26.6640625" style="8" customWidth="1"/>
    <col min="13576" max="13824" width="11.5" style="8"/>
    <col min="13825" max="13825" width="43.83203125" style="8" customWidth="1"/>
    <col min="13826" max="13826" width="12.83203125" style="8" customWidth="1"/>
    <col min="13827" max="13827" width="15.5" style="8" customWidth="1"/>
    <col min="13828" max="13830" width="11.5" style="8"/>
    <col min="13831" max="13831" width="26.6640625" style="8" customWidth="1"/>
    <col min="13832" max="14080" width="11.5" style="8"/>
    <col min="14081" max="14081" width="43.83203125" style="8" customWidth="1"/>
    <col min="14082" max="14082" width="12.83203125" style="8" customWidth="1"/>
    <col min="14083" max="14083" width="15.5" style="8" customWidth="1"/>
    <col min="14084" max="14086" width="11.5" style="8"/>
    <col min="14087" max="14087" width="26.6640625" style="8" customWidth="1"/>
    <col min="14088" max="14336" width="11.5" style="8"/>
    <col min="14337" max="14337" width="43.83203125" style="8" customWidth="1"/>
    <col min="14338" max="14338" width="12.83203125" style="8" customWidth="1"/>
    <col min="14339" max="14339" width="15.5" style="8" customWidth="1"/>
    <col min="14340" max="14342" width="11.5" style="8"/>
    <col min="14343" max="14343" width="26.6640625" style="8" customWidth="1"/>
    <col min="14344" max="14592" width="11.5" style="8"/>
    <col min="14593" max="14593" width="43.83203125" style="8" customWidth="1"/>
    <col min="14594" max="14594" width="12.83203125" style="8" customWidth="1"/>
    <col min="14595" max="14595" width="15.5" style="8" customWidth="1"/>
    <col min="14596" max="14598" width="11.5" style="8"/>
    <col min="14599" max="14599" width="26.6640625" style="8" customWidth="1"/>
    <col min="14600" max="14848" width="11.5" style="8"/>
    <col min="14849" max="14849" width="43.83203125" style="8" customWidth="1"/>
    <col min="14850" max="14850" width="12.83203125" style="8" customWidth="1"/>
    <col min="14851" max="14851" width="15.5" style="8" customWidth="1"/>
    <col min="14852" max="14854" width="11.5" style="8"/>
    <col min="14855" max="14855" width="26.6640625" style="8" customWidth="1"/>
    <col min="14856" max="15104" width="11.5" style="8"/>
    <col min="15105" max="15105" width="43.83203125" style="8" customWidth="1"/>
    <col min="15106" max="15106" width="12.83203125" style="8" customWidth="1"/>
    <col min="15107" max="15107" width="15.5" style="8" customWidth="1"/>
    <col min="15108" max="15110" width="11.5" style="8"/>
    <col min="15111" max="15111" width="26.6640625" style="8" customWidth="1"/>
    <col min="15112" max="15360" width="11.5" style="8"/>
    <col min="15361" max="15361" width="43.83203125" style="8" customWidth="1"/>
    <col min="15362" max="15362" width="12.83203125" style="8" customWidth="1"/>
    <col min="15363" max="15363" width="15.5" style="8" customWidth="1"/>
    <col min="15364" max="15366" width="11.5" style="8"/>
    <col min="15367" max="15367" width="26.6640625" style="8" customWidth="1"/>
    <col min="15368" max="15616" width="11.5" style="8"/>
    <col min="15617" max="15617" width="43.83203125" style="8" customWidth="1"/>
    <col min="15618" max="15618" width="12.83203125" style="8" customWidth="1"/>
    <col min="15619" max="15619" width="15.5" style="8" customWidth="1"/>
    <col min="15620" max="15622" width="11.5" style="8"/>
    <col min="15623" max="15623" width="26.6640625" style="8" customWidth="1"/>
    <col min="15624" max="15872" width="11.5" style="8"/>
    <col min="15873" max="15873" width="43.83203125" style="8" customWidth="1"/>
    <col min="15874" max="15874" width="12.83203125" style="8" customWidth="1"/>
    <col min="15875" max="15875" width="15.5" style="8" customWidth="1"/>
    <col min="15876" max="15878" width="11.5" style="8"/>
    <col min="15879" max="15879" width="26.6640625" style="8" customWidth="1"/>
    <col min="15880" max="16128" width="11.5" style="8"/>
    <col min="16129" max="16129" width="43.83203125" style="8" customWidth="1"/>
    <col min="16130" max="16130" width="12.83203125" style="8" customWidth="1"/>
    <col min="16131" max="16131" width="15.5" style="8" customWidth="1"/>
    <col min="16132" max="16134" width="11.5" style="8"/>
    <col min="16135" max="16135" width="26.6640625" style="8" customWidth="1"/>
    <col min="16136" max="16384" width="11.5" style="8"/>
  </cols>
  <sheetData>
    <row r="1" spans="1:7" s="7" customFormat="1" ht="23.25" customHeight="1" x14ac:dyDescent="0.15">
      <c r="A1" s="764"/>
      <c r="B1" s="765" t="s">
        <v>46</v>
      </c>
      <c r="C1" s="766"/>
      <c r="D1" s="766"/>
      <c r="E1" s="766"/>
      <c r="F1" s="767"/>
      <c r="G1" s="6" t="s">
        <v>47</v>
      </c>
    </row>
    <row r="2" spans="1:7" s="7" customFormat="1" ht="23.25" customHeight="1" x14ac:dyDescent="0.15">
      <c r="A2" s="764"/>
      <c r="B2" s="768"/>
      <c r="C2" s="769"/>
      <c r="D2" s="769"/>
      <c r="E2" s="769"/>
      <c r="F2" s="770"/>
      <c r="G2" s="6" t="s">
        <v>39</v>
      </c>
    </row>
    <row r="3" spans="1:7" s="7" customFormat="1" ht="23.25" customHeight="1" x14ac:dyDescent="0.15">
      <c r="A3" s="764"/>
      <c r="B3" s="771"/>
      <c r="C3" s="772"/>
      <c r="D3" s="772"/>
      <c r="E3" s="772"/>
      <c r="F3" s="773"/>
      <c r="G3" s="6" t="s">
        <v>38</v>
      </c>
    </row>
    <row r="4" spans="1:7" x14ac:dyDescent="0.15">
      <c r="A4" s="774" t="s">
        <v>170</v>
      </c>
      <c r="B4" s="774"/>
      <c r="C4" s="774"/>
      <c r="D4" s="774"/>
      <c r="E4" s="774"/>
      <c r="F4" s="774"/>
      <c r="G4" s="774"/>
    </row>
    <row r="5" spans="1:7" x14ac:dyDescent="0.15">
      <c r="A5" s="775" t="s">
        <v>37</v>
      </c>
      <c r="B5" s="775"/>
      <c r="C5" s="775"/>
      <c r="D5" s="775"/>
      <c r="E5" s="775"/>
      <c r="F5" s="775"/>
      <c r="G5" s="775"/>
    </row>
    <row r="6" spans="1:7" x14ac:dyDescent="0.15">
      <c r="A6" s="776" t="s">
        <v>171</v>
      </c>
      <c r="B6" s="776"/>
      <c r="C6" s="776"/>
      <c r="D6" s="776"/>
      <c r="E6" s="776"/>
      <c r="F6" s="776"/>
      <c r="G6" s="776"/>
    </row>
    <row r="7" spans="1:7" x14ac:dyDescent="0.15">
      <c r="A7" s="775" t="s">
        <v>36</v>
      </c>
      <c r="B7" s="775"/>
      <c r="C7" s="775"/>
      <c r="D7" s="775"/>
      <c r="E7" s="775"/>
      <c r="F7" s="775"/>
      <c r="G7" s="775"/>
    </row>
    <row r="8" spans="1:7" x14ac:dyDescent="0.15">
      <c r="A8" s="777" t="s">
        <v>172</v>
      </c>
      <c r="B8" s="777"/>
      <c r="C8" s="777"/>
      <c r="D8" s="777"/>
      <c r="E8" s="777"/>
      <c r="F8" s="777"/>
      <c r="G8" s="777"/>
    </row>
    <row r="9" spans="1:7" x14ac:dyDescent="0.15">
      <c r="A9" s="775" t="s">
        <v>35</v>
      </c>
      <c r="B9" s="775"/>
      <c r="C9" s="775"/>
      <c r="D9" s="775"/>
      <c r="E9" s="775"/>
      <c r="F9" s="775"/>
      <c r="G9" s="775"/>
    </row>
    <row r="10" spans="1:7" x14ac:dyDescent="0.15">
      <c r="A10" s="777" t="s">
        <v>35</v>
      </c>
      <c r="B10" s="777"/>
      <c r="C10" s="777"/>
      <c r="D10" s="777"/>
      <c r="E10" s="777"/>
      <c r="F10" s="777"/>
      <c r="G10" s="777"/>
    </row>
    <row r="11" spans="1:7" x14ac:dyDescent="0.15">
      <c r="A11" s="778" t="s">
        <v>48</v>
      </c>
      <c r="B11" s="778"/>
      <c r="C11" s="778"/>
      <c r="D11" s="778"/>
      <c r="E11" s="778"/>
      <c r="F11" s="778"/>
      <c r="G11" s="778"/>
    </row>
    <row r="12" spans="1:7" x14ac:dyDescent="0.15">
      <c r="A12" s="724" t="s">
        <v>49</v>
      </c>
      <c r="B12" s="724"/>
      <c r="C12" s="724"/>
      <c r="D12" s="724"/>
      <c r="E12" s="724"/>
      <c r="F12" s="724"/>
      <c r="G12" s="724"/>
    </row>
    <row r="13" spans="1:7" x14ac:dyDescent="0.15">
      <c r="A13" s="761" t="s">
        <v>33</v>
      </c>
      <c r="B13" s="762"/>
      <c r="C13" s="762"/>
      <c r="D13" s="762"/>
      <c r="E13" s="762"/>
      <c r="F13" s="762"/>
      <c r="G13" s="763"/>
    </row>
    <row r="14" spans="1:7" ht="15" customHeight="1" x14ac:dyDescent="0.15">
      <c r="A14" s="779" t="s">
        <v>496</v>
      </c>
      <c r="B14" s="852"/>
      <c r="C14" s="853"/>
      <c r="D14" s="860"/>
      <c r="E14" s="860"/>
      <c r="F14" s="860"/>
      <c r="G14" s="860"/>
    </row>
    <row r="15" spans="1:7" x14ac:dyDescent="0.15">
      <c r="A15" s="854"/>
      <c r="B15" s="855"/>
      <c r="C15" s="856"/>
      <c r="D15" s="860"/>
      <c r="E15" s="860"/>
      <c r="F15" s="860"/>
      <c r="G15" s="860"/>
    </row>
    <row r="16" spans="1:7" ht="61" customHeight="1" x14ac:dyDescent="0.15">
      <c r="A16" s="854"/>
      <c r="B16" s="855"/>
      <c r="C16" s="856"/>
      <c r="D16" s="860"/>
      <c r="E16" s="860"/>
      <c r="F16" s="860"/>
      <c r="G16" s="860"/>
    </row>
    <row r="17" spans="1:7" x14ac:dyDescent="0.15">
      <c r="A17" s="854"/>
      <c r="B17" s="855"/>
      <c r="C17" s="856"/>
      <c r="D17" s="860"/>
      <c r="E17" s="860"/>
      <c r="F17" s="860"/>
      <c r="G17" s="860"/>
    </row>
    <row r="18" spans="1:7" x14ac:dyDescent="0.15">
      <c r="A18" s="854"/>
      <c r="B18" s="855"/>
      <c r="C18" s="856"/>
      <c r="D18" s="860"/>
      <c r="E18" s="860"/>
      <c r="F18" s="860"/>
      <c r="G18" s="860"/>
    </row>
    <row r="19" spans="1:7" x14ac:dyDescent="0.15">
      <c r="A19" s="854"/>
      <c r="B19" s="855"/>
      <c r="C19" s="856"/>
      <c r="D19" s="860"/>
      <c r="E19" s="860"/>
      <c r="F19" s="860"/>
      <c r="G19" s="860"/>
    </row>
    <row r="20" spans="1:7" x14ac:dyDescent="0.15">
      <c r="A20" s="854"/>
      <c r="B20" s="855"/>
      <c r="C20" s="856"/>
      <c r="D20" s="860"/>
      <c r="E20" s="860"/>
      <c r="F20" s="860"/>
      <c r="G20" s="860"/>
    </row>
    <row r="21" spans="1:7" x14ac:dyDescent="0.15">
      <c r="A21" s="854"/>
      <c r="B21" s="855"/>
      <c r="C21" s="856"/>
      <c r="D21" s="860"/>
      <c r="E21" s="860"/>
      <c r="F21" s="860"/>
      <c r="G21" s="860"/>
    </row>
    <row r="22" spans="1:7" x14ac:dyDescent="0.15">
      <c r="A22" s="854"/>
      <c r="B22" s="855"/>
      <c r="C22" s="856"/>
      <c r="D22" s="860"/>
      <c r="E22" s="860"/>
      <c r="F22" s="860"/>
      <c r="G22" s="860"/>
    </row>
    <row r="23" spans="1:7" x14ac:dyDescent="0.15">
      <c r="A23" s="854"/>
      <c r="B23" s="855"/>
      <c r="C23" s="856"/>
      <c r="D23" s="860"/>
      <c r="E23" s="860"/>
      <c r="F23" s="860"/>
      <c r="G23" s="860"/>
    </row>
    <row r="24" spans="1:7" x14ac:dyDescent="0.15">
      <c r="A24" s="854"/>
      <c r="B24" s="855"/>
      <c r="C24" s="856"/>
      <c r="D24" s="860"/>
      <c r="E24" s="860"/>
      <c r="F24" s="860"/>
      <c r="G24" s="860"/>
    </row>
    <row r="25" spans="1:7" x14ac:dyDescent="0.15">
      <c r="A25" s="854"/>
      <c r="B25" s="855"/>
      <c r="C25" s="856"/>
      <c r="D25" s="860"/>
      <c r="E25" s="860"/>
      <c r="F25" s="860"/>
      <c r="G25" s="860"/>
    </row>
    <row r="26" spans="1:7" x14ac:dyDescent="0.15">
      <c r="A26" s="854"/>
      <c r="B26" s="855"/>
      <c r="C26" s="856"/>
      <c r="D26" s="861"/>
      <c r="E26" s="860"/>
      <c r="F26" s="860"/>
      <c r="G26" s="860"/>
    </row>
    <row r="27" spans="1:7" ht="197" customHeight="1" x14ac:dyDescent="0.15">
      <c r="A27" s="857"/>
      <c r="B27" s="858"/>
      <c r="C27" s="859"/>
      <c r="D27" s="860"/>
      <c r="E27" s="860"/>
      <c r="F27" s="860"/>
      <c r="G27" s="860"/>
    </row>
    <row r="28" spans="1:7" ht="15" thickBot="1" x14ac:dyDescent="0.2">
      <c r="A28" s="812" t="s">
        <v>43</v>
      </c>
      <c r="B28" s="813"/>
      <c r="C28" s="813"/>
      <c r="D28" s="813"/>
      <c r="E28" s="813"/>
      <c r="F28" s="813"/>
      <c r="G28" s="813"/>
    </row>
    <row r="29" spans="1:7" x14ac:dyDescent="0.15">
      <c r="A29" s="862" t="s">
        <v>173</v>
      </c>
      <c r="B29" s="863"/>
      <c r="C29" s="863"/>
      <c r="D29" s="863"/>
      <c r="E29" s="863"/>
      <c r="F29" s="863"/>
      <c r="G29" s="864"/>
    </row>
    <row r="30" spans="1:7" x14ac:dyDescent="0.15">
      <c r="A30" s="865"/>
      <c r="B30" s="866"/>
      <c r="C30" s="866"/>
      <c r="D30" s="866"/>
      <c r="E30" s="866"/>
      <c r="F30" s="866"/>
      <c r="G30" s="867"/>
    </row>
    <row r="31" spans="1:7" ht="15" thickBot="1" x14ac:dyDescent="0.2">
      <c r="A31" s="803" t="s">
        <v>30</v>
      </c>
      <c r="B31" s="804"/>
      <c r="C31" s="804"/>
      <c r="D31" s="804"/>
      <c r="E31" s="804"/>
      <c r="F31" s="804"/>
      <c r="G31" s="805"/>
    </row>
    <row r="32" spans="1:7" x14ac:dyDescent="0.15">
      <c r="A32" s="837" t="s">
        <v>174</v>
      </c>
      <c r="B32" s="838"/>
      <c r="C32" s="838"/>
      <c r="D32" s="838"/>
      <c r="E32" s="838"/>
      <c r="F32" s="838"/>
      <c r="G32" s="839"/>
    </row>
    <row r="33" spans="1:7" ht="14" customHeight="1" x14ac:dyDescent="0.15">
      <c r="A33" s="840"/>
      <c r="B33" s="841"/>
      <c r="C33" s="841"/>
      <c r="D33" s="841"/>
      <c r="E33" s="841"/>
      <c r="F33" s="841"/>
      <c r="G33" s="842"/>
    </row>
    <row r="34" spans="1:7" ht="6.75" customHeight="1" x14ac:dyDescent="0.15">
      <c r="A34" s="840"/>
      <c r="B34" s="841"/>
      <c r="C34" s="841"/>
      <c r="D34" s="841"/>
      <c r="E34" s="841"/>
      <c r="F34" s="841"/>
      <c r="G34" s="842"/>
    </row>
    <row r="35" spans="1:7" ht="12" customHeight="1" x14ac:dyDescent="0.15">
      <c r="A35" s="840"/>
      <c r="B35" s="841"/>
      <c r="C35" s="841"/>
      <c r="D35" s="841"/>
      <c r="E35" s="841"/>
      <c r="F35" s="841"/>
      <c r="G35" s="842"/>
    </row>
    <row r="36" spans="1:7" ht="15" thickBot="1" x14ac:dyDescent="0.2">
      <c r="A36" s="843"/>
      <c r="B36" s="844"/>
      <c r="C36" s="844"/>
      <c r="D36" s="844"/>
      <c r="E36" s="844"/>
      <c r="F36" s="844"/>
      <c r="G36" s="845"/>
    </row>
    <row r="37" spans="1:7" ht="15" thickBot="1" x14ac:dyDescent="0.2">
      <c r="A37" s="794" t="s">
        <v>52</v>
      </c>
      <c r="B37" s="795"/>
      <c r="C37" s="795"/>
      <c r="D37" s="795"/>
      <c r="E37" s="795"/>
      <c r="F37" s="795"/>
      <c r="G37" s="796"/>
    </row>
    <row r="38" spans="1:7" ht="31.5" customHeight="1" thickBot="1" x14ac:dyDescent="0.2">
      <c r="A38" s="846" t="s">
        <v>53</v>
      </c>
      <c r="B38" s="847"/>
      <c r="C38" s="847"/>
      <c r="D38" s="847"/>
      <c r="E38" s="847"/>
      <c r="F38" s="847"/>
      <c r="G38" s="848"/>
    </row>
    <row r="39" spans="1:7" ht="15" thickBot="1" x14ac:dyDescent="0.2">
      <c r="A39" s="794" t="s">
        <v>28</v>
      </c>
      <c r="B39" s="795"/>
      <c r="C39" s="795"/>
      <c r="D39" s="795"/>
      <c r="E39" s="795"/>
      <c r="F39" s="795"/>
      <c r="G39" s="796"/>
    </row>
    <row r="40" spans="1:7" ht="29.25" customHeight="1" x14ac:dyDescent="0.15">
      <c r="A40" s="849" t="s">
        <v>63</v>
      </c>
      <c r="B40" s="850"/>
      <c r="C40" s="850"/>
      <c r="D40" s="850"/>
      <c r="E40" s="850"/>
      <c r="F40" s="850"/>
      <c r="G40" s="851"/>
    </row>
    <row r="41" spans="1:7" x14ac:dyDescent="0.15">
      <c r="A41" s="747" t="s">
        <v>27</v>
      </c>
      <c r="B41" s="748"/>
      <c r="C41" s="748"/>
      <c r="D41" s="748"/>
      <c r="E41" s="748"/>
      <c r="F41" s="748"/>
      <c r="G41" s="749"/>
    </row>
    <row r="42" spans="1:7" x14ac:dyDescent="0.15">
      <c r="A42" s="9" t="s">
        <v>54</v>
      </c>
      <c r="B42" s="10"/>
      <c r="C42" s="10"/>
      <c r="D42" s="10"/>
      <c r="E42" s="10"/>
      <c r="F42" s="10"/>
      <c r="G42" s="10"/>
    </row>
    <row r="43" spans="1:7" x14ac:dyDescent="0.15">
      <c r="A43" s="743" t="s">
        <v>169</v>
      </c>
      <c r="B43" s="743"/>
      <c r="C43" s="11"/>
      <c r="D43" s="11"/>
      <c r="E43" s="11"/>
      <c r="F43" s="11"/>
      <c r="G43" s="11"/>
    </row>
    <row r="44" spans="1:7" x14ac:dyDescent="0.15">
      <c r="A44" s="743" t="s">
        <v>55</v>
      </c>
      <c r="B44" s="743"/>
      <c r="C44" s="11"/>
      <c r="D44" s="11"/>
      <c r="E44" s="11"/>
      <c r="F44" s="11"/>
      <c r="G44" s="11"/>
    </row>
  </sheetData>
  <mergeCells count="26">
    <mergeCell ref="A43:B43"/>
    <mergeCell ref="A44:B44"/>
    <mergeCell ref="A32:G36"/>
    <mergeCell ref="A37:G37"/>
    <mergeCell ref="A38:G38"/>
    <mergeCell ref="A39:G39"/>
    <mergeCell ref="A40:G40"/>
    <mergeCell ref="A41:G41"/>
    <mergeCell ref="A31:G31"/>
    <mergeCell ref="A8:G8"/>
    <mergeCell ref="A9:G9"/>
    <mergeCell ref="A10:G10"/>
    <mergeCell ref="A11:G11"/>
    <mergeCell ref="A12:G12"/>
    <mergeCell ref="A13:G13"/>
    <mergeCell ref="A14:C27"/>
    <mergeCell ref="D14:G25"/>
    <mergeCell ref="D26:G27"/>
    <mergeCell ref="A28:G28"/>
    <mergeCell ref="A29:G30"/>
    <mergeCell ref="A7:G7"/>
    <mergeCell ref="A1:A3"/>
    <mergeCell ref="B1:F3"/>
    <mergeCell ref="A4:G4"/>
    <mergeCell ref="A5:G5"/>
    <mergeCell ref="A6:G6"/>
  </mergeCells>
  <printOptions gridLines="1"/>
  <pageMargins left="0.70866141732283472" right="0.51181102362204722" top="1.15625" bottom="0.55118110236220474" header="0.31496062992125984" footer="0.31496062992125984"/>
  <pageSetup scale="64" orientation="portrait" r:id="rId1"/>
  <headerFooter>
    <oddFooter xml:space="preserve">&amp;CInstituto Departamental de Acción Comunal  de Cundinamarca 
Sede Administrativa. Calle 26  51-53. Torre Salud Piso 3. 
Bogotá, D.C. Tel. (1) 749 1001  www.cundinamarca.gov.co/wps/portal/idaco @enaccioncomunal 
</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DEBFA7-0AF7-0C4A-8C39-638535BE93D2}">
  <sheetPr>
    <tabColor theme="6" tint="0.59999389629810485"/>
    <pageSetUpPr fitToPage="1"/>
  </sheetPr>
  <dimension ref="B2:J39"/>
  <sheetViews>
    <sheetView showGridLines="0" view="pageBreakPreview" zoomScale="90" zoomScaleNormal="100" zoomScaleSheetLayoutView="90" zoomScalePageLayoutView="80" workbookViewId="0">
      <selection activeCell="A5" sqref="A5:H5"/>
    </sheetView>
  </sheetViews>
  <sheetFormatPr baseColWidth="10" defaultColWidth="11.5" defaultRowHeight="13" x14ac:dyDescent="0.15"/>
  <cols>
    <col min="1" max="1" width="3.5" style="2" customWidth="1"/>
    <col min="2" max="2" width="4.1640625" style="2" customWidth="1"/>
    <col min="3" max="3" width="76.5" style="2" customWidth="1"/>
    <col min="4" max="4" width="21" style="2" customWidth="1"/>
    <col min="5" max="5" width="10.83203125" style="2" customWidth="1"/>
    <col min="6" max="6" width="22.5" style="3" customWidth="1"/>
    <col min="7" max="7" width="21.6640625" style="3" customWidth="1"/>
    <col min="8" max="8" width="15.5" style="3" customWidth="1"/>
    <col min="9" max="9" width="22.1640625" style="3" customWidth="1"/>
    <col min="10" max="10" width="16.83203125" style="3" customWidth="1"/>
    <col min="11" max="257" width="11.5" style="2"/>
    <col min="258" max="258" width="4.1640625" style="2" customWidth="1"/>
    <col min="259" max="259" width="76.5" style="2" customWidth="1"/>
    <col min="260" max="260" width="21" style="2" customWidth="1"/>
    <col min="261" max="261" width="10.83203125" style="2" customWidth="1"/>
    <col min="262" max="262" width="22.5" style="2" customWidth="1"/>
    <col min="263" max="263" width="21.6640625" style="2" customWidth="1"/>
    <col min="264" max="264" width="15.5" style="2" customWidth="1"/>
    <col min="265" max="265" width="22.1640625" style="2" customWidth="1"/>
    <col min="266" max="266" width="16.83203125" style="2" customWidth="1"/>
    <col min="267" max="513" width="11.5" style="2"/>
    <col min="514" max="514" width="4.1640625" style="2" customWidth="1"/>
    <col min="515" max="515" width="76.5" style="2" customWidth="1"/>
    <col min="516" max="516" width="21" style="2" customWidth="1"/>
    <col min="517" max="517" width="10.83203125" style="2" customWidth="1"/>
    <col min="518" max="518" width="22.5" style="2" customWidth="1"/>
    <col min="519" max="519" width="21.6640625" style="2" customWidth="1"/>
    <col min="520" max="520" width="15.5" style="2" customWidth="1"/>
    <col min="521" max="521" width="22.1640625" style="2" customWidth="1"/>
    <col min="522" max="522" width="16.83203125" style="2" customWidth="1"/>
    <col min="523" max="769" width="11.5" style="2"/>
    <col min="770" max="770" width="4.1640625" style="2" customWidth="1"/>
    <col min="771" max="771" width="76.5" style="2" customWidth="1"/>
    <col min="772" max="772" width="21" style="2" customWidth="1"/>
    <col min="773" max="773" width="10.83203125" style="2" customWidth="1"/>
    <col min="774" max="774" width="22.5" style="2" customWidth="1"/>
    <col min="775" max="775" width="21.6640625" style="2" customWidth="1"/>
    <col min="776" max="776" width="15.5" style="2" customWidth="1"/>
    <col min="777" max="777" width="22.1640625" style="2" customWidth="1"/>
    <col min="778" max="778" width="16.83203125" style="2" customWidth="1"/>
    <col min="779" max="1025" width="11.5" style="2"/>
    <col min="1026" max="1026" width="4.1640625" style="2" customWidth="1"/>
    <col min="1027" max="1027" width="76.5" style="2" customWidth="1"/>
    <col min="1028" max="1028" width="21" style="2" customWidth="1"/>
    <col min="1029" max="1029" width="10.83203125" style="2" customWidth="1"/>
    <col min="1030" max="1030" width="22.5" style="2" customWidth="1"/>
    <col min="1031" max="1031" width="21.6640625" style="2" customWidth="1"/>
    <col min="1032" max="1032" width="15.5" style="2" customWidth="1"/>
    <col min="1033" max="1033" width="22.1640625" style="2" customWidth="1"/>
    <col min="1034" max="1034" width="16.83203125" style="2" customWidth="1"/>
    <col min="1035" max="1281" width="11.5" style="2"/>
    <col min="1282" max="1282" width="4.1640625" style="2" customWidth="1"/>
    <col min="1283" max="1283" width="76.5" style="2" customWidth="1"/>
    <col min="1284" max="1284" width="21" style="2" customWidth="1"/>
    <col min="1285" max="1285" width="10.83203125" style="2" customWidth="1"/>
    <col min="1286" max="1286" width="22.5" style="2" customWidth="1"/>
    <col min="1287" max="1287" width="21.6640625" style="2" customWidth="1"/>
    <col min="1288" max="1288" width="15.5" style="2" customWidth="1"/>
    <col min="1289" max="1289" width="22.1640625" style="2" customWidth="1"/>
    <col min="1290" max="1290" width="16.83203125" style="2" customWidth="1"/>
    <col min="1291" max="1537" width="11.5" style="2"/>
    <col min="1538" max="1538" width="4.1640625" style="2" customWidth="1"/>
    <col min="1539" max="1539" width="76.5" style="2" customWidth="1"/>
    <col min="1540" max="1540" width="21" style="2" customWidth="1"/>
    <col min="1541" max="1541" width="10.83203125" style="2" customWidth="1"/>
    <col min="1542" max="1542" width="22.5" style="2" customWidth="1"/>
    <col min="1543" max="1543" width="21.6640625" style="2" customWidth="1"/>
    <col min="1544" max="1544" width="15.5" style="2" customWidth="1"/>
    <col min="1545" max="1545" width="22.1640625" style="2" customWidth="1"/>
    <col min="1546" max="1546" width="16.83203125" style="2" customWidth="1"/>
    <col min="1547" max="1793" width="11.5" style="2"/>
    <col min="1794" max="1794" width="4.1640625" style="2" customWidth="1"/>
    <col min="1795" max="1795" width="76.5" style="2" customWidth="1"/>
    <col min="1796" max="1796" width="21" style="2" customWidth="1"/>
    <col min="1797" max="1797" width="10.83203125" style="2" customWidth="1"/>
    <col min="1798" max="1798" width="22.5" style="2" customWidth="1"/>
    <col min="1799" max="1799" width="21.6640625" style="2" customWidth="1"/>
    <col min="1800" max="1800" width="15.5" style="2" customWidth="1"/>
    <col min="1801" max="1801" width="22.1640625" style="2" customWidth="1"/>
    <col min="1802" max="1802" width="16.83203125" style="2" customWidth="1"/>
    <col min="1803" max="2049" width="11.5" style="2"/>
    <col min="2050" max="2050" width="4.1640625" style="2" customWidth="1"/>
    <col min="2051" max="2051" width="76.5" style="2" customWidth="1"/>
    <col min="2052" max="2052" width="21" style="2" customWidth="1"/>
    <col min="2053" max="2053" width="10.83203125" style="2" customWidth="1"/>
    <col min="2054" max="2054" width="22.5" style="2" customWidth="1"/>
    <col min="2055" max="2055" width="21.6640625" style="2" customWidth="1"/>
    <col min="2056" max="2056" width="15.5" style="2" customWidth="1"/>
    <col min="2057" max="2057" width="22.1640625" style="2" customWidth="1"/>
    <col min="2058" max="2058" width="16.83203125" style="2" customWidth="1"/>
    <col min="2059" max="2305" width="11.5" style="2"/>
    <col min="2306" max="2306" width="4.1640625" style="2" customWidth="1"/>
    <col min="2307" max="2307" width="76.5" style="2" customWidth="1"/>
    <col min="2308" max="2308" width="21" style="2" customWidth="1"/>
    <col min="2309" max="2309" width="10.83203125" style="2" customWidth="1"/>
    <col min="2310" max="2310" width="22.5" style="2" customWidth="1"/>
    <col min="2311" max="2311" width="21.6640625" style="2" customWidth="1"/>
    <col min="2312" max="2312" width="15.5" style="2" customWidth="1"/>
    <col min="2313" max="2313" width="22.1640625" style="2" customWidth="1"/>
    <col min="2314" max="2314" width="16.83203125" style="2" customWidth="1"/>
    <col min="2315" max="2561" width="11.5" style="2"/>
    <col min="2562" max="2562" width="4.1640625" style="2" customWidth="1"/>
    <col min="2563" max="2563" width="76.5" style="2" customWidth="1"/>
    <col min="2564" max="2564" width="21" style="2" customWidth="1"/>
    <col min="2565" max="2565" width="10.83203125" style="2" customWidth="1"/>
    <col min="2566" max="2566" width="22.5" style="2" customWidth="1"/>
    <col min="2567" max="2567" width="21.6640625" style="2" customWidth="1"/>
    <col min="2568" max="2568" width="15.5" style="2" customWidth="1"/>
    <col min="2569" max="2569" width="22.1640625" style="2" customWidth="1"/>
    <col min="2570" max="2570" width="16.83203125" style="2" customWidth="1"/>
    <col min="2571" max="2817" width="11.5" style="2"/>
    <col min="2818" max="2818" width="4.1640625" style="2" customWidth="1"/>
    <col min="2819" max="2819" width="76.5" style="2" customWidth="1"/>
    <col min="2820" max="2820" width="21" style="2" customWidth="1"/>
    <col min="2821" max="2821" width="10.83203125" style="2" customWidth="1"/>
    <col min="2822" max="2822" width="22.5" style="2" customWidth="1"/>
    <col min="2823" max="2823" width="21.6640625" style="2" customWidth="1"/>
    <col min="2824" max="2824" width="15.5" style="2" customWidth="1"/>
    <col min="2825" max="2825" width="22.1640625" style="2" customWidth="1"/>
    <col min="2826" max="2826" width="16.83203125" style="2" customWidth="1"/>
    <col min="2827" max="3073" width="11.5" style="2"/>
    <col min="3074" max="3074" width="4.1640625" style="2" customWidth="1"/>
    <col min="3075" max="3075" width="76.5" style="2" customWidth="1"/>
    <col min="3076" max="3076" width="21" style="2" customWidth="1"/>
    <col min="3077" max="3077" width="10.83203125" style="2" customWidth="1"/>
    <col min="3078" max="3078" width="22.5" style="2" customWidth="1"/>
    <col min="3079" max="3079" width="21.6640625" style="2" customWidth="1"/>
    <col min="3080" max="3080" width="15.5" style="2" customWidth="1"/>
    <col min="3081" max="3081" width="22.1640625" style="2" customWidth="1"/>
    <col min="3082" max="3082" width="16.83203125" style="2" customWidth="1"/>
    <col min="3083" max="3329" width="11.5" style="2"/>
    <col min="3330" max="3330" width="4.1640625" style="2" customWidth="1"/>
    <col min="3331" max="3331" width="76.5" style="2" customWidth="1"/>
    <col min="3332" max="3332" width="21" style="2" customWidth="1"/>
    <col min="3333" max="3333" width="10.83203125" style="2" customWidth="1"/>
    <col min="3334" max="3334" width="22.5" style="2" customWidth="1"/>
    <col min="3335" max="3335" width="21.6640625" style="2" customWidth="1"/>
    <col min="3336" max="3336" width="15.5" style="2" customWidth="1"/>
    <col min="3337" max="3337" width="22.1640625" style="2" customWidth="1"/>
    <col min="3338" max="3338" width="16.83203125" style="2" customWidth="1"/>
    <col min="3339" max="3585" width="11.5" style="2"/>
    <col min="3586" max="3586" width="4.1640625" style="2" customWidth="1"/>
    <col min="3587" max="3587" width="76.5" style="2" customWidth="1"/>
    <col min="3588" max="3588" width="21" style="2" customWidth="1"/>
    <col min="3589" max="3589" width="10.83203125" style="2" customWidth="1"/>
    <col min="3590" max="3590" width="22.5" style="2" customWidth="1"/>
    <col min="3591" max="3591" width="21.6640625" style="2" customWidth="1"/>
    <col min="3592" max="3592" width="15.5" style="2" customWidth="1"/>
    <col min="3593" max="3593" width="22.1640625" style="2" customWidth="1"/>
    <col min="3594" max="3594" width="16.83203125" style="2" customWidth="1"/>
    <col min="3595" max="3841" width="11.5" style="2"/>
    <col min="3842" max="3842" width="4.1640625" style="2" customWidth="1"/>
    <col min="3843" max="3843" width="76.5" style="2" customWidth="1"/>
    <col min="3844" max="3844" width="21" style="2" customWidth="1"/>
    <col min="3845" max="3845" width="10.83203125" style="2" customWidth="1"/>
    <col min="3846" max="3846" width="22.5" style="2" customWidth="1"/>
    <col min="3847" max="3847" width="21.6640625" style="2" customWidth="1"/>
    <col min="3848" max="3848" width="15.5" style="2" customWidth="1"/>
    <col min="3849" max="3849" width="22.1640625" style="2" customWidth="1"/>
    <col min="3850" max="3850" width="16.83203125" style="2" customWidth="1"/>
    <col min="3851" max="4097" width="11.5" style="2"/>
    <col min="4098" max="4098" width="4.1640625" style="2" customWidth="1"/>
    <col min="4099" max="4099" width="76.5" style="2" customWidth="1"/>
    <col min="4100" max="4100" width="21" style="2" customWidth="1"/>
    <col min="4101" max="4101" width="10.83203125" style="2" customWidth="1"/>
    <col min="4102" max="4102" width="22.5" style="2" customWidth="1"/>
    <col min="4103" max="4103" width="21.6640625" style="2" customWidth="1"/>
    <col min="4104" max="4104" width="15.5" style="2" customWidth="1"/>
    <col min="4105" max="4105" width="22.1640625" style="2" customWidth="1"/>
    <col min="4106" max="4106" width="16.83203125" style="2" customWidth="1"/>
    <col min="4107" max="4353" width="11.5" style="2"/>
    <col min="4354" max="4354" width="4.1640625" style="2" customWidth="1"/>
    <col min="4355" max="4355" width="76.5" style="2" customWidth="1"/>
    <col min="4356" max="4356" width="21" style="2" customWidth="1"/>
    <col min="4357" max="4357" width="10.83203125" style="2" customWidth="1"/>
    <col min="4358" max="4358" width="22.5" style="2" customWidth="1"/>
    <col min="4359" max="4359" width="21.6640625" style="2" customWidth="1"/>
    <col min="4360" max="4360" width="15.5" style="2" customWidth="1"/>
    <col min="4361" max="4361" width="22.1640625" style="2" customWidth="1"/>
    <col min="4362" max="4362" width="16.83203125" style="2" customWidth="1"/>
    <col min="4363" max="4609" width="11.5" style="2"/>
    <col min="4610" max="4610" width="4.1640625" style="2" customWidth="1"/>
    <col min="4611" max="4611" width="76.5" style="2" customWidth="1"/>
    <col min="4612" max="4612" width="21" style="2" customWidth="1"/>
    <col min="4613" max="4613" width="10.83203125" style="2" customWidth="1"/>
    <col min="4614" max="4614" width="22.5" style="2" customWidth="1"/>
    <col min="4615" max="4615" width="21.6640625" style="2" customWidth="1"/>
    <col min="4616" max="4616" width="15.5" style="2" customWidth="1"/>
    <col min="4617" max="4617" width="22.1640625" style="2" customWidth="1"/>
    <col min="4618" max="4618" width="16.83203125" style="2" customWidth="1"/>
    <col min="4619" max="4865" width="11.5" style="2"/>
    <col min="4866" max="4866" width="4.1640625" style="2" customWidth="1"/>
    <col min="4867" max="4867" width="76.5" style="2" customWidth="1"/>
    <col min="4868" max="4868" width="21" style="2" customWidth="1"/>
    <col min="4869" max="4869" width="10.83203125" style="2" customWidth="1"/>
    <col min="4870" max="4870" width="22.5" style="2" customWidth="1"/>
    <col min="4871" max="4871" width="21.6640625" style="2" customWidth="1"/>
    <col min="4872" max="4872" width="15.5" style="2" customWidth="1"/>
    <col min="4873" max="4873" width="22.1640625" style="2" customWidth="1"/>
    <col min="4874" max="4874" width="16.83203125" style="2" customWidth="1"/>
    <col min="4875" max="5121" width="11.5" style="2"/>
    <col min="5122" max="5122" width="4.1640625" style="2" customWidth="1"/>
    <col min="5123" max="5123" width="76.5" style="2" customWidth="1"/>
    <col min="5124" max="5124" width="21" style="2" customWidth="1"/>
    <col min="5125" max="5125" width="10.83203125" style="2" customWidth="1"/>
    <col min="5126" max="5126" width="22.5" style="2" customWidth="1"/>
    <col min="5127" max="5127" width="21.6640625" style="2" customWidth="1"/>
    <col min="5128" max="5128" width="15.5" style="2" customWidth="1"/>
    <col min="5129" max="5129" width="22.1640625" style="2" customWidth="1"/>
    <col min="5130" max="5130" width="16.83203125" style="2" customWidth="1"/>
    <col min="5131" max="5377" width="11.5" style="2"/>
    <col min="5378" max="5378" width="4.1640625" style="2" customWidth="1"/>
    <col min="5379" max="5379" width="76.5" style="2" customWidth="1"/>
    <col min="5380" max="5380" width="21" style="2" customWidth="1"/>
    <col min="5381" max="5381" width="10.83203125" style="2" customWidth="1"/>
    <col min="5382" max="5382" width="22.5" style="2" customWidth="1"/>
    <col min="5383" max="5383" width="21.6640625" style="2" customWidth="1"/>
    <col min="5384" max="5384" width="15.5" style="2" customWidth="1"/>
    <col min="5385" max="5385" width="22.1640625" style="2" customWidth="1"/>
    <col min="5386" max="5386" width="16.83203125" style="2" customWidth="1"/>
    <col min="5387" max="5633" width="11.5" style="2"/>
    <col min="5634" max="5634" width="4.1640625" style="2" customWidth="1"/>
    <col min="5635" max="5635" width="76.5" style="2" customWidth="1"/>
    <col min="5636" max="5636" width="21" style="2" customWidth="1"/>
    <col min="5637" max="5637" width="10.83203125" style="2" customWidth="1"/>
    <col min="5638" max="5638" width="22.5" style="2" customWidth="1"/>
    <col min="5639" max="5639" width="21.6640625" style="2" customWidth="1"/>
    <col min="5640" max="5640" width="15.5" style="2" customWidth="1"/>
    <col min="5641" max="5641" width="22.1640625" style="2" customWidth="1"/>
    <col min="5642" max="5642" width="16.83203125" style="2" customWidth="1"/>
    <col min="5643" max="5889" width="11.5" style="2"/>
    <col min="5890" max="5890" width="4.1640625" style="2" customWidth="1"/>
    <col min="5891" max="5891" width="76.5" style="2" customWidth="1"/>
    <col min="5892" max="5892" width="21" style="2" customWidth="1"/>
    <col min="5893" max="5893" width="10.83203125" style="2" customWidth="1"/>
    <col min="5894" max="5894" width="22.5" style="2" customWidth="1"/>
    <col min="5895" max="5895" width="21.6640625" style="2" customWidth="1"/>
    <col min="5896" max="5896" width="15.5" style="2" customWidth="1"/>
    <col min="5897" max="5897" width="22.1640625" style="2" customWidth="1"/>
    <col min="5898" max="5898" width="16.83203125" style="2" customWidth="1"/>
    <col min="5899" max="6145" width="11.5" style="2"/>
    <col min="6146" max="6146" width="4.1640625" style="2" customWidth="1"/>
    <col min="6147" max="6147" width="76.5" style="2" customWidth="1"/>
    <col min="6148" max="6148" width="21" style="2" customWidth="1"/>
    <col min="6149" max="6149" width="10.83203125" style="2" customWidth="1"/>
    <col min="6150" max="6150" width="22.5" style="2" customWidth="1"/>
    <col min="6151" max="6151" width="21.6640625" style="2" customWidth="1"/>
    <col min="6152" max="6152" width="15.5" style="2" customWidth="1"/>
    <col min="6153" max="6153" width="22.1640625" style="2" customWidth="1"/>
    <col min="6154" max="6154" width="16.83203125" style="2" customWidth="1"/>
    <col min="6155" max="6401" width="11.5" style="2"/>
    <col min="6402" max="6402" width="4.1640625" style="2" customWidth="1"/>
    <col min="6403" max="6403" width="76.5" style="2" customWidth="1"/>
    <col min="6404" max="6404" width="21" style="2" customWidth="1"/>
    <col min="6405" max="6405" width="10.83203125" style="2" customWidth="1"/>
    <col min="6406" max="6406" width="22.5" style="2" customWidth="1"/>
    <col min="6407" max="6407" width="21.6640625" style="2" customWidth="1"/>
    <col min="6408" max="6408" width="15.5" style="2" customWidth="1"/>
    <col min="6409" max="6409" width="22.1640625" style="2" customWidth="1"/>
    <col min="6410" max="6410" width="16.83203125" style="2" customWidth="1"/>
    <col min="6411" max="6657" width="11.5" style="2"/>
    <col min="6658" max="6658" width="4.1640625" style="2" customWidth="1"/>
    <col min="6659" max="6659" width="76.5" style="2" customWidth="1"/>
    <col min="6660" max="6660" width="21" style="2" customWidth="1"/>
    <col min="6661" max="6661" width="10.83203125" style="2" customWidth="1"/>
    <col min="6662" max="6662" width="22.5" style="2" customWidth="1"/>
    <col min="6663" max="6663" width="21.6640625" style="2" customWidth="1"/>
    <col min="6664" max="6664" width="15.5" style="2" customWidth="1"/>
    <col min="6665" max="6665" width="22.1640625" style="2" customWidth="1"/>
    <col min="6666" max="6666" width="16.83203125" style="2" customWidth="1"/>
    <col min="6667" max="6913" width="11.5" style="2"/>
    <col min="6914" max="6914" width="4.1640625" style="2" customWidth="1"/>
    <col min="6915" max="6915" width="76.5" style="2" customWidth="1"/>
    <col min="6916" max="6916" width="21" style="2" customWidth="1"/>
    <col min="6917" max="6917" width="10.83203125" style="2" customWidth="1"/>
    <col min="6918" max="6918" width="22.5" style="2" customWidth="1"/>
    <col min="6919" max="6919" width="21.6640625" style="2" customWidth="1"/>
    <col min="6920" max="6920" width="15.5" style="2" customWidth="1"/>
    <col min="6921" max="6921" width="22.1640625" style="2" customWidth="1"/>
    <col min="6922" max="6922" width="16.83203125" style="2" customWidth="1"/>
    <col min="6923" max="7169" width="11.5" style="2"/>
    <col min="7170" max="7170" width="4.1640625" style="2" customWidth="1"/>
    <col min="7171" max="7171" width="76.5" style="2" customWidth="1"/>
    <col min="7172" max="7172" width="21" style="2" customWidth="1"/>
    <col min="7173" max="7173" width="10.83203125" style="2" customWidth="1"/>
    <col min="7174" max="7174" width="22.5" style="2" customWidth="1"/>
    <col min="7175" max="7175" width="21.6640625" style="2" customWidth="1"/>
    <col min="7176" max="7176" width="15.5" style="2" customWidth="1"/>
    <col min="7177" max="7177" width="22.1640625" style="2" customWidth="1"/>
    <col min="7178" max="7178" width="16.83203125" style="2" customWidth="1"/>
    <col min="7179" max="7425" width="11.5" style="2"/>
    <col min="7426" max="7426" width="4.1640625" style="2" customWidth="1"/>
    <col min="7427" max="7427" width="76.5" style="2" customWidth="1"/>
    <col min="7428" max="7428" width="21" style="2" customWidth="1"/>
    <col min="7429" max="7429" width="10.83203125" style="2" customWidth="1"/>
    <col min="7430" max="7430" width="22.5" style="2" customWidth="1"/>
    <col min="7431" max="7431" width="21.6640625" style="2" customWidth="1"/>
    <col min="7432" max="7432" width="15.5" style="2" customWidth="1"/>
    <col min="7433" max="7433" width="22.1640625" style="2" customWidth="1"/>
    <col min="7434" max="7434" width="16.83203125" style="2" customWidth="1"/>
    <col min="7435" max="7681" width="11.5" style="2"/>
    <col min="7682" max="7682" width="4.1640625" style="2" customWidth="1"/>
    <col min="7683" max="7683" width="76.5" style="2" customWidth="1"/>
    <col min="7684" max="7684" width="21" style="2" customWidth="1"/>
    <col min="7685" max="7685" width="10.83203125" style="2" customWidth="1"/>
    <col min="7686" max="7686" width="22.5" style="2" customWidth="1"/>
    <col min="7687" max="7687" width="21.6640625" style="2" customWidth="1"/>
    <col min="7688" max="7688" width="15.5" style="2" customWidth="1"/>
    <col min="7689" max="7689" width="22.1640625" style="2" customWidth="1"/>
    <col min="7690" max="7690" width="16.83203125" style="2" customWidth="1"/>
    <col min="7691" max="7937" width="11.5" style="2"/>
    <col min="7938" max="7938" width="4.1640625" style="2" customWidth="1"/>
    <col min="7939" max="7939" width="76.5" style="2" customWidth="1"/>
    <col min="7940" max="7940" width="21" style="2" customWidth="1"/>
    <col min="7941" max="7941" width="10.83203125" style="2" customWidth="1"/>
    <col min="7942" max="7942" width="22.5" style="2" customWidth="1"/>
    <col min="7943" max="7943" width="21.6640625" style="2" customWidth="1"/>
    <col min="7944" max="7944" width="15.5" style="2" customWidth="1"/>
    <col min="7945" max="7945" width="22.1640625" style="2" customWidth="1"/>
    <col min="7946" max="7946" width="16.83203125" style="2" customWidth="1"/>
    <col min="7947" max="8193" width="11.5" style="2"/>
    <col min="8194" max="8194" width="4.1640625" style="2" customWidth="1"/>
    <col min="8195" max="8195" width="76.5" style="2" customWidth="1"/>
    <col min="8196" max="8196" width="21" style="2" customWidth="1"/>
    <col min="8197" max="8197" width="10.83203125" style="2" customWidth="1"/>
    <col min="8198" max="8198" width="22.5" style="2" customWidth="1"/>
    <col min="8199" max="8199" width="21.6640625" style="2" customWidth="1"/>
    <col min="8200" max="8200" width="15.5" style="2" customWidth="1"/>
    <col min="8201" max="8201" width="22.1640625" style="2" customWidth="1"/>
    <col min="8202" max="8202" width="16.83203125" style="2" customWidth="1"/>
    <col min="8203" max="8449" width="11.5" style="2"/>
    <col min="8450" max="8450" width="4.1640625" style="2" customWidth="1"/>
    <col min="8451" max="8451" width="76.5" style="2" customWidth="1"/>
    <col min="8452" max="8452" width="21" style="2" customWidth="1"/>
    <col min="8453" max="8453" width="10.83203125" style="2" customWidth="1"/>
    <col min="8454" max="8454" width="22.5" style="2" customWidth="1"/>
    <col min="8455" max="8455" width="21.6640625" style="2" customWidth="1"/>
    <col min="8456" max="8456" width="15.5" style="2" customWidth="1"/>
    <col min="8457" max="8457" width="22.1640625" style="2" customWidth="1"/>
    <col min="8458" max="8458" width="16.83203125" style="2" customWidth="1"/>
    <col min="8459" max="8705" width="11.5" style="2"/>
    <col min="8706" max="8706" width="4.1640625" style="2" customWidth="1"/>
    <col min="8707" max="8707" width="76.5" style="2" customWidth="1"/>
    <col min="8708" max="8708" width="21" style="2" customWidth="1"/>
    <col min="8709" max="8709" width="10.83203125" style="2" customWidth="1"/>
    <col min="8710" max="8710" width="22.5" style="2" customWidth="1"/>
    <col min="8711" max="8711" width="21.6640625" style="2" customWidth="1"/>
    <col min="8712" max="8712" width="15.5" style="2" customWidth="1"/>
    <col min="8713" max="8713" width="22.1640625" style="2" customWidth="1"/>
    <col min="8714" max="8714" width="16.83203125" style="2" customWidth="1"/>
    <col min="8715" max="8961" width="11.5" style="2"/>
    <col min="8962" max="8962" width="4.1640625" style="2" customWidth="1"/>
    <col min="8963" max="8963" width="76.5" style="2" customWidth="1"/>
    <col min="8964" max="8964" width="21" style="2" customWidth="1"/>
    <col min="8965" max="8965" width="10.83203125" style="2" customWidth="1"/>
    <col min="8966" max="8966" width="22.5" style="2" customWidth="1"/>
    <col min="8967" max="8967" width="21.6640625" style="2" customWidth="1"/>
    <col min="8968" max="8968" width="15.5" style="2" customWidth="1"/>
    <col min="8969" max="8969" width="22.1640625" style="2" customWidth="1"/>
    <col min="8970" max="8970" width="16.83203125" style="2" customWidth="1"/>
    <col min="8971" max="9217" width="11.5" style="2"/>
    <col min="9218" max="9218" width="4.1640625" style="2" customWidth="1"/>
    <col min="9219" max="9219" width="76.5" style="2" customWidth="1"/>
    <col min="9220" max="9220" width="21" style="2" customWidth="1"/>
    <col min="9221" max="9221" width="10.83203125" style="2" customWidth="1"/>
    <col min="9222" max="9222" width="22.5" style="2" customWidth="1"/>
    <col min="9223" max="9223" width="21.6640625" style="2" customWidth="1"/>
    <col min="9224" max="9224" width="15.5" style="2" customWidth="1"/>
    <col min="9225" max="9225" width="22.1640625" style="2" customWidth="1"/>
    <col min="9226" max="9226" width="16.83203125" style="2" customWidth="1"/>
    <col min="9227" max="9473" width="11.5" style="2"/>
    <col min="9474" max="9474" width="4.1640625" style="2" customWidth="1"/>
    <col min="9475" max="9475" width="76.5" style="2" customWidth="1"/>
    <col min="9476" max="9476" width="21" style="2" customWidth="1"/>
    <col min="9477" max="9477" width="10.83203125" style="2" customWidth="1"/>
    <col min="9478" max="9478" width="22.5" style="2" customWidth="1"/>
    <col min="9479" max="9479" width="21.6640625" style="2" customWidth="1"/>
    <col min="9480" max="9480" width="15.5" style="2" customWidth="1"/>
    <col min="9481" max="9481" width="22.1640625" style="2" customWidth="1"/>
    <col min="9482" max="9482" width="16.83203125" style="2" customWidth="1"/>
    <col min="9483" max="9729" width="11.5" style="2"/>
    <col min="9730" max="9730" width="4.1640625" style="2" customWidth="1"/>
    <col min="9731" max="9731" width="76.5" style="2" customWidth="1"/>
    <col min="9732" max="9732" width="21" style="2" customWidth="1"/>
    <col min="9733" max="9733" width="10.83203125" style="2" customWidth="1"/>
    <col min="9734" max="9734" width="22.5" style="2" customWidth="1"/>
    <col min="9735" max="9735" width="21.6640625" style="2" customWidth="1"/>
    <col min="9736" max="9736" width="15.5" style="2" customWidth="1"/>
    <col min="9737" max="9737" width="22.1640625" style="2" customWidth="1"/>
    <col min="9738" max="9738" width="16.83203125" style="2" customWidth="1"/>
    <col min="9739" max="9985" width="11.5" style="2"/>
    <col min="9986" max="9986" width="4.1640625" style="2" customWidth="1"/>
    <col min="9987" max="9987" width="76.5" style="2" customWidth="1"/>
    <col min="9988" max="9988" width="21" style="2" customWidth="1"/>
    <col min="9989" max="9989" width="10.83203125" style="2" customWidth="1"/>
    <col min="9990" max="9990" width="22.5" style="2" customWidth="1"/>
    <col min="9991" max="9991" width="21.6640625" style="2" customWidth="1"/>
    <col min="9992" max="9992" width="15.5" style="2" customWidth="1"/>
    <col min="9993" max="9993" width="22.1640625" style="2" customWidth="1"/>
    <col min="9994" max="9994" width="16.83203125" style="2" customWidth="1"/>
    <col min="9995" max="10241" width="11.5" style="2"/>
    <col min="10242" max="10242" width="4.1640625" style="2" customWidth="1"/>
    <col min="10243" max="10243" width="76.5" style="2" customWidth="1"/>
    <col min="10244" max="10244" width="21" style="2" customWidth="1"/>
    <col min="10245" max="10245" width="10.83203125" style="2" customWidth="1"/>
    <col min="10246" max="10246" width="22.5" style="2" customWidth="1"/>
    <col min="10247" max="10247" width="21.6640625" style="2" customWidth="1"/>
    <col min="10248" max="10248" width="15.5" style="2" customWidth="1"/>
    <col min="10249" max="10249" width="22.1640625" style="2" customWidth="1"/>
    <col min="10250" max="10250" width="16.83203125" style="2" customWidth="1"/>
    <col min="10251" max="10497" width="11.5" style="2"/>
    <col min="10498" max="10498" width="4.1640625" style="2" customWidth="1"/>
    <col min="10499" max="10499" width="76.5" style="2" customWidth="1"/>
    <col min="10500" max="10500" width="21" style="2" customWidth="1"/>
    <col min="10501" max="10501" width="10.83203125" style="2" customWidth="1"/>
    <col min="10502" max="10502" width="22.5" style="2" customWidth="1"/>
    <col min="10503" max="10503" width="21.6640625" style="2" customWidth="1"/>
    <col min="10504" max="10504" width="15.5" style="2" customWidth="1"/>
    <col min="10505" max="10505" width="22.1640625" style="2" customWidth="1"/>
    <col min="10506" max="10506" width="16.83203125" style="2" customWidth="1"/>
    <col min="10507" max="10753" width="11.5" style="2"/>
    <col min="10754" max="10754" width="4.1640625" style="2" customWidth="1"/>
    <col min="10755" max="10755" width="76.5" style="2" customWidth="1"/>
    <col min="10756" max="10756" width="21" style="2" customWidth="1"/>
    <col min="10757" max="10757" width="10.83203125" style="2" customWidth="1"/>
    <col min="10758" max="10758" width="22.5" style="2" customWidth="1"/>
    <col min="10759" max="10759" width="21.6640625" style="2" customWidth="1"/>
    <col min="10760" max="10760" width="15.5" style="2" customWidth="1"/>
    <col min="10761" max="10761" width="22.1640625" style="2" customWidth="1"/>
    <col min="10762" max="10762" width="16.83203125" style="2" customWidth="1"/>
    <col min="10763" max="11009" width="11.5" style="2"/>
    <col min="11010" max="11010" width="4.1640625" style="2" customWidth="1"/>
    <col min="11011" max="11011" width="76.5" style="2" customWidth="1"/>
    <col min="11012" max="11012" width="21" style="2" customWidth="1"/>
    <col min="11013" max="11013" width="10.83203125" style="2" customWidth="1"/>
    <col min="11014" max="11014" width="22.5" style="2" customWidth="1"/>
    <col min="11015" max="11015" width="21.6640625" style="2" customWidth="1"/>
    <col min="11016" max="11016" width="15.5" style="2" customWidth="1"/>
    <col min="11017" max="11017" width="22.1640625" style="2" customWidth="1"/>
    <col min="11018" max="11018" width="16.83203125" style="2" customWidth="1"/>
    <col min="11019" max="11265" width="11.5" style="2"/>
    <col min="11266" max="11266" width="4.1640625" style="2" customWidth="1"/>
    <col min="11267" max="11267" width="76.5" style="2" customWidth="1"/>
    <col min="11268" max="11268" width="21" style="2" customWidth="1"/>
    <col min="11269" max="11269" width="10.83203125" style="2" customWidth="1"/>
    <col min="11270" max="11270" width="22.5" style="2" customWidth="1"/>
    <col min="11271" max="11271" width="21.6640625" style="2" customWidth="1"/>
    <col min="11272" max="11272" width="15.5" style="2" customWidth="1"/>
    <col min="11273" max="11273" width="22.1640625" style="2" customWidth="1"/>
    <col min="11274" max="11274" width="16.83203125" style="2" customWidth="1"/>
    <col min="11275" max="11521" width="11.5" style="2"/>
    <col min="11522" max="11522" width="4.1640625" style="2" customWidth="1"/>
    <col min="11523" max="11523" width="76.5" style="2" customWidth="1"/>
    <col min="11524" max="11524" width="21" style="2" customWidth="1"/>
    <col min="11525" max="11525" width="10.83203125" style="2" customWidth="1"/>
    <col min="11526" max="11526" width="22.5" style="2" customWidth="1"/>
    <col min="11527" max="11527" width="21.6640625" style="2" customWidth="1"/>
    <col min="11528" max="11528" width="15.5" style="2" customWidth="1"/>
    <col min="11529" max="11529" width="22.1640625" style="2" customWidth="1"/>
    <col min="11530" max="11530" width="16.83203125" style="2" customWidth="1"/>
    <col min="11531" max="11777" width="11.5" style="2"/>
    <col min="11778" max="11778" width="4.1640625" style="2" customWidth="1"/>
    <col min="11779" max="11779" width="76.5" style="2" customWidth="1"/>
    <col min="11780" max="11780" width="21" style="2" customWidth="1"/>
    <col min="11781" max="11781" width="10.83203125" style="2" customWidth="1"/>
    <col min="11782" max="11782" width="22.5" style="2" customWidth="1"/>
    <col min="11783" max="11783" width="21.6640625" style="2" customWidth="1"/>
    <col min="11784" max="11784" width="15.5" style="2" customWidth="1"/>
    <col min="11785" max="11785" width="22.1640625" style="2" customWidth="1"/>
    <col min="11786" max="11786" width="16.83203125" style="2" customWidth="1"/>
    <col min="11787" max="12033" width="11.5" style="2"/>
    <col min="12034" max="12034" width="4.1640625" style="2" customWidth="1"/>
    <col min="12035" max="12035" width="76.5" style="2" customWidth="1"/>
    <col min="12036" max="12036" width="21" style="2" customWidth="1"/>
    <col min="12037" max="12037" width="10.83203125" style="2" customWidth="1"/>
    <col min="12038" max="12038" width="22.5" style="2" customWidth="1"/>
    <col min="12039" max="12039" width="21.6640625" style="2" customWidth="1"/>
    <col min="12040" max="12040" width="15.5" style="2" customWidth="1"/>
    <col min="12041" max="12041" width="22.1640625" style="2" customWidth="1"/>
    <col min="12042" max="12042" width="16.83203125" style="2" customWidth="1"/>
    <col min="12043" max="12289" width="11.5" style="2"/>
    <col min="12290" max="12290" width="4.1640625" style="2" customWidth="1"/>
    <col min="12291" max="12291" width="76.5" style="2" customWidth="1"/>
    <col min="12292" max="12292" width="21" style="2" customWidth="1"/>
    <col min="12293" max="12293" width="10.83203125" style="2" customWidth="1"/>
    <col min="12294" max="12294" width="22.5" style="2" customWidth="1"/>
    <col min="12295" max="12295" width="21.6640625" style="2" customWidth="1"/>
    <col min="12296" max="12296" width="15.5" style="2" customWidth="1"/>
    <col min="12297" max="12297" width="22.1640625" style="2" customWidth="1"/>
    <col min="12298" max="12298" width="16.83203125" style="2" customWidth="1"/>
    <col min="12299" max="12545" width="11.5" style="2"/>
    <col min="12546" max="12546" width="4.1640625" style="2" customWidth="1"/>
    <col min="12547" max="12547" width="76.5" style="2" customWidth="1"/>
    <col min="12548" max="12548" width="21" style="2" customWidth="1"/>
    <col min="12549" max="12549" width="10.83203125" style="2" customWidth="1"/>
    <col min="12550" max="12550" width="22.5" style="2" customWidth="1"/>
    <col min="12551" max="12551" width="21.6640625" style="2" customWidth="1"/>
    <col min="12552" max="12552" width="15.5" style="2" customWidth="1"/>
    <col min="12553" max="12553" width="22.1640625" style="2" customWidth="1"/>
    <col min="12554" max="12554" width="16.83203125" style="2" customWidth="1"/>
    <col min="12555" max="12801" width="11.5" style="2"/>
    <col min="12802" max="12802" width="4.1640625" style="2" customWidth="1"/>
    <col min="12803" max="12803" width="76.5" style="2" customWidth="1"/>
    <col min="12804" max="12804" width="21" style="2" customWidth="1"/>
    <col min="12805" max="12805" width="10.83203125" style="2" customWidth="1"/>
    <col min="12806" max="12806" width="22.5" style="2" customWidth="1"/>
    <col min="12807" max="12807" width="21.6640625" style="2" customWidth="1"/>
    <col min="12808" max="12808" width="15.5" style="2" customWidth="1"/>
    <col min="12809" max="12809" width="22.1640625" style="2" customWidth="1"/>
    <col min="12810" max="12810" width="16.83203125" style="2" customWidth="1"/>
    <col min="12811" max="13057" width="11.5" style="2"/>
    <col min="13058" max="13058" width="4.1640625" style="2" customWidth="1"/>
    <col min="13059" max="13059" width="76.5" style="2" customWidth="1"/>
    <col min="13060" max="13060" width="21" style="2" customWidth="1"/>
    <col min="13061" max="13061" width="10.83203125" style="2" customWidth="1"/>
    <col min="13062" max="13062" width="22.5" style="2" customWidth="1"/>
    <col min="13063" max="13063" width="21.6640625" style="2" customWidth="1"/>
    <col min="13064" max="13064" width="15.5" style="2" customWidth="1"/>
    <col min="13065" max="13065" width="22.1640625" style="2" customWidth="1"/>
    <col min="13066" max="13066" width="16.83203125" style="2" customWidth="1"/>
    <col min="13067" max="13313" width="11.5" style="2"/>
    <col min="13314" max="13314" width="4.1640625" style="2" customWidth="1"/>
    <col min="13315" max="13315" width="76.5" style="2" customWidth="1"/>
    <col min="13316" max="13316" width="21" style="2" customWidth="1"/>
    <col min="13317" max="13317" width="10.83203125" style="2" customWidth="1"/>
    <col min="13318" max="13318" width="22.5" style="2" customWidth="1"/>
    <col min="13319" max="13319" width="21.6640625" style="2" customWidth="1"/>
    <col min="13320" max="13320" width="15.5" style="2" customWidth="1"/>
    <col min="13321" max="13321" width="22.1640625" style="2" customWidth="1"/>
    <col min="13322" max="13322" width="16.83203125" style="2" customWidth="1"/>
    <col min="13323" max="13569" width="11.5" style="2"/>
    <col min="13570" max="13570" width="4.1640625" style="2" customWidth="1"/>
    <col min="13571" max="13571" width="76.5" style="2" customWidth="1"/>
    <col min="13572" max="13572" width="21" style="2" customWidth="1"/>
    <col min="13573" max="13573" width="10.83203125" style="2" customWidth="1"/>
    <col min="13574" max="13574" width="22.5" style="2" customWidth="1"/>
    <col min="13575" max="13575" width="21.6640625" style="2" customWidth="1"/>
    <col min="13576" max="13576" width="15.5" style="2" customWidth="1"/>
    <col min="13577" max="13577" width="22.1640625" style="2" customWidth="1"/>
    <col min="13578" max="13578" width="16.83203125" style="2" customWidth="1"/>
    <col min="13579" max="13825" width="11.5" style="2"/>
    <col min="13826" max="13826" width="4.1640625" style="2" customWidth="1"/>
    <col min="13827" max="13827" width="76.5" style="2" customWidth="1"/>
    <col min="13828" max="13828" width="21" style="2" customWidth="1"/>
    <col min="13829" max="13829" width="10.83203125" style="2" customWidth="1"/>
    <col min="13830" max="13830" width="22.5" style="2" customWidth="1"/>
    <col min="13831" max="13831" width="21.6640625" style="2" customWidth="1"/>
    <col min="13832" max="13832" width="15.5" style="2" customWidth="1"/>
    <col min="13833" max="13833" width="22.1640625" style="2" customWidth="1"/>
    <col min="13834" max="13834" width="16.83203125" style="2" customWidth="1"/>
    <col min="13835" max="14081" width="11.5" style="2"/>
    <col min="14082" max="14082" width="4.1640625" style="2" customWidth="1"/>
    <col min="14083" max="14083" width="76.5" style="2" customWidth="1"/>
    <col min="14084" max="14084" width="21" style="2" customWidth="1"/>
    <col min="14085" max="14085" width="10.83203125" style="2" customWidth="1"/>
    <col min="14086" max="14086" width="22.5" style="2" customWidth="1"/>
    <col min="14087" max="14087" width="21.6640625" style="2" customWidth="1"/>
    <col min="14088" max="14088" width="15.5" style="2" customWidth="1"/>
    <col min="14089" max="14089" width="22.1640625" style="2" customWidth="1"/>
    <col min="14090" max="14090" width="16.83203125" style="2" customWidth="1"/>
    <col min="14091" max="14337" width="11.5" style="2"/>
    <col min="14338" max="14338" width="4.1640625" style="2" customWidth="1"/>
    <col min="14339" max="14339" width="76.5" style="2" customWidth="1"/>
    <col min="14340" max="14340" width="21" style="2" customWidth="1"/>
    <col min="14341" max="14341" width="10.83203125" style="2" customWidth="1"/>
    <col min="14342" max="14342" width="22.5" style="2" customWidth="1"/>
    <col min="14343" max="14343" width="21.6640625" style="2" customWidth="1"/>
    <col min="14344" max="14344" width="15.5" style="2" customWidth="1"/>
    <col min="14345" max="14345" width="22.1640625" style="2" customWidth="1"/>
    <col min="14346" max="14346" width="16.83203125" style="2" customWidth="1"/>
    <col min="14347" max="14593" width="11.5" style="2"/>
    <col min="14594" max="14594" width="4.1640625" style="2" customWidth="1"/>
    <col min="14595" max="14595" width="76.5" style="2" customWidth="1"/>
    <col min="14596" max="14596" width="21" style="2" customWidth="1"/>
    <col min="14597" max="14597" width="10.83203125" style="2" customWidth="1"/>
    <col min="14598" max="14598" width="22.5" style="2" customWidth="1"/>
    <col min="14599" max="14599" width="21.6640625" style="2" customWidth="1"/>
    <col min="14600" max="14600" width="15.5" style="2" customWidth="1"/>
    <col min="14601" max="14601" width="22.1640625" style="2" customWidth="1"/>
    <col min="14602" max="14602" width="16.83203125" style="2" customWidth="1"/>
    <col min="14603" max="14849" width="11.5" style="2"/>
    <col min="14850" max="14850" width="4.1640625" style="2" customWidth="1"/>
    <col min="14851" max="14851" width="76.5" style="2" customWidth="1"/>
    <col min="14852" max="14852" width="21" style="2" customWidth="1"/>
    <col min="14853" max="14853" width="10.83203125" style="2" customWidth="1"/>
    <col min="14854" max="14854" width="22.5" style="2" customWidth="1"/>
    <col min="14855" max="14855" width="21.6640625" style="2" customWidth="1"/>
    <col min="14856" max="14856" width="15.5" style="2" customWidth="1"/>
    <col min="14857" max="14857" width="22.1640625" style="2" customWidth="1"/>
    <col min="14858" max="14858" width="16.83203125" style="2" customWidth="1"/>
    <col min="14859" max="15105" width="11.5" style="2"/>
    <col min="15106" max="15106" width="4.1640625" style="2" customWidth="1"/>
    <col min="15107" max="15107" width="76.5" style="2" customWidth="1"/>
    <col min="15108" max="15108" width="21" style="2" customWidth="1"/>
    <col min="15109" max="15109" width="10.83203125" style="2" customWidth="1"/>
    <col min="15110" max="15110" width="22.5" style="2" customWidth="1"/>
    <col min="15111" max="15111" width="21.6640625" style="2" customWidth="1"/>
    <col min="15112" max="15112" width="15.5" style="2" customWidth="1"/>
    <col min="15113" max="15113" width="22.1640625" style="2" customWidth="1"/>
    <col min="15114" max="15114" width="16.83203125" style="2" customWidth="1"/>
    <col min="15115" max="15361" width="11.5" style="2"/>
    <col min="15362" max="15362" width="4.1640625" style="2" customWidth="1"/>
    <col min="15363" max="15363" width="76.5" style="2" customWidth="1"/>
    <col min="15364" max="15364" width="21" style="2" customWidth="1"/>
    <col min="15365" max="15365" width="10.83203125" style="2" customWidth="1"/>
    <col min="15366" max="15366" width="22.5" style="2" customWidth="1"/>
    <col min="15367" max="15367" width="21.6640625" style="2" customWidth="1"/>
    <col min="15368" max="15368" width="15.5" style="2" customWidth="1"/>
    <col min="15369" max="15369" width="22.1640625" style="2" customWidth="1"/>
    <col min="15370" max="15370" width="16.83203125" style="2" customWidth="1"/>
    <col min="15371" max="15617" width="11.5" style="2"/>
    <col min="15618" max="15618" width="4.1640625" style="2" customWidth="1"/>
    <col min="15619" max="15619" width="76.5" style="2" customWidth="1"/>
    <col min="15620" max="15620" width="21" style="2" customWidth="1"/>
    <col min="15621" max="15621" width="10.83203125" style="2" customWidth="1"/>
    <col min="15622" max="15622" width="22.5" style="2" customWidth="1"/>
    <col min="15623" max="15623" width="21.6640625" style="2" customWidth="1"/>
    <col min="15624" max="15624" width="15.5" style="2" customWidth="1"/>
    <col min="15625" max="15625" width="22.1640625" style="2" customWidth="1"/>
    <col min="15626" max="15626" width="16.83203125" style="2" customWidth="1"/>
    <col min="15627" max="15873" width="11.5" style="2"/>
    <col min="15874" max="15874" width="4.1640625" style="2" customWidth="1"/>
    <col min="15875" max="15875" width="76.5" style="2" customWidth="1"/>
    <col min="15876" max="15876" width="21" style="2" customWidth="1"/>
    <col min="15877" max="15877" width="10.83203125" style="2" customWidth="1"/>
    <col min="15878" max="15878" width="22.5" style="2" customWidth="1"/>
    <col min="15879" max="15879" width="21.6640625" style="2" customWidth="1"/>
    <col min="15880" max="15880" width="15.5" style="2" customWidth="1"/>
    <col min="15881" max="15881" width="22.1640625" style="2" customWidth="1"/>
    <col min="15882" max="15882" width="16.83203125" style="2" customWidth="1"/>
    <col min="15883" max="16129" width="11.5" style="2"/>
    <col min="16130" max="16130" width="4.1640625" style="2" customWidth="1"/>
    <col min="16131" max="16131" width="76.5" style="2" customWidth="1"/>
    <col min="16132" max="16132" width="21" style="2" customWidth="1"/>
    <col min="16133" max="16133" width="10.83203125" style="2" customWidth="1"/>
    <col min="16134" max="16134" width="22.5" style="2" customWidth="1"/>
    <col min="16135" max="16135" width="21.6640625" style="2" customWidth="1"/>
    <col min="16136" max="16136" width="15.5" style="2" customWidth="1"/>
    <col min="16137" max="16137" width="22.1640625" style="2" customWidth="1"/>
    <col min="16138" max="16138" width="16.83203125" style="2" customWidth="1"/>
    <col min="16139" max="16384" width="11.5" style="2"/>
  </cols>
  <sheetData>
    <row r="2" spans="2:8" ht="20" customHeight="1" x14ac:dyDescent="0.15">
      <c r="B2" s="708" t="s">
        <v>131</v>
      </c>
      <c r="C2" s="709"/>
      <c r="D2" s="709"/>
      <c r="E2" s="709"/>
      <c r="F2" s="709"/>
      <c r="G2" s="710"/>
      <c r="H2" s="4" t="s">
        <v>40</v>
      </c>
    </row>
    <row r="3" spans="2:8" ht="20" customHeight="1" x14ac:dyDescent="0.15">
      <c r="B3" s="711"/>
      <c r="C3" s="712"/>
      <c r="D3" s="712"/>
      <c r="E3" s="712"/>
      <c r="F3" s="712"/>
      <c r="G3" s="713"/>
      <c r="H3" s="5" t="s">
        <v>39</v>
      </c>
    </row>
    <row r="4" spans="2:8" ht="20" customHeight="1" x14ac:dyDescent="0.15">
      <c r="B4" s="714"/>
      <c r="C4" s="715"/>
      <c r="D4" s="715"/>
      <c r="E4" s="715"/>
      <c r="F4" s="715"/>
      <c r="G4" s="716"/>
      <c r="H4" s="5" t="s">
        <v>38</v>
      </c>
    </row>
    <row r="5" spans="2:8" x14ac:dyDescent="0.15">
      <c r="B5" s="705" t="s">
        <v>37</v>
      </c>
      <c r="C5" s="706"/>
      <c r="D5" s="706"/>
      <c r="E5" s="706"/>
      <c r="F5" s="706"/>
      <c r="G5" s="706"/>
      <c r="H5" s="707"/>
    </row>
    <row r="6" spans="2:8" x14ac:dyDescent="0.15">
      <c r="B6" s="717" t="s">
        <v>45</v>
      </c>
      <c r="C6" s="718"/>
      <c r="D6" s="718"/>
      <c r="E6" s="718"/>
      <c r="F6" s="718"/>
      <c r="G6" s="718"/>
      <c r="H6" s="719"/>
    </row>
    <row r="7" spans="2:8" x14ac:dyDescent="0.15">
      <c r="B7" s="705" t="s">
        <v>36</v>
      </c>
      <c r="C7" s="706"/>
      <c r="D7" s="706"/>
      <c r="E7" s="706"/>
      <c r="F7" s="706"/>
      <c r="G7" s="706"/>
      <c r="H7" s="707"/>
    </row>
    <row r="8" spans="2:8" x14ac:dyDescent="0.15">
      <c r="B8" s="717"/>
      <c r="C8" s="718"/>
      <c r="D8" s="718"/>
      <c r="E8" s="718"/>
      <c r="F8" s="718"/>
      <c r="G8" s="718"/>
      <c r="H8" s="719"/>
    </row>
    <row r="9" spans="2:8" x14ac:dyDescent="0.15">
      <c r="B9" s="705" t="s">
        <v>35</v>
      </c>
      <c r="C9" s="706"/>
      <c r="D9" s="706"/>
      <c r="E9" s="706"/>
      <c r="F9" s="706"/>
      <c r="G9" s="706"/>
      <c r="H9" s="707"/>
    </row>
    <row r="10" spans="2:8" x14ac:dyDescent="0.15">
      <c r="B10" s="717" t="s">
        <v>59</v>
      </c>
      <c r="C10" s="718"/>
      <c r="D10" s="718"/>
      <c r="E10" s="718"/>
      <c r="F10" s="718"/>
      <c r="G10" s="718"/>
      <c r="H10" s="719"/>
    </row>
    <row r="11" spans="2:8" x14ac:dyDescent="0.15">
      <c r="B11" s="705" t="s">
        <v>34</v>
      </c>
      <c r="C11" s="706"/>
      <c r="D11" s="706"/>
      <c r="E11" s="706"/>
      <c r="F11" s="706"/>
      <c r="G11" s="706"/>
      <c r="H11" s="707"/>
    </row>
    <row r="12" spans="2:8" x14ac:dyDescent="0.15">
      <c r="B12" s="724" t="s">
        <v>49</v>
      </c>
      <c r="C12" s="724"/>
      <c r="D12" s="724"/>
      <c r="E12" s="724"/>
      <c r="F12" s="724"/>
      <c r="G12" s="724"/>
      <c r="H12" s="724"/>
    </row>
    <row r="13" spans="2:8" x14ac:dyDescent="0.15">
      <c r="B13" s="705" t="s">
        <v>33</v>
      </c>
      <c r="C13" s="706"/>
      <c r="D13" s="706"/>
      <c r="E13" s="706"/>
      <c r="F13" s="706"/>
      <c r="G13" s="706"/>
      <c r="H13" s="707"/>
    </row>
    <row r="14" spans="2:8" ht="12.75" customHeight="1" x14ac:dyDescent="0.15">
      <c r="B14" s="750"/>
      <c r="C14" s="751"/>
      <c r="D14" s="752"/>
      <c r="E14" s="725" t="s">
        <v>32</v>
      </c>
      <c r="F14" s="726"/>
      <c r="G14" s="726"/>
      <c r="H14" s="727"/>
    </row>
    <row r="15" spans="2:8" ht="12.75" customHeight="1" x14ac:dyDescent="0.15">
      <c r="B15" s="734" t="s">
        <v>58</v>
      </c>
      <c r="C15" s="753"/>
      <c r="D15" s="754"/>
      <c r="E15" s="728"/>
      <c r="F15" s="729"/>
      <c r="G15" s="729"/>
      <c r="H15" s="730"/>
    </row>
    <row r="16" spans="2:8" ht="31" customHeight="1" x14ac:dyDescent="0.15">
      <c r="B16" s="755"/>
      <c r="C16" s="756"/>
      <c r="D16" s="757"/>
      <c r="E16" s="728"/>
      <c r="F16" s="729"/>
      <c r="G16" s="729"/>
      <c r="H16" s="730"/>
    </row>
    <row r="17" spans="2:8" ht="12.75" customHeight="1" x14ac:dyDescent="0.15">
      <c r="B17" s="755"/>
      <c r="C17" s="756"/>
      <c r="D17" s="757"/>
      <c r="E17" s="728"/>
      <c r="F17" s="729"/>
      <c r="G17" s="729"/>
      <c r="H17" s="730"/>
    </row>
    <row r="18" spans="2:8" ht="12.75" customHeight="1" x14ac:dyDescent="0.15">
      <c r="B18" s="755"/>
      <c r="C18" s="756"/>
      <c r="D18" s="757"/>
      <c r="E18" s="728"/>
      <c r="F18" s="729"/>
      <c r="G18" s="729"/>
      <c r="H18" s="730"/>
    </row>
    <row r="19" spans="2:8" ht="12.75" customHeight="1" x14ac:dyDescent="0.15">
      <c r="B19" s="755"/>
      <c r="C19" s="756"/>
      <c r="D19" s="757"/>
      <c r="E19" s="728"/>
      <c r="F19" s="729"/>
      <c r="G19" s="729"/>
      <c r="H19" s="730"/>
    </row>
    <row r="20" spans="2:8" ht="12.75" customHeight="1" x14ac:dyDescent="0.15">
      <c r="B20" s="755"/>
      <c r="C20" s="756"/>
      <c r="D20" s="757"/>
      <c r="E20" s="728"/>
      <c r="F20" s="729"/>
      <c r="G20" s="729"/>
      <c r="H20" s="730"/>
    </row>
    <row r="21" spans="2:8" ht="12.75" customHeight="1" x14ac:dyDescent="0.15">
      <c r="B21" s="755"/>
      <c r="C21" s="756"/>
      <c r="D21" s="757"/>
      <c r="E21" s="728"/>
      <c r="F21" s="729"/>
      <c r="G21" s="729"/>
      <c r="H21" s="730"/>
    </row>
    <row r="22" spans="2:8" ht="12.75" customHeight="1" x14ac:dyDescent="0.15">
      <c r="B22" s="755"/>
      <c r="C22" s="756"/>
      <c r="D22" s="757"/>
      <c r="E22" s="728"/>
      <c r="F22" s="729"/>
      <c r="G22" s="729"/>
      <c r="H22" s="730"/>
    </row>
    <row r="23" spans="2:8" ht="12.75" customHeight="1" x14ac:dyDescent="0.15">
      <c r="B23" s="755"/>
      <c r="C23" s="756"/>
      <c r="D23" s="757"/>
      <c r="E23" s="728"/>
      <c r="F23" s="729"/>
      <c r="G23" s="729"/>
      <c r="H23" s="730"/>
    </row>
    <row r="24" spans="2:8" ht="12.75" customHeight="1" x14ac:dyDescent="0.15">
      <c r="B24" s="755"/>
      <c r="C24" s="756"/>
      <c r="D24" s="757"/>
      <c r="E24" s="728"/>
      <c r="F24" s="729"/>
      <c r="G24" s="729"/>
      <c r="H24" s="730"/>
    </row>
    <row r="25" spans="2:8" ht="55" customHeight="1" x14ac:dyDescent="0.15">
      <c r="B25" s="758"/>
      <c r="C25" s="759"/>
      <c r="D25" s="760"/>
      <c r="E25" s="731"/>
      <c r="F25" s="732"/>
      <c r="G25" s="732"/>
      <c r="H25" s="733"/>
    </row>
    <row r="26" spans="2:8" x14ac:dyDescent="0.15">
      <c r="B26" s="705" t="s">
        <v>31</v>
      </c>
      <c r="C26" s="706"/>
      <c r="D26" s="706"/>
      <c r="E26" s="706"/>
      <c r="F26" s="706"/>
      <c r="G26" s="706"/>
      <c r="H26" s="707"/>
    </row>
    <row r="27" spans="2:8" ht="9" customHeight="1" x14ac:dyDescent="0.15">
      <c r="B27" s="744"/>
      <c r="C27" s="744"/>
      <c r="D27" s="744"/>
      <c r="E27" s="744"/>
      <c r="F27" s="744"/>
      <c r="G27" s="744"/>
      <c r="H27" s="744"/>
    </row>
    <row r="28" spans="2:8" ht="9" customHeight="1" x14ac:dyDescent="0.15">
      <c r="B28" s="745"/>
      <c r="C28" s="745"/>
      <c r="D28" s="745"/>
      <c r="E28" s="745"/>
      <c r="F28" s="745"/>
      <c r="G28" s="745"/>
      <c r="H28" s="745"/>
    </row>
    <row r="29" spans="2:8" ht="9" customHeight="1" x14ac:dyDescent="0.15">
      <c r="B29" s="745"/>
      <c r="C29" s="745"/>
      <c r="D29" s="745"/>
      <c r="E29" s="745"/>
      <c r="F29" s="745"/>
      <c r="G29" s="745"/>
      <c r="H29" s="745"/>
    </row>
    <row r="30" spans="2:8" ht="9" customHeight="1" x14ac:dyDescent="0.15">
      <c r="B30" s="746"/>
      <c r="C30" s="746"/>
      <c r="D30" s="746"/>
      <c r="E30" s="746"/>
      <c r="F30" s="746"/>
      <c r="G30" s="746"/>
      <c r="H30" s="746"/>
    </row>
    <row r="31" spans="2:8" x14ac:dyDescent="0.15">
      <c r="B31" s="720" t="s">
        <v>30</v>
      </c>
      <c r="C31" s="720"/>
      <c r="D31" s="720"/>
      <c r="E31" s="720"/>
      <c r="F31" s="720"/>
      <c r="G31" s="720"/>
      <c r="H31" s="720"/>
    </row>
    <row r="32" spans="2:8" ht="47" customHeight="1" x14ac:dyDescent="0.15">
      <c r="B32" s="721" t="s">
        <v>57</v>
      </c>
      <c r="C32" s="722"/>
      <c r="D32" s="722"/>
      <c r="E32" s="722"/>
      <c r="F32" s="722"/>
      <c r="G32" s="722"/>
      <c r="H32" s="723"/>
    </row>
    <row r="33" spans="2:8" x14ac:dyDescent="0.15">
      <c r="B33" s="705" t="s">
        <v>29</v>
      </c>
      <c r="C33" s="706"/>
      <c r="D33" s="706"/>
      <c r="E33" s="706"/>
      <c r="F33" s="706"/>
      <c r="G33" s="706"/>
      <c r="H33" s="707"/>
    </row>
    <row r="34" spans="2:8" ht="28" customHeight="1" x14ac:dyDescent="0.15">
      <c r="B34" s="717" t="s">
        <v>53</v>
      </c>
      <c r="C34" s="718"/>
      <c r="D34" s="718"/>
      <c r="E34" s="718"/>
      <c r="F34" s="718"/>
      <c r="G34" s="718"/>
      <c r="H34" s="719"/>
    </row>
    <row r="35" spans="2:8" x14ac:dyDescent="0.15">
      <c r="B35" s="705" t="s">
        <v>28</v>
      </c>
      <c r="C35" s="706"/>
      <c r="D35" s="706"/>
      <c r="E35" s="706"/>
      <c r="F35" s="706"/>
      <c r="G35" s="706"/>
      <c r="H35" s="707"/>
    </row>
    <row r="36" spans="2:8" ht="13" customHeight="1" x14ac:dyDescent="0.15">
      <c r="B36" s="747" t="s">
        <v>27</v>
      </c>
      <c r="C36" s="748"/>
      <c r="D36" s="748"/>
      <c r="E36" s="748"/>
      <c r="F36" s="748"/>
      <c r="G36" s="748"/>
      <c r="H36" s="749"/>
    </row>
    <row r="37" spans="2:8" ht="13" customHeight="1" x14ac:dyDescent="0.15">
      <c r="B37" s="9" t="s">
        <v>54</v>
      </c>
      <c r="C37" s="10"/>
      <c r="D37" s="10"/>
      <c r="E37" s="10"/>
      <c r="F37" s="10"/>
      <c r="G37" s="10"/>
      <c r="H37" s="10"/>
    </row>
    <row r="38" spans="2:8" x14ac:dyDescent="0.15">
      <c r="B38" s="743" t="s">
        <v>55</v>
      </c>
      <c r="C38" s="743"/>
      <c r="D38" s="11"/>
      <c r="E38" s="11"/>
      <c r="F38" s="11"/>
      <c r="G38" s="11"/>
      <c r="H38" s="11"/>
    </row>
    <row r="39" spans="2:8" x14ac:dyDescent="0.15">
      <c r="B39" s="12"/>
      <c r="C39" s="12"/>
      <c r="D39" s="12"/>
      <c r="E39" s="12"/>
      <c r="F39" s="12"/>
      <c r="G39" s="12"/>
      <c r="H39" s="12"/>
    </row>
  </sheetData>
  <mergeCells count="22">
    <mergeCell ref="B9:H9"/>
    <mergeCell ref="B2:G4"/>
    <mergeCell ref="B5:H5"/>
    <mergeCell ref="B6:H6"/>
    <mergeCell ref="B7:H7"/>
    <mergeCell ref="B8:H8"/>
    <mergeCell ref="B10:H10"/>
    <mergeCell ref="B11:H11"/>
    <mergeCell ref="B12:H12"/>
    <mergeCell ref="B13:H13"/>
    <mergeCell ref="B14:D14"/>
    <mergeCell ref="E14:H25"/>
    <mergeCell ref="B15:D25"/>
    <mergeCell ref="B35:H35"/>
    <mergeCell ref="B36:H36"/>
    <mergeCell ref="B38:C38"/>
    <mergeCell ref="B26:H26"/>
    <mergeCell ref="B27:H30"/>
    <mergeCell ref="B31:H31"/>
    <mergeCell ref="B32:H32"/>
    <mergeCell ref="B33:H33"/>
    <mergeCell ref="B34:H34"/>
  </mergeCells>
  <pageMargins left="1" right="1" top="1" bottom="1" header="0.5" footer="0.5"/>
  <pageSetup scale="62" fitToHeight="0" orientation="landscape" horizontalDpi="4294967295" verticalDpi="4294967295" r:id="rId1"/>
  <headerFooter>
    <oddHeader>&amp;L&amp;G&amp;R
&amp;G</oddHeader>
    <oddFooter>&amp;R&amp;G</oddFooter>
  </headerFooter>
  <drawing r:id="rId2"/>
  <legacyDrawingHF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63FA3-368A-D442-9233-321ED82C288C}">
  <sheetPr>
    <tabColor theme="6" tint="0.59999389629810485"/>
  </sheetPr>
  <dimension ref="B2:J38"/>
  <sheetViews>
    <sheetView showGridLines="0" view="pageBreakPreview" zoomScaleNormal="93" zoomScaleSheetLayoutView="100" zoomScalePageLayoutView="80" workbookViewId="0">
      <selection activeCell="B14" sqref="B14:D24"/>
    </sheetView>
  </sheetViews>
  <sheetFormatPr baseColWidth="10" defaultColWidth="11.5" defaultRowHeight="13" x14ac:dyDescent="0.15"/>
  <cols>
    <col min="1" max="1" width="3.5" style="2" customWidth="1"/>
    <col min="2" max="2" width="4.1640625" style="2" customWidth="1"/>
    <col min="3" max="3" width="76.5" style="2" customWidth="1"/>
    <col min="4" max="4" width="21" style="2" customWidth="1"/>
    <col min="5" max="5" width="10.83203125" style="2" customWidth="1"/>
    <col min="6" max="6" width="22.5" style="3" customWidth="1"/>
    <col min="7" max="7" width="21.6640625" style="3" customWidth="1"/>
    <col min="8" max="8" width="15.5" style="3" customWidth="1"/>
    <col min="9" max="9" width="22.1640625" style="3" customWidth="1"/>
    <col min="10" max="10" width="16.83203125" style="3" customWidth="1"/>
    <col min="11" max="257" width="11.5" style="2"/>
    <col min="258" max="258" width="4.1640625" style="2" customWidth="1"/>
    <col min="259" max="259" width="76.5" style="2" customWidth="1"/>
    <col min="260" max="260" width="21" style="2" customWidth="1"/>
    <col min="261" max="261" width="10.83203125" style="2" customWidth="1"/>
    <col min="262" max="262" width="22.5" style="2" customWidth="1"/>
    <col min="263" max="263" width="21.6640625" style="2" customWidth="1"/>
    <col min="264" max="264" width="15.5" style="2" customWidth="1"/>
    <col min="265" max="265" width="22.1640625" style="2" customWidth="1"/>
    <col min="266" max="266" width="16.83203125" style="2" customWidth="1"/>
    <col min="267" max="513" width="11.5" style="2"/>
    <col min="514" max="514" width="4.1640625" style="2" customWidth="1"/>
    <col min="515" max="515" width="76.5" style="2" customWidth="1"/>
    <col min="516" max="516" width="21" style="2" customWidth="1"/>
    <col min="517" max="517" width="10.83203125" style="2" customWidth="1"/>
    <col min="518" max="518" width="22.5" style="2" customWidth="1"/>
    <col min="519" max="519" width="21.6640625" style="2" customWidth="1"/>
    <col min="520" max="520" width="15.5" style="2" customWidth="1"/>
    <col min="521" max="521" width="22.1640625" style="2" customWidth="1"/>
    <col min="522" max="522" width="16.83203125" style="2" customWidth="1"/>
    <col min="523" max="769" width="11.5" style="2"/>
    <col min="770" max="770" width="4.1640625" style="2" customWidth="1"/>
    <col min="771" max="771" width="76.5" style="2" customWidth="1"/>
    <col min="772" max="772" width="21" style="2" customWidth="1"/>
    <col min="773" max="773" width="10.83203125" style="2" customWidth="1"/>
    <col min="774" max="774" width="22.5" style="2" customWidth="1"/>
    <col min="775" max="775" width="21.6640625" style="2" customWidth="1"/>
    <col min="776" max="776" width="15.5" style="2" customWidth="1"/>
    <col min="777" max="777" width="22.1640625" style="2" customWidth="1"/>
    <col min="778" max="778" width="16.83203125" style="2" customWidth="1"/>
    <col min="779" max="1025" width="11.5" style="2"/>
    <col min="1026" max="1026" width="4.1640625" style="2" customWidth="1"/>
    <col min="1027" max="1027" width="76.5" style="2" customWidth="1"/>
    <col min="1028" max="1028" width="21" style="2" customWidth="1"/>
    <col min="1029" max="1029" width="10.83203125" style="2" customWidth="1"/>
    <col min="1030" max="1030" width="22.5" style="2" customWidth="1"/>
    <col min="1031" max="1031" width="21.6640625" style="2" customWidth="1"/>
    <col min="1032" max="1032" width="15.5" style="2" customWidth="1"/>
    <col min="1033" max="1033" width="22.1640625" style="2" customWidth="1"/>
    <col min="1034" max="1034" width="16.83203125" style="2" customWidth="1"/>
    <col min="1035" max="1281" width="11.5" style="2"/>
    <col min="1282" max="1282" width="4.1640625" style="2" customWidth="1"/>
    <col min="1283" max="1283" width="76.5" style="2" customWidth="1"/>
    <col min="1284" max="1284" width="21" style="2" customWidth="1"/>
    <col min="1285" max="1285" width="10.83203125" style="2" customWidth="1"/>
    <col min="1286" max="1286" width="22.5" style="2" customWidth="1"/>
    <col min="1287" max="1287" width="21.6640625" style="2" customWidth="1"/>
    <col min="1288" max="1288" width="15.5" style="2" customWidth="1"/>
    <col min="1289" max="1289" width="22.1640625" style="2" customWidth="1"/>
    <col min="1290" max="1290" width="16.83203125" style="2" customWidth="1"/>
    <col min="1291" max="1537" width="11.5" style="2"/>
    <col min="1538" max="1538" width="4.1640625" style="2" customWidth="1"/>
    <col min="1539" max="1539" width="76.5" style="2" customWidth="1"/>
    <col min="1540" max="1540" width="21" style="2" customWidth="1"/>
    <col min="1541" max="1541" width="10.83203125" style="2" customWidth="1"/>
    <col min="1542" max="1542" width="22.5" style="2" customWidth="1"/>
    <col min="1543" max="1543" width="21.6640625" style="2" customWidth="1"/>
    <col min="1544" max="1544" width="15.5" style="2" customWidth="1"/>
    <col min="1545" max="1545" width="22.1640625" style="2" customWidth="1"/>
    <col min="1546" max="1546" width="16.83203125" style="2" customWidth="1"/>
    <col min="1547" max="1793" width="11.5" style="2"/>
    <col min="1794" max="1794" width="4.1640625" style="2" customWidth="1"/>
    <col min="1795" max="1795" width="76.5" style="2" customWidth="1"/>
    <col min="1796" max="1796" width="21" style="2" customWidth="1"/>
    <col min="1797" max="1797" width="10.83203125" style="2" customWidth="1"/>
    <col min="1798" max="1798" width="22.5" style="2" customWidth="1"/>
    <col min="1799" max="1799" width="21.6640625" style="2" customWidth="1"/>
    <col min="1800" max="1800" width="15.5" style="2" customWidth="1"/>
    <col min="1801" max="1801" width="22.1640625" style="2" customWidth="1"/>
    <col min="1802" max="1802" width="16.83203125" style="2" customWidth="1"/>
    <col min="1803" max="2049" width="11.5" style="2"/>
    <col min="2050" max="2050" width="4.1640625" style="2" customWidth="1"/>
    <col min="2051" max="2051" width="76.5" style="2" customWidth="1"/>
    <col min="2052" max="2052" width="21" style="2" customWidth="1"/>
    <col min="2053" max="2053" width="10.83203125" style="2" customWidth="1"/>
    <col min="2054" max="2054" width="22.5" style="2" customWidth="1"/>
    <col min="2055" max="2055" width="21.6640625" style="2" customWidth="1"/>
    <col min="2056" max="2056" width="15.5" style="2" customWidth="1"/>
    <col min="2057" max="2057" width="22.1640625" style="2" customWidth="1"/>
    <col min="2058" max="2058" width="16.83203125" style="2" customWidth="1"/>
    <col min="2059" max="2305" width="11.5" style="2"/>
    <col min="2306" max="2306" width="4.1640625" style="2" customWidth="1"/>
    <col min="2307" max="2307" width="76.5" style="2" customWidth="1"/>
    <col min="2308" max="2308" width="21" style="2" customWidth="1"/>
    <col min="2309" max="2309" width="10.83203125" style="2" customWidth="1"/>
    <col min="2310" max="2310" width="22.5" style="2" customWidth="1"/>
    <col min="2311" max="2311" width="21.6640625" style="2" customWidth="1"/>
    <col min="2312" max="2312" width="15.5" style="2" customWidth="1"/>
    <col min="2313" max="2313" width="22.1640625" style="2" customWidth="1"/>
    <col min="2314" max="2314" width="16.83203125" style="2" customWidth="1"/>
    <col min="2315" max="2561" width="11.5" style="2"/>
    <col min="2562" max="2562" width="4.1640625" style="2" customWidth="1"/>
    <col min="2563" max="2563" width="76.5" style="2" customWidth="1"/>
    <col min="2564" max="2564" width="21" style="2" customWidth="1"/>
    <col min="2565" max="2565" width="10.83203125" style="2" customWidth="1"/>
    <col min="2566" max="2566" width="22.5" style="2" customWidth="1"/>
    <col min="2567" max="2567" width="21.6640625" style="2" customWidth="1"/>
    <col min="2568" max="2568" width="15.5" style="2" customWidth="1"/>
    <col min="2569" max="2569" width="22.1640625" style="2" customWidth="1"/>
    <col min="2570" max="2570" width="16.83203125" style="2" customWidth="1"/>
    <col min="2571" max="2817" width="11.5" style="2"/>
    <col min="2818" max="2818" width="4.1640625" style="2" customWidth="1"/>
    <col min="2819" max="2819" width="76.5" style="2" customWidth="1"/>
    <col min="2820" max="2820" width="21" style="2" customWidth="1"/>
    <col min="2821" max="2821" width="10.83203125" style="2" customWidth="1"/>
    <col min="2822" max="2822" width="22.5" style="2" customWidth="1"/>
    <col min="2823" max="2823" width="21.6640625" style="2" customWidth="1"/>
    <col min="2824" max="2824" width="15.5" style="2" customWidth="1"/>
    <col min="2825" max="2825" width="22.1640625" style="2" customWidth="1"/>
    <col min="2826" max="2826" width="16.83203125" style="2" customWidth="1"/>
    <col min="2827" max="3073" width="11.5" style="2"/>
    <col min="3074" max="3074" width="4.1640625" style="2" customWidth="1"/>
    <col min="3075" max="3075" width="76.5" style="2" customWidth="1"/>
    <col min="3076" max="3076" width="21" style="2" customWidth="1"/>
    <col min="3077" max="3077" width="10.83203125" style="2" customWidth="1"/>
    <col min="3078" max="3078" width="22.5" style="2" customWidth="1"/>
    <col min="3079" max="3079" width="21.6640625" style="2" customWidth="1"/>
    <col min="3080" max="3080" width="15.5" style="2" customWidth="1"/>
    <col min="3081" max="3081" width="22.1640625" style="2" customWidth="1"/>
    <col min="3082" max="3082" width="16.83203125" style="2" customWidth="1"/>
    <col min="3083" max="3329" width="11.5" style="2"/>
    <col min="3330" max="3330" width="4.1640625" style="2" customWidth="1"/>
    <col min="3331" max="3331" width="76.5" style="2" customWidth="1"/>
    <col min="3332" max="3332" width="21" style="2" customWidth="1"/>
    <col min="3333" max="3333" width="10.83203125" style="2" customWidth="1"/>
    <col min="3334" max="3334" width="22.5" style="2" customWidth="1"/>
    <col min="3335" max="3335" width="21.6640625" style="2" customWidth="1"/>
    <col min="3336" max="3336" width="15.5" style="2" customWidth="1"/>
    <col min="3337" max="3337" width="22.1640625" style="2" customWidth="1"/>
    <col min="3338" max="3338" width="16.83203125" style="2" customWidth="1"/>
    <col min="3339" max="3585" width="11.5" style="2"/>
    <col min="3586" max="3586" width="4.1640625" style="2" customWidth="1"/>
    <col min="3587" max="3587" width="76.5" style="2" customWidth="1"/>
    <col min="3588" max="3588" width="21" style="2" customWidth="1"/>
    <col min="3589" max="3589" width="10.83203125" style="2" customWidth="1"/>
    <col min="3590" max="3590" width="22.5" style="2" customWidth="1"/>
    <col min="3591" max="3591" width="21.6640625" style="2" customWidth="1"/>
    <col min="3592" max="3592" width="15.5" style="2" customWidth="1"/>
    <col min="3593" max="3593" width="22.1640625" style="2" customWidth="1"/>
    <col min="3594" max="3594" width="16.83203125" style="2" customWidth="1"/>
    <col min="3595" max="3841" width="11.5" style="2"/>
    <col min="3842" max="3842" width="4.1640625" style="2" customWidth="1"/>
    <col min="3843" max="3843" width="76.5" style="2" customWidth="1"/>
    <col min="3844" max="3844" width="21" style="2" customWidth="1"/>
    <col min="3845" max="3845" width="10.83203125" style="2" customWidth="1"/>
    <col min="3846" max="3846" width="22.5" style="2" customWidth="1"/>
    <col min="3847" max="3847" width="21.6640625" style="2" customWidth="1"/>
    <col min="3848" max="3848" width="15.5" style="2" customWidth="1"/>
    <col min="3849" max="3849" width="22.1640625" style="2" customWidth="1"/>
    <col min="3850" max="3850" width="16.83203125" style="2" customWidth="1"/>
    <col min="3851" max="4097" width="11.5" style="2"/>
    <col min="4098" max="4098" width="4.1640625" style="2" customWidth="1"/>
    <col min="4099" max="4099" width="76.5" style="2" customWidth="1"/>
    <col min="4100" max="4100" width="21" style="2" customWidth="1"/>
    <col min="4101" max="4101" width="10.83203125" style="2" customWidth="1"/>
    <col min="4102" max="4102" width="22.5" style="2" customWidth="1"/>
    <col min="4103" max="4103" width="21.6640625" style="2" customWidth="1"/>
    <col min="4104" max="4104" width="15.5" style="2" customWidth="1"/>
    <col min="4105" max="4105" width="22.1640625" style="2" customWidth="1"/>
    <col min="4106" max="4106" width="16.83203125" style="2" customWidth="1"/>
    <col min="4107" max="4353" width="11.5" style="2"/>
    <col min="4354" max="4354" width="4.1640625" style="2" customWidth="1"/>
    <col min="4355" max="4355" width="76.5" style="2" customWidth="1"/>
    <col min="4356" max="4356" width="21" style="2" customWidth="1"/>
    <col min="4357" max="4357" width="10.83203125" style="2" customWidth="1"/>
    <col min="4358" max="4358" width="22.5" style="2" customWidth="1"/>
    <col min="4359" max="4359" width="21.6640625" style="2" customWidth="1"/>
    <col min="4360" max="4360" width="15.5" style="2" customWidth="1"/>
    <col min="4361" max="4361" width="22.1640625" style="2" customWidth="1"/>
    <col min="4362" max="4362" width="16.83203125" style="2" customWidth="1"/>
    <col min="4363" max="4609" width="11.5" style="2"/>
    <col min="4610" max="4610" width="4.1640625" style="2" customWidth="1"/>
    <col min="4611" max="4611" width="76.5" style="2" customWidth="1"/>
    <col min="4612" max="4612" width="21" style="2" customWidth="1"/>
    <col min="4613" max="4613" width="10.83203125" style="2" customWidth="1"/>
    <col min="4614" max="4614" width="22.5" style="2" customWidth="1"/>
    <col min="4615" max="4615" width="21.6640625" style="2" customWidth="1"/>
    <col min="4616" max="4616" width="15.5" style="2" customWidth="1"/>
    <col min="4617" max="4617" width="22.1640625" style="2" customWidth="1"/>
    <col min="4618" max="4618" width="16.83203125" style="2" customWidth="1"/>
    <col min="4619" max="4865" width="11.5" style="2"/>
    <col min="4866" max="4866" width="4.1640625" style="2" customWidth="1"/>
    <col min="4867" max="4867" width="76.5" style="2" customWidth="1"/>
    <col min="4868" max="4868" width="21" style="2" customWidth="1"/>
    <col min="4869" max="4869" width="10.83203125" style="2" customWidth="1"/>
    <col min="4870" max="4870" width="22.5" style="2" customWidth="1"/>
    <col min="4871" max="4871" width="21.6640625" style="2" customWidth="1"/>
    <col min="4872" max="4872" width="15.5" style="2" customWidth="1"/>
    <col min="4873" max="4873" width="22.1640625" style="2" customWidth="1"/>
    <col min="4874" max="4874" width="16.83203125" style="2" customWidth="1"/>
    <col min="4875" max="5121" width="11.5" style="2"/>
    <col min="5122" max="5122" width="4.1640625" style="2" customWidth="1"/>
    <col min="5123" max="5123" width="76.5" style="2" customWidth="1"/>
    <col min="5124" max="5124" width="21" style="2" customWidth="1"/>
    <col min="5125" max="5125" width="10.83203125" style="2" customWidth="1"/>
    <col min="5126" max="5126" width="22.5" style="2" customWidth="1"/>
    <col min="5127" max="5127" width="21.6640625" style="2" customWidth="1"/>
    <col min="5128" max="5128" width="15.5" style="2" customWidth="1"/>
    <col min="5129" max="5129" width="22.1640625" style="2" customWidth="1"/>
    <col min="5130" max="5130" width="16.83203125" style="2" customWidth="1"/>
    <col min="5131" max="5377" width="11.5" style="2"/>
    <col min="5378" max="5378" width="4.1640625" style="2" customWidth="1"/>
    <col min="5379" max="5379" width="76.5" style="2" customWidth="1"/>
    <col min="5380" max="5380" width="21" style="2" customWidth="1"/>
    <col min="5381" max="5381" width="10.83203125" style="2" customWidth="1"/>
    <col min="5382" max="5382" width="22.5" style="2" customWidth="1"/>
    <col min="5383" max="5383" width="21.6640625" style="2" customWidth="1"/>
    <col min="5384" max="5384" width="15.5" style="2" customWidth="1"/>
    <col min="5385" max="5385" width="22.1640625" style="2" customWidth="1"/>
    <col min="5386" max="5386" width="16.83203125" style="2" customWidth="1"/>
    <col min="5387" max="5633" width="11.5" style="2"/>
    <col min="5634" max="5634" width="4.1640625" style="2" customWidth="1"/>
    <col min="5635" max="5635" width="76.5" style="2" customWidth="1"/>
    <col min="5636" max="5636" width="21" style="2" customWidth="1"/>
    <col min="5637" max="5637" width="10.83203125" style="2" customWidth="1"/>
    <col min="5638" max="5638" width="22.5" style="2" customWidth="1"/>
    <col min="5639" max="5639" width="21.6640625" style="2" customWidth="1"/>
    <col min="5640" max="5640" width="15.5" style="2" customWidth="1"/>
    <col min="5641" max="5641" width="22.1640625" style="2" customWidth="1"/>
    <col min="5642" max="5642" width="16.83203125" style="2" customWidth="1"/>
    <col min="5643" max="5889" width="11.5" style="2"/>
    <col min="5890" max="5890" width="4.1640625" style="2" customWidth="1"/>
    <col min="5891" max="5891" width="76.5" style="2" customWidth="1"/>
    <col min="5892" max="5892" width="21" style="2" customWidth="1"/>
    <col min="5893" max="5893" width="10.83203125" style="2" customWidth="1"/>
    <col min="5894" max="5894" width="22.5" style="2" customWidth="1"/>
    <col min="5895" max="5895" width="21.6640625" style="2" customWidth="1"/>
    <col min="5896" max="5896" width="15.5" style="2" customWidth="1"/>
    <col min="5897" max="5897" width="22.1640625" style="2" customWidth="1"/>
    <col min="5898" max="5898" width="16.83203125" style="2" customWidth="1"/>
    <col min="5899" max="6145" width="11.5" style="2"/>
    <col min="6146" max="6146" width="4.1640625" style="2" customWidth="1"/>
    <col min="6147" max="6147" width="76.5" style="2" customWidth="1"/>
    <col min="6148" max="6148" width="21" style="2" customWidth="1"/>
    <col min="6149" max="6149" width="10.83203125" style="2" customWidth="1"/>
    <col min="6150" max="6150" width="22.5" style="2" customWidth="1"/>
    <col min="6151" max="6151" width="21.6640625" style="2" customWidth="1"/>
    <col min="6152" max="6152" width="15.5" style="2" customWidth="1"/>
    <col min="6153" max="6153" width="22.1640625" style="2" customWidth="1"/>
    <col min="6154" max="6154" width="16.83203125" style="2" customWidth="1"/>
    <col min="6155" max="6401" width="11.5" style="2"/>
    <col min="6402" max="6402" width="4.1640625" style="2" customWidth="1"/>
    <col min="6403" max="6403" width="76.5" style="2" customWidth="1"/>
    <col min="6404" max="6404" width="21" style="2" customWidth="1"/>
    <col min="6405" max="6405" width="10.83203125" style="2" customWidth="1"/>
    <col min="6406" max="6406" width="22.5" style="2" customWidth="1"/>
    <col min="6407" max="6407" width="21.6640625" style="2" customWidth="1"/>
    <col min="6408" max="6408" width="15.5" style="2" customWidth="1"/>
    <col min="6409" max="6409" width="22.1640625" style="2" customWidth="1"/>
    <col min="6410" max="6410" width="16.83203125" style="2" customWidth="1"/>
    <col min="6411" max="6657" width="11.5" style="2"/>
    <col min="6658" max="6658" width="4.1640625" style="2" customWidth="1"/>
    <col min="6659" max="6659" width="76.5" style="2" customWidth="1"/>
    <col min="6660" max="6660" width="21" style="2" customWidth="1"/>
    <col min="6661" max="6661" width="10.83203125" style="2" customWidth="1"/>
    <col min="6662" max="6662" width="22.5" style="2" customWidth="1"/>
    <col min="6663" max="6663" width="21.6640625" style="2" customWidth="1"/>
    <col min="6664" max="6664" width="15.5" style="2" customWidth="1"/>
    <col min="6665" max="6665" width="22.1640625" style="2" customWidth="1"/>
    <col min="6666" max="6666" width="16.83203125" style="2" customWidth="1"/>
    <col min="6667" max="6913" width="11.5" style="2"/>
    <col min="6914" max="6914" width="4.1640625" style="2" customWidth="1"/>
    <col min="6915" max="6915" width="76.5" style="2" customWidth="1"/>
    <col min="6916" max="6916" width="21" style="2" customWidth="1"/>
    <col min="6917" max="6917" width="10.83203125" style="2" customWidth="1"/>
    <col min="6918" max="6918" width="22.5" style="2" customWidth="1"/>
    <col min="6919" max="6919" width="21.6640625" style="2" customWidth="1"/>
    <col min="6920" max="6920" width="15.5" style="2" customWidth="1"/>
    <col min="6921" max="6921" width="22.1640625" style="2" customWidth="1"/>
    <col min="6922" max="6922" width="16.83203125" style="2" customWidth="1"/>
    <col min="6923" max="7169" width="11.5" style="2"/>
    <col min="7170" max="7170" width="4.1640625" style="2" customWidth="1"/>
    <col min="7171" max="7171" width="76.5" style="2" customWidth="1"/>
    <col min="7172" max="7172" width="21" style="2" customWidth="1"/>
    <col min="7173" max="7173" width="10.83203125" style="2" customWidth="1"/>
    <col min="7174" max="7174" width="22.5" style="2" customWidth="1"/>
    <col min="7175" max="7175" width="21.6640625" style="2" customWidth="1"/>
    <col min="7176" max="7176" width="15.5" style="2" customWidth="1"/>
    <col min="7177" max="7177" width="22.1640625" style="2" customWidth="1"/>
    <col min="7178" max="7178" width="16.83203125" style="2" customWidth="1"/>
    <col min="7179" max="7425" width="11.5" style="2"/>
    <col min="7426" max="7426" width="4.1640625" style="2" customWidth="1"/>
    <col min="7427" max="7427" width="76.5" style="2" customWidth="1"/>
    <col min="7428" max="7428" width="21" style="2" customWidth="1"/>
    <col min="7429" max="7429" width="10.83203125" style="2" customWidth="1"/>
    <col min="7430" max="7430" width="22.5" style="2" customWidth="1"/>
    <col min="7431" max="7431" width="21.6640625" style="2" customWidth="1"/>
    <col min="7432" max="7432" width="15.5" style="2" customWidth="1"/>
    <col min="7433" max="7433" width="22.1640625" style="2" customWidth="1"/>
    <col min="7434" max="7434" width="16.83203125" style="2" customWidth="1"/>
    <col min="7435" max="7681" width="11.5" style="2"/>
    <col min="7682" max="7682" width="4.1640625" style="2" customWidth="1"/>
    <col min="7683" max="7683" width="76.5" style="2" customWidth="1"/>
    <col min="7684" max="7684" width="21" style="2" customWidth="1"/>
    <col min="7685" max="7685" width="10.83203125" style="2" customWidth="1"/>
    <col min="7686" max="7686" width="22.5" style="2" customWidth="1"/>
    <col min="7687" max="7687" width="21.6640625" style="2" customWidth="1"/>
    <col min="7688" max="7688" width="15.5" style="2" customWidth="1"/>
    <col min="7689" max="7689" width="22.1640625" style="2" customWidth="1"/>
    <col min="7690" max="7690" width="16.83203125" style="2" customWidth="1"/>
    <col min="7691" max="7937" width="11.5" style="2"/>
    <col min="7938" max="7938" width="4.1640625" style="2" customWidth="1"/>
    <col min="7939" max="7939" width="76.5" style="2" customWidth="1"/>
    <col min="7940" max="7940" width="21" style="2" customWidth="1"/>
    <col min="7941" max="7941" width="10.83203125" style="2" customWidth="1"/>
    <col min="7942" max="7942" width="22.5" style="2" customWidth="1"/>
    <col min="7943" max="7943" width="21.6640625" style="2" customWidth="1"/>
    <col min="7944" max="7944" width="15.5" style="2" customWidth="1"/>
    <col min="7945" max="7945" width="22.1640625" style="2" customWidth="1"/>
    <col min="7946" max="7946" width="16.83203125" style="2" customWidth="1"/>
    <col min="7947" max="8193" width="11.5" style="2"/>
    <col min="8194" max="8194" width="4.1640625" style="2" customWidth="1"/>
    <col min="8195" max="8195" width="76.5" style="2" customWidth="1"/>
    <col min="8196" max="8196" width="21" style="2" customWidth="1"/>
    <col min="8197" max="8197" width="10.83203125" style="2" customWidth="1"/>
    <col min="8198" max="8198" width="22.5" style="2" customWidth="1"/>
    <col min="8199" max="8199" width="21.6640625" style="2" customWidth="1"/>
    <col min="8200" max="8200" width="15.5" style="2" customWidth="1"/>
    <col min="8201" max="8201" width="22.1640625" style="2" customWidth="1"/>
    <col min="8202" max="8202" width="16.83203125" style="2" customWidth="1"/>
    <col min="8203" max="8449" width="11.5" style="2"/>
    <col min="8450" max="8450" width="4.1640625" style="2" customWidth="1"/>
    <col min="8451" max="8451" width="76.5" style="2" customWidth="1"/>
    <col min="8452" max="8452" width="21" style="2" customWidth="1"/>
    <col min="8453" max="8453" width="10.83203125" style="2" customWidth="1"/>
    <col min="8454" max="8454" width="22.5" style="2" customWidth="1"/>
    <col min="8455" max="8455" width="21.6640625" style="2" customWidth="1"/>
    <col min="8456" max="8456" width="15.5" style="2" customWidth="1"/>
    <col min="8457" max="8457" width="22.1640625" style="2" customWidth="1"/>
    <col min="8458" max="8458" width="16.83203125" style="2" customWidth="1"/>
    <col min="8459" max="8705" width="11.5" style="2"/>
    <col min="8706" max="8706" width="4.1640625" style="2" customWidth="1"/>
    <col min="8707" max="8707" width="76.5" style="2" customWidth="1"/>
    <col min="8708" max="8708" width="21" style="2" customWidth="1"/>
    <col min="8709" max="8709" width="10.83203125" style="2" customWidth="1"/>
    <col min="8710" max="8710" width="22.5" style="2" customWidth="1"/>
    <col min="8711" max="8711" width="21.6640625" style="2" customWidth="1"/>
    <col min="8712" max="8712" width="15.5" style="2" customWidth="1"/>
    <col min="8713" max="8713" width="22.1640625" style="2" customWidth="1"/>
    <col min="8714" max="8714" width="16.83203125" style="2" customWidth="1"/>
    <col min="8715" max="8961" width="11.5" style="2"/>
    <col min="8962" max="8962" width="4.1640625" style="2" customWidth="1"/>
    <col min="8963" max="8963" width="76.5" style="2" customWidth="1"/>
    <col min="8964" max="8964" width="21" style="2" customWidth="1"/>
    <col min="8965" max="8965" width="10.83203125" style="2" customWidth="1"/>
    <col min="8966" max="8966" width="22.5" style="2" customWidth="1"/>
    <col min="8967" max="8967" width="21.6640625" style="2" customWidth="1"/>
    <col min="8968" max="8968" width="15.5" style="2" customWidth="1"/>
    <col min="8969" max="8969" width="22.1640625" style="2" customWidth="1"/>
    <col min="8970" max="8970" width="16.83203125" style="2" customWidth="1"/>
    <col min="8971" max="9217" width="11.5" style="2"/>
    <col min="9218" max="9218" width="4.1640625" style="2" customWidth="1"/>
    <col min="9219" max="9219" width="76.5" style="2" customWidth="1"/>
    <col min="9220" max="9220" width="21" style="2" customWidth="1"/>
    <col min="9221" max="9221" width="10.83203125" style="2" customWidth="1"/>
    <col min="9222" max="9222" width="22.5" style="2" customWidth="1"/>
    <col min="9223" max="9223" width="21.6640625" style="2" customWidth="1"/>
    <col min="9224" max="9224" width="15.5" style="2" customWidth="1"/>
    <col min="9225" max="9225" width="22.1640625" style="2" customWidth="1"/>
    <col min="9226" max="9226" width="16.83203125" style="2" customWidth="1"/>
    <col min="9227" max="9473" width="11.5" style="2"/>
    <col min="9474" max="9474" width="4.1640625" style="2" customWidth="1"/>
    <col min="9475" max="9475" width="76.5" style="2" customWidth="1"/>
    <col min="9476" max="9476" width="21" style="2" customWidth="1"/>
    <col min="9477" max="9477" width="10.83203125" style="2" customWidth="1"/>
    <col min="9478" max="9478" width="22.5" style="2" customWidth="1"/>
    <col min="9479" max="9479" width="21.6640625" style="2" customWidth="1"/>
    <col min="9480" max="9480" width="15.5" style="2" customWidth="1"/>
    <col min="9481" max="9481" width="22.1640625" style="2" customWidth="1"/>
    <col min="9482" max="9482" width="16.83203125" style="2" customWidth="1"/>
    <col min="9483" max="9729" width="11.5" style="2"/>
    <col min="9730" max="9730" width="4.1640625" style="2" customWidth="1"/>
    <col min="9731" max="9731" width="76.5" style="2" customWidth="1"/>
    <col min="9732" max="9732" width="21" style="2" customWidth="1"/>
    <col min="9733" max="9733" width="10.83203125" style="2" customWidth="1"/>
    <col min="9734" max="9734" width="22.5" style="2" customWidth="1"/>
    <col min="9735" max="9735" width="21.6640625" style="2" customWidth="1"/>
    <col min="9736" max="9736" width="15.5" style="2" customWidth="1"/>
    <col min="9737" max="9737" width="22.1640625" style="2" customWidth="1"/>
    <col min="9738" max="9738" width="16.83203125" style="2" customWidth="1"/>
    <col min="9739" max="9985" width="11.5" style="2"/>
    <col min="9986" max="9986" width="4.1640625" style="2" customWidth="1"/>
    <col min="9987" max="9987" width="76.5" style="2" customWidth="1"/>
    <col min="9988" max="9988" width="21" style="2" customWidth="1"/>
    <col min="9989" max="9989" width="10.83203125" style="2" customWidth="1"/>
    <col min="9990" max="9990" width="22.5" style="2" customWidth="1"/>
    <col min="9991" max="9991" width="21.6640625" style="2" customWidth="1"/>
    <col min="9992" max="9992" width="15.5" style="2" customWidth="1"/>
    <col min="9993" max="9993" width="22.1640625" style="2" customWidth="1"/>
    <col min="9994" max="9994" width="16.83203125" style="2" customWidth="1"/>
    <col min="9995" max="10241" width="11.5" style="2"/>
    <col min="10242" max="10242" width="4.1640625" style="2" customWidth="1"/>
    <col min="10243" max="10243" width="76.5" style="2" customWidth="1"/>
    <col min="10244" max="10244" width="21" style="2" customWidth="1"/>
    <col min="10245" max="10245" width="10.83203125" style="2" customWidth="1"/>
    <col min="10246" max="10246" width="22.5" style="2" customWidth="1"/>
    <col min="10247" max="10247" width="21.6640625" style="2" customWidth="1"/>
    <col min="10248" max="10248" width="15.5" style="2" customWidth="1"/>
    <col min="10249" max="10249" width="22.1640625" style="2" customWidth="1"/>
    <col min="10250" max="10250" width="16.83203125" style="2" customWidth="1"/>
    <col min="10251" max="10497" width="11.5" style="2"/>
    <col min="10498" max="10498" width="4.1640625" style="2" customWidth="1"/>
    <col min="10499" max="10499" width="76.5" style="2" customWidth="1"/>
    <col min="10500" max="10500" width="21" style="2" customWidth="1"/>
    <col min="10501" max="10501" width="10.83203125" style="2" customWidth="1"/>
    <col min="10502" max="10502" width="22.5" style="2" customWidth="1"/>
    <col min="10503" max="10503" width="21.6640625" style="2" customWidth="1"/>
    <col min="10504" max="10504" width="15.5" style="2" customWidth="1"/>
    <col min="10505" max="10505" width="22.1640625" style="2" customWidth="1"/>
    <col min="10506" max="10506" width="16.83203125" style="2" customWidth="1"/>
    <col min="10507" max="10753" width="11.5" style="2"/>
    <col min="10754" max="10754" width="4.1640625" style="2" customWidth="1"/>
    <col min="10755" max="10755" width="76.5" style="2" customWidth="1"/>
    <col min="10756" max="10756" width="21" style="2" customWidth="1"/>
    <col min="10757" max="10757" width="10.83203125" style="2" customWidth="1"/>
    <col min="10758" max="10758" width="22.5" style="2" customWidth="1"/>
    <col min="10759" max="10759" width="21.6640625" style="2" customWidth="1"/>
    <col min="10760" max="10760" width="15.5" style="2" customWidth="1"/>
    <col min="10761" max="10761" width="22.1640625" style="2" customWidth="1"/>
    <col min="10762" max="10762" width="16.83203125" style="2" customWidth="1"/>
    <col min="10763" max="11009" width="11.5" style="2"/>
    <col min="11010" max="11010" width="4.1640625" style="2" customWidth="1"/>
    <col min="11011" max="11011" width="76.5" style="2" customWidth="1"/>
    <col min="11012" max="11012" width="21" style="2" customWidth="1"/>
    <col min="11013" max="11013" width="10.83203125" style="2" customWidth="1"/>
    <col min="11014" max="11014" width="22.5" style="2" customWidth="1"/>
    <col min="11015" max="11015" width="21.6640625" style="2" customWidth="1"/>
    <col min="11016" max="11016" width="15.5" style="2" customWidth="1"/>
    <col min="11017" max="11017" width="22.1640625" style="2" customWidth="1"/>
    <col min="11018" max="11018" width="16.83203125" style="2" customWidth="1"/>
    <col min="11019" max="11265" width="11.5" style="2"/>
    <col min="11266" max="11266" width="4.1640625" style="2" customWidth="1"/>
    <col min="11267" max="11267" width="76.5" style="2" customWidth="1"/>
    <col min="11268" max="11268" width="21" style="2" customWidth="1"/>
    <col min="11269" max="11269" width="10.83203125" style="2" customWidth="1"/>
    <col min="11270" max="11270" width="22.5" style="2" customWidth="1"/>
    <col min="11271" max="11271" width="21.6640625" style="2" customWidth="1"/>
    <col min="11272" max="11272" width="15.5" style="2" customWidth="1"/>
    <col min="11273" max="11273" width="22.1640625" style="2" customWidth="1"/>
    <col min="11274" max="11274" width="16.83203125" style="2" customWidth="1"/>
    <col min="11275" max="11521" width="11.5" style="2"/>
    <col min="11522" max="11522" width="4.1640625" style="2" customWidth="1"/>
    <col min="11523" max="11523" width="76.5" style="2" customWidth="1"/>
    <col min="11524" max="11524" width="21" style="2" customWidth="1"/>
    <col min="11525" max="11525" width="10.83203125" style="2" customWidth="1"/>
    <col min="11526" max="11526" width="22.5" style="2" customWidth="1"/>
    <col min="11527" max="11527" width="21.6640625" style="2" customWidth="1"/>
    <col min="11528" max="11528" width="15.5" style="2" customWidth="1"/>
    <col min="11529" max="11529" width="22.1640625" style="2" customWidth="1"/>
    <col min="11530" max="11530" width="16.83203125" style="2" customWidth="1"/>
    <col min="11531" max="11777" width="11.5" style="2"/>
    <col min="11778" max="11778" width="4.1640625" style="2" customWidth="1"/>
    <col min="11779" max="11779" width="76.5" style="2" customWidth="1"/>
    <col min="11780" max="11780" width="21" style="2" customWidth="1"/>
    <col min="11781" max="11781" width="10.83203125" style="2" customWidth="1"/>
    <col min="11782" max="11782" width="22.5" style="2" customWidth="1"/>
    <col min="11783" max="11783" width="21.6640625" style="2" customWidth="1"/>
    <col min="11784" max="11784" width="15.5" style="2" customWidth="1"/>
    <col min="11785" max="11785" width="22.1640625" style="2" customWidth="1"/>
    <col min="11786" max="11786" width="16.83203125" style="2" customWidth="1"/>
    <col min="11787" max="12033" width="11.5" style="2"/>
    <col min="12034" max="12034" width="4.1640625" style="2" customWidth="1"/>
    <col min="12035" max="12035" width="76.5" style="2" customWidth="1"/>
    <col min="12036" max="12036" width="21" style="2" customWidth="1"/>
    <col min="12037" max="12037" width="10.83203125" style="2" customWidth="1"/>
    <col min="12038" max="12038" width="22.5" style="2" customWidth="1"/>
    <col min="12039" max="12039" width="21.6640625" style="2" customWidth="1"/>
    <col min="12040" max="12040" width="15.5" style="2" customWidth="1"/>
    <col min="12041" max="12041" width="22.1640625" style="2" customWidth="1"/>
    <col min="12042" max="12042" width="16.83203125" style="2" customWidth="1"/>
    <col min="12043" max="12289" width="11.5" style="2"/>
    <col min="12290" max="12290" width="4.1640625" style="2" customWidth="1"/>
    <col min="12291" max="12291" width="76.5" style="2" customWidth="1"/>
    <col min="12292" max="12292" width="21" style="2" customWidth="1"/>
    <col min="12293" max="12293" width="10.83203125" style="2" customWidth="1"/>
    <col min="12294" max="12294" width="22.5" style="2" customWidth="1"/>
    <col min="12295" max="12295" width="21.6640625" style="2" customWidth="1"/>
    <col min="12296" max="12296" width="15.5" style="2" customWidth="1"/>
    <col min="12297" max="12297" width="22.1640625" style="2" customWidth="1"/>
    <col min="12298" max="12298" width="16.83203125" style="2" customWidth="1"/>
    <col min="12299" max="12545" width="11.5" style="2"/>
    <col min="12546" max="12546" width="4.1640625" style="2" customWidth="1"/>
    <col min="12547" max="12547" width="76.5" style="2" customWidth="1"/>
    <col min="12548" max="12548" width="21" style="2" customWidth="1"/>
    <col min="12549" max="12549" width="10.83203125" style="2" customWidth="1"/>
    <col min="12550" max="12550" width="22.5" style="2" customWidth="1"/>
    <col min="12551" max="12551" width="21.6640625" style="2" customWidth="1"/>
    <col min="12552" max="12552" width="15.5" style="2" customWidth="1"/>
    <col min="12553" max="12553" width="22.1640625" style="2" customWidth="1"/>
    <col min="12554" max="12554" width="16.83203125" style="2" customWidth="1"/>
    <col min="12555" max="12801" width="11.5" style="2"/>
    <col min="12802" max="12802" width="4.1640625" style="2" customWidth="1"/>
    <col min="12803" max="12803" width="76.5" style="2" customWidth="1"/>
    <col min="12804" max="12804" width="21" style="2" customWidth="1"/>
    <col min="12805" max="12805" width="10.83203125" style="2" customWidth="1"/>
    <col min="12806" max="12806" width="22.5" style="2" customWidth="1"/>
    <col min="12807" max="12807" width="21.6640625" style="2" customWidth="1"/>
    <col min="12808" max="12808" width="15.5" style="2" customWidth="1"/>
    <col min="12809" max="12809" width="22.1640625" style="2" customWidth="1"/>
    <col min="12810" max="12810" width="16.83203125" style="2" customWidth="1"/>
    <col min="12811" max="13057" width="11.5" style="2"/>
    <col min="13058" max="13058" width="4.1640625" style="2" customWidth="1"/>
    <col min="13059" max="13059" width="76.5" style="2" customWidth="1"/>
    <col min="13060" max="13060" width="21" style="2" customWidth="1"/>
    <col min="13061" max="13061" width="10.83203125" style="2" customWidth="1"/>
    <col min="13062" max="13062" width="22.5" style="2" customWidth="1"/>
    <col min="13063" max="13063" width="21.6640625" style="2" customWidth="1"/>
    <col min="13064" max="13064" width="15.5" style="2" customWidth="1"/>
    <col min="13065" max="13065" width="22.1640625" style="2" customWidth="1"/>
    <col min="13066" max="13066" width="16.83203125" style="2" customWidth="1"/>
    <col min="13067" max="13313" width="11.5" style="2"/>
    <col min="13314" max="13314" width="4.1640625" style="2" customWidth="1"/>
    <col min="13315" max="13315" width="76.5" style="2" customWidth="1"/>
    <col min="13316" max="13316" width="21" style="2" customWidth="1"/>
    <col min="13317" max="13317" width="10.83203125" style="2" customWidth="1"/>
    <col min="13318" max="13318" width="22.5" style="2" customWidth="1"/>
    <col min="13319" max="13319" width="21.6640625" style="2" customWidth="1"/>
    <col min="13320" max="13320" width="15.5" style="2" customWidth="1"/>
    <col min="13321" max="13321" width="22.1640625" style="2" customWidth="1"/>
    <col min="13322" max="13322" width="16.83203125" style="2" customWidth="1"/>
    <col min="13323" max="13569" width="11.5" style="2"/>
    <col min="13570" max="13570" width="4.1640625" style="2" customWidth="1"/>
    <col min="13571" max="13571" width="76.5" style="2" customWidth="1"/>
    <col min="13572" max="13572" width="21" style="2" customWidth="1"/>
    <col min="13573" max="13573" width="10.83203125" style="2" customWidth="1"/>
    <col min="13574" max="13574" width="22.5" style="2" customWidth="1"/>
    <col min="13575" max="13575" width="21.6640625" style="2" customWidth="1"/>
    <col min="13576" max="13576" width="15.5" style="2" customWidth="1"/>
    <col min="13577" max="13577" width="22.1640625" style="2" customWidth="1"/>
    <col min="13578" max="13578" width="16.83203125" style="2" customWidth="1"/>
    <col min="13579" max="13825" width="11.5" style="2"/>
    <col min="13826" max="13826" width="4.1640625" style="2" customWidth="1"/>
    <col min="13827" max="13827" width="76.5" style="2" customWidth="1"/>
    <col min="13828" max="13828" width="21" style="2" customWidth="1"/>
    <col min="13829" max="13829" width="10.83203125" style="2" customWidth="1"/>
    <col min="13830" max="13830" width="22.5" style="2" customWidth="1"/>
    <col min="13831" max="13831" width="21.6640625" style="2" customWidth="1"/>
    <col min="13832" max="13832" width="15.5" style="2" customWidth="1"/>
    <col min="13833" max="13833" width="22.1640625" style="2" customWidth="1"/>
    <col min="13834" max="13834" width="16.83203125" style="2" customWidth="1"/>
    <col min="13835" max="14081" width="11.5" style="2"/>
    <col min="14082" max="14082" width="4.1640625" style="2" customWidth="1"/>
    <col min="14083" max="14083" width="76.5" style="2" customWidth="1"/>
    <col min="14084" max="14084" width="21" style="2" customWidth="1"/>
    <col min="14085" max="14085" width="10.83203125" style="2" customWidth="1"/>
    <col min="14086" max="14086" width="22.5" style="2" customWidth="1"/>
    <col min="14087" max="14087" width="21.6640625" style="2" customWidth="1"/>
    <col min="14088" max="14088" width="15.5" style="2" customWidth="1"/>
    <col min="14089" max="14089" width="22.1640625" style="2" customWidth="1"/>
    <col min="14090" max="14090" width="16.83203125" style="2" customWidth="1"/>
    <col min="14091" max="14337" width="11.5" style="2"/>
    <col min="14338" max="14338" width="4.1640625" style="2" customWidth="1"/>
    <col min="14339" max="14339" width="76.5" style="2" customWidth="1"/>
    <col min="14340" max="14340" width="21" style="2" customWidth="1"/>
    <col min="14341" max="14341" width="10.83203125" style="2" customWidth="1"/>
    <col min="14342" max="14342" width="22.5" style="2" customWidth="1"/>
    <col min="14343" max="14343" width="21.6640625" style="2" customWidth="1"/>
    <col min="14344" max="14344" width="15.5" style="2" customWidth="1"/>
    <col min="14345" max="14345" width="22.1640625" style="2" customWidth="1"/>
    <col min="14346" max="14346" width="16.83203125" style="2" customWidth="1"/>
    <col min="14347" max="14593" width="11.5" style="2"/>
    <col min="14594" max="14594" width="4.1640625" style="2" customWidth="1"/>
    <col min="14595" max="14595" width="76.5" style="2" customWidth="1"/>
    <col min="14596" max="14596" width="21" style="2" customWidth="1"/>
    <col min="14597" max="14597" width="10.83203125" style="2" customWidth="1"/>
    <col min="14598" max="14598" width="22.5" style="2" customWidth="1"/>
    <col min="14599" max="14599" width="21.6640625" style="2" customWidth="1"/>
    <col min="14600" max="14600" width="15.5" style="2" customWidth="1"/>
    <col min="14601" max="14601" width="22.1640625" style="2" customWidth="1"/>
    <col min="14602" max="14602" width="16.83203125" style="2" customWidth="1"/>
    <col min="14603" max="14849" width="11.5" style="2"/>
    <col min="14850" max="14850" width="4.1640625" style="2" customWidth="1"/>
    <col min="14851" max="14851" width="76.5" style="2" customWidth="1"/>
    <col min="14852" max="14852" width="21" style="2" customWidth="1"/>
    <col min="14853" max="14853" width="10.83203125" style="2" customWidth="1"/>
    <col min="14854" max="14854" width="22.5" style="2" customWidth="1"/>
    <col min="14855" max="14855" width="21.6640625" style="2" customWidth="1"/>
    <col min="14856" max="14856" width="15.5" style="2" customWidth="1"/>
    <col min="14857" max="14857" width="22.1640625" style="2" customWidth="1"/>
    <col min="14858" max="14858" width="16.83203125" style="2" customWidth="1"/>
    <col min="14859" max="15105" width="11.5" style="2"/>
    <col min="15106" max="15106" width="4.1640625" style="2" customWidth="1"/>
    <col min="15107" max="15107" width="76.5" style="2" customWidth="1"/>
    <col min="15108" max="15108" width="21" style="2" customWidth="1"/>
    <col min="15109" max="15109" width="10.83203125" style="2" customWidth="1"/>
    <col min="15110" max="15110" width="22.5" style="2" customWidth="1"/>
    <col min="15111" max="15111" width="21.6640625" style="2" customWidth="1"/>
    <col min="15112" max="15112" width="15.5" style="2" customWidth="1"/>
    <col min="15113" max="15113" width="22.1640625" style="2" customWidth="1"/>
    <col min="15114" max="15114" width="16.83203125" style="2" customWidth="1"/>
    <col min="15115" max="15361" width="11.5" style="2"/>
    <col min="15362" max="15362" width="4.1640625" style="2" customWidth="1"/>
    <col min="15363" max="15363" width="76.5" style="2" customWidth="1"/>
    <col min="15364" max="15364" width="21" style="2" customWidth="1"/>
    <col min="15365" max="15365" width="10.83203125" style="2" customWidth="1"/>
    <col min="15366" max="15366" width="22.5" style="2" customWidth="1"/>
    <col min="15367" max="15367" width="21.6640625" style="2" customWidth="1"/>
    <col min="15368" max="15368" width="15.5" style="2" customWidth="1"/>
    <col min="15369" max="15369" width="22.1640625" style="2" customWidth="1"/>
    <col min="15370" max="15370" width="16.83203125" style="2" customWidth="1"/>
    <col min="15371" max="15617" width="11.5" style="2"/>
    <col min="15618" max="15618" width="4.1640625" style="2" customWidth="1"/>
    <col min="15619" max="15619" width="76.5" style="2" customWidth="1"/>
    <col min="15620" max="15620" width="21" style="2" customWidth="1"/>
    <col min="15621" max="15621" width="10.83203125" style="2" customWidth="1"/>
    <col min="15622" max="15622" width="22.5" style="2" customWidth="1"/>
    <col min="15623" max="15623" width="21.6640625" style="2" customWidth="1"/>
    <col min="15624" max="15624" width="15.5" style="2" customWidth="1"/>
    <col min="15625" max="15625" width="22.1640625" style="2" customWidth="1"/>
    <col min="15626" max="15626" width="16.83203125" style="2" customWidth="1"/>
    <col min="15627" max="15873" width="11.5" style="2"/>
    <col min="15874" max="15874" width="4.1640625" style="2" customWidth="1"/>
    <col min="15875" max="15875" width="76.5" style="2" customWidth="1"/>
    <col min="15876" max="15876" width="21" style="2" customWidth="1"/>
    <col min="15877" max="15877" width="10.83203125" style="2" customWidth="1"/>
    <col min="15878" max="15878" width="22.5" style="2" customWidth="1"/>
    <col min="15879" max="15879" width="21.6640625" style="2" customWidth="1"/>
    <col min="15880" max="15880" width="15.5" style="2" customWidth="1"/>
    <col min="15881" max="15881" width="22.1640625" style="2" customWidth="1"/>
    <col min="15882" max="15882" width="16.83203125" style="2" customWidth="1"/>
    <col min="15883" max="16129" width="11.5" style="2"/>
    <col min="16130" max="16130" width="4.1640625" style="2" customWidth="1"/>
    <col min="16131" max="16131" width="76.5" style="2" customWidth="1"/>
    <col min="16132" max="16132" width="21" style="2" customWidth="1"/>
    <col min="16133" max="16133" width="10.83203125" style="2" customWidth="1"/>
    <col min="16134" max="16134" width="22.5" style="2" customWidth="1"/>
    <col min="16135" max="16135" width="21.6640625" style="2" customWidth="1"/>
    <col min="16136" max="16136" width="15.5" style="2" customWidth="1"/>
    <col min="16137" max="16137" width="22.1640625" style="2" customWidth="1"/>
    <col min="16138" max="16138" width="16.83203125" style="2" customWidth="1"/>
    <col min="16139" max="16384" width="11.5" style="2"/>
  </cols>
  <sheetData>
    <row r="2" spans="2:8" ht="20" customHeight="1" x14ac:dyDescent="0.15">
      <c r="B2" s="708" t="s">
        <v>262</v>
      </c>
      <c r="C2" s="709"/>
      <c r="D2" s="709"/>
      <c r="E2" s="709"/>
      <c r="F2" s="709"/>
      <c r="G2" s="710"/>
      <c r="H2" s="4" t="s">
        <v>40</v>
      </c>
    </row>
    <row r="3" spans="2:8" ht="20" customHeight="1" x14ac:dyDescent="0.15">
      <c r="B3" s="711"/>
      <c r="C3" s="712"/>
      <c r="D3" s="712"/>
      <c r="E3" s="712"/>
      <c r="F3" s="712"/>
      <c r="G3" s="713"/>
      <c r="H3" s="5" t="s">
        <v>39</v>
      </c>
    </row>
    <row r="4" spans="2:8" ht="20" customHeight="1" x14ac:dyDescent="0.15">
      <c r="B4" s="714"/>
      <c r="C4" s="715"/>
      <c r="D4" s="715"/>
      <c r="E4" s="715"/>
      <c r="F4" s="715"/>
      <c r="G4" s="716"/>
      <c r="H4" s="5" t="s">
        <v>38</v>
      </c>
    </row>
    <row r="5" spans="2:8" x14ac:dyDescent="0.15">
      <c r="B5" s="705" t="s">
        <v>37</v>
      </c>
      <c r="C5" s="706"/>
      <c r="D5" s="706"/>
      <c r="E5" s="706"/>
      <c r="F5" s="706"/>
      <c r="G5" s="706"/>
      <c r="H5" s="707"/>
    </row>
    <row r="6" spans="2:8" x14ac:dyDescent="0.15">
      <c r="B6" s="717" t="s">
        <v>132</v>
      </c>
      <c r="C6" s="718"/>
      <c r="D6" s="718"/>
      <c r="E6" s="718"/>
      <c r="F6" s="718"/>
      <c r="G6" s="718"/>
      <c r="H6" s="719"/>
    </row>
    <row r="7" spans="2:8" x14ac:dyDescent="0.15">
      <c r="B7" s="705" t="s">
        <v>36</v>
      </c>
      <c r="C7" s="706"/>
      <c r="D7" s="706"/>
      <c r="E7" s="706"/>
      <c r="F7" s="706"/>
      <c r="G7" s="706"/>
      <c r="H7" s="707"/>
    </row>
    <row r="8" spans="2:8" x14ac:dyDescent="0.15">
      <c r="B8" s="717"/>
      <c r="C8" s="718"/>
      <c r="D8" s="718"/>
      <c r="E8" s="718"/>
      <c r="F8" s="718"/>
      <c r="G8" s="718"/>
      <c r="H8" s="719"/>
    </row>
    <row r="9" spans="2:8" x14ac:dyDescent="0.15">
      <c r="B9" s="705" t="s">
        <v>35</v>
      </c>
      <c r="C9" s="706"/>
      <c r="D9" s="706"/>
      <c r="E9" s="706"/>
      <c r="F9" s="706"/>
      <c r="G9" s="706"/>
      <c r="H9" s="707"/>
    </row>
    <row r="10" spans="2:8" x14ac:dyDescent="0.15">
      <c r="B10" s="717" t="s">
        <v>59</v>
      </c>
      <c r="C10" s="718"/>
      <c r="D10" s="718"/>
      <c r="E10" s="718"/>
      <c r="F10" s="718"/>
      <c r="G10" s="718"/>
      <c r="H10" s="719"/>
    </row>
    <row r="11" spans="2:8" x14ac:dyDescent="0.15">
      <c r="B11" s="705" t="s">
        <v>34</v>
      </c>
      <c r="C11" s="706"/>
      <c r="D11" s="706"/>
      <c r="E11" s="706"/>
      <c r="F11" s="706"/>
      <c r="G11" s="706"/>
      <c r="H11" s="707"/>
    </row>
    <row r="12" spans="2:8" x14ac:dyDescent="0.15">
      <c r="B12" s="724" t="s">
        <v>129</v>
      </c>
      <c r="C12" s="724"/>
      <c r="D12" s="724"/>
      <c r="E12" s="724"/>
      <c r="F12" s="724"/>
      <c r="G12" s="724"/>
      <c r="H12" s="724"/>
    </row>
    <row r="13" spans="2:8" x14ac:dyDescent="0.15">
      <c r="B13" s="705" t="s">
        <v>33</v>
      </c>
      <c r="C13" s="706"/>
      <c r="D13" s="706"/>
      <c r="E13" s="706"/>
      <c r="F13" s="706"/>
      <c r="G13" s="706"/>
      <c r="H13" s="707"/>
    </row>
    <row r="14" spans="2:8" ht="12.75" customHeight="1" x14ac:dyDescent="0.15">
      <c r="B14" s="868" t="s">
        <v>275</v>
      </c>
      <c r="C14" s="869"/>
      <c r="D14" s="870"/>
      <c r="E14" s="728" t="s">
        <v>276</v>
      </c>
      <c r="F14" s="729"/>
      <c r="G14" s="729"/>
      <c r="H14" s="730"/>
    </row>
    <row r="15" spans="2:8" ht="31" customHeight="1" x14ac:dyDescent="0.15">
      <c r="B15" s="871"/>
      <c r="C15" s="872"/>
      <c r="D15" s="873"/>
      <c r="E15" s="728"/>
      <c r="F15" s="729"/>
      <c r="G15" s="729"/>
      <c r="H15" s="730"/>
    </row>
    <row r="16" spans="2:8" ht="12.75" customHeight="1" x14ac:dyDescent="0.15">
      <c r="B16" s="871"/>
      <c r="C16" s="872"/>
      <c r="D16" s="873"/>
      <c r="E16" s="728"/>
      <c r="F16" s="729"/>
      <c r="G16" s="729"/>
      <c r="H16" s="730"/>
    </row>
    <row r="17" spans="2:8" ht="12.75" customHeight="1" x14ac:dyDescent="0.15">
      <c r="B17" s="871"/>
      <c r="C17" s="872"/>
      <c r="D17" s="873"/>
      <c r="E17" s="728"/>
      <c r="F17" s="729"/>
      <c r="G17" s="729"/>
      <c r="H17" s="730"/>
    </row>
    <row r="18" spans="2:8" ht="12.75" customHeight="1" x14ac:dyDescent="0.15">
      <c r="B18" s="871"/>
      <c r="C18" s="872"/>
      <c r="D18" s="873"/>
      <c r="E18" s="728"/>
      <c r="F18" s="729"/>
      <c r="G18" s="729"/>
      <c r="H18" s="730"/>
    </row>
    <row r="19" spans="2:8" ht="12.75" customHeight="1" x14ac:dyDescent="0.15">
      <c r="B19" s="871"/>
      <c r="C19" s="872"/>
      <c r="D19" s="873"/>
      <c r="E19" s="728"/>
      <c r="F19" s="729"/>
      <c r="G19" s="729"/>
      <c r="H19" s="730"/>
    </row>
    <row r="20" spans="2:8" ht="12.75" customHeight="1" x14ac:dyDescent="0.15">
      <c r="B20" s="871"/>
      <c r="C20" s="872"/>
      <c r="D20" s="873"/>
      <c r="E20" s="728"/>
      <c r="F20" s="729"/>
      <c r="G20" s="729"/>
      <c r="H20" s="730"/>
    </row>
    <row r="21" spans="2:8" ht="12.75" customHeight="1" x14ac:dyDescent="0.15">
      <c r="B21" s="871"/>
      <c r="C21" s="872"/>
      <c r="D21" s="873"/>
      <c r="E21" s="728"/>
      <c r="F21" s="729"/>
      <c r="G21" s="729"/>
      <c r="H21" s="730"/>
    </row>
    <row r="22" spans="2:8" ht="12.75" customHeight="1" x14ac:dyDescent="0.15">
      <c r="B22" s="871"/>
      <c r="C22" s="872"/>
      <c r="D22" s="873"/>
      <c r="E22" s="728"/>
      <c r="F22" s="729"/>
      <c r="G22" s="729"/>
      <c r="H22" s="730"/>
    </row>
    <row r="23" spans="2:8" ht="12.75" customHeight="1" x14ac:dyDescent="0.15">
      <c r="B23" s="871"/>
      <c r="C23" s="872"/>
      <c r="D23" s="873"/>
      <c r="E23" s="728"/>
      <c r="F23" s="729"/>
      <c r="G23" s="729"/>
      <c r="H23" s="730"/>
    </row>
    <row r="24" spans="2:8" ht="168.75" customHeight="1" x14ac:dyDescent="0.15">
      <c r="B24" s="874"/>
      <c r="C24" s="875"/>
      <c r="D24" s="876"/>
      <c r="E24" s="731"/>
      <c r="F24" s="732"/>
      <c r="G24" s="732"/>
      <c r="H24" s="733"/>
    </row>
    <row r="25" spans="2:8" x14ac:dyDescent="0.15">
      <c r="B25" s="705" t="s">
        <v>31</v>
      </c>
      <c r="C25" s="706"/>
      <c r="D25" s="706"/>
      <c r="E25" s="706"/>
      <c r="F25" s="706"/>
      <c r="G25" s="706"/>
      <c r="H25" s="707"/>
    </row>
    <row r="26" spans="2:8" ht="9" customHeight="1" x14ac:dyDescent="0.15">
      <c r="B26" s="877" t="s">
        <v>277</v>
      </c>
      <c r="C26" s="877"/>
      <c r="D26" s="877"/>
      <c r="E26" s="877"/>
      <c r="F26" s="877"/>
      <c r="G26" s="877"/>
      <c r="H26" s="877"/>
    </row>
    <row r="27" spans="2:8" ht="9" customHeight="1" x14ac:dyDescent="0.15">
      <c r="B27" s="855"/>
      <c r="C27" s="855"/>
      <c r="D27" s="855"/>
      <c r="E27" s="855"/>
      <c r="F27" s="855"/>
      <c r="G27" s="855"/>
      <c r="H27" s="855"/>
    </row>
    <row r="28" spans="2:8" ht="9" customHeight="1" x14ac:dyDescent="0.15">
      <c r="B28" s="855"/>
      <c r="C28" s="855"/>
      <c r="D28" s="855"/>
      <c r="E28" s="855"/>
      <c r="F28" s="855"/>
      <c r="G28" s="855"/>
      <c r="H28" s="855"/>
    </row>
    <row r="29" spans="2:8" ht="69" customHeight="1" x14ac:dyDescent="0.15">
      <c r="B29" s="858"/>
      <c r="C29" s="858"/>
      <c r="D29" s="858"/>
      <c r="E29" s="858"/>
      <c r="F29" s="858"/>
      <c r="G29" s="858"/>
      <c r="H29" s="858"/>
    </row>
    <row r="30" spans="2:8" x14ac:dyDescent="0.15">
      <c r="B30" s="720" t="s">
        <v>30</v>
      </c>
      <c r="C30" s="720"/>
      <c r="D30" s="720"/>
      <c r="E30" s="720"/>
      <c r="F30" s="720"/>
      <c r="G30" s="720"/>
      <c r="H30" s="720"/>
    </row>
    <row r="31" spans="2:8" ht="47" customHeight="1" x14ac:dyDescent="0.15">
      <c r="B31" s="721" t="s">
        <v>57</v>
      </c>
      <c r="C31" s="722"/>
      <c r="D31" s="722"/>
      <c r="E31" s="722"/>
      <c r="F31" s="722"/>
      <c r="G31" s="722"/>
      <c r="H31" s="723"/>
    </row>
    <row r="32" spans="2:8" x14ac:dyDescent="0.15">
      <c r="B32" s="705" t="s">
        <v>29</v>
      </c>
      <c r="C32" s="706"/>
      <c r="D32" s="706"/>
      <c r="E32" s="706"/>
      <c r="F32" s="706"/>
      <c r="G32" s="706"/>
      <c r="H32" s="707"/>
    </row>
    <row r="33" spans="2:8" ht="28" customHeight="1" x14ac:dyDescent="0.15">
      <c r="B33" s="717" t="s">
        <v>53</v>
      </c>
      <c r="C33" s="718"/>
      <c r="D33" s="718"/>
      <c r="E33" s="718"/>
      <c r="F33" s="718"/>
      <c r="G33" s="718"/>
      <c r="H33" s="719"/>
    </row>
    <row r="34" spans="2:8" x14ac:dyDescent="0.15">
      <c r="B34" s="705" t="s">
        <v>28</v>
      </c>
      <c r="C34" s="706"/>
      <c r="D34" s="706"/>
      <c r="E34" s="706"/>
      <c r="F34" s="706"/>
      <c r="G34" s="706"/>
      <c r="H34" s="707"/>
    </row>
    <row r="35" spans="2:8" ht="13" customHeight="1" x14ac:dyDescent="0.15">
      <c r="B35" s="747" t="s">
        <v>27</v>
      </c>
      <c r="C35" s="748"/>
      <c r="D35" s="748"/>
      <c r="E35" s="748"/>
      <c r="F35" s="748"/>
      <c r="G35" s="748"/>
      <c r="H35" s="749"/>
    </row>
    <row r="36" spans="2:8" ht="13" customHeight="1" x14ac:dyDescent="0.15">
      <c r="B36" s="9" t="s">
        <v>54</v>
      </c>
      <c r="C36" s="10"/>
      <c r="D36" s="10"/>
      <c r="E36" s="10"/>
      <c r="F36" s="10"/>
      <c r="G36" s="10"/>
      <c r="H36" s="10"/>
    </row>
    <row r="37" spans="2:8" x14ac:dyDescent="0.15">
      <c r="B37" s="743" t="s">
        <v>55</v>
      </c>
      <c r="C37" s="743"/>
      <c r="D37" s="11"/>
      <c r="E37" s="11"/>
      <c r="F37" s="11"/>
      <c r="G37" s="11"/>
      <c r="H37" s="11"/>
    </row>
    <row r="38" spans="2:8" x14ac:dyDescent="0.15">
      <c r="B38" s="12"/>
      <c r="C38" s="12"/>
      <c r="D38" s="12"/>
      <c r="E38" s="12"/>
      <c r="F38" s="12"/>
      <c r="G38" s="12"/>
      <c r="H38" s="12"/>
    </row>
  </sheetData>
  <mergeCells count="21">
    <mergeCell ref="B34:H34"/>
    <mergeCell ref="B35:H35"/>
    <mergeCell ref="B37:C37"/>
    <mergeCell ref="B13:H13"/>
    <mergeCell ref="B14:D24"/>
    <mergeCell ref="E14:H24"/>
    <mergeCell ref="B25:H25"/>
    <mergeCell ref="B26:H29"/>
    <mergeCell ref="B31:H31"/>
    <mergeCell ref="B32:H32"/>
    <mergeCell ref="B33:H33"/>
    <mergeCell ref="B2:G4"/>
    <mergeCell ref="B5:H5"/>
    <mergeCell ref="B6:H6"/>
    <mergeCell ref="B7:H7"/>
    <mergeCell ref="B30:H30"/>
    <mergeCell ref="B8:H8"/>
    <mergeCell ref="B9:H9"/>
    <mergeCell ref="B10:H10"/>
    <mergeCell ref="B11:H11"/>
    <mergeCell ref="B12:H12"/>
  </mergeCells>
  <printOptions gridLines="1"/>
  <pageMargins left="0.70866141732283472" right="0.51181102362204722" top="1.15625" bottom="0.55118110236220474" header="0.31496062992125984" footer="0.31496062992125984"/>
  <pageSetup scale="49" orientation="portrait" r:id="rId1"/>
  <headerFooter>
    <oddFooter xml:space="preserve">&amp;CInstituto Departamental de Acción Comunal  de Cundinamarca 
Sede Administrativa. Calle 26  51-53. Torre Salud Piso 3. 
Bogotá, D.C. Tel. (1) 749 1001  www.cundinamarca.gov.co/wps/portal/idaco @enaccioncomunal 
</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A30E96-96F9-EE4B-9D87-E8B219435775}">
  <sheetPr>
    <tabColor theme="6" tint="0.59999389629810485"/>
  </sheetPr>
  <dimension ref="A1:G44"/>
  <sheetViews>
    <sheetView showGridLines="0" view="pageBreakPreview" zoomScaleNormal="93" zoomScaleSheetLayoutView="100" zoomScalePageLayoutView="80" workbookViewId="0">
      <selection activeCell="I27" sqref="I27"/>
    </sheetView>
  </sheetViews>
  <sheetFormatPr baseColWidth="10" defaultColWidth="11.5" defaultRowHeight="14" x14ac:dyDescent="0.15"/>
  <cols>
    <col min="1" max="1" width="43.83203125" style="8" customWidth="1"/>
    <col min="2" max="2" width="12.83203125" style="8" customWidth="1"/>
    <col min="3" max="3" width="15.5" style="8" customWidth="1"/>
    <col min="4" max="4" width="9.6640625" style="8" customWidth="1"/>
    <col min="5" max="5" width="10.5" style="8" customWidth="1"/>
    <col min="6" max="6" width="11.5" style="8" customWidth="1"/>
    <col min="7" max="7" width="21.33203125" style="8" customWidth="1"/>
    <col min="8" max="256" width="11.5" style="8"/>
    <col min="257" max="257" width="43.83203125" style="8" customWidth="1"/>
    <col min="258" max="258" width="12.83203125" style="8" customWidth="1"/>
    <col min="259" max="259" width="15.5" style="8" customWidth="1"/>
    <col min="260" max="262" width="11.5" style="8"/>
    <col min="263" max="263" width="26.6640625" style="8" customWidth="1"/>
    <col min="264" max="512" width="11.5" style="8"/>
    <col min="513" max="513" width="43.83203125" style="8" customWidth="1"/>
    <col min="514" max="514" width="12.83203125" style="8" customWidth="1"/>
    <col min="515" max="515" width="15.5" style="8" customWidth="1"/>
    <col min="516" max="518" width="11.5" style="8"/>
    <col min="519" max="519" width="26.6640625" style="8" customWidth="1"/>
    <col min="520" max="768" width="11.5" style="8"/>
    <col min="769" max="769" width="43.83203125" style="8" customWidth="1"/>
    <col min="770" max="770" width="12.83203125" style="8" customWidth="1"/>
    <col min="771" max="771" width="15.5" style="8" customWidth="1"/>
    <col min="772" max="774" width="11.5" style="8"/>
    <col min="775" max="775" width="26.6640625" style="8" customWidth="1"/>
    <col min="776" max="1024" width="11.5" style="8"/>
    <col min="1025" max="1025" width="43.83203125" style="8" customWidth="1"/>
    <col min="1026" max="1026" width="12.83203125" style="8" customWidth="1"/>
    <col min="1027" max="1027" width="15.5" style="8" customWidth="1"/>
    <col min="1028" max="1030" width="11.5" style="8"/>
    <col min="1031" max="1031" width="26.6640625" style="8" customWidth="1"/>
    <col min="1032" max="1280" width="11.5" style="8"/>
    <col min="1281" max="1281" width="43.83203125" style="8" customWidth="1"/>
    <col min="1282" max="1282" width="12.83203125" style="8" customWidth="1"/>
    <col min="1283" max="1283" width="15.5" style="8" customWidth="1"/>
    <col min="1284" max="1286" width="11.5" style="8"/>
    <col min="1287" max="1287" width="26.6640625" style="8" customWidth="1"/>
    <col min="1288" max="1536" width="11.5" style="8"/>
    <col min="1537" max="1537" width="43.83203125" style="8" customWidth="1"/>
    <col min="1538" max="1538" width="12.83203125" style="8" customWidth="1"/>
    <col min="1539" max="1539" width="15.5" style="8" customWidth="1"/>
    <col min="1540" max="1542" width="11.5" style="8"/>
    <col min="1543" max="1543" width="26.6640625" style="8" customWidth="1"/>
    <col min="1544" max="1792" width="11.5" style="8"/>
    <col min="1793" max="1793" width="43.83203125" style="8" customWidth="1"/>
    <col min="1794" max="1794" width="12.83203125" style="8" customWidth="1"/>
    <col min="1795" max="1795" width="15.5" style="8" customWidth="1"/>
    <col min="1796" max="1798" width="11.5" style="8"/>
    <col min="1799" max="1799" width="26.6640625" style="8" customWidth="1"/>
    <col min="1800" max="2048" width="11.5" style="8"/>
    <col min="2049" max="2049" width="43.83203125" style="8" customWidth="1"/>
    <col min="2050" max="2050" width="12.83203125" style="8" customWidth="1"/>
    <col min="2051" max="2051" width="15.5" style="8" customWidth="1"/>
    <col min="2052" max="2054" width="11.5" style="8"/>
    <col min="2055" max="2055" width="26.6640625" style="8" customWidth="1"/>
    <col min="2056" max="2304" width="11.5" style="8"/>
    <col min="2305" max="2305" width="43.83203125" style="8" customWidth="1"/>
    <col min="2306" max="2306" width="12.83203125" style="8" customWidth="1"/>
    <col min="2307" max="2307" width="15.5" style="8" customWidth="1"/>
    <col min="2308" max="2310" width="11.5" style="8"/>
    <col min="2311" max="2311" width="26.6640625" style="8" customWidth="1"/>
    <col min="2312" max="2560" width="11.5" style="8"/>
    <col min="2561" max="2561" width="43.83203125" style="8" customWidth="1"/>
    <col min="2562" max="2562" width="12.83203125" style="8" customWidth="1"/>
    <col min="2563" max="2563" width="15.5" style="8" customWidth="1"/>
    <col min="2564" max="2566" width="11.5" style="8"/>
    <col min="2567" max="2567" width="26.6640625" style="8" customWidth="1"/>
    <col min="2568" max="2816" width="11.5" style="8"/>
    <col min="2817" max="2817" width="43.83203125" style="8" customWidth="1"/>
    <col min="2818" max="2818" width="12.83203125" style="8" customWidth="1"/>
    <col min="2819" max="2819" width="15.5" style="8" customWidth="1"/>
    <col min="2820" max="2822" width="11.5" style="8"/>
    <col min="2823" max="2823" width="26.6640625" style="8" customWidth="1"/>
    <col min="2824" max="3072" width="11.5" style="8"/>
    <col min="3073" max="3073" width="43.83203125" style="8" customWidth="1"/>
    <col min="3074" max="3074" width="12.83203125" style="8" customWidth="1"/>
    <col min="3075" max="3075" width="15.5" style="8" customWidth="1"/>
    <col min="3076" max="3078" width="11.5" style="8"/>
    <col min="3079" max="3079" width="26.6640625" style="8" customWidth="1"/>
    <col min="3080" max="3328" width="11.5" style="8"/>
    <col min="3329" max="3329" width="43.83203125" style="8" customWidth="1"/>
    <col min="3330" max="3330" width="12.83203125" style="8" customWidth="1"/>
    <col min="3331" max="3331" width="15.5" style="8" customWidth="1"/>
    <col min="3332" max="3334" width="11.5" style="8"/>
    <col min="3335" max="3335" width="26.6640625" style="8" customWidth="1"/>
    <col min="3336" max="3584" width="11.5" style="8"/>
    <col min="3585" max="3585" width="43.83203125" style="8" customWidth="1"/>
    <col min="3586" max="3586" width="12.83203125" style="8" customWidth="1"/>
    <col min="3587" max="3587" width="15.5" style="8" customWidth="1"/>
    <col min="3588" max="3590" width="11.5" style="8"/>
    <col min="3591" max="3591" width="26.6640625" style="8" customWidth="1"/>
    <col min="3592" max="3840" width="11.5" style="8"/>
    <col min="3841" max="3841" width="43.83203125" style="8" customWidth="1"/>
    <col min="3842" max="3842" width="12.83203125" style="8" customWidth="1"/>
    <col min="3843" max="3843" width="15.5" style="8" customWidth="1"/>
    <col min="3844" max="3846" width="11.5" style="8"/>
    <col min="3847" max="3847" width="26.6640625" style="8" customWidth="1"/>
    <col min="3848" max="4096" width="11.5" style="8"/>
    <col min="4097" max="4097" width="43.83203125" style="8" customWidth="1"/>
    <col min="4098" max="4098" width="12.83203125" style="8" customWidth="1"/>
    <col min="4099" max="4099" width="15.5" style="8" customWidth="1"/>
    <col min="4100" max="4102" width="11.5" style="8"/>
    <col min="4103" max="4103" width="26.6640625" style="8" customWidth="1"/>
    <col min="4104" max="4352" width="11.5" style="8"/>
    <col min="4353" max="4353" width="43.83203125" style="8" customWidth="1"/>
    <col min="4354" max="4354" width="12.83203125" style="8" customWidth="1"/>
    <col min="4355" max="4355" width="15.5" style="8" customWidth="1"/>
    <col min="4356" max="4358" width="11.5" style="8"/>
    <col min="4359" max="4359" width="26.6640625" style="8" customWidth="1"/>
    <col min="4360" max="4608" width="11.5" style="8"/>
    <col min="4609" max="4609" width="43.83203125" style="8" customWidth="1"/>
    <col min="4610" max="4610" width="12.83203125" style="8" customWidth="1"/>
    <col min="4611" max="4611" width="15.5" style="8" customWidth="1"/>
    <col min="4612" max="4614" width="11.5" style="8"/>
    <col min="4615" max="4615" width="26.6640625" style="8" customWidth="1"/>
    <col min="4616" max="4864" width="11.5" style="8"/>
    <col min="4865" max="4865" width="43.83203125" style="8" customWidth="1"/>
    <col min="4866" max="4866" width="12.83203125" style="8" customWidth="1"/>
    <col min="4867" max="4867" width="15.5" style="8" customWidth="1"/>
    <col min="4868" max="4870" width="11.5" style="8"/>
    <col min="4871" max="4871" width="26.6640625" style="8" customWidth="1"/>
    <col min="4872" max="5120" width="11.5" style="8"/>
    <col min="5121" max="5121" width="43.83203125" style="8" customWidth="1"/>
    <col min="5122" max="5122" width="12.83203125" style="8" customWidth="1"/>
    <col min="5123" max="5123" width="15.5" style="8" customWidth="1"/>
    <col min="5124" max="5126" width="11.5" style="8"/>
    <col min="5127" max="5127" width="26.6640625" style="8" customWidth="1"/>
    <col min="5128" max="5376" width="11.5" style="8"/>
    <col min="5377" max="5377" width="43.83203125" style="8" customWidth="1"/>
    <col min="5378" max="5378" width="12.83203125" style="8" customWidth="1"/>
    <col min="5379" max="5379" width="15.5" style="8" customWidth="1"/>
    <col min="5380" max="5382" width="11.5" style="8"/>
    <col min="5383" max="5383" width="26.6640625" style="8" customWidth="1"/>
    <col min="5384" max="5632" width="11.5" style="8"/>
    <col min="5633" max="5633" width="43.83203125" style="8" customWidth="1"/>
    <col min="5634" max="5634" width="12.83203125" style="8" customWidth="1"/>
    <col min="5635" max="5635" width="15.5" style="8" customWidth="1"/>
    <col min="5636" max="5638" width="11.5" style="8"/>
    <col min="5639" max="5639" width="26.6640625" style="8" customWidth="1"/>
    <col min="5640" max="5888" width="11.5" style="8"/>
    <col min="5889" max="5889" width="43.83203125" style="8" customWidth="1"/>
    <col min="5890" max="5890" width="12.83203125" style="8" customWidth="1"/>
    <col min="5891" max="5891" width="15.5" style="8" customWidth="1"/>
    <col min="5892" max="5894" width="11.5" style="8"/>
    <col min="5895" max="5895" width="26.6640625" style="8" customWidth="1"/>
    <col min="5896" max="6144" width="11.5" style="8"/>
    <col min="6145" max="6145" width="43.83203125" style="8" customWidth="1"/>
    <col min="6146" max="6146" width="12.83203125" style="8" customWidth="1"/>
    <col min="6147" max="6147" width="15.5" style="8" customWidth="1"/>
    <col min="6148" max="6150" width="11.5" style="8"/>
    <col min="6151" max="6151" width="26.6640625" style="8" customWidth="1"/>
    <col min="6152" max="6400" width="11.5" style="8"/>
    <col min="6401" max="6401" width="43.83203125" style="8" customWidth="1"/>
    <col min="6402" max="6402" width="12.83203125" style="8" customWidth="1"/>
    <col min="6403" max="6403" width="15.5" style="8" customWidth="1"/>
    <col min="6404" max="6406" width="11.5" style="8"/>
    <col min="6407" max="6407" width="26.6640625" style="8" customWidth="1"/>
    <col min="6408" max="6656" width="11.5" style="8"/>
    <col min="6657" max="6657" width="43.83203125" style="8" customWidth="1"/>
    <col min="6658" max="6658" width="12.83203125" style="8" customWidth="1"/>
    <col min="6659" max="6659" width="15.5" style="8" customWidth="1"/>
    <col min="6660" max="6662" width="11.5" style="8"/>
    <col min="6663" max="6663" width="26.6640625" style="8" customWidth="1"/>
    <col min="6664" max="6912" width="11.5" style="8"/>
    <col min="6913" max="6913" width="43.83203125" style="8" customWidth="1"/>
    <col min="6914" max="6914" width="12.83203125" style="8" customWidth="1"/>
    <col min="6915" max="6915" width="15.5" style="8" customWidth="1"/>
    <col min="6916" max="6918" width="11.5" style="8"/>
    <col min="6919" max="6919" width="26.6640625" style="8" customWidth="1"/>
    <col min="6920" max="7168" width="11.5" style="8"/>
    <col min="7169" max="7169" width="43.83203125" style="8" customWidth="1"/>
    <col min="7170" max="7170" width="12.83203125" style="8" customWidth="1"/>
    <col min="7171" max="7171" width="15.5" style="8" customWidth="1"/>
    <col min="7172" max="7174" width="11.5" style="8"/>
    <col min="7175" max="7175" width="26.6640625" style="8" customWidth="1"/>
    <col min="7176" max="7424" width="11.5" style="8"/>
    <col min="7425" max="7425" width="43.83203125" style="8" customWidth="1"/>
    <col min="7426" max="7426" width="12.83203125" style="8" customWidth="1"/>
    <col min="7427" max="7427" width="15.5" style="8" customWidth="1"/>
    <col min="7428" max="7430" width="11.5" style="8"/>
    <col min="7431" max="7431" width="26.6640625" style="8" customWidth="1"/>
    <col min="7432" max="7680" width="11.5" style="8"/>
    <col min="7681" max="7681" width="43.83203125" style="8" customWidth="1"/>
    <col min="7682" max="7682" width="12.83203125" style="8" customWidth="1"/>
    <col min="7683" max="7683" width="15.5" style="8" customWidth="1"/>
    <col min="7684" max="7686" width="11.5" style="8"/>
    <col min="7687" max="7687" width="26.6640625" style="8" customWidth="1"/>
    <col min="7688" max="7936" width="11.5" style="8"/>
    <col min="7937" max="7937" width="43.83203125" style="8" customWidth="1"/>
    <col min="7938" max="7938" width="12.83203125" style="8" customWidth="1"/>
    <col min="7939" max="7939" width="15.5" style="8" customWidth="1"/>
    <col min="7940" max="7942" width="11.5" style="8"/>
    <col min="7943" max="7943" width="26.6640625" style="8" customWidth="1"/>
    <col min="7944" max="8192" width="11.5" style="8"/>
    <col min="8193" max="8193" width="43.83203125" style="8" customWidth="1"/>
    <col min="8194" max="8194" width="12.83203125" style="8" customWidth="1"/>
    <col min="8195" max="8195" width="15.5" style="8" customWidth="1"/>
    <col min="8196" max="8198" width="11.5" style="8"/>
    <col min="8199" max="8199" width="26.6640625" style="8" customWidth="1"/>
    <col min="8200" max="8448" width="11.5" style="8"/>
    <col min="8449" max="8449" width="43.83203125" style="8" customWidth="1"/>
    <col min="8450" max="8450" width="12.83203125" style="8" customWidth="1"/>
    <col min="8451" max="8451" width="15.5" style="8" customWidth="1"/>
    <col min="8452" max="8454" width="11.5" style="8"/>
    <col min="8455" max="8455" width="26.6640625" style="8" customWidth="1"/>
    <col min="8456" max="8704" width="11.5" style="8"/>
    <col min="8705" max="8705" width="43.83203125" style="8" customWidth="1"/>
    <col min="8706" max="8706" width="12.83203125" style="8" customWidth="1"/>
    <col min="8707" max="8707" width="15.5" style="8" customWidth="1"/>
    <col min="8708" max="8710" width="11.5" style="8"/>
    <col min="8711" max="8711" width="26.6640625" style="8" customWidth="1"/>
    <col min="8712" max="8960" width="11.5" style="8"/>
    <col min="8961" max="8961" width="43.83203125" style="8" customWidth="1"/>
    <col min="8962" max="8962" width="12.83203125" style="8" customWidth="1"/>
    <col min="8963" max="8963" width="15.5" style="8" customWidth="1"/>
    <col min="8964" max="8966" width="11.5" style="8"/>
    <col min="8967" max="8967" width="26.6640625" style="8" customWidth="1"/>
    <col min="8968" max="9216" width="11.5" style="8"/>
    <col min="9217" max="9217" width="43.83203125" style="8" customWidth="1"/>
    <col min="9218" max="9218" width="12.83203125" style="8" customWidth="1"/>
    <col min="9219" max="9219" width="15.5" style="8" customWidth="1"/>
    <col min="9220" max="9222" width="11.5" style="8"/>
    <col min="9223" max="9223" width="26.6640625" style="8" customWidth="1"/>
    <col min="9224" max="9472" width="11.5" style="8"/>
    <col min="9473" max="9473" width="43.83203125" style="8" customWidth="1"/>
    <col min="9474" max="9474" width="12.83203125" style="8" customWidth="1"/>
    <col min="9475" max="9475" width="15.5" style="8" customWidth="1"/>
    <col min="9476" max="9478" width="11.5" style="8"/>
    <col min="9479" max="9479" width="26.6640625" style="8" customWidth="1"/>
    <col min="9480" max="9728" width="11.5" style="8"/>
    <col min="9729" max="9729" width="43.83203125" style="8" customWidth="1"/>
    <col min="9730" max="9730" width="12.83203125" style="8" customWidth="1"/>
    <col min="9731" max="9731" width="15.5" style="8" customWidth="1"/>
    <col min="9732" max="9734" width="11.5" style="8"/>
    <col min="9735" max="9735" width="26.6640625" style="8" customWidth="1"/>
    <col min="9736" max="9984" width="11.5" style="8"/>
    <col min="9985" max="9985" width="43.83203125" style="8" customWidth="1"/>
    <col min="9986" max="9986" width="12.83203125" style="8" customWidth="1"/>
    <col min="9987" max="9987" width="15.5" style="8" customWidth="1"/>
    <col min="9988" max="9990" width="11.5" style="8"/>
    <col min="9991" max="9991" width="26.6640625" style="8" customWidth="1"/>
    <col min="9992" max="10240" width="11.5" style="8"/>
    <col min="10241" max="10241" width="43.83203125" style="8" customWidth="1"/>
    <col min="10242" max="10242" width="12.83203125" style="8" customWidth="1"/>
    <col min="10243" max="10243" width="15.5" style="8" customWidth="1"/>
    <col min="10244" max="10246" width="11.5" style="8"/>
    <col min="10247" max="10247" width="26.6640625" style="8" customWidth="1"/>
    <col min="10248" max="10496" width="11.5" style="8"/>
    <col min="10497" max="10497" width="43.83203125" style="8" customWidth="1"/>
    <col min="10498" max="10498" width="12.83203125" style="8" customWidth="1"/>
    <col min="10499" max="10499" width="15.5" style="8" customWidth="1"/>
    <col min="10500" max="10502" width="11.5" style="8"/>
    <col min="10503" max="10503" width="26.6640625" style="8" customWidth="1"/>
    <col min="10504" max="10752" width="11.5" style="8"/>
    <col min="10753" max="10753" width="43.83203125" style="8" customWidth="1"/>
    <col min="10754" max="10754" width="12.83203125" style="8" customWidth="1"/>
    <col min="10755" max="10755" width="15.5" style="8" customWidth="1"/>
    <col min="10756" max="10758" width="11.5" style="8"/>
    <col min="10759" max="10759" width="26.6640625" style="8" customWidth="1"/>
    <col min="10760" max="11008" width="11.5" style="8"/>
    <col min="11009" max="11009" width="43.83203125" style="8" customWidth="1"/>
    <col min="11010" max="11010" width="12.83203125" style="8" customWidth="1"/>
    <col min="11011" max="11011" width="15.5" style="8" customWidth="1"/>
    <col min="11012" max="11014" width="11.5" style="8"/>
    <col min="11015" max="11015" width="26.6640625" style="8" customWidth="1"/>
    <col min="11016" max="11264" width="11.5" style="8"/>
    <col min="11265" max="11265" width="43.83203125" style="8" customWidth="1"/>
    <col min="11266" max="11266" width="12.83203125" style="8" customWidth="1"/>
    <col min="11267" max="11267" width="15.5" style="8" customWidth="1"/>
    <col min="11268" max="11270" width="11.5" style="8"/>
    <col min="11271" max="11271" width="26.6640625" style="8" customWidth="1"/>
    <col min="11272" max="11520" width="11.5" style="8"/>
    <col min="11521" max="11521" width="43.83203125" style="8" customWidth="1"/>
    <col min="11522" max="11522" width="12.83203125" style="8" customWidth="1"/>
    <col min="11523" max="11523" width="15.5" style="8" customWidth="1"/>
    <col min="11524" max="11526" width="11.5" style="8"/>
    <col min="11527" max="11527" width="26.6640625" style="8" customWidth="1"/>
    <col min="11528" max="11776" width="11.5" style="8"/>
    <col min="11777" max="11777" width="43.83203125" style="8" customWidth="1"/>
    <col min="11778" max="11778" width="12.83203125" style="8" customWidth="1"/>
    <col min="11779" max="11779" width="15.5" style="8" customWidth="1"/>
    <col min="11780" max="11782" width="11.5" style="8"/>
    <col min="11783" max="11783" width="26.6640625" style="8" customWidth="1"/>
    <col min="11784" max="12032" width="11.5" style="8"/>
    <col min="12033" max="12033" width="43.83203125" style="8" customWidth="1"/>
    <col min="12034" max="12034" width="12.83203125" style="8" customWidth="1"/>
    <col min="12035" max="12035" width="15.5" style="8" customWidth="1"/>
    <col min="12036" max="12038" width="11.5" style="8"/>
    <col min="12039" max="12039" width="26.6640625" style="8" customWidth="1"/>
    <col min="12040" max="12288" width="11.5" style="8"/>
    <col min="12289" max="12289" width="43.83203125" style="8" customWidth="1"/>
    <col min="12290" max="12290" width="12.83203125" style="8" customWidth="1"/>
    <col min="12291" max="12291" width="15.5" style="8" customWidth="1"/>
    <col min="12292" max="12294" width="11.5" style="8"/>
    <col min="12295" max="12295" width="26.6640625" style="8" customWidth="1"/>
    <col min="12296" max="12544" width="11.5" style="8"/>
    <col min="12545" max="12545" width="43.83203125" style="8" customWidth="1"/>
    <col min="12546" max="12546" width="12.83203125" style="8" customWidth="1"/>
    <col min="12547" max="12547" width="15.5" style="8" customWidth="1"/>
    <col min="12548" max="12550" width="11.5" style="8"/>
    <col min="12551" max="12551" width="26.6640625" style="8" customWidth="1"/>
    <col min="12552" max="12800" width="11.5" style="8"/>
    <col min="12801" max="12801" width="43.83203125" style="8" customWidth="1"/>
    <col min="12802" max="12802" width="12.83203125" style="8" customWidth="1"/>
    <col min="12803" max="12803" width="15.5" style="8" customWidth="1"/>
    <col min="12804" max="12806" width="11.5" style="8"/>
    <col min="12807" max="12807" width="26.6640625" style="8" customWidth="1"/>
    <col min="12808" max="13056" width="11.5" style="8"/>
    <col min="13057" max="13057" width="43.83203125" style="8" customWidth="1"/>
    <col min="13058" max="13058" width="12.83203125" style="8" customWidth="1"/>
    <col min="13059" max="13059" width="15.5" style="8" customWidth="1"/>
    <col min="13060" max="13062" width="11.5" style="8"/>
    <col min="13063" max="13063" width="26.6640625" style="8" customWidth="1"/>
    <col min="13064" max="13312" width="11.5" style="8"/>
    <col min="13313" max="13313" width="43.83203125" style="8" customWidth="1"/>
    <col min="13314" max="13314" width="12.83203125" style="8" customWidth="1"/>
    <col min="13315" max="13315" width="15.5" style="8" customWidth="1"/>
    <col min="13316" max="13318" width="11.5" style="8"/>
    <col min="13319" max="13319" width="26.6640625" style="8" customWidth="1"/>
    <col min="13320" max="13568" width="11.5" style="8"/>
    <col min="13569" max="13569" width="43.83203125" style="8" customWidth="1"/>
    <col min="13570" max="13570" width="12.83203125" style="8" customWidth="1"/>
    <col min="13571" max="13571" width="15.5" style="8" customWidth="1"/>
    <col min="13572" max="13574" width="11.5" style="8"/>
    <col min="13575" max="13575" width="26.6640625" style="8" customWidth="1"/>
    <col min="13576" max="13824" width="11.5" style="8"/>
    <col min="13825" max="13825" width="43.83203125" style="8" customWidth="1"/>
    <col min="13826" max="13826" width="12.83203125" style="8" customWidth="1"/>
    <col min="13827" max="13827" width="15.5" style="8" customWidth="1"/>
    <col min="13828" max="13830" width="11.5" style="8"/>
    <col min="13831" max="13831" width="26.6640625" style="8" customWidth="1"/>
    <col min="13832" max="14080" width="11.5" style="8"/>
    <col min="14081" max="14081" width="43.83203125" style="8" customWidth="1"/>
    <col min="14082" max="14082" width="12.83203125" style="8" customWidth="1"/>
    <col min="14083" max="14083" width="15.5" style="8" customWidth="1"/>
    <col min="14084" max="14086" width="11.5" style="8"/>
    <col min="14087" max="14087" width="26.6640625" style="8" customWidth="1"/>
    <col min="14088" max="14336" width="11.5" style="8"/>
    <col min="14337" max="14337" width="43.83203125" style="8" customWidth="1"/>
    <col min="14338" max="14338" width="12.83203125" style="8" customWidth="1"/>
    <col min="14339" max="14339" width="15.5" style="8" customWidth="1"/>
    <col min="14340" max="14342" width="11.5" style="8"/>
    <col min="14343" max="14343" width="26.6640625" style="8" customWidth="1"/>
    <col min="14344" max="14592" width="11.5" style="8"/>
    <col min="14593" max="14593" width="43.83203125" style="8" customWidth="1"/>
    <col min="14594" max="14594" width="12.83203125" style="8" customWidth="1"/>
    <col min="14595" max="14595" width="15.5" style="8" customWidth="1"/>
    <col min="14596" max="14598" width="11.5" style="8"/>
    <col min="14599" max="14599" width="26.6640625" style="8" customWidth="1"/>
    <col min="14600" max="14848" width="11.5" style="8"/>
    <col min="14849" max="14849" width="43.83203125" style="8" customWidth="1"/>
    <col min="14850" max="14850" width="12.83203125" style="8" customWidth="1"/>
    <col min="14851" max="14851" width="15.5" style="8" customWidth="1"/>
    <col min="14852" max="14854" width="11.5" style="8"/>
    <col min="14855" max="14855" width="26.6640625" style="8" customWidth="1"/>
    <col min="14856" max="15104" width="11.5" style="8"/>
    <col min="15105" max="15105" width="43.83203125" style="8" customWidth="1"/>
    <col min="15106" max="15106" width="12.83203125" style="8" customWidth="1"/>
    <col min="15107" max="15107" width="15.5" style="8" customWidth="1"/>
    <col min="15108" max="15110" width="11.5" style="8"/>
    <col min="15111" max="15111" width="26.6640625" style="8" customWidth="1"/>
    <col min="15112" max="15360" width="11.5" style="8"/>
    <col min="15361" max="15361" width="43.83203125" style="8" customWidth="1"/>
    <col min="15362" max="15362" width="12.83203125" style="8" customWidth="1"/>
    <col min="15363" max="15363" width="15.5" style="8" customWidth="1"/>
    <col min="15364" max="15366" width="11.5" style="8"/>
    <col min="15367" max="15367" width="26.6640625" style="8" customWidth="1"/>
    <col min="15368" max="15616" width="11.5" style="8"/>
    <col min="15617" max="15617" width="43.83203125" style="8" customWidth="1"/>
    <col min="15618" max="15618" width="12.83203125" style="8" customWidth="1"/>
    <col min="15619" max="15619" width="15.5" style="8" customWidth="1"/>
    <col min="15620" max="15622" width="11.5" style="8"/>
    <col min="15623" max="15623" width="26.6640625" style="8" customWidth="1"/>
    <col min="15624" max="15872" width="11.5" style="8"/>
    <col min="15873" max="15873" width="43.83203125" style="8" customWidth="1"/>
    <col min="15874" max="15874" width="12.83203125" style="8" customWidth="1"/>
    <col min="15875" max="15875" width="15.5" style="8" customWidth="1"/>
    <col min="15876" max="15878" width="11.5" style="8"/>
    <col min="15879" max="15879" width="26.6640625" style="8" customWidth="1"/>
    <col min="15880" max="16128" width="11.5" style="8"/>
    <col min="16129" max="16129" width="43.83203125" style="8" customWidth="1"/>
    <col min="16130" max="16130" width="12.83203125" style="8" customWidth="1"/>
    <col min="16131" max="16131" width="15.5" style="8" customWidth="1"/>
    <col min="16132" max="16134" width="11.5" style="8"/>
    <col min="16135" max="16135" width="26.6640625" style="8" customWidth="1"/>
    <col min="16136" max="16384" width="11.5" style="8"/>
  </cols>
  <sheetData>
    <row r="1" spans="1:7" s="7" customFormat="1" ht="23.25" customHeight="1" x14ac:dyDescent="0.15">
      <c r="A1" s="764"/>
      <c r="B1" s="765" t="s">
        <v>46</v>
      </c>
      <c r="C1" s="766"/>
      <c r="D1" s="766"/>
      <c r="E1" s="766"/>
      <c r="F1" s="767"/>
      <c r="G1" s="6" t="s">
        <v>47</v>
      </c>
    </row>
    <row r="2" spans="1:7" s="7" customFormat="1" ht="23.25" customHeight="1" x14ac:dyDescent="0.15">
      <c r="A2" s="764"/>
      <c r="B2" s="768"/>
      <c r="C2" s="769"/>
      <c r="D2" s="769"/>
      <c r="E2" s="769"/>
      <c r="F2" s="770"/>
      <c r="G2" s="6" t="s">
        <v>39</v>
      </c>
    </row>
    <row r="3" spans="1:7" s="7" customFormat="1" ht="23.25" customHeight="1" x14ac:dyDescent="0.15">
      <c r="A3" s="764"/>
      <c r="B3" s="771"/>
      <c r="C3" s="772"/>
      <c r="D3" s="772"/>
      <c r="E3" s="772"/>
      <c r="F3" s="773"/>
      <c r="G3" s="6" t="s">
        <v>38</v>
      </c>
    </row>
    <row r="4" spans="1:7" x14ac:dyDescent="0.15">
      <c r="A4" s="774" t="s">
        <v>135</v>
      </c>
      <c r="B4" s="774"/>
      <c r="C4" s="774"/>
      <c r="D4" s="774"/>
      <c r="E4" s="774"/>
      <c r="F4" s="774"/>
      <c r="G4" s="774"/>
    </row>
    <row r="5" spans="1:7" x14ac:dyDescent="0.15">
      <c r="A5" s="775" t="s">
        <v>37</v>
      </c>
      <c r="B5" s="775"/>
      <c r="C5" s="775"/>
      <c r="D5" s="775"/>
      <c r="E5" s="775"/>
      <c r="F5" s="775"/>
      <c r="G5" s="775"/>
    </row>
    <row r="6" spans="1:7" x14ac:dyDescent="0.15">
      <c r="A6" s="776" t="s">
        <v>134</v>
      </c>
      <c r="B6" s="776"/>
      <c r="C6" s="776"/>
      <c r="D6" s="776"/>
      <c r="E6" s="776"/>
      <c r="F6" s="776"/>
      <c r="G6" s="776"/>
    </row>
    <row r="7" spans="1:7" x14ac:dyDescent="0.15">
      <c r="A7" s="775" t="s">
        <v>36</v>
      </c>
      <c r="B7" s="775"/>
      <c r="C7" s="775"/>
      <c r="D7" s="775"/>
      <c r="E7" s="775"/>
      <c r="F7" s="775"/>
      <c r="G7" s="775"/>
    </row>
    <row r="8" spans="1:7" x14ac:dyDescent="0.15">
      <c r="A8" s="777"/>
      <c r="B8" s="777"/>
      <c r="C8" s="777"/>
      <c r="D8" s="777"/>
      <c r="E8" s="777"/>
      <c r="F8" s="777"/>
      <c r="G8" s="777"/>
    </row>
    <row r="9" spans="1:7" x14ac:dyDescent="0.15">
      <c r="A9" s="775" t="s">
        <v>35</v>
      </c>
      <c r="B9" s="775"/>
      <c r="C9" s="775"/>
      <c r="D9" s="775"/>
      <c r="E9" s="775"/>
      <c r="F9" s="775"/>
      <c r="G9" s="775"/>
    </row>
    <row r="10" spans="1:7" x14ac:dyDescent="0.15">
      <c r="A10" s="777" t="s">
        <v>35</v>
      </c>
      <c r="B10" s="777"/>
      <c r="C10" s="777"/>
      <c r="D10" s="777"/>
      <c r="E10" s="777"/>
      <c r="F10" s="777"/>
      <c r="G10" s="777"/>
    </row>
    <row r="11" spans="1:7" x14ac:dyDescent="0.15">
      <c r="A11" s="778" t="s">
        <v>48</v>
      </c>
      <c r="B11" s="778"/>
      <c r="C11" s="778"/>
      <c r="D11" s="778"/>
      <c r="E11" s="778"/>
      <c r="F11" s="778"/>
      <c r="G11" s="778"/>
    </row>
    <row r="12" spans="1:7" x14ac:dyDescent="0.15">
      <c r="A12" s="724" t="s">
        <v>129</v>
      </c>
      <c r="B12" s="724"/>
      <c r="C12" s="724"/>
      <c r="D12" s="724"/>
      <c r="E12" s="724"/>
      <c r="F12" s="724"/>
      <c r="G12" s="724"/>
    </row>
    <row r="13" spans="1:7" x14ac:dyDescent="0.15">
      <c r="A13" s="761" t="s">
        <v>33</v>
      </c>
      <c r="B13" s="762"/>
      <c r="C13" s="762"/>
      <c r="D13" s="762"/>
      <c r="E13" s="762"/>
      <c r="F13" s="762"/>
      <c r="G13" s="763"/>
    </row>
    <row r="14" spans="1:7" ht="15" customHeight="1" x14ac:dyDescent="0.15">
      <c r="A14" s="878" t="s">
        <v>133</v>
      </c>
      <c r="B14" s="879"/>
      <c r="C14" s="880"/>
      <c r="D14" s="785" t="s">
        <v>130</v>
      </c>
      <c r="E14" s="786"/>
      <c r="F14" s="786"/>
      <c r="G14" s="787"/>
    </row>
    <row r="15" spans="1:7" x14ac:dyDescent="0.15">
      <c r="A15" s="881"/>
      <c r="B15" s="882"/>
      <c r="C15" s="883"/>
      <c r="D15" s="788"/>
      <c r="E15" s="789"/>
      <c r="F15" s="789"/>
      <c r="G15" s="790"/>
    </row>
    <row r="16" spans="1:7" x14ac:dyDescent="0.15">
      <c r="A16" s="881"/>
      <c r="B16" s="882"/>
      <c r="C16" s="883"/>
      <c r="D16" s="788"/>
      <c r="E16" s="789"/>
      <c r="F16" s="789"/>
      <c r="G16" s="790"/>
    </row>
    <row r="17" spans="1:7" x14ac:dyDescent="0.15">
      <c r="A17" s="881"/>
      <c r="B17" s="882"/>
      <c r="C17" s="883"/>
      <c r="D17" s="788"/>
      <c r="E17" s="789"/>
      <c r="F17" s="789"/>
      <c r="G17" s="790"/>
    </row>
    <row r="18" spans="1:7" x14ac:dyDescent="0.15">
      <c r="A18" s="881"/>
      <c r="B18" s="882"/>
      <c r="C18" s="883"/>
      <c r="D18" s="788"/>
      <c r="E18" s="789"/>
      <c r="F18" s="789"/>
      <c r="G18" s="790"/>
    </row>
    <row r="19" spans="1:7" x14ac:dyDescent="0.15">
      <c r="A19" s="881"/>
      <c r="B19" s="882"/>
      <c r="C19" s="883"/>
      <c r="D19" s="788"/>
      <c r="E19" s="789"/>
      <c r="F19" s="789"/>
      <c r="G19" s="790"/>
    </row>
    <row r="20" spans="1:7" x14ac:dyDescent="0.15">
      <c r="A20" s="881"/>
      <c r="B20" s="882"/>
      <c r="C20" s="883"/>
      <c r="D20" s="788"/>
      <c r="E20" s="789"/>
      <c r="F20" s="789"/>
      <c r="G20" s="790"/>
    </row>
    <row r="21" spans="1:7" x14ac:dyDescent="0.15">
      <c r="A21" s="881"/>
      <c r="B21" s="882"/>
      <c r="C21" s="883"/>
      <c r="D21" s="788"/>
      <c r="E21" s="789"/>
      <c r="F21" s="789"/>
      <c r="G21" s="790"/>
    </row>
    <row r="22" spans="1:7" x14ac:dyDescent="0.15">
      <c r="A22" s="881"/>
      <c r="B22" s="882"/>
      <c r="C22" s="883"/>
      <c r="D22" s="788"/>
      <c r="E22" s="789"/>
      <c r="F22" s="789"/>
      <c r="G22" s="790"/>
    </row>
    <row r="23" spans="1:7" x14ac:dyDescent="0.15">
      <c r="A23" s="881"/>
      <c r="B23" s="882"/>
      <c r="C23" s="883"/>
      <c r="D23" s="788"/>
      <c r="E23" s="789"/>
      <c r="F23" s="789"/>
      <c r="G23" s="790"/>
    </row>
    <row r="24" spans="1:7" x14ac:dyDescent="0.15">
      <c r="A24" s="881"/>
      <c r="B24" s="882"/>
      <c r="C24" s="883"/>
      <c r="D24" s="788"/>
      <c r="E24" s="789"/>
      <c r="F24" s="789"/>
      <c r="G24" s="790"/>
    </row>
    <row r="25" spans="1:7" x14ac:dyDescent="0.15">
      <c r="A25" s="881"/>
      <c r="B25" s="882"/>
      <c r="C25" s="883"/>
      <c r="D25" s="788"/>
      <c r="E25" s="789"/>
      <c r="F25" s="789"/>
      <c r="G25" s="790"/>
    </row>
    <row r="26" spans="1:7" x14ac:dyDescent="0.15">
      <c r="A26" s="881"/>
      <c r="B26" s="882"/>
      <c r="C26" s="883"/>
      <c r="D26" s="788"/>
      <c r="E26" s="789"/>
      <c r="F26" s="789"/>
      <c r="G26" s="790"/>
    </row>
    <row r="27" spans="1:7" ht="197" customHeight="1" x14ac:dyDescent="0.15">
      <c r="A27" s="884"/>
      <c r="B27" s="885"/>
      <c r="C27" s="886"/>
      <c r="D27" s="834"/>
      <c r="E27" s="835"/>
      <c r="F27" s="835"/>
      <c r="G27" s="836"/>
    </row>
    <row r="28" spans="1:7" x14ac:dyDescent="0.15">
      <c r="A28" s="812" t="s">
        <v>66</v>
      </c>
      <c r="B28" s="813"/>
      <c r="C28" s="813"/>
      <c r="D28" s="813"/>
      <c r="E28" s="813"/>
      <c r="F28" s="813"/>
      <c r="G28" s="813"/>
    </row>
    <row r="29" spans="1:7" x14ac:dyDescent="0.15">
      <c r="A29" s="887"/>
      <c r="B29" s="888"/>
      <c r="C29" s="888"/>
      <c r="D29" s="888"/>
      <c r="E29" s="888"/>
      <c r="F29" s="888"/>
      <c r="G29" s="889"/>
    </row>
    <row r="30" spans="1:7" x14ac:dyDescent="0.15">
      <c r="A30" s="890"/>
      <c r="B30" s="891"/>
      <c r="C30" s="891"/>
      <c r="D30" s="891"/>
      <c r="E30" s="891"/>
      <c r="F30" s="891"/>
      <c r="G30" s="892"/>
    </row>
    <row r="31" spans="1:7" x14ac:dyDescent="0.15">
      <c r="A31" s="890"/>
      <c r="B31" s="891"/>
      <c r="C31" s="891"/>
      <c r="D31" s="891"/>
      <c r="E31" s="891"/>
      <c r="F31" s="891"/>
      <c r="G31" s="892"/>
    </row>
    <row r="32" spans="1:7" ht="15" thickBot="1" x14ac:dyDescent="0.2">
      <c r="A32" s="803" t="s">
        <v>30</v>
      </c>
      <c r="B32" s="804"/>
      <c r="C32" s="804"/>
      <c r="D32" s="804"/>
      <c r="E32" s="804"/>
      <c r="F32" s="804"/>
      <c r="G32" s="805"/>
    </row>
    <row r="33" spans="1:7" x14ac:dyDescent="0.15">
      <c r="A33" s="828" t="s">
        <v>56</v>
      </c>
      <c r="B33" s="829"/>
      <c r="C33" s="829"/>
      <c r="D33" s="829"/>
      <c r="E33" s="829"/>
      <c r="F33" s="829"/>
      <c r="G33" s="830"/>
    </row>
    <row r="34" spans="1:7" ht="6.75" customHeight="1" x14ac:dyDescent="0.15">
      <c r="A34" s="831"/>
      <c r="B34" s="832"/>
      <c r="C34" s="832"/>
      <c r="D34" s="832"/>
      <c r="E34" s="832"/>
      <c r="F34" s="832"/>
      <c r="G34" s="833"/>
    </row>
    <row r="35" spans="1:7" ht="12" customHeight="1" x14ac:dyDescent="0.15">
      <c r="A35" s="831"/>
      <c r="B35" s="832"/>
      <c r="C35" s="832"/>
      <c r="D35" s="832"/>
      <c r="E35" s="832"/>
      <c r="F35" s="832"/>
      <c r="G35" s="833"/>
    </row>
    <row r="36" spans="1:7" ht="15" thickBot="1" x14ac:dyDescent="0.2">
      <c r="A36" s="831"/>
      <c r="B36" s="832"/>
      <c r="C36" s="832"/>
      <c r="D36" s="832"/>
      <c r="E36" s="832"/>
      <c r="F36" s="832"/>
      <c r="G36" s="833"/>
    </row>
    <row r="37" spans="1:7" ht="15" thickBot="1" x14ac:dyDescent="0.2">
      <c r="A37" s="794" t="s">
        <v>52</v>
      </c>
      <c r="B37" s="795"/>
      <c r="C37" s="795"/>
      <c r="D37" s="795"/>
      <c r="E37" s="795"/>
      <c r="F37" s="795"/>
      <c r="G37" s="796"/>
    </row>
    <row r="38" spans="1:7" ht="31.5" customHeight="1" thickBot="1" x14ac:dyDescent="0.2">
      <c r="A38" s="797" t="s">
        <v>53</v>
      </c>
      <c r="B38" s="798"/>
      <c r="C38" s="798"/>
      <c r="D38" s="798"/>
      <c r="E38" s="798"/>
      <c r="F38" s="798"/>
      <c r="G38" s="799"/>
    </row>
    <row r="39" spans="1:7" ht="15" thickBot="1" x14ac:dyDescent="0.2">
      <c r="A39" s="794" t="s">
        <v>28</v>
      </c>
      <c r="B39" s="795"/>
      <c r="C39" s="795"/>
      <c r="D39" s="795"/>
      <c r="E39" s="795"/>
      <c r="F39" s="795"/>
      <c r="G39" s="796"/>
    </row>
    <row r="40" spans="1:7" ht="29.25" customHeight="1" x14ac:dyDescent="0.15">
      <c r="A40" s="800" t="s">
        <v>63</v>
      </c>
      <c r="B40" s="801"/>
      <c r="C40" s="801"/>
      <c r="D40" s="801"/>
      <c r="E40" s="801"/>
      <c r="F40" s="801"/>
      <c r="G40" s="802"/>
    </row>
    <row r="41" spans="1:7" x14ac:dyDescent="0.15">
      <c r="A41" s="747" t="s">
        <v>27</v>
      </c>
      <c r="B41" s="748"/>
      <c r="C41" s="748"/>
      <c r="D41" s="748"/>
      <c r="E41" s="748"/>
      <c r="F41" s="748"/>
      <c r="G41" s="749"/>
    </row>
    <row r="42" spans="1:7" x14ac:dyDescent="0.15">
      <c r="A42" s="9" t="s">
        <v>54</v>
      </c>
      <c r="B42" s="10"/>
      <c r="C42" s="10"/>
      <c r="D42" s="10"/>
      <c r="E42" s="10"/>
      <c r="F42" s="10"/>
      <c r="G42" s="10"/>
    </row>
    <row r="43" spans="1:7" x14ac:dyDescent="0.15">
      <c r="A43" s="743" t="s">
        <v>55</v>
      </c>
      <c r="B43" s="743"/>
      <c r="C43" s="11"/>
      <c r="D43" s="11"/>
      <c r="E43" s="11"/>
      <c r="F43" s="11"/>
      <c r="G43" s="11"/>
    </row>
    <row r="44" spans="1:7" x14ac:dyDescent="0.15">
      <c r="A44" s="12"/>
      <c r="B44" s="12"/>
      <c r="C44" s="12"/>
      <c r="D44" s="12"/>
      <c r="E44" s="12"/>
      <c r="F44" s="12"/>
      <c r="G44" s="12"/>
    </row>
  </sheetData>
  <mergeCells count="24">
    <mergeCell ref="A7:G7"/>
    <mergeCell ref="A8:G8"/>
    <mergeCell ref="A9:G9"/>
    <mergeCell ref="A10:G10"/>
    <mergeCell ref="A1:A3"/>
    <mergeCell ref="B1:F3"/>
    <mergeCell ref="A4:G4"/>
    <mergeCell ref="A5:G5"/>
    <mergeCell ref="A6:G6"/>
    <mergeCell ref="A11:G11"/>
    <mergeCell ref="A12:G12"/>
    <mergeCell ref="A13:G13"/>
    <mergeCell ref="A43:B43"/>
    <mergeCell ref="A14:C27"/>
    <mergeCell ref="D14:G27"/>
    <mergeCell ref="A28:G28"/>
    <mergeCell ref="A29:G31"/>
    <mergeCell ref="A32:G32"/>
    <mergeCell ref="A33:G36"/>
    <mergeCell ref="A37:G37"/>
    <mergeCell ref="A38:G38"/>
    <mergeCell ref="A39:G39"/>
    <mergeCell ref="A40:G40"/>
    <mergeCell ref="A41:G41"/>
  </mergeCells>
  <printOptions gridLines="1"/>
  <pageMargins left="0.70866141732283472" right="0.51181102362204722" top="1.15625" bottom="0.55118110236220474" header="0.31496062992125984" footer="0.31496062992125984"/>
  <pageSetup scale="64" orientation="portrait" r:id="rId1"/>
  <headerFooter>
    <oddFooter xml:space="preserve">&amp;CInstituto Departamental de Acción Comunal  de Cundinamarca 
Sede Administrativa. Calle 26  51-53. Torre Salud Piso 3. 
Bogotá, D.C. Tel. (1) 749 1001  www.cundinamarca.gov.co/wps/portal/idaco @enaccioncomunal 
</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F5CC5C-9A23-D242-AC30-707418B14938}">
  <sheetPr>
    <tabColor theme="6" tint="0.59999389629810485"/>
  </sheetPr>
  <dimension ref="A1:Z1000"/>
  <sheetViews>
    <sheetView showGridLines="0" view="pageBreakPreview" zoomScaleNormal="93" zoomScaleSheetLayoutView="100" zoomScalePageLayoutView="80" workbookViewId="0">
      <selection activeCell="E14" sqref="E14:H25"/>
    </sheetView>
  </sheetViews>
  <sheetFormatPr baseColWidth="10" defaultColWidth="12" defaultRowHeight="15" customHeight="1" x14ac:dyDescent="0.2"/>
  <cols>
    <col min="1" max="1" width="3.5" style="109" customWidth="1"/>
    <col min="2" max="2" width="4.1640625" style="109" customWidth="1"/>
    <col min="3" max="3" width="76.5" style="109" customWidth="1"/>
    <col min="4" max="4" width="21" style="109" customWidth="1"/>
    <col min="5" max="5" width="10.83203125" style="109" customWidth="1"/>
    <col min="6" max="6" width="22.5" style="109" customWidth="1"/>
    <col min="7" max="7" width="21.5" style="109" customWidth="1"/>
    <col min="8" max="8" width="15.5" style="109" customWidth="1"/>
    <col min="9" max="26" width="11.5" style="109" customWidth="1"/>
    <col min="27" max="16384" width="12" style="109"/>
  </cols>
  <sheetData>
    <row r="1" spans="1:26" ht="15" customHeight="1" x14ac:dyDescent="0.15">
      <c r="A1" s="107"/>
      <c r="B1" s="107"/>
      <c r="C1" s="107"/>
      <c r="D1" s="107"/>
      <c r="E1" s="107"/>
      <c r="F1" s="108"/>
      <c r="G1" s="108"/>
      <c r="H1" s="108"/>
      <c r="I1" s="108"/>
      <c r="J1" s="108"/>
      <c r="K1" s="107"/>
      <c r="L1" s="107"/>
      <c r="M1" s="107"/>
      <c r="N1" s="107"/>
      <c r="O1" s="107"/>
      <c r="P1" s="107"/>
      <c r="Q1" s="107"/>
      <c r="R1" s="107"/>
      <c r="S1" s="107"/>
      <c r="T1" s="107"/>
      <c r="U1" s="107"/>
      <c r="V1" s="107"/>
      <c r="W1" s="107"/>
      <c r="X1" s="107"/>
      <c r="Y1" s="107"/>
      <c r="Z1" s="107"/>
    </row>
    <row r="2" spans="1:26" ht="19.5" customHeight="1" x14ac:dyDescent="0.15">
      <c r="A2" s="107"/>
      <c r="B2" s="919" t="s">
        <v>262</v>
      </c>
      <c r="C2" s="909"/>
      <c r="D2" s="909"/>
      <c r="E2" s="909"/>
      <c r="F2" s="909"/>
      <c r="G2" s="915"/>
      <c r="H2" s="13" t="s">
        <v>137</v>
      </c>
      <c r="I2" s="108"/>
      <c r="J2" s="108"/>
      <c r="K2" s="107"/>
      <c r="L2" s="107"/>
      <c r="M2" s="107"/>
      <c r="N2" s="107"/>
      <c r="O2" s="107"/>
      <c r="P2" s="107"/>
      <c r="Q2" s="107"/>
      <c r="R2" s="107"/>
      <c r="S2" s="107"/>
      <c r="T2" s="107"/>
      <c r="U2" s="107"/>
      <c r="V2" s="107"/>
      <c r="W2" s="107"/>
      <c r="X2" s="107"/>
      <c r="Y2" s="107"/>
      <c r="Z2" s="107"/>
    </row>
    <row r="3" spans="1:26" ht="19.5" customHeight="1" x14ac:dyDescent="0.15">
      <c r="A3" s="107"/>
      <c r="B3" s="916"/>
      <c r="C3" s="899"/>
      <c r="D3" s="899"/>
      <c r="E3" s="899"/>
      <c r="F3" s="899"/>
      <c r="G3" s="917"/>
      <c r="H3" s="13" t="s">
        <v>39</v>
      </c>
      <c r="I3" s="108"/>
      <c r="J3" s="108"/>
      <c r="K3" s="107"/>
      <c r="L3" s="107"/>
      <c r="M3" s="107"/>
      <c r="N3" s="107"/>
      <c r="O3" s="107"/>
      <c r="P3" s="107"/>
      <c r="Q3" s="107"/>
      <c r="R3" s="107"/>
      <c r="S3" s="107"/>
      <c r="T3" s="107"/>
      <c r="U3" s="107"/>
      <c r="V3" s="107"/>
      <c r="W3" s="107"/>
      <c r="X3" s="107"/>
      <c r="Y3" s="107"/>
      <c r="Z3" s="107"/>
    </row>
    <row r="4" spans="1:26" ht="19.5" customHeight="1" x14ac:dyDescent="0.15">
      <c r="A4" s="107"/>
      <c r="B4" s="918"/>
      <c r="C4" s="910"/>
      <c r="D4" s="910"/>
      <c r="E4" s="910"/>
      <c r="F4" s="910"/>
      <c r="G4" s="912"/>
      <c r="H4" s="13" t="s">
        <v>38</v>
      </c>
      <c r="I4" s="108"/>
      <c r="J4" s="108"/>
      <c r="K4" s="107"/>
      <c r="L4" s="107"/>
      <c r="M4" s="107"/>
      <c r="N4" s="107"/>
      <c r="O4" s="107"/>
      <c r="P4" s="107"/>
      <c r="Q4" s="107"/>
      <c r="R4" s="107"/>
      <c r="S4" s="107"/>
      <c r="T4" s="107"/>
      <c r="U4" s="107"/>
      <c r="V4" s="107"/>
      <c r="W4" s="107"/>
      <c r="X4" s="107"/>
      <c r="Y4" s="107"/>
      <c r="Z4" s="107"/>
    </row>
    <row r="5" spans="1:26" ht="15" customHeight="1" x14ac:dyDescent="0.2">
      <c r="A5" s="107"/>
      <c r="B5" s="896" t="s">
        <v>37</v>
      </c>
      <c r="C5" s="894"/>
      <c r="D5" s="894"/>
      <c r="E5" s="894"/>
      <c r="F5" s="894"/>
      <c r="G5" s="894"/>
      <c r="H5" s="895"/>
      <c r="I5" s="108"/>
      <c r="J5" s="108"/>
      <c r="K5" s="107"/>
      <c r="L5" s="107"/>
      <c r="M5" s="107"/>
      <c r="N5" s="107"/>
      <c r="O5" s="107"/>
      <c r="P5" s="107"/>
      <c r="Q5" s="107"/>
      <c r="R5" s="107"/>
      <c r="S5" s="107"/>
      <c r="T5" s="107"/>
      <c r="U5" s="107"/>
      <c r="V5" s="107"/>
      <c r="W5" s="107"/>
      <c r="X5" s="107"/>
      <c r="Y5" s="107"/>
      <c r="Z5" s="107"/>
    </row>
    <row r="6" spans="1:26" ht="15" customHeight="1" x14ac:dyDescent="0.2">
      <c r="A6" s="107"/>
      <c r="B6" s="893" t="s">
        <v>292</v>
      </c>
      <c r="C6" s="894"/>
      <c r="D6" s="894"/>
      <c r="E6" s="894"/>
      <c r="F6" s="894"/>
      <c r="G6" s="894"/>
      <c r="H6" s="895"/>
      <c r="I6" s="108"/>
      <c r="J6" s="108"/>
      <c r="K6" s="107"/>
      <c r="L6" s="107"/>
      <c r="M6" s="107"/>
      <c r="N6" s="107"/>
      <c r="O6" s="107"/>
      <c r="P6" s="107"/>
      <c r="Q6" s="107"/>
      <c r="R6" s="107"/>
      <c r="S6" s="107"/>
      <c r="T6" s="107"/>
      <c r="U6" s="107"/>
      <c r="V6" s="107"/>
      <c r="W6" s="107"/>
      <c r="X6" s="107"/>
      <c r="Y6" s="107"/>
      <c r="Z6" s="107"/>
    </row>
    <row r="7" spans="1:26" ht="15" customHeight="1" x14ac:dyDescent="0.2">
      <c r="A7" s="107"/>
      <c r="B7" s="896" t="s">
        <v>36</v>
      </c>
      <c r="C7" s="894"/>
      <c r="D7" s="894"/>
      <c r="E7" s="894"/>
      <c r="F7" s="894"/>
      <c r="G7" s="894"/>
      <c r="H7" s="895"/>
      <c r="I7" s="108"/>
      <c r="J7" s="108"/>
      <c r="K7" s="107"/>
      <c r="L7" s="107"/>
      <c r="M7" s="107"/>
      <c r="N7" s="107"/>
      <c r="O7" s="107"/>
      <c r="P7" s="107"/>
      <c r="Q7" s="107"/>
      <c r="R7" s="107"/>
      <c r="S7" s="107"/>
      <c r="T7" s="107"/>
      <c r="U7" s="107"/>
      <c r="V7" s="107"/>
      <c r="W7" s="107"/>
      <c r="X7" s="107"/>
      <c r="Y7" s="107"/>
      <c r="Z7" s="107"/>
    </row>
    <row r="8" spans="1:26" ht="15" customHeight="1" x14ac:dyDescent="0.2">
      <c r="A8" s="107"/>
      <c r="B8" s="893"/>
      <c r="C8" s="894"/>
      <c r="D8" s="894"/>
      <c r="E8" s="894"/>
      <c r="F8" s="894"/>
      <c r="G8" s="894"/>
      <c r="H8" s="895"/>
      <c r="I8" s="108"/>
      <c r="J8" s="108"/>
      <c r="K8" s="107"/>
      <c r="L8" s="107"/>
      <c r="M8" s="107"/>
      <c r="N8" s="107"/>
      <c r="O8" s="107"/>
      <c r="P8" s="107"/>
      <c r="Q8" s="107"/>
      <c r="R8" s="107"/>
      <c r="S8" s="107"/>
      <c r="T8" s="107"/>
      <c r="U8" s="107"/>
      <c r="V8" s="107"/>
      <c r="W8" s="107"/>
      <c r="X8" s="107"/>
      <c r="Y8" s="107"/>
      <c r="Z8" s="107"/>
    </row>
    <row r="9" spans="1:26" ht="15" customHeight="1" x14ac:dyDescent="0.2">
      <c r="A9" s="107"/>
      <c r="B9" s="896" t="s">
        <v>35</v>
      </c>
      <c r="C9" s="894"/>
      <c r="D9" s="894"/>
      <c r="E9" s="894"/>
      <c r="F9" s="894"/>
      <c r="G9" s="894"/>
      <c r="H9" s="895"/>
      <c r="I9" s="108"/>
      <c r="J9" s="108"/>
      <c r="K9" s="107"/>
      <c r="L9" s="107"/>
      <c r="M9" s="107"/>
      <c r="N9" s="107"/>
      <c r="O9" s="107"/>
      <c r="P9" s="107"/>
      <c r="Q9" s="107"/>
      <c r="R9" s="107"/>
      <c r="S9" s="107"/>
      <c r="T9" s="107"/>
      <c r="U9" s="107"/>
      <c r="V9" s="107"/>
      <c r="W9" s="107"/>
      <c r="X9" s="107"/>
      <c r="Y9" s="107"/>
      <c r="Z9" s="107"/>
    </row>
    <row r="10" spans="1:26" ht="15" customHeight="1" x14ac:dyDescent="0.2">
      <c r="A10" s="107"/>
      <c r="B10" s="893" t="s">
        <v>59</v>
      </c>
      <c r="C10" s="894"/>
      <c r="D10" s="894"/>
      <c r="E10" s="894"/>
      <c r="F10" s="894"/>
      <c r="G10" s="894"/>
      <c r="H10" s="895"/>
      <c r="I10" s="108"/>
      <c r="J10" s="108"/>
      <c r="K10" s="107"/>
      <c r="L10" s="107"/>
      <c r="M10" s="107"/>
      <c r="N10" s="107"/>
      <c r="O10" s="107"/>
      <c r="P10" s="107"/>
      <c r="Q10" s="107"/>
      <c r="R10" s="107"/>
      <c r="S10" s="107"/>
      <c r="T10" s="107"/>
      <c r="U10" s="107"/>
      <c r="V10" s="107"/>
      <c r="W10" s="107"/>
      <c r="X10" s="107"/>
      <c r="Y10" s="107"/>
      <c r="Z10" s="107"/>
    </row>
    <row r="11" spans="1:26" ht="15" customHeight="1" x14ac:dyDescent="0.2">
      <c r="A11" s="107"/>
      <c r="B11" s="896" t="s">
        <v>34</v>
      </c>
      <c r="C11" s="894"/>
      <c r="D11" s="894"/>
      <c r="E11" s="894"/>
      <c r="F11" s="894"/>
      <c r="G11" s="894"/>
      <c r="H11" s="895"/>
      <c r="I11" s="108"/>
      <c r="J11" s="108"/>
      <c r="K11" s="107"/>
      <c r="L11" s="107"/>
      <c r="M11" s="107"/>
      <c r="N11" s="107"/>
      <c r="O11" s="107"/>
      <c r="P11" s="107"/>
      <c r="Q11" s="107"/>
      <c r="R11" s="107"/>
      <c r="S11" s="107"/>
      <c r="T11" s="107"/>
      <c r="U11" s="107"/>
      <c r="V11" s="107"/>
      <c r="W11" s="107"/>
      <c r="X11" s="107"/>
      <c r="Y11" s="107"/>
      <c r="Z11" s="107"/>
    </row>
    <row r="12" spans="1:26" ht="15" customHeight="1" x14ac:dyDescent="0.2">
      <c r="A12" s="107"/>
      <c r="B12" s="913" t="s">
        <v>49</v>
      </c>
      <c r="C12" s="894"/>
      <c r="D12" s="894"/>
      <c r="E12" s="894"/>
      <c r="F12" s="894"/>
      <c r="G12" s="894"/>
      <c r="H12" s="895"/>
      <c r="I12" s="108"/>
      <c r="J12" s="108"/>
      <c r="K12" s="107"/>
      <c r="L12" s="107"/>
      <c r="M12" s="107"/>
      <c r="N12" s="107"/>
      <c r="O12" s="107"/>
      <c r="P12" s="107"/>
      <c r="Q12" s="107"/>
      <c r="R12" s="107"/>
      <c r="S12" s="107"/>
      <c r="T12" s="107"/>
      <c r="U12" s="107"/>
      <c r="V12" s="107"/>
      <c r="W12" s="107"/>
      <c r="X12" s="107"/>
      <c r="Y12" s="107"/>
      <c r="Z12" s="107"/>
    </row>
    <row r="13" spans="1:26" ht="15" customHeight="1" x14ac:dyDescent="0.2">
      <c r="A13" s="107"/>
      <c r="B13" s="896" t="s">
        <v>33</v>
      </c>
      <c r="C13" s="894"/>
      <c r="D13" s="894"/>
      <c r="E13" s="894"/>
      <c r="F13" s="894"/>
      <c r="G13" s="894"/>
      <c r="H13" s="895"/>
      <c r="I13" s="108"/>
      <c r="J13" s="108"/>
      <c r="K13" s="107"/>
      <c r="L13" s="107"/>
      <c r="M13" s="107"/>
      <c r="N13" s="107"/>
      <c r="O13" s="107"/>
      <c r="P13" s="107"/>
      <c r="Q13" s="107"/>
      <c r="R13" s="107"/>
      <c r="S13" s="107"/>
      <c r="T13" s="107"/>
      <c r="U13" s="107"/>
      <c r="V13" s="107"/>
      <c r="W13" s="107"/>
      <c r="X13" s="107"/>
      <c r="Y13" s="107"/>
      <c r="Z13" s="107"/>
    </row>
    <row r="14" spans="1:26" ht="15" customHeight="1" x14ac:dyDescent="0.15">
      <c r="A14" s="107"/>
      <c r="B14" s="900" t="s">
        <v>293</v>
      </c>
      <c r="C14" s="901"/>
      <c r="D14" s="902"/>
      <c r="E14" s="914" t="s">
        <v>32</v>
      </c>
      <c r="F14" s="909"/>
      <c r="G14" s="909"/>
      <c r="H14" s="915"/>
      <c r="I14" s="108"/>
      <c r="J14" s="108"/>
      <c r="K14" s="107"/>
      <c r="L14" s="107"/>
      <c r="M14" s="107"/>
      <c r="N14" s="107"/>
      <c r="O14" s="107"/>
      <c r="P14" s="107"/>
      <c r="Q14" s="107"/>
      <c r="R14" s="107"/>
      <c r="S14" s="107"/>
      <c r="T14" s="107"/>
      <c r="U14" s="107"/>
      <c r="V14" s="107"/>
      <c r="W14" s="107"/>
      <c r="X14" s="107"/>
      <c r="Y14" s="107"/>
      <c r="Z14" s="107"/>
    </row>
    <row r="15" spans="1:26" ht="15" customHeight="1" x14ac:dyDescent="0.15">
      <c r="A15" s="107"/>
      <c r="B15" s="903"/>
      <c r="C15" s="904"/>
      <c r="D15" s="905"/>
      <c r="E15" s="916"/>
      <c r="F15" s="899"/>
      <c r="G15" s="899"/>
      <c r="H15" s="917"/>
      <c r="I15" s="108"/>
      <c r="J15" s="108"/>
      <c r="K15" s="107"/>
      <c r="L15" s="107"/>
      <c r="M15" s="107"/>
      <c r="N15" s="107"/>
      <c r="O15" s="107"/>
      <c r="P15" s="107"/>
      <c r="Q15" s="107"/>
      <c r="R15" s="107"/>
      <c r="S15" s="107"/>
      <c r="T15" s="107"/>
      <c r="U15" s="107"/>
      <c r="V15" s="107"/>
      <c r="W15" s="107"/>
      <c r="X15" s="107"/>
      <c r="Y15" s="107"/>
      <c r="Z15" s="107"/>
    </row>
    <row r="16" spans="1:26" ht="30.75" customHeight="1" x14ac:dyDescent="0.15">
      <c r="A16" s="107"/>
      <c r="B16" s="903"/>
      <c r="C16" s="904"/>
      <c r="D16" s="905"/>
      <c r="E16" s="916"/>
      <c r="F16" s="899"/>
      <c r="G16" s="899"/>
      <c r="H16" s="917"/>
      <c r="I16" s="108"/>
      <c r="J16" s="108"/>
      <c r="K16" s="107"/>
      <c r="L16" s="107"/>
      <c r="M16" s="107"/>
      <c r="N16" s="107"/>
      <c r="O16" s="107"/>
      <c r="P16" s="107"/>
      <c r="Q16" s="107"/>
      <c r="R16" s="107"/>
      <c r="S16" s="107"/>
      <c r="T16" s="107"/>
      <c r="U16" s="107"/>
      <c r="V16" s="107"/>
      <c r="W16" s="107"/>
      <c r="X16" s="107"/>
      <c r="Y16" s="107"/>
      <c r="Z16" s="107"/>
    </row>
    <row r="17" spans="1:26" ht="15" customHeight="1" x14ac:dyDescent="0.15">
      <c r="A17" s="107"/>
      <c r="B17" s="903"/>
      <c r="C17" s="904"/>
      <c r="D17" s="905"/>
      <c r="E17" s="916"/>
      <c r="F17" s="899"/>
      <c r="G17" s="899"/>
      <c r="H17" s="917"/>
      <c r="I17" s="108"/>
      <c r="J17" s="108"/>
      <c r="K17" s="107"/>
      <c r="L17" s="107"/>
      <c r="M17" s="107"/>
      <c r="N17" s="107"/>
      <c r="O17" s="107"/>
      <c r="P17" s="107"/>
      <c r="Q17" s="107"/>
      <c r="R17" s="107"/>
      <c r="S17" s="107"/>
      <c r="T17" s="107"/>
      <c r="U17" s="107"/>
      <c r="V17" s="107"/>
      <c r="W17" s="107"/>
      <c r="X17" s="107"/>
      <c r="Y17" s="107"/>
      <c r="Z17" s="107"/>
    </row>
    <row r="18" spans="1:26" ht="15" customHeight="1" x14ac:dyDescent="0.15">
      <c r="A18" s="107"/>
      <c r="B18" s="903"/>
      <c r="C18" s="904"/>
      <c r="D18" s="905"/>
      <c r="E18" s="916"/>
      <c r="F18" s="899"/>
      <c r="G18" s="899"/>
      <c r="H18" s="917"/>
      <c r="I18" s="108"/>
      <c r="J18" s="108"/>
      <c r="K18" s="107"/>
      <c r="L18" s="107"/>
      <c r="M18" s="107"/>
      <c r="N18" s="107"/>
      <c r="O18" s="107"/>
      <c r="P18" s="107"/>
      <c r="Q18" s="107"/>
      <c r="R18" s="107"/>
      <c r="S18" s="107"/>
      <c r="T18" s="107"/>
      <c r="U18" s="107"/>
      <c r="V18" s="107"/>
      <c r="W18" s="107"/>
      <c r="X18" s="107"/>
      <c r="Y18" s="107"/>
      <c r="Z18" s="107"/>
    </row>
    <row r="19" spans="1:26" ht="15" customHeight="1" x14ac:dyDescent="0.15">
      <c r="A19" s="107"/>
      <c r="B19" s="903"/>
      <c r="C19" s="904"/>
      <c r="D19" s="905"/>
      <c r="E19" s="916"/>
      <c r="F19" s="899"/>
      <c r="G19" s="899"/>
      <c r="H19" s="917"/>
      <c r="I19" s="108"/>
      <c r="J19" s="108"/>
      <c r="K19" s="107"/>
      <c r="L19" s="107"/>
      <c r="M19" s="107"/>
      <c r="N19" s="107"/>
      <c r="O19" s="107"/>
      <c r="P19" s="107"/>
      <c r="Q19" s="107"/>
      <c r="R19" s="107"/>
      <c r="S19" s="107"/>
      <c r="T19" s="107"/>
      <c r="U19" s="107"/>
      <c r="V19" s="107"/>
      <c r="W19" s="107"/>
      <c r="X19" s="107"/>
      <c r="Y19" s="107"/>
      <c r="Z19" s="107"/>
    </row>
    <row r="20" spans="1:26" ht="15" customHeight="1" x14ac:dyDescent="0.15">
      <c r="A20" s="107"/>
      <c r="B20" s="903"/>
      <c r="C20" s="904"/>
      <c r="D20" s="905"/>
      <c r="E20" s="916"/>
      <c r="F20" s="899"/>
      <c r="G20" s="899"/>
      <c r="H20" s="917"/>
      <c r="I20" s="108"/>
      <c r="J20" s="108"/>
      <c r="K20" s="107"/>
      <c r="L20" s="107"/>
      <c r="M20" s="107"/>
      <c r="N20" s="107"/>
      <c r="O20" s="107"/>
      <c r="P20" s="107"/>
      <c r="Q20" s="107"/>
      <c r="R20" s="107"/>
      <c r="S20" s="107"/>
      <c r="T20" s="107"/>
      <c r="U20" s="107"/>
      <c r="V20" s="107"/>
      <c r="W20" s="107"/>
      <c r="X20" s="107"/>
      <c r="Y20" s="107"/>
      <c r="Z20" s="107"/>
    </row>
    <row r="21" spans="1:26" ht="15" customHeight="1" x14ac:dyDescent="0.15">
      <c r="A21" s="107"/>
      <c r="B21" s="903"/>
      <c r="C21" s="904"/>
      <c r="D21" s="905"/>
      <c r="E21" s="916"/>
      <c r="F21" s="899"/>
      <c r="G21" s="899"/>
      <c r="H21" s="917"/>
      <c r="I21" s="108"/>
      <c r="J21" s="108"/>
      <c r="K21" s="107"/>
      <c r="L21" s="107"/>
      <c r="M21" s="107"/>
      <c r="N21" s="107"/>
      <c r="O21" s="107"/>
      <c r="P21" s="107"/>
      <c r="Q21" s="107"/>
      <c r="R21" s="107"/>
      <c r="S21" s="107"/>
      <c r="T21" s="107"/>
      <c r="U21" s="107"/>
      <c r="V21" s="107"/>
      <c r="W21" s="107"/>
      <c r="X21" s="107"/>
      <c r="Y21" s="107"/>
      <c r="Z21" s="107"/>
    </row>
    <row r="22" spans="1:26" ht="15" customHeight="1" x14ac:dyDescent="0.15">
      <c r="A22" s="107"/>
      <c r="B22" s="903"/>
      <c r="C22" s="904"/>
      <c r="D22" s="905"/>
      <c r="E22" s="916"/>
      <c r="F22" s="899"/>
      <c r="G22" s="899"/>
      <c r="H22" s="917"/>
      <c r="I22" s="108"/>
      <c r="J22" s="108"/>
      <c r="K22" s="107"/>
      <c r="L22" s="107"/>
      <c r="M22" s="107"/>
      <c r="N22" s="107"/>
      <c r="O22" s="107"/>
      <c r="P22" s="107"/>
      <c r="Q22" s="107"/>
      <c r="R22" s="107"/>
      <c r="S22" s="107"/>
      <c r="T22" s="107"/>
      <c r="U22" s="107"/>
      <c r="V22" s="107"/>
      <c r="W22" s="107"/>
      <c r="X22" s="107"/>
      <c r="Y22" s="107"/>
      <c r="Z22" s="107"/>
    </row>
    <row r="23" spans="1:26" ht="15" customHeight="1" x14ac:dyDescent="0.15">
      <c r="A23" s="107"/>
      <c r="B23" s="903"/>
      <c r="C23" s="904"/>
      <c r="D23" s="905"/>
      <c r="E23" s="916"/>
      <c r="F23" s="899"/>
      <c r="G23" s="899"/>
      <c r="H23" s="917"/>
      <c r="I23" s="108"/>
      <c r="J23" s="108"/>
      <c r="K23" s="107"/>
      <c r="L23" s="107"/>
      <c r="M23" s="107"/>
      <c r="N23" s="107"/>
      <c r="O23" s="107"/>
      <c r="P23" s="107"/>
      <c r="Q23" s="107"/>
      <c r="R23" s="107"/>
      <c r="S23" s="107"/>
      <c r="T23" s="107"/>
      <c r="U23" s="107"/>
      <c r="V23" s="107"/>
      <c r="W23" s="107"/>
      <c r="X23" s="107"/>
      <c r="Y23" s="107"/>
      <c r="Z23" s="107"/>
    </row>
    <row r="24" spans="1:26" ht="15" customHeight="1" x14ac:dyDescent="0.15">
      <c r="A24" s="107"/>
      <c r="B24" s="903"/>
      <c r="C24" s="904"/>
      <c r="D24" s="905"/>
      <c r="E24" s="916"/>
      <c r="F24" s="899"/>
      <c r="G24" s="899"/>
      <c r="H24" s="917"/>
      <c r="I24" s="108"/>
      <c r="J24" s="108"/>
      <c r="K24" s="107"/>
      <c r="L24" s="107"/>
      <c r="M24" s="107"/>
      <c r="N24" s="107"/>
      <c r="O24" s="107"/>
      <c r="P24" s="107"/>
      <c r="Q24" s="107"/>
      <c r="R24" s="107"/>
      <c r="S24" s="107"/>
      <c r="T24" s="107"/>
      <c r="U24" s="107"/>
      <c r="V24" s="107"/>
      <c r="W24" s="107"/>
      <c r="X24" s="107"/>
      <c r="Y24" s="107"/>
      <c r="Z24" s="107"/>
    </row>
    <row r="25" spans="1:26" ht="54.75" customHeight="1" x14ac:dyDescent="0.15">
      <c r="A25" s="107"/>
      <c r="B25" s="906"/>
      <c r="C25" s="907"/>
      <c r="D25" s="908"/>
      <c r="E25" s="918"/>
      <c r="F25" s="910"/>
      <c r="G25" s="910"/>
      <c r="H25" s="912"/>
      <c r="I25" s="108"/>
      <c r="J25" s="108"/>
      <c r="K25" s="107"/>
      <c r="L25" s="107"/>
      <c r="M25" s="107"/>
      <c r="N25" s="107"/>
      <c r="O25" s="107"/>
      <c r="P25" s="107"/>
      <c r="Q25" s="107"/>
      <c r="R25" s="107"/>
      <c r="S25" s="107"/>
      <c r="T25" s="107"/>
      <c r="U25" s="107"/>
      <c r="V25" s="107"/>
      <c r="W25" s="107"/>
      <c r="X25" s="107"/>
      <c r="Y25" s="107"/>
      <c r="Z25" s="107"/>
    </row>
    <row r="26" spans="1:26" ht="15" customHeight="1" x14ac:dyDescent="0.2">
      <c r="A26" s="107"/>
      <c r="B26" s="896" t="s">
        <v>31</v>
      </c>
      <c r="C26" s="894"/>
      <c r="D26" s="894"/>
      <c r="E26" s="894"/>
      <c r="F26" s="894"/>
      <c r="G26" s="894"/>
      <c r="H26" s="895"/>
      <c r="I26" s="108"/>
      <c r="J26" s="108"/>
      <c r="K26" s="107"/>
      <c r="L26" s="107"/>
      <c r="M26" s="107"/>
      <c r="N26" s="107"/>
      <c r="O26" s="107"/>
      <c r="P26" s="107"/>
      <c r="Q26" s="107"/>
      <c r="R26" s="107"/>
      <c r="S26" s="107"/>
      <c r="T26" s="107"/>
      <c r="U26" s="107"/>
      <c r="V26" s="107"/>
      <c r="W26" s="107"/>
      <c r="X26" s="107"/>
      <c r="Y26" s="107"/>
      <c r="Z26" s="107"/>
    </row>
    <row r="27" spans="1:26" ht="9" customHeight="1" x14ac:dyDescent="0.15">
      <c r="A27" s="107"/>
      <c r="B27" s="753"/>
      <c r="C27" s="909"/>
      <c r="D27" s="909"/>
      <c r="E27" s="909"/>
      <c r="F27" s="909"/>
      <c r="G27" s="909"/>
      <c r="H27" s="909"/>
      <c r="I27" s="108"/>
      <c r="J27" s="108"/>
      <c r="K27" s="107"/>
      <c r="L27" s="107"/>
      <c r="M27" s="107"/>
      <c r="N27" s="107"/>
      <c r="O27" s="107"/>
      <c r="P27" s="107"/>
      <c r="Q27" s="107"/>
      <c r="R27" s="107"/>
      <c r="S27" s="107"/>
      <c r="T27" s="107"/>
      <c r="U27" s="107"/>
      <c r="V27" s="107"/>
      <c r="W27" s="107"/>
      <c r="X27" s="107"/>
      <c r="Y27" s="107"/>
      <c r="Z27" s="107"/>
    </row>
    <row r="28" spans="1:26" ht="9" customHeight="1" x14ac:dyDescent="0.15">
      <c r="A28" s="107"/>
      <c r="B28" s="899"/>
      <c r="C28" s="899"/>
      <c r="D28" s="899"/>
      <c r="E28" s="899"/>
      <c r="F28" s="899"/>
      <c r="G28" s="899"/>
      <c r="H28" s="899"/>
      <c r="I28" s="108"/>
      <c r="J28" s="108"/>
      <c r="K28" s="107"/>
      <c r="L28" s="107"/>
      <c r="M28" s="107"/>
      <c r="N28" s="107"/>
      <c r="O28" s="107"/>
      <c r="P28" s="107"/>
      <c r="Q28" s="107"/>
      <c r="R28" s="107"/>
      <c r="S28" s="107"/>
      <c r="T28" s="107"/>
      <c r="U28" s="107"/>
      <c r="V28" s="107"/>
      <c r="W28" s="107"/>
      <c r="X28" s="107"/>
      <c r="Y28" s="107"/>
      <c r="Z28" s="107"/>
    </row>
    <row r="29" spans="1:26" ht="9" customHeight="1" x14ac:dyDescent="0.15">
      <c r="A29" s="107"/>
      <c r="B29" s="899"/>
      <c r="C29" s="899"/>
      <c r="D29" s="899"/>
      <c r="E29" s="899"/>
      <c r="F29" s="899"/>
      <c r="G29" s="899"/>
      <c r="H29" s="899"/>
      <c r="I29" s="108"/>
      <c r="J29" s="108"/>
      <c r="K29" s="107"/>
      <c r="L29" s="107"/>
      <c r="M29" s="107"/>
      <c r="N29" s="107"/>
      <c r="O29" s="107"/>
      <c r="P29" s="107"/>
      <c r="Q29" s="107"/>
      <c r="R29" s="107"/>
      <c r="S29" s="107"/>
      <c r="T29" s="107"/>
      <c r="U29" s="107"/>
      <c r="V29" s="107"/>
      <c r="W29" s="107"/>
      <c r="X29" s="107"/>
      <c r="Y29" s="107"/>
      <c r="Z29" s="107"/>
    </row>
    <row r="30" spans="1:26" ht="9" customHeight="1" x14ac:dyDescent="0.15">
      <c r="A30" s="107"/>
      <c r="B30" s="910"/>
      <c r="C30" s="910"/>
      <c r="D30" s="910"/>
      <c r="E30" s="910"/>
      <c r="F30" s="910"/>
      <c r="G30" s="910"/>
      <c r="H30" s="910"/>
      <c r="I30" s="108"/>
      <c r="J30" s="108"/>
      <c r="K30" s="107"/>
      <c r="L30" s="107"/>
      <c r="M30" s="107"/>
      <c r="N30" s="107"/>
      <c r="O30" s="107"/>
      <c r="P30" s="107"/>
      <c r="Q30" s="107"/>
      <c r="R30" s="107"/>
      <c r="S30" s="107"/>
      <c r="T30" s="107"/>
      <c r="U30" s="107"/>
      <c r="V30" s="107"/>
      <c r="W30" s="107"/>
      <c r="X30" s="107"/>
      <c r="Y30" s="107"/>
      <c r="Z30" s="107"/>
    </row>
    <row r="31" spans="1:26" ht="15" customHeight="1" x14ac:dyDescent="0.2">
      <c r="A31" s="107"/>
      <c r="B31" s="896" t="s">
        <v>30</v>
      </c>
      <c r="C31" s="894"/>
      <c r="D31" s="894"/>
      <c r="E31" s="894"/>
      <c r="F31" s="894"/>
      <c r="G31" s="894"/>
      <c r="H31" s="895"/>
      <c r="I31" s="108"/>
      <c r="J31" s="108"/>
      <c r="K31" s="107"/>
      <c r="L31" s="107"/>
      <c r="M31" s="107"/>
      <c r="N31" s="107"/>
      <c r="O31" s="107"/>
      <c r="P31" s="107"/>
      <c r="Q31" s="107"/>
      <c r="R31" s="107"/>
      <c r="S31" s="107"/>
      <c r="T31" s="107"/>
      <c r="U31" s="107"/>
      <c r="V31" s="107"/>
      <c r="W31" s="107"/>
      <c r="X31" s="107"/>
      <c r="Y31" s="107"/>
      <c r="Z31" s="107"/>
    </row>
    <row r="32" spans="1:26" ht="46.5" customHeight="1" x14ac:dyDescent="0.2">
      <c r="A32" s="107"/>
      <c r="B32" s="911" t="s">
        <v>294</v>
      </c>
      <c r="C32" s="910"/>
      <c r="D32" s="910"/>
      <c r="E32" s="910"/>
      <c r="F32" s="910"/>
      <c r="G32" s="910"/>
      <c r="H32" s="912"/>
      <c r="I32" s="108"/>
      <c r="J32" s="108"/>
      <c r="K32" s="107"/>
      <c r="L32" s="107"/>
      <c r="M32" s="107"/>
      <c r="N32" s="107"/>
      <c r="O32" s="107"/>
      <c r="P32" s="107"/>
      <c r="Q32" s="107"/>
      <c r="R32" s="107"/>
      <c r="S32" s="107"/>
      <c r="T32" s="107"/>
      <c r="U32" s="107"/>
      <c r="V32" s="107"/>
      <c r="W32" s="107"/>
      <c r="X32" s="107"/>
      <c r="Y32" s="107"/>
      <c r="Z32" s="107"/>
    </row>
    <row r="33" spans="1:26" ht="15" customHeight="1" x14ac:dyDescent="0.2">
      <c r="A33" s="107"/>
      <c r="B33" s="896" t="s">
        <v>29</v>
      </c>
      <c r="C33" s="894"/>
      <c r="D33" s="894"/>
      <c r="E33" s="894"/>
      <c r="F33" s="894"/>
      <c r="G33" s="894"/>
      <c r="H33" s="895"/>
      <c r="I33" s="108"/>
      <c r="J33" s="108"/>
      <c r="K33" s="107"/>
      <c r="L33" s="107"/>
      <c r="M33" s="107"/>
      <c r="N33" s="107"/>
      <c r="O33" s="107"/>
      <c r="P33" s="107"/>
      <c r="Q33" s="107"/>
      <c r="R33" s="107"/>
      <c r="S33" s="107"/>
      <c r="T33" s="107"/>
      <c r="U33" s="107"/>
      <c r="V33" s="107"/>
      <c r="W33" s="107"/>
      <c r="X33" s="107"/>
      <c r="Y33" s="107"/>
      <c r="Z33" s="107"/>
    </row>
    <row r="34" spans="1:26" ht="27.75" customHeight="1" x14ac:dyDescent="0.2">
      <c r="A34" s="107"/>
      <c r="B34" s="893" t="s">
        <v>53</v>
      </c>
      <c r="C34" s="894"/>
      <c r="D34" s="894"/>
      <c r="E34" s="894"/>
      <c r="F34" s="894"/>
      <c r="G34" s="894"/>
      <c r="H34" s="895"/>
      <c r="I34" s="108"/>
      <c r="J34" s="108"/>
      <c r="K34" s="107"/>
      <c r="L34" s="107"/>
      <c r="M34" s="107"/>
      <c r="N34" s="107"/>
      <c r="O34" s="107"/>
      <c r="P34" s="107"/>
      <c r="Q34" s="107"/>
      <c r="R34" s="107"/>
      <c r="S34" s="107"/>
      <c r="T34" s="107"/>
      <c r="U34" s="107"/>
      <c r="V34" s="107"/>
      <c r="W34" s="107"/>
      <c r="X34" s="107"/>
      <c r="Y34" s="107"/>
      <c r="Z34" s="107"/>
    </row>
    <row r="35" spans="1:26" ht="15" customHeight="1" x14ac:dyDescent="0.2">
      <c r="A35" s="107"/>
      <c r="B35" s="896" t="s">
        <v>28</v>
      </c>
      <c r="C35" s="894"/>
      <c r="D35" s="894"/>
      <c r="E35" s="894"/>
      <c r="F35" s="894"/>
      <c r="G35" s="894"/>
      <c r="H35" s="895"/>
      <c r="I35" s="108"/>
      <c r="J35" s="108"/>
      <c r="K35" s="107"/>
      <c r="L35" s="107"/>
      <c r="M35" s="107"/>
      <c r="N35" s="107"/>
      <c r="O35" s="107"/>
      <c r="P35" s="107"/>
      <c r="Q35" s="107"/>
      <c r="R35" s="107"/>
      <c r="S35" s="107"/>
      <c r="T35" s="107"/>
      <c r="U35" s="107"/>
      <c r="V35" s="107"/>
      <c r="W35" s="107"/>
      <c r="X35" s="107"/>
      <c r="Y35" s="107"/>
      <c r="Z35" s="107"/>
    </row>
    <row r="36" spans="1:26" ht="15" customHeight="1" x14ac:dyDescent="0.2">
      <c r="A36" s="107"/>
      <c r="B36" s="897" t="s">
        <v>27</v>
      </c>
      <c r="C36" s="894"/>
      <c r="D36" s="894"/>
      <c r="E36" s="894"/>
      <c r="F36" s="894"/>
      <c r="G36" s="894"/>
      <c r="H36" s="895"/>
      <c r="I36" s="108"/>
      <c r="J36" s="108"/>
      <c r="K36" s="107"/>
      <c r="L36" s="107"/>
      <c r="M36" s="107"/>
      <c r="N36" s="107"/>
      <c r="O36" s="107"/>
      <c r="P36" s="107"/>
      <c r="Q36" s="107"/>
      <c r="R36" s="107"/>
      <c r="S36" s="107"/>
      <c r="T36" s="107"/>
      <c r="U36" s="107"/>
      <c r="V36" s="107"/>
      <c r="W36" s="107"/>
      <c r="X36" s="107"/>
      <c r="Y36" s="107"/>
      <c r="Z36" s="107"/>
    </row>
    <row r="37" spans="1:26" ht="15" customHeight="1" x14ac:dyDescent="0.15">
      <c r="A37" s="107"/>
      <c r="B37" s="110" t="s">
        <v>54</v>
      </c>
      <c r="C37" s="111"/>
      <c r="D37" s="111"/>
      <c r="E37" s="111"/>
      <c r="F37" s="111"/>
      <c r="G37" s="111"/>
      <c r="H37" s="111"/>
      <c r="I37" s="108"/>
      <c r="J37" s="108"/>
      <c r="K37" s="107"/>
      <c r="L37" s="107"/>
      <c r="M37" s="107"/>
      <c r="N37" s="107"/>
      <c r="O37" s="107"/>
      <c r="P37" s="107"/>
      <c r="Q37" s="107"/>
      <c r="R37" s="107"/>
      <c r="S37" s="107"/>
      <c r="T37" s="107"/>
      <c r="U37" s="107"/>
      <c r="V37" s="107"/>
      <c r="W37" s="107"/>
      <c r="X37" s="107"/>
      <c r="Y37" s="107"/>
      <c r="Z37" s="107"/>
    </row>
    <row r="38" spans="1:26" ht="15" customHeight="1" x14ac:dyDescent="0.15">
      <c r="A38" s="107"/>
      <c r="B38" s="898" t="s">
        <v>55</v>
      </c>
      <c r="C38" s="899"/>
      <c r="D38" s="112"/>
      <c r="E38" s="112"/>
      <c r="F38" s="112"/>
      <c r="G38" s="112"/>
      <c r="H38" s="112"/>
      <c r="I38" s="108"/>
      <c r="J38" s="108"/>
      <c r="K38" s="107"/>
      <c r="L38" s="107"/>
      <c r="M38" s="107"/>
      <c r="N38" s="107"/>
      <c r="O38" s="107"/>
      <c r="P38" s="107"/>
      <c r="Q38" s="107"/>
      <c r="R38" s="107"/>
      <c r="S38" s="107"/>
      <c r="T38" s="107"/>
      <c r="U38" s="107"/>
      <c r="V38" s="107"/>
      <c r="W38" s="107"/>
      <c r="X38" s="107"/>
      <c r="Y38" s="107"/>
      <c r="Z38" s="107"/>
    </row>
    <row r="39" spans="1:26" ht="15" customHeight="1" x14ac:dyDescent="0.15">
      <c r="A39" s="107"/>
      <c r="B39" s="113"/>
      <c r="C39" s="113"/>
      <c r="D39" s="113"/>
      <c r="E39" s="113"/>
      <c r="F39" s="113"/>
      <c r="G39" s="113"/>
      <c r="H39" s="113"/>
      <c r="I39" s="108"/>
      <c r="J39" s="108"/>
      <c r="K39" s="107"/>
      <c r="L39" s="107"/>
      <c r="M39" s="107"/>
      <c r="N39" s="107"/>
      <c r="O39" s="107"/>
      <c r="P39" s="107"/>
      <c r="Q39" s="107"/>
      <c r="R39" s="107"/>
      <c r="S39" s="107"/>
      <c r="T39" s="107"/>
      <c r="U39" s="107"/>
      <c r="V39" s="107"/>
      <c r="W39" s="107"/>
      <c r="X39" s="107"/>
      <c r="Y39" s="107"/>
      <c r="Z39" s="107"/>
    </row>
    <row r="40" spans="1:26" ht="15" customHeight="1" x14ac:dyDescent="0.15">
      <c r="A40" s="107"/>
      <c r="B40" s="107"/>
      <c r="C40" s="107"/>
      <c r="D40" s="107"/>
      <c r="E40" s="107"/>
      <c r="F40" s="108"/>
      <c r="G40" s="108"/>
      <c r="H40" s="108"/>
      <c r="I40" s="108"/>
      <c r="J40" s="108"/>
      <c r="K40" s="107"/>
      <c r="L40" s="107"/>
      <c r="M40" s="107"/>
      <c r="N40" s="107"/>
      <c r="O40" s="107"/>
      <c r="P40" s="107"/>
      <c r="Q40" s="107"/>
      <c r="R40" s="107"/>
      <c r="S40" s="107"/>
      <c r="T40" s="107"/>
      <c r="U40" s="107"/>
      <c r="V40" s="107"/>
      <c r="W40" s="107"/>
      <c r="X40" s="107"/>
      <c r="Y40" s="107"/>
      <c r="Z40" s="107"/>
    </row>
    <row r="41" spans="1:26" ht="15" customHeight="1" x14ac:dyDescent="0.15">
      <c r="A41" s="107"/>
      <c r="B41" s="107"/>
      <c r="C41" s="107"/>
      <c r="D41" s="107"/>
      <c r="E41" s="107"/>
      <c r="F41" s="108"/>
      <c r="G41" s="108"/>
      <c r="H41" s="108"/>
      <c r="I41" s="108"/>
      <c r="J41" s="108"/>
      <c r="K41" s="107"/>
      <c r="L41" s="107"/>
      <c r="M41" s="107"/>
      <c r="N41" s="107"/>
      <c r="O41" s="107"/>
      <c r="P41" s="107"/>
      <c r="Q41" s="107"/>
      <c r="R41" s="107"/>
      <c r="S41" s="107"/>
      <c r="T41" s="107"/>
      <c r="U41" s="107"/>
      <c r="V41" s="107"/>
      <c r="W41" s="107"/>
      <c r="X41" s="107"/>
      <c r="Y41" s="107"/>
      <c r="Z41" s="107"/>
    </row>
    <row r="42" spans="1:26" ht="15" customHeight="1" x14ac:dyDescent="0.15">
      <c r="A42" s="107"/>
      <c r="B42" s="107"/>
      <c r="C42" s="107"/>
      <c r="D42" s="107"/>
      <c r="E42" s="107"/>
      <c r="F42" s="108"/>
      <c r="G42" s="108"/>
      <c r="H42" s="108"/>
      <c r="I42" s="108"/>
      <c r="J42" s="108"/>
      <c r="K42" s="107"/>
      <c r="L42" s="107"/>
      <c r="M42" s="107"/>
      <c r="N42" s="107"/>
      <c r="O42" s="107"/>
      <c r="P42" s="107"/>
      <c r="Q42" s="107"/>
      <c r="R42" s="107"/>
      <c r="S42" s="107"/>
      <c r="T42" s="107"/>
      <c r="U42" s="107"/>
      <c r="V42" s="107"/>
      <c r="W42" s="107"/>
      <c r="X42" s="107"/>
      <c r="Y42" s="107"/>
      <c r="Z42" s="107"/>
    </row>
    <row r="43" spans="1:26" ht="15" customHeight="1" x14ac:dyDescent="0.15">
      <c r="A43" s="107"/>
      <c r="B43" s="107"/>
      <c r="C43" s="107"/>
      <c r="D43" s="107"/>
      <c r="E43" s="107"/>
      <c r="F43" s="108"/>
      <c r="G43" s="108"/>
      <c r="H43" s="108"/>
      <c r="I43" s="108"/>
      <c r="J43" s="108"/>
      <c r="K43" s="107"/>
      <c r="L43" s="107"/>
      <c r="M43" s="107"/>
      <c r="N43" s="107"/>
      <c r="O43" s="107"/>
      <c r="P43" s="107"/>
      <c r="Q43" s="107"/>
      <c r="R43" s="107"/>
      <c r="S43" s="107"/>
      <c r="T43" s="107"/>
      <c r="U43" s="107"/>
      <c r="V43" s="107"/>
      <c r="W43" s="107"/>
      <c r="X43" s="107"/>
      <c r="Y43" s="107"/>
      <c r="Z43" s="107"/>
    </row>
    <row r="44" spans="1:26" ht="15" customHeight="1" x14ac:dyDescent="0.15">
      <c r="A44" s="107"/>
      <c r="B44" s="107"/>
      <c r="C44" s="107"/>
      <c r="D44" s="107"/>
      <c r="E44" s="107"/>
      <c r="F44" s="108"/>
      <c r="G44" s="108"/>
      <c r="H44" s="108"/>
      <c r="I44" s="108"/>
      <c r="J44" s="108"/>
      <c r="K44" s="107"/>
      <c r="L44" s="107"/>
      <c r="M44" s="107"/>
      <c r="N44" s="107"/>
      <c r="O44" s="107"/>
      <c r="P44" s="107"/>
      <c r="Q44" s="107"/>
      <c r="R44" s="107"/>
      <c r="S44" s="107"/>
      <c r="T44" s="107"/>
      <c r="U44" s="107"/>
      <c r="V44" s="107"/>
      <c r="W44" s="107"/>
      <c r="X44" s="107"/>
      <c r="Y44" s="107"/>
      <c r="Z44" s="107"/>
    </row>
    <row r="45" spans="1:26" ht="15" customHeight="1" x14ac:dyDescent="0.15">
      <c r="A45" s="107"/>
      <c r="B45" s="107"/>
      <c r="C45" s="107"/>
      <c r="D45" s="107"/>
      <c r="E45" s="107"/>
      <c r="F45" s="108"/>
      <c r="G45" s="108"/>
      <c r="H45" s="108"/>
      <c r="I45" s="108"/>
      <c r="J45" s="108"/>
      <c r="K45" s="107"/>
      <c r="L45" s="107"/>
      <c r="M45" s="107"/>
      <c r="N45" s="107"/>
      <c r="O45" s="107"/>
      <c r="P45" s="107"/>
      <c r="Q45" s="107"/>
      <c r="R45" s="107"/>
      <c r="S45" s="107"/>
      <c r="T45" s="107"/>
      <c r="U45" s="107"/>
      <c r="V45" s="107"/>
      <c r="W45" s="107"/>
      <c r="X45" s="107"/>
      <c r="Y45" s="107"/>
      <c r="Z45" s="107"/>
    </row>
    <row r="46" spans="1:26" ht="15" customHeight="1" x14ac:dyDescent="0.15">
      <c r="A46" s="107"/>
      <c r="B46" s="107"/>
      <c r="C46" s="107"/>
      <c r="D46" s="107"/>
      <c r="E46" s="107"/>
      <c r="F46" s="108"/>
      <c r="G46" s="108"/>
      <c r="H46" s="108"/>
      <c r="I46" s="108"/>
      <c r="J46" s="108"/>
      <c r="K46" s="107"/>
      <c r="L46" s="107"/>
      <c r="M46" s="107"/>
      <c r="N46" s="107"/>
      <c r="O46" s="107"/>
      <c r="P46" s="107"/>
      <c r="Q46" s="107"/>
      <c r="R46" s="107"/>
      <c r="S46" s="107"/>
      <c r="T46" s="107"/>
      <c r="U46" s="107"/>
      <c r="V46" s="107"/>
      <c r="W46" s="107"/>
      <c r="X46" s="107"/>
      <c r="Y46" s="107"/>
      <c r="Z46" s="107"/>
    </row>
    <row r="47" spans="1:26" ht="15" customHeight="1" x14ac:dyDescent="0.15">
      <c r="A47" s="107"/>
      <c r="B47" s="107"/>
      <c r="C47" s="107"/>
      <c r="D47" s="107"/>
      <c r="E47" s="107"/>
      <c r="F47" s="108"/>
      <c r="G47" s="108"/>
      <c r="H47" s="108"/>
      <c r="I47" s="108"/>
      <c r="J47" s="108"/>
      <c r="K47" s="107"/>
      <c r="L47" s="107"/>
      <c r="M47" s="107"/>
      <c r="N47" s="107"/>
      <c r="O47" s="107"/>
      <c r="P47" s="107"/>
      <c r="Q47" s="107"/>
      <c r="R47" s="107"/>
      <c r="S47" s="107"/>
      <c r="T47" s="107"/>
      <c r="U47" s="107"/>
      <c r="V47" s="107"/>
      <c r="W47" s="107"/>
      <c r="X47" s="107"/>
      <c r="Y47" s="107"/>
      <c r="Z47" s="107"/>
    </row>
    <row r="48" spans="1:26" ht="15" customHeight="1" x14ac:dyDescent="0.15">
      <c r="A48" s="107"/>
      <c r="B48" s="107"/>
      <c r="C48" s="107"/>
      <c r="D48" s="107"/>
      <c r="E48" s="107"/>
      <c r="F48" s="108"/>
      <c r="G48" s="108"/>
      <c r="H48" s="108"/>
      <c r="I48" s="108"/>
      <c r="J48" s="108"/>
      <c r="K48" s="107"/>
      <c r="L48" s="107"/>
      <c r="M48" s="107"/>
      <c r="N48" s="107"/>
      <c r="O48" s="107"/>
      <c r="P48" s="107"/>
      <c r="Q48" s="107"/>
      <c r="R48" s="107"/>
      <c r="S48" s="107"/>
      <c r="T48" s="107"/>
      <c r="U48" s="107"/>
      <c r="V48" s="107"/>
      <c r="W48" s="107"/>
      <c r="X48" s="107"/>
      <c r="Y48" s="107"/>
      <c r="Z48" s="107"/>
    </row>
    <row r="49" spans="1:26" ht="15" customHeight="1" x14ac:dyDescent="0.15">
      <c r="A49" s="107"/>
      <c r="B49" s="107"/>
      <c r="C49" s="107"/>
      <c r="D49" s="107"/>
      <c r="E49" s="107"/>
      <c r="F49" s="108"/>
      <c r="G49" s="108"/>
      <c r="H49" s="108"/>
      <c r="I49" s="108"/>
      <c r="J49" s="108"/>
      <c r="K49" s="107"/>
      <c r="L49" s="107"/>
      <c r="M49" s="107"/>
      <c r="N49" s="107"/>
      <c r="O49" s="107"/>
      <c r="P49" s="107"/>
      <c r="Q49" s="107"/>
      <c r="R49" s="107"/>
      <c r="S49" s="107"/>
      <c r="T49" s="107"/>
      <c r="U49" s="107"/>
      <c r="V49" s="107"/>
      <c r="W49" s="107"/>
      <c r="X49" s="107"/>
      <c r="Y49" s="107"/>
      <c r="Z49" s="107"/>
    </row>
    <row r="50" spans="1:26" ht="15" customHeight="1" x14ac:dyDescent="0.15">
      <c r="A50" s="107"/>
      <c r="B50" s="107"/>
      <c r="C50" s="107"/>
      <c r="D50" s="107"/>
      <c r="E50" s="107"/>
      <c r="F50" s="108"/>
      <c r="G50" s="108"/>
      <c r="H50" s="108"/>
      <c r="I50" s="108"/>
      <c r="J50" s="108"/>
      <c r="K50" s="107"/>
      <c r="L50" s="107"/>
      <c r="M50" s="107"/>
      <c r="N50" s="107"/>
      <c r="O50" s="107"/>
      <c r="P50" s="107"/>
      <c r="Q50" s="107"/>
      <c r="R50" s="107"/>
      <c r="S50" s="107"/>
      <c r="T50" s="107"/>
      <c r="U50" s="107"/>
      <c r="V50" s="107"/>
      <c r="W50" s="107"/>
      <c r="X50" s="107"/>
      <c r="Y50" s="107"/>
      <c r="Z50" s="107"/>
    </row>
    <row r="51" spans="1:26" ht="15" customHeight="1" x14ac:dyDescent="0.15">
      <c r="A51" s="107"/>
      <c r="B51" s="107"/>
      <c r="C51" s="107"/>
      <c r="D51" s="107"/>
      <c r="E51" s="107"/>
      <c r="F51" s="108"/>
      <c r="G51" s="108"/>
      <c r="H51" s="108"/>
      <c r="I51" s="108"/>
      <c r="J51" s="108"/>
      <c r="K51" s="107"/>
      <c r="L51" s="107"/>
      <c r="M51" s="107"/>
      <c r="N51" s="107"/>
      <c r="O51" s="107"/>
      <c r="P51" s="107"/>
      <c r="Q51" s="107"/>
      <c r="R51" s="107"/>
      <c r="S51" s="107"/>
      <c r="T51" s="107"/>
      <c r="U51" s="107"/>
      <c r="V51" s="107"/>
      <c r="W51" s="107"/>
      <c r="X51" s="107"/>
      <c r="Y51" s="107"/>
      <c r="Z51" s="107"/>
    </row>
    <row r="52" spans="1:26" ht="15" customHeight="1" x14ac:dyDescent="0.15">
      <c r="A52" s="107"/>
      <c r="B52" s="107"/>
      <c r="C52" s="107"/>
      <c r="D52" s="107"/>
      <c r="E52" s="107"/>
      <c r="F52" s="108"/>
      <c r="G52" s="108"/>
      <c r="H52" s="108"/>
      <c r="I52" s="108"/>
      <c r="J52" s="108"/>
      <c r="K52" s="107"/>
      <c r="L52" s="107"/>
      <c r="M52" s="107"/>
      <c r="N52" s="107"/>
      <c r="O52" s="107"/>
      <c r="P52" s="107"/>
      <c r="Q52" s="107"/>
      <c r="R52" s="107"/>
      <c r="S52" s="107"/>
      <c r="T52" s="107"/>
      <c r="U52" s="107"/>
      <c r="V52" s="107"/>
      <c r="W52" s="107"/>
      <c r="X52" s="107"/>
      <c r="Y52" s="107"/>
      <c r="Z52" s="107"/>
    </row>
    <row r="53" spans="1:26" ht="15" customHeight="1" x14ac:dyDescent="0.15">
      <c r="A53" s="107"/>
      <c r="B53" s="107"/>
      <c r="C53" s="107"/>
      <c r="D53" s="107"/>
      <c r="E53" s="107"/>
      <c r="F53" s="108"/>
      <c r="G53" s="108"/>
      <c r="H53" s="108"/>
      <c r="I53" s="108"/>
      <c r="J53" s="108"/>
      <c r="K53" s="107"/>
      <c r="L53" s="107"/>
      <c r="M53" s="107"/>
      <c r="N53" s="107"/>
      <c r="O53" s="107"/>
      <c r="P53" s="107"/>
      <c r="Q53" s="107"/>
      <c r="R53" s="107"/>
      <c r="S53" s="107"/>
      <c r="T53" s="107"/>
      <c r="U53" s="107"/>
      <c r="V53" s="107"/>
      <c r="W53" s="107"/>
      <c r="X53" s="107"/>
      <c r="Y53" s="107"/>
      <c r="Z53" s="107"/>
    </row>
    <row r="54" spans="1:26" ht="15" customHeight="1" x14ac:dyDescent="0.15">
      <c r="A54" s="107"/>
      <c r="B54" s="107"/>
      <c r="C54" s="107"/>
      <c r="D54" s="107"/>
      <c r="E54" s="107"/>
      <c r="F54" s="108"/>
      <c r="G54" s="108"/>
      <c r="H54" s="108"/>
      <c r="I54" s="108"/>
      <c r="J54" s="108"/>
      <c r="K54" s="107"/>
      <c r="L54" s="107"/>
      <c r="M54" s="107"/>
      <c r="N54" s="107"/>
      <c r="O54" s="107"/>
      <c r="P54" s="107"/>
      <c r="Q54" s="107"/>
      <c r="R54" s="107"/>
      <c r="S54" s="107"/>
      <c r="T54" s="107"/>
      <c r="U54" s="107"/>
      <c r="V54" s="107"/>
      <c r="W54" s="107"/>
      <c r="X54" s="107"/>
      <c r="Y54" s="107"/>
      <c r="Z54" s="107"/>
    </row>
    <row r="55" spans="1:26" ht="15" customHeight="1" x14ac:dyDescent="0.15">
      <c r="A55" s="107"/>
      <c r="B55" s="107"/>
      <c r="C55" s="107"/>
      <c r="D55" s="107"/>
      <c r="E55" s="107"/>
      <c r="F55" s="108"/>
      <c r="G55" s="108"/>
      <c r="H55" s="108"/>
      <c r="I55" s="108"/>
      <c r="J55" s="108"/>
      <c r="K55" s="107"/>
      <c r="L55" s="107"/>
      <c r="M55" s="107"/>
      <c r="N55" s="107"/>
      <c r="O55" s="107"/>
      <c r="P55" s="107"/>
      <c r="Q55" s="107"/>
      <c r="R55" s="107"/>
      <c r="S55" s="107"/>
      <c r="T55" s="107"/>
      <c r="U55" s="107"/>
      <c r="V55" s="107"/>
      <c r="W55" s="107"/>
      <c r="X55" s="107"/>
      <c r="Y55" s="107"/>
      <c r="Z55" s="107"/>
    </row>
    <row r="56" spans="1:26" ht="15" customHeight="1" x14ac:dyDescent="0.15">
      <c r="A56" s="107"/>
      <c r="B56" s="107"/>
      <c r="C56" s="107"/>
      <c r="D56" s="107"/>
      <c r="E56" s="107"/>
      <c r="F56" s="108"/>
      <c r="G56" s="108"/>
      <c r="H56" s="108"/>
      <c r="I56" s="108"/>
      <c r="J56" s="108"/>
      <c r="K56" s="107"/>
      <c r="L56" s="107"/>
      <c r="M56" s="107"/>
      <c r="N56" s="107"/>
      <c r="O56" s="107"/>
      <c r="P56" s="107"/>
      <c r="Q56" s="107"/>
      <c r="R56" s="107"/>
      <c r="S56" s="107"/>
      <c r="T56" s="107"/>
      <c r="U56" s="107"/>
      <c r="V56" s="107"/>
      <c r="W56" s="107"/>
      <c r="X56" s="107"/>
      <c r="Y56" s="107"/>
      <c r="Z56" s="107"/>
    </row>
    <row r="57" spans="1:26" ht="15" customHeight="1" x14ac:dyDescent="0.15">
      <c r="A57" s="107"/>
      <c r="B57" s="107"/>
      <c r="C57" s="107"/>
      <c r="D57" s="107"/>
      <c r="E57" s="107"/>
      <c r="F57" s="108"/>
      <c r="G57" s="108"/>
      <c r="H57" s="108"/>
      <c r="I57" s="108"/>
      <c r="J57" s="108"/>
      <c r="K57" s="107"/>
      <c r="L57" s="107"/>
      <c r="M57" s="107"/>
      <c r="N57" s="107"/>
      <c r="O57" s="107"/>
      <c r="P57" s="107"/>
      <c r="Q57" s="107"/>
      <c r="R57" s="107"/>
      <c r="S57" s="107"/>
      <c r="T57" s="107"/>
      <c r="U57" s="107"/>
      <c r="V57" s="107"/>
      <c r="W57" s="107"/>
      <c r="X57" s="107"/>
      <c r="Y57" s="107"/>
      <c r="Z57" s="107"/>
    </row>
    <row r="58" spans="1:26" ht="15" customHeight="1" x14ac:dyDescent="0.15">
      <c r="A58" s="107"/>
      <c r="B58" s="107"/>
      <c r="C58" s="107"/>
      <c r="D58" s="107"/>
      <c r="E58" s="107"/>
      <c r="F58" s="108"/>
      <c r="G58" s="108"/>
      <c r="H58" s="108"/>
      <c r="I58" s="108"/>
      <c r="J58" s="108"/>
      <c r="K58" s="107"/>
      <c r="L58" s="107"/>
      <c r="M58" s="107"/>
      <c r="N58" s="107"/>
      <c r="O58" s="107"/>
      <c r="P58" s="107"/>
      <c r="Q58" s="107"/>
      <c r="R58" s="107"/>
      <c r="S58" s="107"/>
      <c r="T58" s="107"/>
      <c r="U58" s="107"/>
      <c r="V58" s="107"/>
      <c r="W58" s="107"/>
      <c r="X58" s="107"/>
      <c r="Y58" s="107"/>
      <c r="Z58" s="107"/>
    </row>
    <row r="59" spans="1:26" ht="15" customHeight="1" x14ac:dyDescent="0.15">
      <c r="A59" s="107"/>
      <c r="B59" s="107"/>
      <c r="C59" s="107"/>
      <c r="D59" s="107"/>
      <c r="E59" s="107"/>
      <c r="F59" s="108"/>
      <c r="G59" s="108"/>
      <c r="H59" s="108"/>
      <c r="I59" s="108"/>
      <c r="J59" s="108"/>
      <c r="K59" s="107"/>
      <c r="L59" s="107"/>
      <c r="M59" s="107"/>
      <c r="N59" s="107"/>
      <c r="O59" s="107"/>
      <c r="P59" s="107"/>
      <c r="Q59" s="107"/>
      <c r="R59" s="107"/>
      <c r="S59" s="107"/>
      <c r="T59" s="107"/>
      <c r="U59" s="107"/>
      <c r="V59" s="107"/>
      <c r="W59" s="107"/>
      <c r="X59" s="107"/>
      <c r="Y59" s="107"/>
      <c r="Z59" s="107"/>
    </row>
    <row r="60" spans="1:26" ht="15" customHeight="1" x14ac:dyDescent="0.15">
      <c r="A60" s="107"/>
      <c r="B60" s="107"/>
      <c r="C60" s="107"/>
      <c r="D60" s="107"/>
      <c r="E60" s="107"/>
      <c r="F60" s="108"/>
      <c r="G60" s="108"/>
      <c r="H60" s="108"/>
      <c r="I60" s="108"/>
      <c r="J60" s="108"/>
      <c r="K60" s="107"/>
      <c r="L60" s="107"/>
      <c r="M60" s="107"/>
      <c r="N60" s="107"/>
      <c r="O60" s="107"/>
      <c r="P60" s="107"/>
      <c r="Q60" s="107"/>
      <c r="R60" s="107"/>
      <c r="S60" s="107"/>
      <c r="T60" s="107"/>
      <c r="U60" s="107"/>
      <c r="V60" s="107"/>
      <c r="W60" s="107"/>
      <c r="X60" s="107"/>
      <c r="Y60" s="107"/>
      <c r="Z60" s="107"/>
    </row>
    <row r="61" spans="1:26" ht="15" customHeight="1" x14ac:dyDescent="0.15">
      <c r="A61" s="107"/>
      <c r="B61" s="107"/>
      <c r="C61" s="107"/>
      <c r="D61" s="107"/>
      <c r="E61" s="107"/>
      <c r="F61" s="108"/>
      <c r="G61" s="108"/>
      <c r="H61" s="108"/>
      <c r="I61" s="108"/>
      <c r="J61" s="108"/>
      <c r="K61" s="107"/>
      <c r="L61" s="107"/>
      <c r="M61" s="107"/>
      <c r="N61" s="107"/>
      <c r="O61" s="107"/>
      <c r="P61" s="107"/>
      <c r="Q61" s="107"/>
      <c r="R61" s="107"/>
      <c r="S61" s="107"/>
      <c r="T61" s="107"/>
      <c r="U61" s="107"/>
      <c r="V61" s="107"/>
      <c r="W61" s="107"/>
      <c r="X61" s="107"/>
      <c r="Y61" s="107"/>
      <c r="Z61" s="107"/>
    </row>
    <row r="62" spans="1:26" ht="15" customHeight="1" x14ac:dyDescent="0.15">
      <c r="A62" s="107"/>
      <c r="B62" s="107"/>
      <c r="C62" s="107"/>
      <c r="D62" s="107"/>
      <c r="E62" s="107"/>
      <c r="F62" s="108"/>
      <c r="G62" s="108"/>
      <c r="H62" s="108"/>
      <c r="I62" s="108"/>
      <c r="J62" s="108"/>
      <c r="K62" s="107"/>
      <c r="L62" s="107"/>
      <c r="M62" s="107"/>
      <c r="N62" s="107"/>
      <c r="O62" s="107"/>
      <c r="P62" s="107"/>
      <c r="Q62" s="107"/>
      <c r="R62" s="107"/>
      <c r="S62" s="107"/>
      <c r="T62" s="107"/>
      <c r="U62" s="107"/>
      <c r="V62" s="107"/>
      <c r="W62" s="107"/>
      <c r="X62" s="107"/>
      <c r="Y62" s="107"/>
      <c r="Z62" s="107"/>
    </row>
    <row r="63" spans="1:26" ht="15" customHeight="1" x14ac:dyDescent="0.15">
      <c r="A63" s="107"/>
      <c r="B63" s="107"/>
      <c r="C63" s="107"/>
      <c r="D63" s="107"/>
      <c r="E63" s="107"/>
      <c r="F63" s="108"/>
      <c r="G63" s="108"/>
      <c r="H63" s="108"/>
      <c r="I63" s="108"/>
      <c r="J63" s="108"/>
      <c r="K63" s="107"/>
      <c r="L63" s="107"/>
      <c r="M63" s="107"/>
      <c r="N63" s="107"/>
      <c r="O63" s="107"/>
      <c r="P63" s="107"/>
      <c r="Q63" s="107"/>
      <c r="R63" s="107"/>
      <c r="S63" s="107"/>
      <c r="T63" s="107"/>
      <c r="U63" s="107"/>
      <c r="V63" s="107"/>
      <c r="W63" s="107"/>
      <c r="X63" s="107"/>
      <c r="Y63" s="107"/>
      <c r="Z63" s="107"/>
    </row>
    <row r="64" spans="1:26" ht="15" customHeight="1" x14ac:dyDescent="0.15">
      <c r="A64" s="107"/>
      <c r="B64" s="107"/>
      <c r="C64" s="107"/>
      <c r="D64" s="107"/>
      <c r="E64" s="107"/>
      <c r="F64" s="108"/>
      <c r="G64" s="108"/>
      <c r="H64" s="108"/>
      <c r="I64" s="108"/>
      <c r="J64" s="108"/>
      <c r="K64" s="107"/>
      <c r="L64" s="107"/>
      <c r="M64" s="107"/>
      <c r="N64" s="107"/>
      <c r="O64" s="107"/>
      <c r="P64" s="107"/>
      <c r="Q64" s="107"/>
      <c r="R64" s="107"/>
      <c r="S64" s="107"/>
      <c r="T64" s="107"/>
      <c r="U64" s="107"/>
      <c r="V64" s="107"/>
      <c r="W64" s="107"/>
      <c r="X64" s="107"/>
      <c r="Y64" s="107"/>
      <c r="Z64" s="107"/>
    </row>
    <row r="65" spans="1:26" ht="15" customHeight="1" x14ac:dyDescent="0.15">
      <c r="A65" s="107"/>
      <c r="B65" s="107"/>
      <c r="C65" s="107"/>
      <c r="D65" s="107"/>
      <c r="E65" s="107"/>
      <c r="F65" s="108"/>
      <c r="G65" s="108"/>
      <c r="H65" s="108"/>
      <c r="I65" s="108"/>
      <c r="J65" s="108"/>
      <c r="K65" s="107"/>
      <c r="L65" s="107"/>
      <c r="M65" s="107"/>
      <c r="N65" s="107"/>
      <c r="O65" s="107"/>
      <c r="P65" s="107"/>
      <c r="Q65" s="107"/>
      <c r="R65" s="107"/>
      <c r="S65" s="107"/>
      <c r="T65" s="107"/>
      <c r="U65" s="107"/>
      <c r="V65" s="107"/>
      <c r="W65" s="107"/>
      <c r="X65" s="107"/>
      <c r="Y65" s="107"/>
      <c r="Z65" s="107"/>
    </row>
    <row r="66" spans="1:26" ht="15" customHeight="1" x14ac:dyDescent="0.15">
      <c r="A66" s="107"/>
      <c r="B66" s="107"/>
      <c r="C66" s="107"/>
      <c r="D66" s="107"/>
      <c r="E66" s="107"/>
      <c r="F66" s="108"/>
      <c r="G66" s="108"/>
      <c r="H66" s="108"/>
      <c r="I66" s="108"/>
      <c r="J66" s="108"/>
      <c r="K66" s="107"/>
      <c r="L66" s="107"/>
      <c r="M66" s="107"/>
      <c r="N66" s="107"/>
      <c r="O66" s="107"/>
      <c r="P66" s="107"/>
      <c r="Q66" s="107"/>
      <c r="R66" s="107"/>
      <c r="S66" s="107"/>
      <c r="T66" s="107"/>
      <c r="U66" s="107"/>
      <c r="V66" s="107"/>
      <c r="W66" s="107"/>
      <c r="X66" s="107"/>
      <c r="Y66" s="107"/>
      <c r="Z66" s="107"/>
    </row>
    <row r="67" spans="1:26" ht="15" customHeight="1" x14ac:dyDescent="0.15">
      <c r="A67" s="107"/>
      <c r="B67" s="107"/>
      <c r="C67" s="107"/>
      <c r="D67" s="107"/>
      <c r="E67" s="107"/>
      <c r="F67" s="108"/>
      <c r="G67" s="108"/>
      <c r="H67" s="108"/>
      <c r="I67" s="108"/>
      <c r="J67" s="108"/>
      <c r="K67" s="107"/>
      <c r="L67" s="107"/>
      <c r="M67" s="107"/>
      <c r="N67" s="107"/>
      <c r="O67" s="107"/>
      <c r="P67" s="107"/>
      <c r="Q67" s="107"/>
      <c r="R67" s="107"/>
      <c r="S67" s="107"/>
      <c r="T67" s="107"/>
      <c r="U67" s="107"/>
      <c r="V67" s="107"/>
      <c r="W67" s="107"/>
      <c r="X67" s="107"/>
      <c r="Y67" s="107"/>
      <c r="Z67" s="107"/>
    </row>
    <row r="68" spans="1:26" ht="15" customHeight="1" x14ac:dyDescent="0.15">
      <c r="A68" s="107"/>
      <c r="B68" s="107"/>
      <c r="C68" s="107"/>
      <c r="D68" s="107"/>
      <c r="E68" s="107"/>
      <c r="F68" s="108"/>
      <c r="G68" s="108"/>
      <c r="H68" s="108"/>
      <c r="I68" s="108"/>
      <c r="J68" s="108"/>
      <c r="K68" s="107"/>
      <c r="L68" s="107"/>
      <c r="M68" s="107"/>
      <c r="N68" s="107"/>
      <c r="O68" s="107"/>
      <c r="P68" s="107"/>
      <c r="Q68" s="107"/>
      <c r="R68" s="107"/>
      <c r="S68" s="107"/>
      <c r="T68" s="107"/>
      <c r="U68" s="107"/>
      <c r="V68" s="107"/>
      <c r="W68" s="107"/>
      <c r="X68" s="107"/>
      <c r="Y68" s="107"/>
      <c r="Z68" s="107"/>
    </row>
    <row r="69" spans="1:26" ht="15" customHeight="1" x14ac:dyDescent="0.15">
      <c r="A69" s="107"/>
      <c r="B69" s="107"/>
      <c r="C69" s="107"/>
      <c r="D69" s="107"/>
      <c r="E69" s="107"/>
      <c r="F69" s="108"/>
      <c r="G69" s="108"/>
      <c r="H69" s="108"/>
      <c r="I69" s="108"/>
      <c r="J69" s="108"/>
      <c r="K69" s="107"/>
      <c r="L69" s="107"/>
      <c r="M69" s="107"/>
      <c r="N69" s="107"/>
      <c r="O69" s="107"/>
      <c r="P69" s="107"/>
      <c r="Q69" s="107"/>
      <c r="R69" s="107"/>
      <c r="S69" s="107"/>
      <c r="T69" s="107"/>
      <c r="U69" s="107"/>
      <c r="V69" s="107"/>
      <c r="W69" s="107"/>
      <c r="X69" s="107"/>
      <c r="Y69" s="107"/>
      <c r="Z69" s="107"/>
    </row>
    <row r="70" spans="1:26" ht="15" customHeight="1" x14ac:dyDescent="0.15">
      <c r="A70" s="107"/>
      <c r="B70" s="107"/>
      <c r="C70" s="107"/>
      <c r="D70" s="107"/>
      <c r="E70" s="107"/>
      <c r="F70" s="108"/>
      <c r="G70" s="108"/>
      <c r="H70" s="108"/>
      <c r="I70" s="108"/>
      <c r="J70" s="108"/>
      <c r="K70" s="107"/>
      <c r="L70" s="107"/>
      <c r="M70" s="107"/>
      <c r="N70" s="107"/>
      <c r="O70" s="107"/>
      <c r="P70" s="107"/>
      <c r="Q70" s="107"/>
      <c r="R70" s="107"/>
      <c r="S70" s="107"/>
      <c r="T70" s="107"/>
      <c r="U70" s="107"/>
      <c r="V70" s="107"/>
      <c r="W70" s="107"/>
      <c r="X70" s="107"/>
      <c r="Y70" s="107"/>
      <c r="Z70" s="107"/>
    </row>
    <row r="71" spans="1:26" ht="15" customHeight="1" x14ac:dyDescent="0.15">
      <c r="A71" s="107"/>
      <c r="B71" s="107"/>
      <c r="C71" s="107"/>
      <c r="D71" s="107"/>
      <c r="E71" s="107"/>
      <c r="F71" s="108"/>
      <c r="G71" s="108"/>
      <c r="H71" s="108"/>
      <c r="I71" s="108"/>
      <c r="J71" s="108"/>
      <c r="K71" s="107"/>
      <c r="L71" s="107"/>
      <c r="M71" s="107"/>
      <c r="N71" s="107"/>
      <c r="O71" s="107"/>
      <c r="P71" s="107"/>
      <c r="Q71" s="107"/>
      <c r="R71" s="107"/>
      <c r="S71" s="107"/>
      <c r="T71" s="107"/>
      <c r="U71" s="107"/>
      <c r="V71" s="107"/>
      <c r="W71" s="107"/>
      <c r="X71" s="107"/>
      <c r="Y71" s="107"/>
      <c r="Z71" s="107"/>
    </row>
    <row r="72" spans="1:26" ht="15" customHeight="1" x14ac:dyDescent="0.15">
      <c r="A72" s="107"/>
      <c r="B72" s="107"/>
      <c r="C72" s="107"/>
      <c r="D72" s="107"/>
      <c r="E72" s="107"/>
      <c r="F72" s="108"/>
      <c r="G72" s="108"/>
      <c r="H72" s="108"/>
      <c r="I72" s="108"/>
      <c r="J72" s="108"/>
      <c r="K72" s="107"/>
      <c r="L72" s="107"/>
      <c r="M72" s="107"/>
      <c r="N72" s="107"/>
      <c r="O72" s="107"/>
      <c r="P72" s="107"/>
      <c r="Q72" s="107"/>
      <c r="R72" s="107"/>
      <c r="S72" s="107"/>
      <c r="T72" s="107"/>
      <c r="U72" s="107"/>
      <c r="V72" s="107"/>
      <c r="W72" s="107"/>
      <c r="X72" s="107"/>
      <c r="Y72" s="107"/>
      <c r="Z72" s="107"/>
    </row>
    <row r="73" spans="1:26" ht="15" customHeight="1" x14ac:dyDescent="0.15">
      <c r="A73" s="107"/>
      <c r="B73" s="107"/>
      <c r="C73" s="107"/>
      <c r="D73" s="107"/>
      <c r="E73" s="107"/>
      <c r="F73" s="108"/>
      <c r="G73" s="108"/>
      <c r="H73" s="108"/>
      <c r="I73" s="108"/>
      <c r="J73" s="108"/>
      <c r="K73" s="107"/>
      <c r="L73" s="107"/>
      <c r="M73" s="107"/>
      <c r="N73" s="107"/>
      <c r="O73" s="107"/>
      <c r="P73" s="107"/>
      <c r="Q73" s="107"/>
      <c r="R73" s="107"/>
      <c r="S73" s="107"/>
      <c r="T73" s="107"/>
      <c r="U73" s="107"/>
      <c r="V73" s="107"/>
      <c r="W73" s="107"/>
      <c r="X73" s="107"/>
      <c r="Y73" s="107"/>
      <c r="Z73" s="107"/>
    </row>
    <row r="74" spans="1:26" ht="15" customHeight="1" x14ac:dyDescent="0.15">
      <c r="A74" s="107"/>
      <c r="B74" s="107"/>
      <c r="C74" s="107"/>
      <c r="D74" s="107"/>
      <c r="E74" s="107"/>
      <c r="F74" s="108"/>
      <c r="G74" s="108"/>
      <c r="H74" s="108"/>
      <c r="I74" s="108"/>
      <c r="J74" s="108"/>
      <c r="K74" s="107"/>
      <c r="L74" s="107"/>
      <c r="M74" s="107"/>
      <c r="N74" s="107"/>
      <c r="O74" s="107"/>
      <c r="P74" s="107"/>
      <c r="Q74" s="107"/>
      <c r="R74" s="107"/>
      <c r="S74" s="107"/>
      <c r="T74" s="107"/>
      <c r="U74" s="107"/>
      <c r="V74" s="107"/>
      <c r="W74" s="107"/>
      <c r="X74" s="107"/>
      <c r="Y74" s="107"/>
      <c r="Z74" s="107"/>
    </row>
    <row r="75" spans="1:26" ht="15" customHeight="1" x14ac:dyDescent="0.15">
      <c r="A75" s="107"/>
      <c r="B75" s="107"/>
      <c r="C75" s="107"/>
      <c r="D75" s="107"/>
      <c r="E75" s="107"/>
      <c r="F75" s="108"/>
      <c r="G75" s="108"/>
      <c r="H75" s="108"/>
      <c r="I75" s="108"/>
      <c r="J75" s="108"/>
      <c r="K75" s="107"/>
      <c r="L75" s="107"/>
      <c r="M75" s="107"/>
      <c r="N75" s="107"/>
      <c r="O75" s="107"/>
      <c r="P75" s="107"/>
      <c r="Q75" s="107"/>
      <c r="R75" s="107"/>
      <c r="S75" s="107"/>
      <c r="T75" s="107"/>
      <c r="U75" s="107"/>
      <c r="V75" s="107"/>
      <c r="W75" s="107"/>
      <c r="X75" s="107"/>
      <c r="Y75" s="107"/>
      <c r="Z75" s="107"/>
    </row>
    <row r="76" spans="1:26" ht="15" customHeight="1" x14ac:dyDescent="0.15">
      <c r="A76" s="107"/>
      <c r="B76" s="107"/>
      <c r="C76" s="107"/>
      <c r="D76" s="107"/>
      <c r="E76" s="107"/>
      <c r="F76" s="108"/>
      <c r="G76" s="108"/>
      <c r="H76" s="108"/>
      <c r="I76" s="108"/>
      <c r="J76" s="108"/>
      <c r="K76" s="107"/>
      <c r="L76" s="107"/>
      <c r="M76" s="107"/>
      <c r="N76" s="107"/>
      <c r="O76" s="107"/>
      <c r="P76" s="107"/>
      <c r="Q76" s="107"/>
      <c r="R76" s="107"/>
      <c r="S76" s="107"/>
      <c r="T76" s="107"/>
      <c r="U76" s="107"/>
      <c r="V76" s="107"/>
      <c r="W76" s="107"/>
      <c r="X76" s="107"/>
      <c r="Y76" s="107"/>
      <c r="Z76" s="107"/>
    </row>
    <row r="77" spans="1:26" ht="15" customHeight="1" x14ac:dyDescent="0.15">
      <c r="A77" s="107"/>
      <c r="B77" s="107"/>
      <c r="C77" s="107"/>
      <c r="D77" s="107"/>
      <c r="E77" s="107"/>
      <c r="F77" s="108"/>
      <c r="G77" s="108"/>
      <c r="H77" s="108"/>
      <c r="I77" s="108"/>
      <c r="J77" s="108"/>
      <c r="K77" s="107"/>
      <c r="L77" s="107"/>
      <c r="M77" s="107"/>
      <c r="N77" s="107"/>
      <c r="O77" s="107"/>
      <c r="P77" s="107"/>
      <c r="Q77" s="107"/>
      <c r="R77" s="107"/>
      <c r="S77" s="107"/>
      <c r="T77" s="107"/>
      <c r="U77" s="107"/>
      <c r="V77" s="107"/>
      <c r="W77" s="107"/>
      <c r="X77" s="107"/>
      <c r="Y77" s="107"/>
      <c r="Z77" s="107"/>
    </row>
    <row r="78" spans="1:26" ht="15" customHeight="1" x14ac:dyDescent="0.15">
      <c r="A78" s="107"/>
      <c r="B78" s="107"/>
      <c r="C78" s="107"/>
      <c r="D78" s="107"/>
      <c r="E78" s="107"/>
      <c r="F78" s="108"/>
      <c r="G78" s="108"/>
      <c r="H78" s="108"/>
      <c r="I78" s="108"/>
      <c r="J78" s="108"/>
      <c r="K78" s="107"/>
      <c r="L78" s="107"/>
      <c r="M78" s="107"/>
      <c r="N78" s="107"/>
      <c r="O78" s="107"/>
      <c r="P78" s="107"/>
      <c r="Q78" s="107"/>
      <c r="R78" s="107"/>
      <c r="S78" s="107"/>
      <c r="T78" s="107"/>
      <c r="U78" s="107"/>
      <c r="V78" s="107"/>
      <c r="W78" s="107"/>
      <c r="X78" s="107"/>
      <c r="Y78" s="107"/>
      <c r="Z78" s="107"/>
    </row>
    <row r="79" spans="1:26" ht="15" customHeight="1" x14ac:dyDescent="0.15">
      <c r="A79" s="107"/>
      <c r="B79" s="107"/>
      <c r="C79" s="107"/>
      <c r="D79" s="107"/>
      <c r="E79" s="107"/>
      <c r="F79" s="108"/>
      <c r="G79" s="108"/>
      <c r="H79" s="108"/>
      <c r="I79" s="108"/>
      <c r="J79" s="108"/>
      <c r="K79" s="107"/>
      <c r="L79" s="107"/>
      <c r="M79" s="107"/>
      <c r="N79" s="107"/>
      <c r="O79" s="107"/>
      <c r="P79" s="107"/>
      <c r="Q79" s="107"/>
      <c r="R79" s="107"/>
      <c r="S79" s="107"/>
      <c r="T79" s="107"/>
      <c r="U79" s="107"/>
      <c r="V79" s="107"/>
      <c r="W79" s="107"/>
      <c r="X79" s="107"/>
      <c r="Y79" s="107"/>
      <c r="Z79" s="107"/>
    </row>
    <row r="80" spans="1:26" ht="15" customHeight="1" x14ac:dyDescent="0.15">
      <c r="A80" s="107"/>
      <c r="B80" s="107"/>
      <c r="C80" s="107"/>
      <c r="D80" s="107"/>
      <c r="E80" s="107"/>
      <c r="F80" s="108"/>
      <c r="G80" s="108"/>
      <c r="H80" s="108"/>
      <c r="I80" s="108"/>
      <c r="J80" s="108"/>
      <c r="K80" s="107"/>
      <c r="L80" s="107"/>
      <c r="M80" s="107"/>
      <c r="N80" s="107"/>
      <c r="O80" s="107"/>
      <c r="P80" s="107"/>
      <c r="Q80" s="107"/>
      <c r="R80" s="107"/>
      <c r="S80" s="107"/>
      <c r="T80" s="107"/>
      <c r="U80" s="107"/>
      <c r="V80" s="107"/>
      <c r="W80" s="107"/>
      <c r="X80" s="107"/>
      <c r="Y80" s="107"/>
      <c r="Z80" s="107"/>
    </row>
    <row r="81" spans="1:26" ht="15" customHeight="1" x14ac:dyDescent="0.15">
      <c r="A81" s="107"/>
      <c r="B81" s="107"/>
      <c r="C81" s="107"/>
      <c r="D81" s="107"/>
      <c r="E81" s="107"/>
      <c r="F81" s="108"/>
      <c r="G81" s="108"/>
      <c r="H81" s="108"/>
      <c r="I81" s="108"/>
      <c r="J81" s="108"/>
      <c r="K81" s="107"/>
      <c r="L81" s="107"/>
      <c r="M81" s="107"/>
      <c r="N81" s="107"/>
      <c r="O81" s="107"/>
      <c r="P81" s="107"/>
      <c r="Q81" s="107"/>
      <c r="R81" s="107"/>
      <c r="S81" s="107"/>
      <c r="T81" s="107"/>
      <c r="U81" s="107"/>
      <c r="V81" s="107"/>
      <c r="W81" s="107"/>
      <c r="X81" s="107"/>
      <c r="Y81" s="107"/>
      <c r="Z81" s="107"/>
    </row>
    <row r="82" spans="1:26" ht="15" customHeight="1" x14ac:dyDescent="0.15">
      <c r="A82" s="107"/>
      <c r="B82" s="107"/>
      <c r="C82" s="107"/>
      <c r="D82" s="107"/>
      <c r="E82" s="107"/>
      <c r="F82" s="108"/>
      <c r="G82" s="108"/>
      <c r="H82" s="108"/>
      <c r="I82" s="108"/>
      <c r="J82" s="108"/>
      <c r="K82" s="107"/>
      <c r="L82" s="107"/>
      <c r="M82" s="107"/>
      <c r="N82" s="107"/>
      <c r="O82" s="107"/>
      <c r="P82" s="107"/>
      <c r="Q82" s="107"/>
      <c r="R82" s="107"/>
      <c r="S82" s="107"/>
      <c r="T82" s="107"/>
      <c r="U82" s="107"/>
      <c r="V82" s="107"/>
      <c r="W82" s="107"/>
      <c r="X82" s="107"/>
      <c r="Y82" s="107"/>
      <c r="Z82" s="107"/>
    </row>
    <row r="83" spans="1:26" ht="15" customHeight="1" x14ac:dyDescent="0.15">
      <c r="A83" s="107"/>
      <c r="B83" s="107"/>
      <c r="C83" s="107"/>
      <c r="D83" s="107"/>
      <c r="E83" s="107"/>
      <c r="F83" s="108"/>
      <c r="G83" s="108"/>
      <c r="H83" s="108"/>
      <c r="I83" s="108"/>
      <c r="J83" s="108"/>
      <c r="K83" s="107"/>
      <c r="L83" s="107"/>
      <c r="M83" s="107"/>
      <c r="N83" s="107"/>
      <c r="O83" s="107"/>
      <c r="P83" s="107"/>
      <c r="Q83" s="107"/>
      <c r="R83" s="107"/>
      <c r="S83" s="107"/>
      <c r="T83" s="107"/>
      <c r="U83" s="107"/>
      <c r="V83" s="107"/>
      <c r="W83" s="107"/>
      <c r="X83" s="107"/>
      <c r="Y83" s="107"/>
      <c r="Z83" s="107"/>
    </row>
    <row r="84" spans="1:26" ht="15" customHeight="1" x14ac:dyDescent="0.15">
      <c r="A84" s="107"/>
      <c r="B84" s="107"/>
      <c r="C84" s="107"/>
      <c r="D84" s="107"/>
      <c r="E84" s="107"/>
      <c r="F84" s="108"/>
      <c r="G84" s="108"/>
      <c r="H84" s="108"/>
      <c r="I84" s="108"/>
      <c r="J84" s="108"/>
      <c r="K84" s="107"/>
      <c r="L84" s="107"/>
      <c r="M84" s="107"/>
      <c r="N84" s="107"/>
      <c r="O84" s="107"/>
      <c r="P84" s="107"/>
      <c r="Q84" s="107"/>
      <c r="R84" s="107"/>
      <c r="S84" s="107"/>
      <c r="T84" s="107"/>
      <c r="U84" s="107"/>
      <c r="V84" s="107"/>
      <c r="W84" s="107"/>
      <c r="X84" s="107"/>
      <c r="Y84" s="107"/>
      <c r="Z84" s="107"/>
    </row>
    <row r="85" spans="1:26" ht="15" customHeight="1" x14ac:dyDescent="0.15">
      <c r="A85" s="107"/>
      <c r="B85" s="107"/>
      <c r="C85" s="107"/>
      <c r="D85" s="107"/>
      <c r="E85" s="107"/>
      <c r="F85" s="108"/>
      <c r="G85" s="108"/>
      <c r="H85" s="108"/>
      <c r="I85" s="108"/>
      <c r="J85" s="108"/>
      <c r="K85" s="107"/>
      <c r="L85" s="107"/>
      <c r="M85" s="107"/>
      <c r="N85" s="107"/>
      <c r="O85" s="107"/>
      <c r="P85" s="107"/>
      <c r="Q85" s="107"/>
      <c r="R85" s="107"/>
      <c r="S85" s="107"/>
      <c r="T85" s="107"/>
      <c r="U85" s="107"/>
      <c r="V85" s="107"/>
      <c r="W85" s="107"/>
      <c r="X85" s="107"/>
      <c r="Y85" s="107"/>
      <c r="Z85" s="107"/>
    </row>
    <row r="86" spans="1:26" ht="15" customHeight="1" x14ac:dyDescent="0.15">
      <c r="A86" s="107"/>
      <c r="B86" s="107"/>
      <c r="C86" s="107"/>
      <c r="D86" s="107"/>
      <c r="E86" s="107"/>
      <c r="F86" s="108"/>
      <c r="G86" s="108"/>
      <c r="H86" s="108"/>
      <c r="I86" s="108"/>
      <c r="J86" s="108"/>
      <c r="K86" s="107"/>
      <c r="L86" s="107"/>
      <c r="M86" s="107"/>
      <c r="N86" s="107"/>
      <c r="O86" s="107"/>
      <c r="P86" s="107"/>
      <c r="Q86" s="107"/>
      <c r="R86" s="107"/>
      <c r="S86" s="107"/>
      <c r="T86" s="107"/>
      <c r="U86" s="107"/>
      <c r="V86" s="107"/>
      <c r="W86" s="107"/>
      <c r="X86" s="107"/>
      <c r="Y86" s="107"/>
      <c r="Z86" s="107"/>
    </row>
    <row r="87" spans="1:26" ht="15" customHeight="1" x14ac:dyDescent="0.15">
      <c r="A87" s="107"/>
      <c r="B87" s="107"/>
      <c r="C87" s="107"/>
      <c r="D87" s="107"/>
      <c r="E87" s="107"/>
      <c r="F87" s="108"/>
      <c r="G87" s="108"/>
      <c r="H87" s="108"/>
      <c r="I87" s="108"/>
      <c r="J87" s="108"/>
      <c r="K87" s="107"/>
      <c r="L87" s="107"/>
      <c r="M87" s="107"/>
      <c r="N87" s="107"/>
      <c r="O87" s="107"/>
      <c r="P87" s="107"/>
      <c r="Q87" s="107"/>
      <c r="R87" s="107"/>
      <c r="S87" s="107"/>
      <c r="T87" s="107"/>
      <c r="U87" s="107"/>
      <c r="V87" s="107"/>
      <c r="W87" s="107"/>
      <c r="X87" s="107"/>
      <c r="Y87" s="107"/>
      <c r="Z87" s="107"/>
    </row>
    <row r="88" spans="1:26" ht="15" customHeight="1" x14ac:dyDescent="0.15">
      <c r="A88" s="107"/>
      <c r="B88" s="107"/>
      <c r="C88" s="107"/>
      <c r="D88" s="107"/>
      <c r="E88" s="107"/>
      <c r="F88" s="108"/>
      <c r="G88" s="108"/>
      <c r="H88" s="108"/>
      <c r="I88" s="108"/>
      <c r="J88" s="108"/>
      <c r="K88" s="107"/>
      <c r="L88" s="107"/>
      <c r="M88" s="107"/>
      <c r="N88" s="107"/>
      <c r="O88" s="107"/>
      <c r="P88" s="107"/>
      <c r="Q88" s="107"/>
      <c r="R88" s="107"/>
      <c r="S88" s="107"/>
      <c r="T88" s="107"/>
      <c r="U88" s="107"/>
      <c r="V88" s="107"/>
      <c r="W88" s="107"/>
      <c r="X88" s="107"/>
      <c r="Y88" s="107"/>
      <c r="Z88" s="107"/>
    </row>
    <row r="89" spans="1:26" ht="15" customHeight="1" x14ac:dyDescent="0.15">
      <c r="A89" s="107"/>
      <c r="B89" s="107"/>
      <c r="C89" s="107"/>
      <c r="D89" s="107"/>
      <c r="E89" s="107"/>
      <c r="F89" s="108"/>
      <c r="G89" s="108"/>
      <c r="H89" s="108"/>
      <c r="I89" s="108"/>
      <c r="J89" s="108"/>
      <c r="K89" s="107"/>
      <c r="L89" s="107"/>
      <c r="M89" s="107"/>
      <c r="N89" s="107"/>
      <c r="O89" s="107"/>
      <c r="P89" s="107"/>
      <c r="Q89" s="107"/>
      <c r="R89" s="107"/>
      <c r="S89" s="107"/>
      <c r="T89" s="107"/>
      <c r="U89" s="107"/>
      <c r="V89" s="107"/>
      <c r="W89" s="107"/>
      <c r="X89" s="107"/>
      <c r="Y89" s="107"/>
      <c r="Z89" s="107"/>
    </row>
    <row r="90" spans="1:26" ht="15" customHeight="1" x14ac:dyDescent="0.15">
      <c r="A90" s="107"/>
      <c r="B90" s="107"/>
      <c r="C90" s="107"/>
      <c r="D90" s="107"/>
      <c r="E90" s="107"/>
      <c r="F90" s="108"/>
      <c r="G90" s="108"/>
      <c r="H90" s="108"/>
      <c r="I90" s="108"/>
      <c r="J90" s="108"/>
      <c r="K90" s="107"/>
      <c r="L90" s="107"/>
      <c r="M90" s="107"/>
      <c r="N90" s="107"/>
      <c r="O90" s="107"/>
      <c r="P90" s="107"/>
      <c r="Q90" s="107"/>
      <c r="R90" s="107"/>
      <c r="S90" s="107"/>
      <c r="T90" s="107"/>
      <c r="U90" s="107"/>
      <c r="V90" s="107"/>
      <c r="W90" s="107"/>
      <c r="X90" s="107"/>
      <c r="Y90" s="107"/>
      <c r="Z90" s="107"/>
    </row>
    <row r="91" spans="1:26" ht="15" customHeight="1" x14ac:dyDescent="0.15">
      <c r="A91" s="107"/>
      <c r="B91" s="107"/>
      <c r="C91" s="107"/>
      <c r="D91" s="107"/>
      <c r="E91" s="107"/>
      <c r="F91" s="108"/>
      <c r="G91" s="108"/>
      <c r="H91" s="108"/>
      <c r="I91" s="108"/>
      <c r="J91" s="108"/>
      <c r="K91" s="107"/>
      <c r="L91" s="107"/>
      <c r="M91" s="107"/>
      <c r="N91" s="107"/>
      <c r="O91" s="107"/>
      <c r="P91" s="107"/>
      <c r="Q91" s="107"/>
      <c r="R91" s="107"/>
      <c r="S91" s="107"/>
      <c r="T91" s="107"/>
      <c r="U91" s="107"/>
      <c r="V91" s="107"/>
      <c r="W91" s="107"/>
      <c r="X91" s="107"/>
      <c r="Y91" s="107"/>
      <c r="Z91" s="107"/>
    </row>
    <row r="92" spans="1:26" ht="15" customHeight="1" x14ac:dyDescent="0.15">
      <c r="A92" s="107"/>
      <c r="B92" s="107"/>
      <c r="C92" s="107"/>
      <c r="D92" s="107"/>
      <c r="E92" s="107"/>
      <c r="F92" s="108"/>
      <c r="G92" s="108"/>
      <c r="H92" s="108"/>
      <c r="I92" s="108"/>
      <c r="J92" s="108"/>
      <c r="K92" s="107"/>
      <c r="L92" s="107"/>
      <c r="M92" s="107"/>
      <c r="N92" s="107"/>
      <c r="O92" s="107"/>
      <c r="P92" s="107"/>
      <c r="Q92" s="107"/>
      <c r="R92" s="107"/>
      <c r="S92" s="107"/>
      <c r="T92" s="107"/>
      <c r="U92" s="107"/>
      <c r="V92" s="107"/>
      <c r="W92" s="107"/>
      <c r="X92" s="107"/>
      <c r="Y92" s="107"/>
      <c r="Z92" s="107"/>
    </row>
    <row r="93" spans="1:26" ht="15" customHeight="1" x14ac:dyDescent="0.15">
      <c r="A93" s="107"/>
      <c r="B93" s="107"/>
      <c r="C93" s="107"/>
      <c r="D93" s="107"/>
      <c r="E93" s="107"/>
      <c r="F93" s="108"/>
      <c r="G93" s="108"/>
      <c r="H93" s="108"/>
      <c r="I93" s="108"/>
      <c r="J93" s="108"/>
      <c r="K93" s="107"/>
      <c r="L93" s="107"/>
      <c r="M93" s="107"/>
      <c r="N93" s="107"/>
      <c r="O93" s="107"/>
      <c r="P93" s="107"/>
      <c r="Q93" s="107"/>
      <c r="R93" s="107"/>
      <c r="S93" s="107"/>
      <c r="T93" s="107"/>
      <c r="U93" s="107"/>
      <c r="V93" s="107"/>
      <c r="W93" s="107"/>
      <c r="X93" s="107"/>
      <c r="Y93" s="107"/>
      <c r="Z93" s="107"/>
    </row>
    <row r="94" spans="1:26" ht="15" customHeight="1" x14ac:dyDescent="0.15">
      <c r="A94" s="107"/>
      <c r="B94" s="107"/>
      <c r="C94" s="107"/>
      <c r="D94" s="107"/>
      <c r="E94" s="107"/>
      <c r="F94" s="108"/>
      <c r="G94" s="108"/>
      <c r="H94" s="108"/>
      <c r="I94" s="108"/>
      <c r="J94" s="108"/>
      <c r="K94" s="107"/>
      <c r="L94" s="107"/>
      <c r="M94" s="107"/>
      <c r="N94" s="107"/>
      <c r="O94" s="107"/>
      <c r="P94" s="107"/>
      <c r="Q94" s="107"/>
      <c r="R94" s="107"/>
      <c r="S94" s="107"/>
      <c r="T94" s="107"/>
      <c r="U94" s="107"/>
      <c r="V94" s="107"/>
      <c r="W94" s="107"/>
      <c r="X94" s="107"/>
      <c r="Y94" s="107"/>
      <c r="Z94" s="107"/>
    </row>
    <row r="95" spans="1:26" ht="15" customHeight="1" x14ac:dyDescent="0.15">
      <c r="A95" s="107"/>
      <c r="B95" s="107"/>
      <c r="C95" s="107"/>
      <c r="D95" s="107"/>
      <c r="E95" s="107"/>
      <c r="F95" s="108"/>
      <c r="G95" s="108"/>
      <c r="H95" s="108"/>
      <c r="I95" s="108"/>
      <c r="J95" s="108"/>
      <c r="K95" s="107"/>
      <c r="L95" s="107"/>
      <c r="M95" s="107"/>
      <c r="N95" s="107"/>
      <c r="O95" s="107"/>
      <c r="P95" s="107"/>
      <c r="Q95" s="107"/>
      <c r="R95" s="107"/>
      <c r="S95" s="107"/>
      <c r="T95" s="107"/>
      <c r="U95" s="107"/>
      <c r="V95" s="107"/>
      <c r="W95" s="107"/>
      <c r="X95" s="107"/>
      <c r="Y95" s="107"/>
      <c r="Z95" s="107"/>
    </row>
    <row r="96" spans="1:26" ht="15" customHeight="1" x14ac:dyDescent="0.15">
      <c r="A96" s="107"/>
      <c r="B96" s="107"/>
      <c r="C96" s="107"/>
      <c r="D96" s="107"/>
      <c r="E96" s="107"/>
      <c r="F96" s="108"/>
      <c r="G96" s="108"/>
      <c r="H96" s="108"/>
      <c r="I96" s="108"/>
      <c r="J96" s="108"/>
      <c r="K96" s="107"/>
      <c r="L96" s="107"/>
      <c r="M96" s="107"/>
      <c r="N96" s="107"/>
      <c r="O96" s="107"/>
      <c r="P96" s="107"/>
      <c r="Q96" s="107"/>
      <c r="R96" s="107"/>
      <c r="S96" s="107"/>
      <c r="T96" s="107"/>
      <c r="U96" s="107"/>
      <c r="V96" s="107"/>
      <c r="W96" s="107"/>
      <c r="X96" s="107"/>
      <c r="Y96" s="107"/>
      <c r="Z96" s="107"/>
    </row>
    <row r="97" spans="1:26" ht="15" customHeight="1" x14ac:dyDescent="0.15">
      <c r="A97" s="107"/>
      <c r="B97" s="107"/>
      <c r="C97" s="107"/>
      <c r="D97" s="107"/>
      <c r="E97" s="107"/>
      <c r="F97" s="108"/>
      <c r="G97" s="108"/>
      <c r="H97" s="108"/>
      <c r="I97" s="108"/>
      <c r="J97" s="108"/>
      <c r="K97" s="107"/>
      <c r="L97" s="107"/>
      <c r="M97" s="107"/>
      <c r="N97" s="107"/>
      <c r="O97" s="107"/>
      <c r="P97" s="107"/>
      <c r="Q97" s="107"/>
      <c r="R97" s="107"/>
      <c r="S97" s="107"/>
      <c r="T97" s="107"/>
      <c r="U97" s="107"/>
      <c r="V97" s="107"/>
      <c r="W97" s="107"/>
      <c r="X97" s="107"/>
      <c r="Y97" s="107"/>
      <c r="Z97" s="107"/>
    </row>
    <row r="98" spans="1:26" ht="15" customHeight="1" x14ac:dyDescent="0.15">
      <c r="A98" s="107"/>
      <c r="B98" s="107"/>
      <c r="C98" s="107"/>
      <c r="D98" s="107"/>
      <c r="E98" s="107"/>
      <c r="F98" s="108"/>
      <c r="G98" s="108"/>
      <c r="H98" s="108"/>
      <c r="I98" s="108"/>
      <c r="J98" s="108"/>
      <c r="K98" s="107"/>
      <c r="L98" s="107"/>
      <c r="M98" s="107"/>
      <c r="N98" s="107"/>
      <c r="O98" s="107"/>
      <c r="P98" s="107"/>
      <c r="Q98" s="107"/>
      <c r="R98" s="107"/>
      <c r="S98" s="107"/>
      <c r="T98" s="107"/>
      <c r="U98" s="107"/>
      <c r="V98" s="107"/>
      <c r="W98" s="107"/>
      <c r="X98" s="107"/>
      <c r="Y98" s="107"/>
      <c r="Z98" s="107"/>
    </row>
    <row r="99" spans="1:26" ht="15" customHeight="1" x14ac:dyDescent="0.15">
      <c r="A99" s="107"/>
      <c r="B99" s="107"/>
      <c r="C99" s="107"/>
      <c r="D99" s="107"/>
      <c r="E99" s="107"/>
      <c r="F99" s="108"/>
      <c r="G99" s="108"/>
      <c r="H99" s="108"/>
      <c r="I99" s="108"/>
      <c r="J99" s="108"/>
      <c r="K99" s="107"/>
      <c r="L99" s="107"/>
      <c r="M99" s="107"/>
      <c r="N99" s="107"/>
      <c r="O99" s="107"/>
      <c r="P99" s="107"/>
      <c r="Q99" s="107"/>
      <c r="R99" s="107"/>
      <c r="S99" s="107"/>
      <c r="T99" s="107"/>
      <c r="U99" s="107"/>
      <c r="V99" s="107"/>
      <c r="W99" s="107"/>
      <c r="X99" s="107"/>
      <c r="Y99" s="107"/>
      <c r="Z99" s="107"/>
    </row>
    <row r="100" spans="1:26" ht="15" customHeight="1" x14ac:dyDescent="0.15">
      <c r="A100" s="107"/>
      <c r="B100" s="107"/>
      <c r="C100" s="107"/>
      <c r="D100" s="107"/>
      <c r="E100" s="107"/>
      <c r="F100" s="108"/>
      <c r="G100" s="108"/>
      <c r="H100" s="108"/>
      <c r="I100" s="108"/>
      <c r="J100" s="108"/>
      <c r="K100" s="107"/>
      <c r="L100" s="107"/>
      <c r="M100" s="107"/>
      <c r="N100" s="107"/>
      <c r="O100" s="107"/>
      <c r="P100" s="107"/>
      <c r="Q100" s="107"/>
      <c r="R100" s="107"/>
      <c r="S100" s="107"/>
      <c r="T100" s="107"/>
      <c r="U100" s="107"/>
      <c r="V100" s="107"/>
      <c r="W100" s="107"/>
      <c r="X100" s="107"/>
      <c r="Y100" s="107"/>
      <c r="Z100" s="107"/>
    </row>
    <row r="101" spans="1:26" ht="15" customHeight="1" x14ac:dyDescent="0.15">
      <c r="A101" s="107"/>
      <c r="B101" s="107"/>
      <c r="C101" s="107"/>
      <c r="D101" s="107"/>
      <c r="E101" s="107"/>
      <c r="F101" s="108"/>
      <c r="G101" s="108"/>
      <c r="H101" s="108"/>
      <c r="I101" s="108"/>
      <c r="J101" s="108"/>
      <c r="K101" s="107"/>
      <c r="L101" s="107"/>
      <c r="M101" s="107"/>
      <c r="N101" s="107"/>
      <c r="O101" s="107"/>
      <c r="P101" s="107"/>
      <c r="Q101" s="107"/>
      <c r="R101" s="107"/>
      <c r="S101" s="107"/>
      <c r="T101" s="107"/>
      <c r="U101" s="107"/>
      <c r="V101" s="107"/>
      <c r="W101" s="107"/>
      <c r="X101" s="107"/>
      <c r="Y101" s="107"/>
      <c r="Z101" s="107"/>
    </row>
    <row r="102" spans="1:26" ht="15" customHeight="1" x14ac:dyDescent="0.15">
      <c r="A102" s="107"/>
      <c r="B102" s="107"/>
      <c r="C102" s="107"/>
      <c r="D102" s="107"/>
      <c r="E102" s="107"/>
      <c r="F102" s="108"/>
      <c r="G102" s="108"/>
      <c r="H102" s="108"/>
      <c r="I102" s="108"/>
      <c r="J102" s="108"/>
      <c r="K102" s="107"/>
      <c r="L102" s="107"/>
      <c r="M102" s="107"/>
      <c r="N102" s="107"/>
      <c r="O102" s="107"/>
      <c r="P102" s="107"/>
      <c r="Q102" s="107"/>
      <c r="R102" s="107"/>
      <c r="S102" s="107"/>
      <c r="T102" s="107"/>
      <c r="U102" s="107"/>
      <c r="V102" s="107"/>
      <c r="W102" s="107"/>
      <c r="X102" s="107"/>
      <c r="Y102" s="107"/>
      <c r="Z102" s="107"/>
    </row>
    <row r="103" spans="1:26" ht="15" customHeight="1" x14ac:dyDescent="0.15">
      <c r="A103" s="107"/>
      <c r="B103" s="107"/>
      <c r="C103" s="107"/>
      <c r="D103" s="107"/>
      <c r="E103" s="107"/>
      <c r="F103" s="108"/>
      <c r="G103" s="108"/>
      <c r="H103" s="108"/>
      <c r="I103" s="108"/>
      <c r="J103" s="108"/>
      <c r="K103" s="107"/>
      <c r="L103" s="107"/>
      <c r="M103" s="107"/>
      <c r="N103" s="107"/>
      <c r="O103" s="107"/>
      <c r="P103" s="107"/>
      <c r="Q103" s="107"/>
      <c r="R103" s="107"/>
      <c r="S103" s="107"/>
      <c r="T103" s="107"/>
      <c r="U103" s="107"/>
      <c r="V103" s="107"/>
      <c r="W103" s="107"/>
      <c r="X103" s="107"/>
      <c r="Y103" s="107"/>
      <c r="Z103" s="107"/>
    </row>
    <row r="104" spans="1:26" ht="15" customHeight="1" x14ac:dyDescent="0.15">
      <c r="A104" s="107"/>
      <c r="B104" s="107"/>
      <c r="C104" s="107"/>
      <c r="D104" s="107"/>
      <c r="E104" s="107"/>
      <c r="F104" s="108"/>
      <c r="G104" s="108"/>
      <c r="H104" s="108"/>
      <c r="I104" s="108"/>
      <c r="J104" s="108"/>
      <c r="K104" s="107"/>
      <c r="L104" s="107"/>
      <c r="M104" s="107"/>
      <c r="N104" s="107"/>
      <c r="O104" s="107"/>
      <c r="P104" s="107"/>
      <c r="Q104" s="107"/>
      <c r="R104" s="107"/>
      <c r="S104" s="107"/>
      <c r="T104" s="107"/>
      <c r="U104" s="107"/>
      <c r="V104" s="107"/>
      <c r="W104" s="107"/>
      <c r="X104" s="107"/>
      <c r="Y104" s="107"/>
      <c r="Z104" s="107"/>
    </row>
    <row r="105" spans="1:26" ht="15" customHeight="1" x14ac:dyDescent="0.15">
      <c r="A105" s="107"/>
      <c r="B105" s="107"/>
      <c r="C105" s="107"/>
      <c r="D105" s="107"/>
      <c r="E105" s="107"/>
      <c r="F105" s="108"/>
      <c r="G105" s="108"/>
      <c r="H105" s="108"/>
      <c r="I105" s="108"/>
      <c r="J105" s="108"/>
      <c r="K105" s="107"/>
      <c r="L105" s="107"/>
      <c r="M105" s="107"/>
      <c r="N105" s="107"/>
      <c r="O105" s="107"/>
      <c r="P105" s="107"/>
      <c r="Q105" s="107"/>
      <c r="R105" s="107"/>
      <c r="S105" s="107"/>
      <c r="T105" s="107"/>
      <c r="U105" s="107"/>
      <c r="V105" s="107"/>
      <c r="W105" s="107"/>
      <c r="X105" s="107"/>
      <c r="Y105" s="107"/>
      <c r="Z105" s="107"/>
    </row>
    <row r="106" spans="1:26" ht="15" customHeight="1" x14ac:dyDescent="0.15">
      <c r="A106" s="107"/>
      <c r="B106" s="107"/>
      <c r="C106" s="107"/>
      <c r="D106" s="107"/>
      <c r="E106" s="107"/>
      <c r="F106" s="108"/>
      <c r="G106" s="108"/>
      <c r="H106" s="108"/>
      <c r="I106" s="108"/>
      <c r="J106" s="108"/>
      <c r="K106" s="107"/>
      <c r="L106" s="107"/>
      <c r="M106" s="107"/>
      <c r="N106" s="107"/>
      <c r="O106" s="107"/>
      <c r="P106" s="107"/>
      <c r="Q106" s="107"/>
      <c r="R106" s="107"/>
      <c r="S106" s="107"/>
      <c r="T106" s="107"/>
      <c r="U106" s="107"/>
      <c r="V106" s="107"/>
      <c r="W106" s="107"/>
      <c r="X106" s="107"/>
      <c r="Y106" s="107"/>
      <c r="Z106" s="107"/>
    </row>
    <row r="107" spans="1:26" ht="15" customHeight="1" x14ac:dyDescent="0.15">
      <c r="A107" s="107"/>
      <c r="B107" s="107"/>
      <c r="C107" s="107"/>
      <c r="D107" s="107"/>
      <c r="E107" s="107"/>
      <c r="F107" s="108"/>
      <c r="G107" s="108"/>
      <c r="H107" s="108"/>
      <c r="I107" s="108"/>
      <c r="J107" s="108"/>
      <c r="K107" s="107"/>
      <c r="L107" s="107"/>
      <c r="M107" s="107"/>
      <c r="N107" s="107"/>
      <c r="O107" s="107"/>
      <c r="P107" s="107"/>
      <c r="Q107" s="107"/>
      <c r="R107" s="107"/>
      <c r="S107" s="107"/>
      <c r="T107" s="107"/>
      <c r="U107" s="107"/>
      <c r="V107" s="107"/>
      <c r="W107" s="107"/>
      <c r="X107" s="107"/>
      <c r="Y107" s="107"/>
      <c r="Z107" s="107"/>
    </row>
    <row r="108" spans="1:26" ht="15" customHeight="1" x14ac:dyDescent="0.15">
      <c r="A108" s="107"/>
      <c r="B108" s="107"/>
      <c r="C108" s="107"/>
      <c r="D108" s="107"/>
      <c r="E108" s="107"/>
      <c r="F108" s="108"/>
      <c r="G108" s="108"/>
      <c r="H108" s="108"/>
      <c r="I108" s="108"/>
      <c r="J108" s="108"/>
      <c r="K108" s="107"/>
      <c r="L108" s="107"/>
      <c r="M108" s="107"/>
      <c r="N108" s="107"/>
      <c r="O108" s="107"/>
      <c r="P108" s="107"/>
      <c r="Q108" s="107"/>
      <c r="R108" s="107"/>
      <c r="S108" s="107"/>
      <c r="T108" s="107"/>
      <c r="U108" s="107"/>
      <c r="V108" s="107"/>
      <c r="W108" s="107"/>
      <c r="X108" s="107"/>
      <c r="Y108" s="107"/>
      <c r="Z108" s="107"/>
    </row>
    <row r="109" spans="1:26" ht="15" customHeight="1" x14ac:dyDescent="0.15">
      <c r="A109" s="107"/>
      <c r="B109" s="107"/>
      <c r="C109" s="107"/>
      <c r="D109" s="107"/>
      <c r="E109" s="107"/>
      <c r="F109" s="108"/>
      <c r="G109" s="108"/>
      <c r="H109" s="108"/>
      <c r="I109" s="108"/>
      <c r="J109" s="108"/>
      <c r="K109" s="107"/>
      <c r="L109" s="107"/>
      <c r="M109" s="107"/>
      <c r="N109" s="107"/>
      <c r="O109" s="107"/>
      <c r="P109" s="107"/>
      <c r="Q109" s="107"/>
      <c r="R109" s="107"/>
      <c r="S109" s="107"/>
      <c r="T109" s="107"/>
      <c r="U109" s="107"/>
      <c r="V109" s="107"/>
      <c r="W109" s="107"/>
      <c r="X109" s="107"/>
      <c r="Y109" s="107"/>
      <c r="Z109" s="107"/>
    </row>
    <row r="110" spans="1:26" ht="15" customHeight="1" x14ac:dyDescent="0.15">
      <c r="A110" s="107"/>
      <c r="B110" s="107"/>
      <c r="C110" s="107"/>
      <c r="D110" s="107"/>
      <c r="E110" s="107"/>
      <c r="F110" s="108"/>
      <c r="G110" s="108"/>
      <c r="H110" s="108"/>
      <c r="I110" s="108"/>
      <c r="J110" s="108"/>
      <c r="K110" s="107"/>
      <c r="L110" s="107"/>
      <c r="M110" s="107"/>
      <c r="N110" s="107"/>
      <c r="O110" s="107"/>
      <c r="P110" s="107"/>
      <c r="Q110" s="107"/>
      <c r="R110" s="107"/>
      <c r="S110" s="107"/>
      <c r="T110" s="107"/>
      <c r="U110" s="107"/>
      <c r="V110" s="107"/>
      <c r="W110" s="107"/>
      <c r="X110" s="107"/>
      <c r="Y110" s="107"/>
      <c r="Z110" s="107"/>
    </row>
    <row r="111" spans="1:26" ht="15" customHeight="1" x14ac:dyDescent="0.15">
      <c r="A111" s="107"/>
      <c r="B111" s="107"/>
      <c r="C111" s="107"/>
      <c r="D111" s="107"/>
      <c r="E111" s="107"/>
      <c r="F111" s="108"/>
      <c r="G111" s="108"/>
      <c r="H111" s="108"/>
      <c r="I111" s="108"/>
      <c r="J111" s="108"/>
      <c r="K111" s="107"/>
      <c r="L111" s="107"/>
      <c r="M111" s="107"/>
      <c r="N111" s="107"/>
      <c r="O111" s="107"/>
      <c r="P111" s="107"/>
      <c r="Q111" s="107"/>
      <c r="R111" s="107"/>
      <c r="S111" s="107"/>
      <c r="T111" s="107"/>
      <c r="U111" s="107"/>
      <c r="V111" s="107"/>
      <c r="W111" s="107"/>
      <c r="X111" s="107"/>
      <c r="Y111" s="107"/>
      <c r="Z111" s="107"/>
    </row>
    <row r="112" spans="1:26" ht="15" customHeight="1" x14ac:dyDescent="0.15">
      <c r="A112" s="107"/>
      <c r="B112" s="107"/>
      <c r="C112" s="107"/>
      <c r="D112" s="107"/>
      <c r="E112" s="107"/>
      <c r="F112" s="108"/>
      <c r="G112" s="108"/>
      <c r="H112" s="108"/>
      <c r="I112" s="108"/>
      <c r="J112" s="108"/>
      <c r="K112" s="107"/>
      <c r="L112" s="107"/>
      <c r="M112" s="107"/>
      <c r="N112" s="107"/>
      <c r="O112" s="107"/>
      <c r="P112" s="107"/>
      <c r="Q112" s="107"/>
      <c r="R112" s="107"/>
      <c r="S112" s="107"/>
      <c r="T112" s="107"/>
      <c r="U112" s="107"/>
      <c r="V112" s="107"/>
      <c r="W112" s="107"/>
      <c r="X112" s="107"/>
      <c r="Y112" s="107"/>
      <c r="Z112" s="107"/>
    </row>
    <row r="113" spans="1:26" ht="15" customHeight="1" x14ac:dyDescent="0.15">
      <c r="A113" s="107"/>
      <c r="B113" s="107"/>
      <c r="C113" s="107"/>
      <c r="D113" s="107"/>
      <c r="E113" s="107"/>
      <c r="F113" s="108"/>
      <c r="G113" s="108"/>
      <c r="H113" s="108"/>
      <c r="I113" s="108"/>
      <c r="J113" s="108"/>
      <c r="K113" s="107"/>
      <c r="L113" s="107"/>
      <c r="M113" s="107"/>
      <c r="N113" s="107"/>
      <c r="O113" s="107"/>
      <c r="P113" s="107"/>
      <c r="Q113" s="107"/>
      <c r="R113" s="107"/>
      <c r="S113" s="107"/>
      <c r="T113" s="107"/>
      <c r="U113" s="107"/>
      <c r="V113" s="107"/>
      <c r="W113" s="107"/>
      <c r="X113" s="107"/>
      <c r="Y113" s="107"/>
      <c r="Z113" s="107"/>
    </row>
    <row r="114" spans="1:26" ht="15" customHeight="1" x14ac:dyDescent="0.15">
      <c r="A114" s="107"/>
      <c r="B114" s="107"/>
      <c r="C114" s="107"/>
      <c r="D114" s="107"/>
      <c r="E114" s="107"/>
      <c r="F114" s="108"/>
      <c r="G114" s="108"/>
      <c r="H114" s="108"/>
      <c r="I114" s="108"/>
      <c r="J114" s="108"/>
      <c r="K114" s="107"/>
      <c r="L114" s="107"/>
      <c r="M114" s="107"/>
      <c r="N114" s="107"/>
      <c r="O114" s="107"/>
      <c r="P114" s="107"/>
      <c r="Q114" s="107"/>
      <c r="R114" s="107"/>
      <c r="S114" s="107"/>
      <c r="T114" s="107"/>
      <c r="U114" s="107"/>
      <c r="V114" s="107"/>
      <c r="W114" s="107"/>
      <c r="X114" s="107"/>
      <c r="Y114" s="107"/>
      <c r="Z114" s="107"/>
    </row>
    <row r="115" spans="1:26" ht="15" customHeight="1" x14ac:dyDescent="0.15">
      <c r="A115" s="107"/>
      <c r="B115" s="107"/>
      <c r="C115" s="107"/>
      <c r="D115" s="107"/>
      <c r="E115" s="107"/>
      <c r="F115" s="108"/>
      <c r="G115" s="108"/>
      <c r="H115" s="108"/>
      <c r="I115" s="108"/>
      <c r="J115" s="108"/>
      <c r="K115" s="107"/>
      <c r="L115" s="107"/>
      <c r="M115" s="107"/>
      <c r="N115" s="107"/>
      <c r="O115" s="107"/>
      <c r="P115" s="107"/>
      <c r="Q115" s="107"/>
      <c r="R115" s="107"/>
      <c r="S115" s="107"/>
      <c r="T115" s="107"/>
      <c r="U115" s="107"/>
      <c r="V115" s="107"/>
      <c r="W115" s="107"/>
      <c r="X115" s="107"/>
      <c r="Y115" s="107"/>
      <c r="Z115" s="107"/>
    </row>
    <row r="116" spans="1:26" ht="15" customHeight="1" x14ac:dyDescent="0.15">
      <c r="A116" s="107"/>
      <c r="B116" s="107"/>
      <c r="C116" s="107"/>
      <c r="D116" s="107"/>
      <c r="E116" s="107"/>
      <c r="F116" s="108"/>
      <c r="G116" s="108"/>
      <c r="H116" s="108"/>
      <c r="I116" s="108"/>
      <c r="J116" s="108"/>
      <c r="K116" s="107"/>
      <c r="L116" s="107"/>
      <c r="M116" s="107"/>
      <c r="N116" s="107"/>
      <c r="O116" s="107"/>
      <c r="P116" s="107"/>
      <c r="Q116" s="107"/>
      <c r="R116" s="107"/>
      <c r="S116" s="107"/>
      <c r="T116" s="107"/>
      <c r="U116" s="107"/>
      <c r="V116" s="107"/>
      <c r="W116" s="107"/>
      <c r="X116" s="107"/>
      <c r="Y116" s="107"/>
      <c r="Z116" s="107"/>
    </row>
    <row r="117" spans="1:26" ht="15" customHeight="1" x14ac:dyDescent="0.15">
      <c r="A117" s="107"/>
      <c r="B117" s="107"/>
      <c r="C117" s="107"/>
      <c r="D117" s="107"/>
      <c r="E117" s="107"/>
      <c r="F117" s="108"/>
      <c r="G117" s="108"/>
      <c r="H117" s="108"/>
      <c r="I117" s="108"/>
      <c r="J117" s="108"/>
      <c r="K117" s="107"/>
      <c r="L117" s="107"/>
      <c r="M117" s="107"/>
      <c r="N117" s="107"/>
      <c r="O117" s="107"/>
      <c r="P117" s="107"/>
      <c r="Q117" s="107"/>
      <c r="R117" s="107"/>
      <c r="S117" s="107"/>
      <c r="T117" s="107"/>
      <c r="U117" s="107"/>
      <c r="V117" s="107"/>
      <c r="W117" s="107"/>
      <c r="X117" s="107"/>
      <c r="Y117" s="107"/>
      <c r="Z117" s="107"/>
    </row>
    <row r="118" spans="1:26" ht="15" customHeight="1" x14ac:dyDescent="0.15">
      <c r="A118" s="107"/>
      <c r="B118" s="107"/>
      <c r="C118" s="107"/>
      <c r="D118" s="107"/>
      <c r="E118" s="107"/>
      <c r="F118" s="108"/>
      <c r="G118" s="108"/>
      <c r="H118" s="108"/>
      <c r="I118" s="108"/>
      <c r="J118" s="108"/>
      <c r="K118" s="107"/>
      <c r="L118" s="107"/>
      <c r="M118" s="107"/>
      <c r="N118" s="107"/>
      <c r="O118" s="107"/>
      <c r="P118" s="107"/>
      <c r="Q118" s="107"/>
      <c r="R118" s="107"/>
      <c r="S118" s="107"/>
      <c r="T118" s="107"/>
      <c r="U118" s="107"/>
      <c r="V118" s="107"/>
      <c r="W118" s="107"/>
      <c r="X118" s="107"/>
      <c r="Y118" s="107"/>
      <c r="Z118" s="107"/>
    </row>
    <row r="119" spans="1:26" ht="15" customHeight="1" x14ac:dyDescent="0.15">
      <c r="A119" s="107"/>
      <c r="B119" s="107"/>
      <c r="C119" s="107"/>
      <c r="D119" s="107"/>
      <c r="E119" s="107"/>
      <c r="F119" s="108"/>
      <c r="G119" s="108"/>
      <c r="H119" s="108"/>
      <c r="I119" s="108"/>
      <c r="J119" s="108"/>
      <c r="K119" s="107"/>
      <c r="L119" s="107"/>
      <c r="M119" s="107"/>
      <c r="N119" s="107"/>
      <c r="O119" s="107"/>
      <c r="P119" s="107"/>
      <c r="Q119" s="107"/>
      <c r="R119" s="107"/>
      <c r="S119" s="107"/>
      <c r="T119" s="107"/>
      <c r="U119" s="107"/>
      <c r="V119" s="107"/>
      <c r="W119" s="107"/>
      <c r="X119" s="107"/>
      <c r="Y119" s="107"/>
      <c r="Z119" s="107"/>
    </row>
    <row r="120" spans="1:26" ht="15" customHeight="1" x14ac:dyDescent="0.15">
      <c r="A120" s="107"/>
      <c r="B120" s="107"/>
      <c r="C120" s="107"/>
      <c r="D120" s="107"/>
      <c r="E120" s="107"/>
      <c r="F120" s="108"/>
      <c r="G120" s="108"/>
      <c r="H120" s="108"/>
      <c r="I120" s="108"/>
      <c r="J120" s="108"/>
      <c r="K120" s="107"/>
      <c r="L120" s="107"/>
      <c r="M120" s="107"/>
      <c r="N120" s="107"/>
      <c r="O120" s="107"/>
      <c r="P120" s="107"/>
      <c r="Q120" s="107"/>
      <c r="R120" s="107"/>
      <c r="S120" s="107"/>
      <c r="T120" s="107"/>
      <c r="U120" s="107"/>
      <c r="V120" s="107"/>
      <c r="W120" s="107"/>
      <c r="X120" s="107"/>
      <c r="Y120" s="107"/>
      <c r="Z120" s="107"/>
    </row>
    <row r="121" spans="1:26" ht="15" customHeight="1" x14ac:dyDescent="0.15">
      <c r="A121" s="107"/>
      <c r="B121" s="107"/>
      <c r="C121" s="107"/>
      <c r="D121" s="107"/>
      <c r="E121" s="107"/>
      <c r="F121" s="108"/>
      <c r="G121" s="108"/>
      <c r="H121" s="108"/>
      <c r="I121" s="108"/>
      <c r="J121" s="108"/>
      <c r="K121" s="107"/>
      <c r="L121" s="107"/>
      <c r="M121" s="107"/>
      <c r="N121" s="107"/>
      <c r="O121" s="107"/>
      <c r="P121" s="107"/>
      <c r="Q121" s="107"/>
      <c r="R121" s="107"/>
      <c r="S121" s="107"/>
      <c r="T121" s="107"/>
      <c r="U121" s="107"/>
      <c r="V121" s="107"/>
      <c r="W121" s="107"/>
      <c r="X121" s="107"/>
      <c r="Y121" s="107"/>
      <c r="Z121" s="107"/>
    </row>
    <row r="122" spans="1:26" ht="15" customHeight="1" x14ac:dyDescent="0.15">
      <c r="A122" s="107"/>
      <c r="B122" s="107"/>
      <c r="C122" s="107"/>
      <c r="D122" s="107"/>
      <c r="E122" s="107"/>
      <c r="F122" s="108"/>
      <c r="G122" s="108"/>
      <c r="H122" s="108"/>
      <c r="I122" s="108"/>
      <c r="J122" s="108"/>
      <c r="K122" s="107"/>
      <c r="L122" s="107"/>
      <c r="M122" s="107"/>
      <c r="N122" s="107"/>
      <c r="O122" s="107"/>
      <c r="P122" s="107"/>
      <c r="Q122" s="107"/>
      <c r="R122" s="107"/>
      <c r="S122" s="107"/>
      <c r="T122" s="107"/>
      <c r="U122" s="107"/>
      <c r="V122" s="107"/>
      <c r="W122" s="107"/>
      <c r="X122" s="107"/>
      <c r="Y122" s="107"/>
      <c r="Z122" s="107"/>
    </row>
    <row r="123" spans="1:26" ht="15" customHeight="1" x14ac:dyDescent="0.15">
      <c r="A123" s="107"/>
      <c r="B123" s="107"/>
      <c r="C123" s="107"/>
      <c r="D123" s="107"/>
      <c r="E123" s="107"/>
      <c r="F123" s="108"/>
      <c r="G123" s="108"/>
      <c r="H123" s="108"/>
      <c r="I123" s="108"/>
      <c r="J123" s="108"/>
      <c r="K123" s="107"/>
      <c r="L123" s="107"/>
      <c r="M123" s="107"/>
      <c r="N123" s="107"/>
      <c r="O123" s="107"/>
      <c r="P123" s="107"/>
      <c r="Q123" s="107"/>
      <c r="R123" s="107"/>
      <c r="S123" s="107"/>
      <c r="T123" s="107"/>
      <c r="U123" s="107"/>
      <c r="V123" s="107"/>
      <c r="W123" s="107"/>
      <c r="X123" s="107"/>
      <c r="Y123" s="107"/>
      <c r="Z123" s="107"/>
    </row>
    <row r="124" spans="1:26" ht="15" customHeight="1" x14ac:dyDescent="0.15">
      <c r="A124" s="107"/>
      <c r="B124" s="107"/>
      <c r="C124" s="107"/>
      <c r="D124" s="107"/>
      <c r="E124" s="107"/>
      <c r="F124" s="108"/>
      <c r="G124" s="108"/>
      <c r="H124" s="108"/>
      <c r="I124" s="108"/>
      <c r="J124" s="108"/>
      <c r="K124" s="107"/>
      <c r="L124" s="107"/>
      <c r="M124" s="107"/>
      <c r="N124" s="107"/>
      <c r="O124" s="107"/>
      <c r="P124" s="107"/>
      <c r="Q124" s="107"/>
      <c r="R124" s="107"/>
      <c r="S124" s="107"/>
      <c r="T124" s="107"/>
      <c r="U124" s="107"/>
      <c r="V124" s="107"/>
      <c r="W124" s="107"/>
      <c r="X124" s="107"/>
      <c r="Y124" s="107"/>
      <c r="Z124" s="107"/>
    </row>
    <row r="125" spans="1:26" ht="15" customHeight="1" x14ac:dyDescent="0.15">
      <c r="A125" s="107"/>
      <c r="B125" s="107"/>
      <c r="C125" s="107"/>
      <c r="D125" s="107"/>
      <c r="E125" s="107"/>
      <c r="F125" s="108"/>
      <c r="G125" s="108"/>
      <c r="H125" s="108"/>
      <c r="I125" s="108"/>
      <c r="J125" s="108"/>
      <c r="K125" s="107"/>
      <c r="L125" s="107"/>
      <c r="M125" s="107"/>
      <c r="N125" s="107"/>
      <c r="O125" s="107"/>
      <c r="P125" s="107"/>
      <c r="Q125" s="107"/>
      <c r="R125" s="107"/>
      <c r="S125" s="107"/>
      <c r="T125" s="107"/>
      <c r="U125" s="107"/>
      <c r="V125" s="107"/>
      <c r="W125" s="107"/>
      <c r="X125" s="107"/>
      <c r="Y125" s="107"/>
      <c r="Z125" s="107"/>
    </row>
    <row r="126" spans="1:26" ht="15" customHeight="1" x14ac:dyDescent="0.15">
      <c r="A126" s="107"/>
      <c r="B126" s="107"/>
      <c r="C126" s="107"/>
      <c r="D126" s="107"/>
      <c r="E126" s="107"/>
      <c r="F126" s="108"/>
      <c r="G126" s="108"/>
      <c r="H126" s="108"/>
      <c r="I126" s="108"/>
      <c r="J126" s="108"/>
      <c r="K126" s="107"/>
      <c r="L126" s="107"/>
      <c r="M126" s="107"/>
      <c r="N126" s="107"/>
      <c r="O126" s="107"/>
      <c r="P126" s="107"/>
      <c r="Q126" s="107"/>
      <c r="R126" s="107"/>
      <c r="S126" s="107"/>
      <c r="T126" s="107"/>
      <c r="U126" s="107"/>
      <c r="V126" s="107"/>
      <c r="W126" s="107"/>
      <c r="X126" s="107"/>
      <c r="Y126" s="107"/>
      <c r="Z126" s="107"/>
    </row>
    <row r="127" spans="1:26" ht="15" customHeight="1" x14ac:dyDescent="0.15">
      <c r="A127" s="107"/>
      <c r="B127" s="107"/>
      <c r="C127" s="107"/>
      <c r="D127" s="107"/>
      <c r="E127" s="107"/>
      <c r="F127" s="108"/>
      <c r="G127" s="108"/>
      <c r="H127" s="108"/>
      <c r="I127" s="108"/>
      <c r="J127" s="108"/>
      <c r="K127" s="107"/>
      <c r="L127" s="107"/>
      <c r="M127" s="107"/>
      <c r="N127" s="107"/>
      <c r="O127" s="107"/>
      <c r="P127" s="107"/>
      <c r="Q127" s="107"/>
      <c r="R127" s="107"/>
      <c r="S127" s="107"/>
      <c r="T127" s="107"/>
      <c r="U127" s="107"/>
      <c r="V127" s="107"/>
      <c r="W127" s="107"/>
      <c r="X127" s="107"/>
      <c r="Y127" s="107"/>
      <c r="Z127" s="107"/>
    </row>
    <row r="128" spans="1:26" ht="15" customHeight="1" x14ac:dyDescent="0.15">
      <c r="A128" s="107"/>
      <c r="B128" s="107"/>
      <c r="C128" s="107"/>
      <c r="D128" s="107"/>
      <c r="E128" s="107"/>
      <c r="F128" s="108"/>
      <c r="G128" s="108"/>
      <c r="H128" s="108"/>
      <c r="I128" s="108"/>
      <c r="J128" s="108"/>
      <c r="K128" s="107"/>
      <c r="L128" s="107"/>
      <c r="M128" s="107"/>
      <c r="N128" s="107"/>
      <c r="O128" s="107"/>
      <c r="P128" s="107"/>
      <c r="Q128" s="107"/>
      <c r="R128" s="107"/>
      <c r="S128" s="107"/>
      <c r="T128" s="107"/>
      <c r="U128" s="107"/>
      <c r="V128" s="107"/>
      <c r="W128" s="107"/>
      <c r="X128" s="107"/>
      <c r="Y128" s="107"/>
      <c r="Z128" s="107"/>
    </row>
    <row r="129" spans="1:26" ht="15" customHeight="1" x14ac:dyDescent="0.15">
      <c r="A129" s="107"/>
      <c r="B129" s="107"/>
      <c r="C129" s="107"/>
      <c r="D129" s="107"/>
      <c r="E129" s="107"/>
      <c r="F129" s="108"/>
      <c r="G129" s="108"/>
      <c r="H129" s="108"/>
      <c r="I129" s="108"/>
      <c r="J129" s="108"/>
      <c r="K129" s="107"/>
      <c r="L129" s="107"/>
      <c r="M129" s="107"/>
      <c r="N129" s="107"/>
      <c r="O129" s="107"/>
      <c r="P129" s="107"/>
      <c r="Q129" s="107"/>
      <c r="R129" s="107"/>
      <c r="S129" s="107"/>
      <c r="T129" s="107"/>
      <c r="U129" s="107"/>
      <c r="V129" s="107"/>
      <c r="W129" s="107"/>
      <c r="X129" s="107"/>
      <c r="Y129" s="107"/>
      <c r="Z129" s="107"/>
    </row>
    <row r="130" spans="1:26" ht="15" customHeight="1" x14ac:dyDescent="0.15">
      <c r="A130" s="107"/>
      <c r="B130" s="107"/>
      <c r="C130" s="107"/>
      <c r="D130" s="107"/>
      <c r="E130" s="107"/>
      <c r="F130" s="108"/>
      <c r="G130" s="108"/>
      <c r="H130" s="108"/>
      <c r="I130" s="108"/>
      <c r="J130" s="108"/>
      <c r="K130" s="107"/>
      <c r="L130" s="107"/>
      <c r="M130" s="107"/>
      <c r="N130" s="107"/>
      <c r="O130" s="107"/>
      <c r="P130" s="107"/>
      <c r="Q130" s="107"/>
      <c r="R130" s="107"/>
      <c r="S130" s="107"/>
      <c r="T130" s="107"/>
      <c r="U130" s="107"/>
      <c r="V130" s="107"/>
      <c r="W130" s="107"/>
      <c r="X130" s="107"/>
      <c r="Y130" s="107"/>
      <c r="Z130" s="107"/>
    </row>
    <row r="131" spans="1:26" ht="15" customHeight="1" x14ac:dyDescent="0.15">
      <c r="A131" s="107"/>
      <c r="B131" s="107"/>
      <c r="C131" s="107"/>
      <c r="D131" s="107"/>
      <c r="E131" s="107"/>
      <c r="F131" s="108"/>
      <c r="G131" s="108"/>
      <c r="H131" s="108"/>
      <c r="I131" s="108"/>
      <c r="J131" s="108"/>
      <c r="K131" s="107"/>
      <c r="L131" s="107"/>
      <c r="M131" s="107"/>
      <c r="N131" s="107"/>
      <c r="O131" s="107"/>
      <c r="P131" s="107"/>
      <c r="Q131" s="107"/>
      <c r="R131" s="107"/>
      <c r="S131" s="107"/>
      <c r="T131" s="107"/>
      <c r="U131" s="107"/>
      <c r="V131" s="107"/>
      <c r="W131" s="107"/>
      <c r="X131" s="107"/>
      <c r="Y131" s="107"/>
      <c r="Z131" s="107"/>
    </row>
    <row r="132" spans="1:26" ht="15" customHeight="1" x14ac:dyDescent="0.15">
      <c r="A132" s="107"/>
      <c r="B132" s="107"/>
      <c r="C132" s="107"/>
      <c r="D132" s="107"/>
      <c r="E132" s="107"/>
      <c r="F132" s="108"/>
      <c r="G132" s="108"/>
      <c r="H132" s="108"/>
      <c r="I132" s="108"/>
      <c r="J132" s="108"/>
      <c r="K132" s="107"/>
      <c r="L132" s="107"/>
      <c r="M132" s="107"/>
      <c r="N132" s="107"/>
      <c r="O132" s="107"/>
      <c r="P132" s="107"/>
      <c r="Q132" s="107"/>
      <c r="R132" s="107"/>
      <c r="S132" s="107"/>
      <c r="T132" s="107"/>
      <c r="U132" s="107"/>
      <c r="V132" s="107"/>
      <c r="W132" s="107"/>
      <c r="X132" s="107"/>
      <c r="Y132" s="107"/>
      <c r="Z132" s="107"/>
    </row>
    <row r="133" spans="1:26" ht="15" customHeight="1" x14ac:dyDescent="0.15">
      <c r="A133" s="107"/>
      <c r="B133" s="107"/>
      <c r="C133" s="107"/>
      <c r="D133" s="107"/>
      <c r="E133" s="107"/>
      <c r="F133" s="108"/>
      <c r="G133" s="108"/>
      <c r="H133" s="108"/>
      <c r="I133" s="108"/>
      <c r="J133" s="108"/>
      <c r="K133" s="107"/>
      <c r="L133" s="107"/>
      <c r="M133" s="107"/>
      <c r="N133" s="107"/>
      <c r="O133" s="107"/>
      <c r="P133" s="107"/>
      <c r="Q133" s="107"/>
      <c r="R133" s="107"/>
      <c r="S133" s="107"/>
      <c r="T133" s="107"/>
      <c r="U133" s="107"/>
      <c r="V133" s="107"/>
      <c r="W133" s="107"/>
      <c r="X133" s="107"/>
      <c r="Y133" s="107"/>
      <c r="Z133" s="107"/>
    </row>
    <row r="134" spans="1:26" ht="15" customHeight="1" x14ac:dyDescent="0.15">
      <c r="A134" s="107"/>
      <c r="B134" s="107"/>
      <c r="C134" s="107"/>
      <c r="D134" s="107"/>
      <c r="E134" s="107"/>
      <c r="F134" s="108"/>
      <c r="G134" s="108"/>
      <c r="H134" s="108"/>
      <c r="I134" s="108"/>
      <c r="J134" s="108"/>
      <c r="K134" s="107"/>
      <c r="L134" s="107"/>
      <c r="M134" s="107"/>
      <c r="N134" s="107"/>
      <c r="O134" s="107"/>
      <c r="P134" s="107"/>
      <c r="Q134" s="107"/>
      <c r="R134" s="107"/>
      <c r="S134" s="107"/>
      <c r="T134" s="107"/>
      <c r="U134" s="107"/>
      <c r="V134" s="107"/>
      <c r="W134" s="107"/>
      <c r="X134" s="107"/>
      <c r="Y134" s="107"/>
      <c r="Z134" s="107"/>
    </row>
    <row r="135" spans="1:26" ht="15" customHeight="1" x14ac:dyDescent="0.15">
      <c r="A135" s="107"/>
      <c r="B135" s="107"/>
      <c r="C135" s="107"/>
      <c r="D135" s="107"/>
      <c r="E135" s="107"/>
      <c r="F135" s="108"/>
      <c r="G135" s="108"/>
      <c r="H135" s="108"/>
      <c r="I135" s="108"/>
      <c r="J135" s="108"/>
      <c r="K135" s="107"/>
      <c r="L135" s="107"/>
      <c r="M135" s="107"/>
      <c r="N135" s="107"/>
      <c r="O135" s="107"/>
      <c r="P135" s="107"/>
      <c r="Q135" s="107"/>
      <c r="R135" s="107"/>
      <c r="S135" s="107"/>
      <c r="T135" s="107"/>
      <c r="U135" s="107"/>
      <c r="V135" s="107"/>
      <c r="W135" s="107"/>
      <c r="X135" s="107"/>
      <c r="Y135" s="107"/>
      <c r="Z135" s="107"/>
    </row>
    <row r="136" spans="1:26" ht="15" customHeight="1" x14ac:dyDescent="0.15">
      <c r="A136" s="107"/>
      <c r="B136" s="107"/>
      <c r="C136" s="107"/>
      <c r="D136" s="107"/>
      <c r="E136" s="107"/>
      <c r="F136" s="108"/>
      <c r="G136" s="108"/>
      <c r="H136" s="108"/>
      <c r="I136" s="108"/>
      <c r="J136" s="108"/>
      <c r="K136" s="107"/>
      <c r="L136" s="107"/>
      <c r="M136" s="107"/>
      <c r="N136" s="107"/>
      <c r="O136" s="107"/>
      <c r="P136" s="107"/>
      <c r="Q136" s="107"/>
      <c r="R136" s="107"/>
      <c r="S136" s="107"/>
      <c r="T136" s="107"/>
      <c r="U136" s="107"/>
      <c r="V136" s="107"/>
      <c r="W136" s="107"/>
      <c r="X136" s="107"/>
      <c r="Y136" s="107"/>
      <c r="Z136" s="107"/>
    </row>
    <row r="137" spans="1:26" ht="15" customHeight="1" x14ac:dyDescent="0.15">
      <c r="A137" s="107"/>
      <c r="B137" s="107"/>
      <c r="C137" s="107"/>
      <c r="D137" s="107"/>
      <c r="E137" s="107"/>
      <c r="F137" s="108"/>
      <c r="G137" s="108"/>
      <c r="H137" s="108"/>
      <c r="I137" s="108"/>
      <c r="J137" s="108"/>
      <c r="K137" s="107"/>
      <c r="L137" s="107"/>
      <c r="M137" s="107"/>
      <c r="N137" s="107"/>
      <c r="O137" s="107"/>
      <c r="P137" s="107"/>
      <c r="Q137" s="107"/>
      <c r="R137" s="107"/>
      <c r="S137" s="107"/>
      <c r="T137" s="107"/>
      <c r="U137" s="107"/>
      <c r="V137" s="107"/>
      <c r="W137" s="107"/>
      <c r="X137" s="107"/>
      <c r="Y137" s="107"/>
      <c r="Z137" s="107"/>
    </row>
    <row r="138" spans="1:26" ht="15" customHeight="1" x14ac:dyDescent="0.15">
      <c r="A138" s="107"/>
      <c r="B138" s="107"/>
      <c r="C138" s="107"/>
      <c r="D138" s="107"/>
      <c r="E138" s="107"/>
      <c r="F138" s="108"/>
      <c r="G138" s="108"/>
      <c r="H138" s="108"/>
      <c r="I138" s="108"/>
      <c r="J138" s="108"/>
      <c r="K138" s="107"/>
      <c r="L138" s="107"/>
      <c r="M138" s="107"/>
      <c r="N138" s="107"/>
      <c r="O138" s="107"/>
      <c r="P138" s="107"/>
      <c r="Q138" s="107"/>
      <c r="R138" s="107"/>
      <c r="S138" s="107"/>
      <c r="T138" s="107"/>
      <c r="U138" s="107"/>
      <c r="V138" s="107"/>
      <c r="W138" s="107"/>
      <c r="X138" s="107"/>
      <c r="Y138" s="107"/>
      <c r="Z138" s="107"/>
    </row>
    <row r="139" spans="1:26" ht="15" customHeight="1" x14ac:dyDescent="0.15">
      <c r="A139" s="107"/>
      <c r="B139" s="107"/>
      <c r="C139" s="107"/>
      <c r="D139" s="107"/>
      <c r="E139" s="107"/>
      <c r="F139" s="108"/>
      <c r="G139" s="108"/>
      <c r="H139" s="108"/>
      <c r="I139" s="108"/>
      <c r="J139" s="108"/>
      <c r="K139" s="107"/>
      <c r="L139" s="107"/>
      <c r="M139" s="107"/>
      <c r="N139" s="107"/>
      <c r="O139" s="107"/>
      <c r="P139" s="107"/>
      <c r="Q139" s="107"/>
      <c r="R139" s="107"/>
      <c r="S139" s="107"/>
      <c r="T139" s="107"/>
      <c r="U139" s="107"/>
      <c r="V139" s="107"/>
      <c r="W139" s="107"/>
      <c r="X139" s="107"/>
      <c r="Y139" s="107"/>
      <c r="Z139" s="107"/>
    </row>
    <row r="140" spans="1:26" ht="15" customHeight="1" x14ac:dyDescent="0.15">
      <c r="A140" s="107"/>
      <c r="B140" s="107"/>
      <c r="C140" s="107"/>
      <c r="D140" s="107"/>
      <c r="E140" s="107"/>
      <c r="F140" s="108"/>
      <c r="G140" s="108"/>
      <c r="H140" s="108"/>
      <c r="I140" s="108"/>
      <c r="J140" s="108"/>
      <c r="K140" s="107"/>
      <c r="L140" s="107"/>
      <c r="M140" s="107"/>
      <c r="N140" s="107"/>
      <c r="O140" s="107"/>
      <c r="P140" s="107"/>
      <c r="Q140" s="107"/>
      <c r="R140" s="107"/>
      <c r="S140" s="107"/>
      <c r="T140" s="107"/>
      <c r="U140" s="107"/>
      <c r="V140" s="107"/>
      <c r="W140" s="107"/>
      <c r="X140" s="107"/>
      <c r="Y140" s="107"/>
      <c r="Z140" s="107"/>
    </row>
    <row r="141" spans="1:26" ht="15" customHeight="1" x14ac:dyDescent="0.15">
      <c r="A141" s="107"/>
      <c r="B141" s="107"/>
      <c r="C141" s="107"/>
      <c r="D141" s="107"/>
      <c r="E141" s="107"/>
      <c r="F141" s="108"/>
      <c r="G141" s="108"/>
      <c r="H141" s="108"/>
      <c r="I141" s="108"/>
      <c r="J141" s="108"/>
      <c r="K141" s="107"/>
      <c r="L141" s="107"/>
      <c r="M141" s="107"/>
      <c r="N141" s="107"/>
      <c r="O141" s="107"/>
      <c r="P141" s="107"/>
      <c r="Q141" s="107"/>
      <c r="R141" s="107"/>
      <c r="S141" s="107"/>
      <c r="T141" s="107"/>
      <c r="U141" s="107"/>
      <c r="V141" s="107"/>
      <c r="W141" s="107"/>
      <c r="X141" s="107"/>
      <c r="Y141" s="107"/>
      <c r="Z141" s="107"/>
    </row>
    <row r="142" spans="1:26" ht="15" customHeight="1" x14ac:dyDescent="0.15">
      <c r="A142" s="107"/>
      <c r="B142" s="107"/>
      <c r="C142" s="107"/>
      <c r="D142" s="107"/>
      <c r="E142" s="107"/>
      <c r="F142" s="108"/>
      <c r="G142" s="108"/>
      <c r="H142" s="108"/>
      <c r="I142" s="108"/>
      <c r="J142" s="108"/>
      <c r="K142" s="107"/>
      <c r="L142" s="107"/>
      <c r="M142" s="107"/>
      <c r="N142" s="107"/>
      <c r="O142" s="107"/>
      <c r="P142" s="107"/>
      <c r="Q142" s="107"/>
      <c r="R142" s="107"/>
      <c r="S142" s="107"/>
      <c r="T142" s="107"/>
      <c r="U142" s="107"/>
      <c r="V142" s="107"/>
      <c r="W142" s="107"/>
      <c r="X142" s="107"/>
      <c r="Y142" s="107"/>
      <c r="Z142" s="107"/>
    </row>
    <row r="143" spans="1:26" ht="15" customHeight="1" x14ac:dyDescent="0.15">
      <c r="A143" s="107"/>
      <c r="B143" s="107"/>
      <c r="C143" s="107"/>
      <c r="D143" s="107"/>
      <c r="E143" s="107"/>
      <c r="F143" s="108"/>
      <c r="G143" s="108"/>
      <c r="H143" s="108"/>
      <c r="I143" s="108"/>
      <c r="J143" s="108"/>
      <c r="K143" s="107"/>
      <c r="L143" s="107"/>
      <c r="M143" s="107"/>
      <c r="N143" s="107"/>
      <c r="O143" s="107"/>
      <c r="P143" s="107"/>
      <c r="Q143" s="107"/>
      <c r="R143" s="107"/>
      <c r="S143" s="107"/>
      <c r="T143" s="107"/>
      <c r="U143" s="107"/>
      <c r="V143" s="107"/>
      <c r="W143" s="107"/>
      <c r="X143" s="107"/>
      <c r="Y143" s="107"/>
      <c r="Z143" s="107"/>
    </row>
    <row r="144" spans="1:26" ht="15" customHeight="1" x14ac:dyDescent="0.15">
      <c r="A144" s="107"/>
      <c r="B144" s="107"/>
      <c r="C144" s="107"/>
      <c r="D144" s="107"/>
      <c r="E144" s="107"/>
      <c r="F144" s="108"/>
      <c r="G144" s="108"/>
      <c r="H144" s="108"/>
      <c r="I144" s="108"/>
      <c r="J144" s="108"/>
      <c r="K144" s="107"/>
      <c r="L144" s="107"/>
      <c r="M144" s="107"/>
      <c r="N144" s="107"/>
      <c r="O144" s="107"/>
      <c r="P144" s="107"/>
      <c r="Q144" s="107"/>
      <c r="R144" s="107"/>
      <c r="S144" s="107"/>
      <c r="T144" s="107"/>
      <c r="U144" s="107"/>
      <c r="V144" s="107"/>
      <c r="W144" s="107"/>
      <c r="X144" s="107"/>
      <c r="Y144" s="107"/>
      <c r="Z144" s="107"/>
    </row>
    <row r="145" spans="1:26" ht="15" customHeight="1" x14ac:dyDescent="0.15">
      <c r="A145" s="107"/>
      <c r="B145" s="107"/>
      <c r="C145" s="107"/>
      <c r="D145" s="107"/>
      <c r="E145" s="107"/>
      <c r="F145" s="108"/>
      <c r="G145" s="108"/>
      <c r="H145" s="108"/>
      <c r="I145" s="108"/>
      <c r="J145" s="108"/>
      <c r="K145" s="107"/>
      <c r="L145" s="107"/>
      <c r="M145" s="107"/>
      <c r="N145" s="107"/>
      <c r="O145" s="107"/>
      <c r="P145" s="107"/>
      <c r="Q145" s="107"/>
      <c r="R145" s="107"/>
      <c r="S145" s="107"/>
      <c r="T145" s="107"/>
      <c r="U145" s="107"/>
      <c r="V145" s="107"/>
      <c r="W145" s="107"/>
      <c r="X145" s="107"/>
      <c r="Y145" s="107"/>
      <c r="Z145" s="107"/>
    </row>
    <row r="146" spans="1:26" ht="15" customHeight="1" x14ac:dyDescent="0.15">
      <c r="A146" s="107"/>
      <c r="B146" s="107"/>
      <c r="C146" s="107"/>
      <c r="D146" s="107"/>
      <c r="E146" s="107"/>
      <c r="F146" s="108"/>
      <c r="G146" s="108"/>
      <c r="H146" s="108"/>
      <c r="I146" s="108"/>
      <c r="J146" s="108"/>
      <c r="K146" s="107"/>
      <c r="L146" s="107"/>
      <c r="M146" s="107"/>
      <c r="N146" s="107"/>
      <c r="O146" s="107"/>
      <c r="P146" s="107"/>
      <c r="Q146" s="107"/>
      <c r="R146" s="107"/>
      <c r="S146" s="107"/>
      <c r="T146" s="107"/>
      <c r="U146" s="107"/>
      <c r="V146" s="107"/>
      <c r="W146" s="107"/>
      <c r="X146" s="107"/>
      <c r="Y146" s="107"/>
      <c r="Z146" s="107"/>
    </row>
    <row r="147" spans="1:26" ht="15" customHeight="1" x14ac:dyDescent="0.15">
      <c r="A147" s="107"/>
      <c r="B147" s="107"/>
      <c r="C147" s="107"/>
      <c r="D147" s="107"/>
      <c r="E147" s="107"/>
      <c r="F147" s="108"/>
      <c r="G147" s="108"/>
      <c r="H147" s="108"/>
      <c r="I147" s="108"/>
      <c r="J147" s="108"/>
      <c r="K147" s="107"/>
      <c r="L147" s="107"/>
      <c r="M147" s="107"/>
      <c r="N147" s="107"/>
      <c r="O147" s="107"/>
      <c r="P147" s="107"/>
      <c r="Q147" s="107"/>
      <c r="R147" s="107"/>
      <c r="S147" s="107"/>
      <c r="T147" s="107"/>
      <c r="U147" s="107"/>
      <c r="V147" s="107"/>
      <c r="W147" s="107"/>
      <c r="X147" s="107"/>
      <c r="Y147" s="107"/>
      <c r="Z147" s="107"/>
    </row>
    <row r="148" spans="1:26" ht="15" customHeight="1" x14ac:dyDescent="0.15">
      <c r="A148" s="107"/>
      <c r="B148" s="107"/>
      <c r="C148" s="107"/>
      <c r="D148" s="107"/>
      <c r="E148" s="107"/>
      <c r="F148" s="108"/>
      <c r="G148" s="108"/>
      <c r="H148" s="108"/>
      <c r="I148" s="108"/>
      <c r="J148" s="108"/>
      <c r="K148" s="107"/>
      <c r="L148" s="107"/>
      <c r="M148" s="107"/>
      <c r="N148" s="107"/>
      <c r="O148" s="107"/>
      <c r="P148" s="107"/>
      <c r="Q148" s="107"/>
      <c r="R148" s="107"/>
      <c r="S148" s="107"/>
      <c r="T148" s="107"/>
      <c r="U148" s="107"/>
      <c r="V148" s="107"/>
      <c r="W148" s="107"/>
      <c r="X148" s="107"/>
      <c r="Y148" s="107"/>
      <c r="Z148" s="107"/>
    </row>
    <row r="149" spans="1:26" ht="15" customHeight="1" x14ac:dyDescent="0.15">
      <c r="A149" s="107"/>
      <c r="B149" s="107"/>
      <c r="C149" s="107"/>
      <c r="D149" s="107"/>
      <c r="E149" s="107"/>
      <c r="F149" s="108"/>
      <c r="G149" s="108"/>
      <c r="H149" s="108"/>
      <c r="I149" s="108"/>
      <c r="J149" s="108"/>
      <c r="K149" s="107"/>
      <c r="L149" s="107"/>
      <c r="M149" s="107"/>
      <c r="N149" s="107"/>
      <c r="O149" s="107"/>
      <c r="P149" s="107"/>
      <c r="Q149" s="107"/>
      <c r="R149" s="107"/>
      <c r="S149" s="107"/>
      <c r="T149" s="107"/>
      <c r="U149" s="107"/>
      <c r="V149" s="107"/>
      <c r="W149" s="107"/>
      <c r="X149" s="107"/>
      <c r="Y149" s="107"/>
      <c r="Z149" s="107"/>
    </row>
    <row r="150" spans="1:26" ht="15" customHeight="1" x14ac:dyDescent="0.15">
      <c r="A150" s="107"/>
      <c r="B150" s="107"/>
      <c r="C150" s="107"/>
      <c r="D150" s="107"/>
      <c r="E150" s="107"/>
      <c r="F150" s="108"/>
      <c r="G150" s="108"/>
      <c r="H150" s="108"/>
      <c r="I150" s="108"/>
      <c r="J150" s="108"/>
      <c r="K150" s="107"/>
      <c r="L150" s="107"/>
      <c r="M150" s="107"/>
      <c r="N150" s="107"/>
      <c r="O150" s="107"/>
      <c r="P150" s="107"/>
      <c r="Q150" s="107"/>
      <c r="R150" s="107"/>
      <c r="S150" s="107"/>
      <c r="T150" s="107"/>
      <c r="U150" s="107"/>
      <c r="V150" s="107"/>
      <c r="W150" s="107"/>
      <c r="X150" s="107"/>
      <c r="Y150" s="107"/>
      <c r="Z150" s="107"/>
    </row>
    <row r="151" spans="1:26" ht="15" customHeight="1" x14ac:dyDescent="0.15">
      <c r="A151" s="107"/>
      <c r="B151" s="107"/>
      <c r="C151" s="107"/>
      <c r="D151" s="107"/>
      <c r="E151" s="107"/>
      <c r="F151" s="108"/>
      <c r="G151" s="108"/>
      <c r="H151" s="108"/>
      <c r="I151" s="108"/>
      <c r="J151" s="108"/>
      <c r="K151" s="107"/>
      <c r="L151" s="107"/>
      <c r="M151" s="107"/>
      <c r="N151" s="107"/>
      <c r="O151" s="107"/>
      <c r="P151" s="107"/>
      <c r="Q151" s="107"/>
      <c r="R151" s="107"/>
      <c r="S151" s="107"/>
      <c r="T151" s="107"/>
      <c r="U151" s="107"/>
      <c r="V151" s="107"/>
      <c r="W151" s="107"/>
      <c r="X151" s="107"/>
      <c r="Y151" s="107"/>
      <c r="Z151" s="107"/>
    </row>
    <row r="152" spans="1:26" ht="15" customHeight="1" x14ac:dyDescent="0.15">
      <c r="A152" s="107"/>
      <c r="B152" s="107"/>
      <c r="C152" s="107"/>
      <c r="D152" s="107"/>
      <c r="E152" s="107"/>
      <c r="F152" s="108"/>
      <c r="G152" s="108"/>
      <c r="H152" s="108"/>
      <c r="I152" s="108"/>
      <c r="J152" s="108"/>
      <c r="K152" s="107"/>
      <c r="L152" s="107"/>
      <c r="M152" s="107"/>
      <c r="N152" s="107"/>
      <c r="O152" s="107"/>
      <c r="P152" s="107"/>
      <c r="Q152" s="107"/>
      <c r="R152" s="107"/>
      <c r="S152" s="107"/>
      <c r="T152" s="107"/>
      <c r="U152" s="107"/>
      <c r="V152" s="107"/>
      <c r="W152" s="107"/>
      <c r="X152" s="107"/>
      <c r="Y152" s="107"/>
      <c r="Z152" s="107"/>
    </row>
    <row r="153" spans="1:26" ht="15" customHeight="1" x14ac:dyDescent="0.15">
      <c r="A153" s="107"/>
      <c r="B153" s="107"/>
      <c r="C153" s="107"/>
      <c r="D153" s="107"/>
      <c r="E153" s="107"/>
      <c r="F153" s="108"/>
      <c r="G153" s="108"/>
      <c r="H153" s="108"/>
      <c r="I153" s="108"/>
      <c r="J153" s="108"/>
      <c r="K153" s="107"/>
      <c r="L153" s="107"/>
      <c r="M153" s="107"/>
      <c r="N153" s="107"/>
      <c r="O153" s="107"/>
      <c r="P153" s="107"/>
      <c r="Q153" s="107"/>
      <c r="R153" s="107"/>
      <c r="S153" s="107"/>
      <c r="T153" s="107"/>
      <c r="U153" s="107"/>
      <c r="V153" s="107"/>
      <c r="W153" s="107"/>
      <c r="X153" s="107"/>
      <c r="Y153" s="107"/>
      <c r="Z153" s="107"/>
    </row>
    <row r="154" spans="1:26" ht="15" customHeight="1" x14ac:dyDescent="0.15">
      <c r="A154" s="107"/>
      <c r="B154" s="107"/>
      <c r="C154" s="107"/>
      <c r="D154" s="107"/>
      <c r="E154" s="107"/>
      <c r="F154" s="108"/>
      <c r="G154" s="108"/>
      <c r="H154" s="108"/>
      <c r="I154" s="108"/>
      <c r="J154" s="108"/>
      <c r="K154" s="107"/>
      <c r="L154" s="107"/>
      <c r="M154" s="107"/>
      <c r="N154" s="107"/>
      <c r="O154" s="107"/>
      <c r="P154" s="107"/>
      <c r="Q154" s="107"/>
      <c r="R154" s="107"/>
      <c r="S154" s="107"/>
      <c r="T154" s="107"/>
      <c r="U154" s="107"/>
      <c r="V154" s="107"/>
      <c r="W154" s="107"/>
      <c r="X154" s="107"/>
      <c r="Y154" s="107"/>
      <c r="Z154" s="107"/>
    </row>
    <row r="155" spans="1:26" ht="15" customHeight="1" x14ac:dyDescent="0.15">
      <c r="A155" s="107"/>
      <c r="B155" s="107"/>
      <c r="C155" s="107"/>
      <c r="D155" s="107"/>
      <c r="E155" s="107"/>
      <c r="F155" s="108"/>
      <c r="G155" s="108"/>
      <c r="H155" s="108"/>
      <c r="I155" s="108"/>
      <c r="J155" s="108"/>
      <c r="K155" s="107"/>
      <c r="L155" s="107"/>
      <c r="M155" s="107"/>
      <c r="N155" s="107"/>
      <c r="O155" s="107"/>
      <c r="P155" s="107"/>
      <c r="Q155" s="107"/>
      <c r="R155" s="107"/>
      <c r="S155" s="107"/>
      <c r="T155" s="107"/>
      <c r="U155" s="107"/>
      <c r="V155" s="107"/>
      <c r="W155" s="107"/>
      <c r="X155" s="107"/>
      <c r="Y155" s="107"/>
      <c r="Z155" s="107"/>
    </row>
    <row r="156" spans="1:26" ht="15" customHeight="1" x14ac:dyDescent="0.15">
      <c r="A156" s="107"/>
      <c r="B156" s="107"/>
      <c r="C156" s="107"/>
      <c r="D156" s="107"/>
      <c r="E156" s="107"/>
      <c r="F156" s="108"/>
      <c r="G156" s="108"/>
      <c r="H156" s="108"/>
      <c r="I156" s="108"/>
      <c r="J156" s="108"/>
      <c r="K156" s="107"/>
      <c r="L156" s="107"/>
      <c r="M156" s="107"/>
      <c r="N156" s="107"/>
      <c r="O156" s="107"/>
      <c r="P156" s="107"/>
      <c r="Q156" s="107"/>
      <c r="R156" s="107"/>
      <c r="S156" s="107"/>
      <c r="T156" s="107"/>
      <c r="U156" s="107"/>
      <c r="V156" s="107"/>
      <c r="W156" s="107"/>
      <c r="X156" s="107"/>
      <c r="Y156" s="107"/>
      <c r="Z156" s="107"/>
    </row>
    <row r="157" spans="1:26" ht="15" customHeight="1" x14ac:dyDescent="0.15">
      <c r="A157" s="107"/>
      <c r="B157" s="107"/>
      <c r="C157" s="107"/>
      <c r="D157" s="107"/>
      <c r="E157" s="107"/>
      <c r="F157" s="108"/>
      <c r="G157" s="108"/>
      <c r="H157" s="108"/>
      <c r="I157" s="108"/>
      <c r="J157" s="108"/>
      <c r="K157" s="107"/>
      <c r="L157" s="107"/>
      <c r="M157" s="107"/>
      <c r="N157" s="107"/>
      <c r="O157" s="107"/>
      <c r="P157" s="107"/>
      <c r="Q157" s="107"/>
      <c r="R157" s="107"/>
      <c r="S157" s="107"/>
      <c r="T157" s="107"/>
      <c r="U157" s="107"/>
      <c r="V157" s="107"/>
      <c r="W157" s="107"/>
      <c r="X157" s="107"/>
      <c r="Y157" s="107"/>
      <c r="Z157" s="107"/>
    </row>
    <row r="158" spans="1:26" ht="15" customHeight="1" x14ac:dyDescent="0.15">
      <c r="A158" s="107"/>
      <c r="B158" s="107"/>
      <c r="C158" s="107"/>
      <c r="D158" s="107"/>
      <c r="E158" s="107"/>
      <c r="F158" s="108"/>
      <c r="G158" s="108"/>
      <c r="H158" s="108"/>
      <c r="I158" s="108"/>
      <c r="J158" s="108"/>
      <c r="K158" s="107"/>
      <c r="L158" s="107"/>
      <c r="M158" s="107"/>
      <c r="N158" s="107"/>
      <c r="O158" s="107"/>
      <c r="P158" s="107"/>
      <c r="Q158" s="107"/>
      <c r="R158" s="107"/>
      <c r="S158" s="107"/>
      <c r="T158" s="107"/>
      <c r="U158" s="107"/>
      <c r="V158" s="107"/>
      <c r="W158" s="107"/>
      <c r="X158" s="107"/>
      <c r="Y158" s="107"/>
      <c r="Z158" s="107"/>
    </row>
    <row r="159" spans="1:26" ht="15" customHeight="1" x14ac:dyDescent="0.15">
      <c r="A159" s="107"/>
      <c r="B159" s="107"/>
      <c r="C159" s="107"/>
      <c r="D159" s="107"/>
      <c r="E159" s="107"/>
      <c r="F159" s="108"/>
      <c r="G159" s="108"/>
      <c r="H159" s="108"/>
      <c r="I159" s="108"/>
      <c r="J159" s="108"/>
      <c r="K159" s="107"/>
      <c r="L159" s="107"/>
      <c r="M159" s="107"/>
      <c r="N159" s="107"/>
      <c r="O159" s="107"/>
      <c r="P159" s="107"/>
      <c r="Q159" s="107"/>
      <c r="R159" s="107"/>
      <c r="S159" s="107"/>
      <c r="T159" s="107"/>
      <c r="U159" s="107"/>
      <c r="V159" s="107"/>
      <c r="W159" s="107"/>
      <c r="X159" s="107"/>
      <c r="Y159" s="107"/>
      <c r="Z159" s="107"/>
    </row>
    <row r="160" spans="1:26" ht="15" customHeight="1" x14ac:dyDescent="0.15">
      <c r="A160" s="107"/>
      <c r="B160" s="107"/>
      <c r="C160" s="107"/>
      <c r="D160" s="107"/>
      <c r="E160" s="107"/>
      <c r="F160" s="108"/>
      <c r="G160" s="108"/>
      <c r="H160" s="108"/>
      <c r="I160" s="108"/>
      <c r="J160" s="108"/>
      <c r="K160" s="107"/>
      <c r="L160" s="107"/>
      <c r="M160" s="107"/>
      <c r="N160" s="107"/>
      <c r="O160" s="107"/>
      <c r="P160" s="107"/>
      <c r="Q160" s="107"/>
      <c r="R160" s="107"/>
      <c r="S160" s="107"/>
      <c r="T160" s="107"/>
      <c r="U160" s="107"/>
      <c r="V160" s="107"/>
      <c r="W160" s="107"/>
      <c r="X160" s="107"/>
      <c r="Y160" s="107"/>
      <c r="Z160" s="107"/>
    </row>
    <row r="161" spans="1:26" ht="15" customHeight="1" x14ac:dyDescent="0.15">
      <c r="A161" s="107"/>
      <c r="B161" s="107"/>
      <c r="C161" s="107"/>
      <c r="D161" s="107"/>
      <c r="E161" s="107"/>
      <c r="F161" s="108"/>
      <c r="G161" s="108"/>
      <c r="H161" s="108"/>
      <c r="I161" s="108"/>
      <c r="J161" s="108"/>
      <c r="K161" s="107"/>
      <c r="L161" s="107"/>
      <c r="M161" s="107"/>
      <c r="N161" s="107"/>
      <c r="O161" s="107"/>
      <c r="P161" s="107"/>
      <c r="Q161" s="107"/>
      <c r="R161" s="107"/>
      <c r="S161" s="107"/>
      <c r="T161" s="107"/>
      <c r="U161" s="107"/>
      <c r="V161" s="107"/>
      <c r="W161" s="107"/>
      <c r="X161" s="107"/>
      <c r="Y161" s="107"/>
      <c r="Z161" s="107"/>
    </row>
    <row r="162" spans="1:26" ht="15" customHeight="1" x14ac:dyDescent="0.15">
      <c r="A162" s="107"/>
      <c r="B162" s="107"/>
      <c r="C162" s="107"/>
      <c r="D162" s="107"/>
      <c r="E162" s="107"/>
      <c r="F162" s="108"/>
      <c r="G162" s="108"/>
      <c r="H162" s="108"/>
      <c r="I162" s="108"/>
      <c r="J162" s="108"/>
      <c r="K162" s="107"/>
      <c r="L162" s="107"/>
      <c r="M162" s="107"/>
      <c r="N162" s="107"/>
      <c r="O162" s="107"/>
      <c r="P162" s="107"/>
      <c r="Q162" s="107"/>
      <c r="R162" s="107"/>
      <c r="S162" s="107"/>
      <c r="T162" s="107"/>
      <c r="U162" s="107"/>
      <c r="V162" s="107"/>
      <c r="W162" s="107"/>
      <c r="X162" s="107"/>
      <c r="Y162" s="107"/>
      <c r="Z162" s="107"/>
    </row>
    <row r="163" spans="1:26" ht="15" customHeight="1" x14ac:dyDescent="0.15">
      <c r="A163" s="107"/>
      <c r="B163" s="107"/>
      <c r="C163" s="107"/>
      <c r="D163" s="107"/>
      <c r="E163" s="107"/>
      <c r="F163" s="108"/>
      <c r="G163" s="108"/>
      <c r="H163" s="108"/>
      <c r="I163" s="108"/>
      <c r="J163" s="108"/>
      <c r="K163" s="107"/>
      <c r="L163" s="107"/>
      <c r="M163" s="107"/>
      <c r="N163" s="107"/>
      <c r="O163" s="107"/>
      <c r="P163" s="107"/>
      <c r="Q163" s="107"/>
      <c r="R163" s="107"/>
      <c r="S163" s="107"/>
      <c r="T163" s="107"/>
      <c r="U163" s="107"/>
      <c r="V163" s="107"/>
      <c r="W163" s="107"/>
      <c r="X163" s="107"/>
      <c r="Y163" s="107"/>
      <c r="Z163" s="107"/>
    </row>
    <row r="164" spans="1:26" ht="15" customHeight="1" x14ac:dyDescent="0.15">
      <c r="A164" s="107"/>
      <c r="B164" s="107"/>
      <c r="C164" s="107"/>
      <c r="D164" s="107"/>
      <c r="E164" s="107"/>
      <c r="F164" s="108"/>
      <c r="G164" s="108"/>
      <c r="H164" s="108"/>
      <c r="I164" s="108"/>
      <c r="J164" s="108"/>
      <c r="K164" s="107"/>
      <c r="L164" s="107"/>
      <c r="M164" s="107"/>
      <c r="N164" s="107"/>
      <c r="O164" s="107"/>
      <c r="P164" s="107"/>
      <c r="Q164" s="107"/>
      <c r="R164" s="107"/>
      <c r="S164" s="107"/>
      <c r="T164" s="107"/>
      <c r="U164" s="107"/>
      <c r="V164" s="107"/>
      <c r="W164" s="107"/>
      <c r="X164" s="107"/>
      <c r="Y164" s="107"/>
      <c r="Z164" s="107"/>
    </row>
    <row r="165" spans="1:26" ht="15" customHeight="1" x14ac:dyDescent="0.15">
      <c r="A165" s="107"/>
      <c r="B165" s="107"/>
      <c r="C165" s="107"/>
      <c r="D165" s="107"/>
      <c r="E165" s="107"/>
      <c r="F165" s="108"/>
      <c r="G165" s="108"/>
      <c r="H165" s="108"/>
      <c r="I165" s="108"/>
      <c r="J165" s="108"/>
      <c r="K165" s="107"/>
      <c r="L165" s="107"/>
      <c r="M165" s="107"/>
      <c r="N165" s="107"/>
      <c r="O165" s="107"/>
      <c r="P165" s="107"/>
      <c r="Q165" s="107"/>
      <c r="R165" s="107"/>
      <c r="S165" s="107"/>
      <c r="T165" s="107"/>
      <c r="U165" s="107"/>
      <c r="V165" s="107"/>
      <c r="W165" s="107"/>
      <c r="X165" s="107"/>
      <c r="Y165" s="107"/>
      <c r="Z165" s="107"/>
    </row>
    <row r="166" spans="1:26" ht="15" customHeight="1" x14ac:dyDescent="0.15">
      <c r="A166" s="107"/>
      <c r="B166" s="107"/>
      <c r="C166" s="107"/>
      <c r="D166" s="107"/>
      <c r="E166" s="107"/>
      <c r="F166" s="108"/>
      <c r="G166" s="108"/>
      <c r="H166" s="108"/>
      <c r="I166" s="108"/>
      <c r="J166" s="108"/>
      <c r="K166" s="107"/>
      <c r="L166" s="107"/>
      <c r="M166" s="107"/>
      <c r="N166" s="107"/>
      <c r="O166" s="107"/>
      <c r="P166" s="107"/>
      <c r="Q166" s="107"/>
      <c r="R166" s="107"/>
      <c r="S166" s="107"/>
      <c r="T166" s="107"/>
      <c r="U166" s="107"/>
      <c r="V166" s="107"/>
      <c r="W166" s="107"/>
      <c r="X166" s="107"/>
      <c r="Y166" s="107"/>
      <c r="Z166" s="107"/>
    </row>
    <row r="167" spans="1:26" ht="15" customHeight="1" x14ac:dyDescent="0.15">
      <c r="A167" s="107"/>
      <c r="B167" s="107"/>
      <c r="C167" s="107"/>
      <c r="D167" s="107"/>
      <c r="E167" s="107"/>
      <c r="F167" s="108"/>
      <c r="G167" s="108"/>
      <c r="H167" s="108"/>
      <c r="I167" s="108"/>
      <c r="J167" s="108"/>
      <c r="K167" s="107"/>
      <c r="L167" s="107"/>
      <c r="M167" s="107"/>
      <c r="N167" s="107"/>
      <c r="O167" s="107"/>
      <c r="P167" s="107"/>
      <c r="Q167" s="107"/>
      <c r="R167" s="107"/>
      <c r="S167" s="107"/>
      <c r="T167" s="107"/>
      <c r="U167" s="107"/>
      <c r="V167" s="107"/>
      <c r="W167" s="107"/>
      <c r="X167" s="107"/>
      <c r="Y167" s="107"/>
      <c r="Z167" s="107"/>
    </row>
    <row r="168" spans="1:26" ht="15" customHeight="1" x14ac:dyDescent="0.15">
      <c r="A168" s="107"/>
      <c r="B168" s="107"/>
      <c r="C168" s="107"/>
      <c r="D168" s="107"/>
      <c r="E168" s="107"/>
      <c r="F168" s="108"/>
      <c r="G168" s="108"/>
      <c r="H168" s="108"/>
      <c r="I168" s="108"/>
      <c r="J168" s="108"/>
      <c r="K168" s="107"/>
      <c r="L168" s="107"/>
      <c r="M168" s="107"/>
      <c r="N168" s="107"/>
      <c r="O168" s="107"/>
      <c r="P168" s="107"/>
      <c r="Q168" s="107"/>
      <c r="R168" s="107"/>
      <c r="S168" s="107"/>
      <c r="T168" s="107"/>
      <c r="U168" s="107"/>
      <c r="V168" s="107"/>
      <c r="W168" s="107"/>
      <c r="X168" s="107"/>
      <c r="Y168" s="107"/>
      <c r="Z168" s="107"/>
    </row>
    <row r="169" spans="1:26" ht="15" customHeight="1" x14ac:dyDescent="0.15">
      <c r="A169" s="107"/>
      <c r="B169" s="107"/>
      <c r="C169" s="107"/>
      <c r="D169" s="107"/>
      <c r="E169" s="107"/>
      <c r="F169" s="108"/>
      <c r="G169" s="108"/>
      <c r="H169" s="108"/>
      <c r="I169" s="108"/>
      <c r="J169" s="108"/>
      <c r="K169" s="107"/>
      <c r="L169" s="107"/>
      <c r="M169" s="107"/>
      <c r="N169" s="107"/>
      <c r="O169" s="107"/>
      <c r="P169" s="107"/>
      <c r="Q169" s="107"/>
      <c r="R169" s="107"/>
      <c r="S169" s="107"/>
      <c r="T169" s="107"/>
      <c r="U169" s="107"/>
      <c r="V169" s="107"/>
      <c r="W169" s="107"/>
      <c r="X169" s="107"/>
      <c r="Y169" s="107"/>
      <c r="Z169" s="107"/>
    </row>
    <row r="170" spans="1:26" ht="15" customHeight="1" x14ac:dyDescent="0.15">
      <c r="A170" s="107"/>
      <c r="B170" s="107"/>
      <c r="C170" s="107"/>
      <c r="D170" s="107"/>
      <c r="E170" s="107"/>
      <c r="F170" s="108"/>
      <c r="G170" s="108"/>
      <c r="H170" s="108"/>
      <c r="I170" s="108"/>
      <c r="J170" s="108"/>
      <c r="K170" s="107"/>
      <c r="L170" s="107"/>
      <c r="M170" s="107"/>
      <c r="N170" s="107"/>
      <c r="O170" s="107"/>
      <c r="P170" s="107"/>
      <c r="Q170" s="107"/>
      <c r="R170" s="107"/>
      <c r="S170" s="107"/>
      <c r="T170" s="107"/>
      <c r="U170" s="107"/>
      <c r="V170" s="107"/>
      <c r="W170" s="107"/>
      <c r="X170" s="107"/>
      <c r="Y170" s="107"/>
      <c r="Z170" s="107"/>
    </row>
    <row r="171" spans="1:26" ht="15" customHeight="1" x14ac:dyDescent="0.15">
      <c r="A171" s="107"/>
      <c r="B171" s="107"/>
      <c r="C171" s="107"/>
      <c r="D171" s="107"/>
      <c r="E171" s="107"/>
      <c r="F171" s="108"/>
      <c r="G171" s="108"/>
      <c r="H171" s="108"/>
      <c r="I171" s="108"/>
      <c r="J171" s="108"/>
      <c r="K171" s="107"/>
      <c r="L171" s="107"/>
      <c r="M171" s="107"/>
      <c r="N171" s="107"/>
      <c r="O171" s="107"/>
      <c r="P171" s="107"/>
      <c r="Q171" s="107"/>
      <c r="R171" s="107"/>
      <c r="S171" s="107"/>
      <c r="T171" s="107"/>
      <c r="U171" s="107"/>
      <c r="V171" s="107"/>
      <c r="W171" s="107"/>
      <c r="X171" s="107"/>
      <c r="Y171" s="107"/>
      <c r="Z171" s="107"/>
    </row>
    <row r="172" spans="1:26" ht="15" customHeight="1" x14ac:dyDescent="0.15">
      <c r="A172" s="107"/>
      <c r="B172" s="107"/>
      <c r="C172" s="107"/>
      <c r="D172" s="107"/>
      <c r="E172" s="107"/>
      <c r="F172" s="108"/>
      <c r="G172" s="108"/>
      <c r="H172" s="108"/>
      <c r="I172" s="108"/>
      <c r="J172" s="108"/>
      <c r="K172" s="107"/>
      <c r="L172" s="107"/>
      <c r="M172" s="107"/>
      <c r="N172" s="107"/>
      <c r="O172" s="107"/>
      <c r="P172" s="107"/>
      <c r="Q172" s="107"/>
      <c r="R172" s="107"/>
      <c r="S172" s="107"/>
      <c r="T172" s="107"/>
      <c r="U172" s="107"/>
      <c r="V172" s="107"/>
      <c r="W172" s="107"/>
      <c r="X172" s="107"/>
      <c r="Y172" s="107"/>
      <c r="Z172" s="107"/>
    </row>
    <row r="173" spans="1:26" ht="15" customHeight="1" x14ac:dyDescent="0.15">
      <c r="A173" s="107"/>
      <c r="B173" s="107"/>
      <c r="C173" s="107"/>
      <c r="D173" s="107"/>
      <c r="E173" s="107"/>
      <c r="F173" s="108"/>
      <c r="G173" s="108"/>
      <c r="H173" s="108"/>
      <c r="I173" s="108"/>
      <c r="J173" s="108"/>
      <c r="K173" s="107"/>
      <c r="L173" s="107"/>
      <c r="M173" s="107"/>
      <c r="N173" s="107"/>
      <c r="O173" s="107"/>
      <c r="P173" s="107"/>
      <c r="Q173" s="107"/>
      <c r="R173" s="107"/>
      <c r="S173" s="107"/>
      <c r="T173" s="107"/>
      <c r="U173" s="107"/>
      <c r="V173" s="107"/>
      <c r="W173" s="107"/>
      <c r="X173" s="107"/>
      <c r="Y173" s="107"/>
      <c r="Z173" s="107"/>
    </row>
    <row r="174" spans="1:26" ht="15" customHeight="1" x14ac:dyDescent="0.15">
      <c r="A174" s="107"/>
      <c r="B174" s="107"/>
      <c r="C174" s="107"/>
      <c r="D174" s="107"/>
      <c r="E174" s="107"/>
      <c r="F174" s="108"/>
      <c r="G174" s="108"/>
      <c r="H174" s="108"/>
      <c r="I174" s="108"/>
      <c r="J174" s="108"/>
      <c r="K174" s="107"/>
      <c r="L174" s="107"/>
      <c r="M174" s="107"/>
      <c r="N174" s="107"/>
      <c r="O174" s="107"/>
      <c r="P174" s="107"/>
      <c r="Q174" s="107"/>
      <c r="R174" s="107"/>
      <c r="S174" s="107"/>
      <c r="T174" s="107"/>
      <c r="U174" s="107"/>
      <c r="V174" s="107"/>
      <c r="W174" s="107"/>
      <c r="X174" s="107"/>
      <c r="Y174" s="107"/>
      <c r="Z174" s="107"/>
    </row>
    <row r="175" spans="1:26" ht="15" customHeight="1" x14ac:dyDescent="0.15">
      <c r="A175" s="107"/>
      <c r="B175" s="107"/>
      <c r="C175" s="107"/>
      <c r="D175" s="107"/>
      <c r="E175" s="107"/>
      <c r="F175" s="108"/>
      <c r="G175" s="108"/>
      <c r="H175" s="108"/>
      <c r="I175" s="108"/>
      <c r="J175" s="108"/>
      <c r="K175" s="107"/>
      <c r="L175" s="107"/>
      <c r="M175" s="107"/>
      <c r="N175" s="107"/>
      <c r="O175" s="107"/>
      <c r="P175" s="107"/>
      <c r="Q175" s="107"/>
      <c r="R175" s="107"/>
      <c r="S175" s="107"/>
      <c r="T175" s="107"/>
      <c r="U175" s="107"/>
      <c r="V175" s="107"/>
      <c r="W175" s="107"/>
      <c r="X175" s="107"/>
      <c r="Y175" s="107"/>
      <c r="Z175" s="107"/>
    </row>
    <row r="176" spans="1:26" ht="15" customHeight="1" x14ac:dyDescent="0.15">
      <c r="A176" s="107"/>
      <c r="B176" s="107"/>
      <c r="C176" s="107"/>
      <c r="D176" s="107"/>
      <c r="E176" s="107"/>
      <c r="F176" s="108"/>
      <c r="G176" s="108"/>
      <c r="H176" s="108"/>
      <c r="I176" s="108"/>
      <c r="J176" s="108"/>
      <c r="K176" s="107"/>
      <c r="L176" s="107"/>
      <c r="M176" s="107"/>
      <c r="N176" s="107"/>
      <c r="O176" s="107"/>
      <c r="P176" s="107"/>
      <c r="Q176" s="107"/>
      <c r="R176" s="107"/>
      <c r="S176" s="107"/>
      <c r="T176" s="107"/>
      <c r="U176" s="107"/>
      <c r="V176" s="107"/>
      <c r="W176" s="107"/>
      <c r="X176" s="107"/>
      <c r="Y176" s="107"/>
      <c r="Z176" s="107"/>
    </row>
    <row r="177" spans="1:26" ht="15" customHeight="1" x14ac:dyDescent="0.15">
      <c r="A177" s="107"/>
      <c r="B177" s="107"/>
      <c r="C177" s="107"/>
      <c r="D177" s="107"/>
      <c r="E177" s="107"/>
      <c r="F177" s="108"/>
      <c r="G177" s="108"/>
      <c r="H177" s="108"/>
      <c r="I177" s="108"/>
      <c r="J177" s="108"/>
      <c r="K177" s="107"/>
      <c r="L177" s="107"/>
      <c r="M177" s="107"/>
      <c r="N177" s="107"/>
      <c r="O177" s="107"/>
      <c r="P177" s="107"/>
      <c r="Q177" s="107"/>
      <c r="R177" s="107"/>
      <c r="S177" s="107"/>
      <c r="T177" s="107"/>
      <c r="U177" s="107"/>
      <c r="V177" s="107"/>
      <c r="W177" s="107"/>
      <c r="X177" s="107"/>
      <c r="Y177" s="107"/>
      <c r="Z177" s="107"/>
    </row>
    <row r="178" spans="1:26" ht="15" customHeight="1" x14ac:dyDescent="0.15">
      <c r="A178" s="107"/>
      <c r="B178" s="107"/>
      <c r="C178" s="107"/>
      <c r="D178" s="107"/>
      <c r="E178" s="107"/>
      <c r="F178" s="108"/>
      <c r="G178" s="108"/>
      <c r="H178" s="108"/>
      <c r="I178" s="108"/>
      <c r="J178" s="108"/>
      <c r="K178" s="107"/>
      <c r="L178" s="107"/>
      <c r="M178" s="107"/>
      <c r="N178" s="107"/>
      <c r="O178" s="107"/>
      <c r="P178" s="107"/>
      <c r="Q178" s="107"/>
      <c r="R178" s="107"/>
      <c r="S178" s="107"/>
      <c r="T178" s="107"/>
      <c r="U178" s="107"/>
      <c r="V178" s="107"/>
      <c r="W178" s="107"/>
      <c r="X178" s="107"/>
      <c r="Y178" s="107"/>
      <c r="Z178" s="107"/>
    </row>
    <row r="179" spans="1:26" ht="15" customHeight="1" x14ac:dyDescent="0.15">
      <c r="A179" s="107"/>
      <c r="B179" s="107"/>
      <c r="C179" s="107"/>
      <c r="D179" s="107"/>
      <c r="E179" s="107"/>
      <c r="F179" s="108"/>
      <c r="G179" s="108"/>
      <c r="H179" s="108"/>
      <c r="I179" s="108"/>
      <c r="J179" s="108"/>
      <c r="K179" s="107"/>
      <c r="L179" s="107"/>
      <c r="M179" s="107"/>
      <c r="N179" s="107"/>
      <c r="O179" s="107"/>
      <c r="P179" s="107"/>
      <c r="Q179" s="107"/>
      <c r="R179" s="107"/>
      <c r="S179" s="107"/>
      <c r="T179" s="107"/>
      <c r="U179" s="107"/>
      <c r="V179" s="107"/>
      <c r="W179" s="107"/>
      <c r="X179" s="107"/>
      <c r="Y179" s="107"/>
      <c r="Z179" s="107"/>
    </row>
    <row r="180" spans="1:26" ht="15" customHeight="1" x14ac:dyDescent="0.15">
      <c r="A180" s="107"/>
      <c r="B180" s="107"/>
      <c r="C180" s="107"/>
      <c r="D180" s="107"/>
      <c r="E180" s="107"/>
      <c r="F180" s="108"/>
      <c r="G180" s="108"/>
      <c r="H180" s="108"/>
      <c r="I180" s="108"/>
      <c r="J180" s="108"/>
      <c r="K180" s="107"/>
      <c r="L180" s="107"/>
      <c r="M180" s="107"/>
      <c r="N180" s="107"/>
      <c r="O180" s="107"/>
      <c r="P180" s="107"/>
      <c r="Q180" s="107"/>
      <c r="R180" s="107"/>
      <c r="S180" s="107"/>
      <c r="T180" s="107"/>
      <c r="U180" s="107"/>
      <c r="V180" s="107"/>
      <c r="W180" s="107"/>
      <c r="X180" s="107"/>
      <c r="Y180" s="107"/>
      <c r="Z180" s="107"/>
    </row>
    <row r="181" spans="1:26" ht="15" customHeight="1" x14ac:dyDescent="0.15">
      <c r="A181" s="107"/>
      <c r="B181" s="107"/>
      <c r="C181" s="107"/>
      <c r="D181" s="107"/>
      <c r="E181" s="107"/>
      <c r="F181" s="108"/>
      <c r="G181" s="108"/>
      <c r="H181" s="108"/>
      <c r="I181" s="108"/>
      <c r="J181" s="108"/>
      <c r="K181" s="107"/>
      <c r="L181" s="107"/>
      <c r="M181" s="107"/>
      <c r="N181" s="107"/>
      <c r="O181" s="107"/>
      <c r="P181" s="107"/>
      <c r="Q181" s="107"/>
      <c r="R181" s="107"/>
      <c r="S181" s="107"/>
      <c r="T181" s="107"/>
      <c r="U181" s="107"/>
      <c r="V181" s="107"/>
      <c r="W181" s="107"/>
      <c r="X181" s="107"/>
      <c r="Y181" s="107"/>
      <c r="Z181" s="107"/>
    </row>
    <row r="182" spans="1:26" ht="15" customHeight="1" x14ac:dyDescent="0.15">
      <c r="A182" s="107"/>
      <c r="B182" s="107"/>
      <c r="C182" s="107"/>
      <c r="D182" s="107"/>
      <c r="E182" s="107"/>
      <c r="F182" s="108"/>
      <c r="G182" s="108"/>
      <c r="H182" s="108"/>
      <c r="I182" s="108"/>
      <c r="J182" s="108"/>
      <c r="K182" s="107"/>
      <c r="L182" s="107"/>
      <c r="M182" s="107"/>
      <c r="N182" s="107"/>
      <c r="O182" s="107"/>
      <c r="P182" s="107"/>
      <c r="Q182" s="107"/>
      <c r="R182" s="107"/>
      <c r="S182" s="107"/>
      <c r="T182" s="107"/>
      <c r="U182" s="107"/>
      <c r="V182" s="107"/>
      <c r="W182" s="107"/>
      <c r="X182" s="107"/>
      <c r="Y182" s="107"/>
      <c r="Z182" s="107"/>
    </row>
    <row r="183" spans="1:26" ht="15" customHeight="1" x14ac:dyDescent="0.15">
      <c r="A183" s="107"/>
      <c r="B183" s="107"/>
      <c r="C183" s="107"/>
      <c r="D183" s="107"/>
      <c r="E183" s="107"/>
      <c r="F183" s="108"/>
      <c r="G183" s="108"/>
      <c r="H183" s="108"/>
      <c r="I183" s="108"/>
      <c r="J183" s="108"/>
      <c r="K183" s="107"/>
      <c r="L183" s="107"/>
      <c r="M183" s="107"/>
      <c r="N183" s="107"/>
      <c r="O183" s="107"/>
      <c r="P183" s="107"/>
      <c r="Q183" s="107"/>
      <c r="R183" s="107"/>
      <c r="S183" s="107"/>
      <c r="T183" s="107"/>
      <c r="U183" s="107"/>
      <c r="V183" s="107"/>
      <c r="W183" s="107"/>
      <c r="X183" s="107"/>
      <c r="Y183" s="107"/>
      <c r="Z183" s="107"/>
    </row>
    <row r="184" spans="1:26" ht="15" customHeight="1" x14ac:dyDescent="0.15">
      <c r="A184" s="107"/>
      <c r="B184" s="107"/>
      <c r="C184" s="107"/>
      <c r="D184" s="107"/>
      <c r="E184" s="107"/>
      <c r="F184" s="108"/>
      <c r="G184" s="108"/>
      <c r="H184" s="108"/>
      <c r="I184" s="108"/>
      <c r="J184" s="108"/>
      <c r="K184" s="107"/>
      <c r="L184" s="107"/>
      <c r="M184" s="107"/>
      <c r="N184" s="107"/>
      <c r="O184" s="107"/>
      <c r="P184" s="107"/>
      <c r="Q184" s="107"/>
      <c r="R184" s="107"/>
      <c r="S184" s="107"/>
      <c r="T184" s="107"/>
      <c r="U184" s="107"/>
      <c r="V184" s="107"/>
      <c r="W184" s="107"/>
      <c r="X184" s="107"/>
      <c r="Y184" s="107"/>
      <c r="Z184" s="107"/>
    </row>
    <row r="185" spans="1:26" ht="15" customHeight="1" x14ac:dyDescent="0.15">
      <c r="A185" s="107"/>
      <c r="B185" s="107"/>
      <c r="C185" s="107"/>
      <c r="D185" s="107"/>
      <c r="E185" s="107"/>
      <c r="F185" s="108"/>
      <c r="G185" s="108"/>
      <c r="H185" s="108"/>
      <c r="I185" s="108"/>
      <c r="J185" s="108"/>
      <c r="K185" s="107"/>
      <c r="L185" s="107"/>
      <c r="M185" s="107"/>
      <c r="N185" s="107"/>
      <c r="O185" s="107"/>
      <c r="P185" s="107"/>
      <c r="Q185" s="107"/>
      <c r="R185" s="107"/>
      <c r="S185" s="107"/>
      <c r="T185" s="107"/>
      <c r="U185" s="107"/>
      <c r="V185" s="107"/>
      <c r="W185" s="107"/>
      <c r="X185" s="107"/>
      <c r="Y185" s="107"/>
      <c r="Z185" s="107"/>
    </row>
    <row r="186" spans="1:26" ht="15" customHeight="1" x14ac:dyDescent="0.15">
      <c r="A186" s="107"/>
      <c r="B186" s="107"/>
      <c r="C186" s="107"/>
      <c r="D186" s="107"/>
      <c r="E186" s="107"/>
      <c r="F186" s="108"/>
      <c r="G186" s="108"/>
      <c r="H186" s="108"/>
      <c r="I186" s="108"/>
      <c r="J186" s="108"/>
      <c r="K186" s="107"/>
      <c r="L186" s="107"/>
      <c r="M186" s="107"/>
      <c r="N186" s="107"/>
      <c r="O186" s="107"/>
      <c r="P186" s="107"/>
      <c r="Q186" s="107"/>
      <c r="R186" s="107"/>
      <c r="S186" s="107"/>
      <c r="T186" s="107"/>
      <c r="U186" s="107"/>
      <c r="V186" s="107"/>
      <c r="W186" s="107"/>
      <c r="X186" s="107"/>
      <c r="Y186" s="107"/>
      <c r="Z186" s="107"/>
    </row>
    <row r="187" spans="1:26" ht="15" customHeight="1" x14ac:dyDescent="0.15">
      <c r="A187" s="107"/>
      <c r="B187" s="107"/>
      <c r="C187" s="107"/>
      <c r="D187" s="107"/>
      <c r="E187" s="107"/>
      <c r="F187" s="108"/>
      <c r="G187" s="108"/>
      <c r="H187" s="108"/>
      <c r="I187" s="108"/>
      <c r="J187" s="108"/>
      <c r="K187" s="107"/>
      <c r="L187" s="107"/>
      <c r="M187" s="107"/>
      <c r="N187" s="107"/>
      <c r="O187" s="107"/>
      <c r="P187" s="107"/>
      <c r="Q187" s="107"/>
      <c r="R187" s="107"/>
      <c r="S187" s="107"/>
      <c r="T187" s="107"/>
      <c r="U187" s="107"/>
      <c r="V187" s="107"/>
      <c r="W187" s="107"/>
      <c r="X187" s="107"/>
      <c r="Y187" s="107"/>
      <c r="Z187" s="107"/>
    </row>
    <row r="188" spans="1:26" ht="15" customHeight="1" x14ac:dyDescent="0.15">
      <c r="A188" s="107"/>
      <c r="B188" s="107"/>
      <c r="C188" s="107"/>
      <c r="D188" s="107"/>
      <c r="E188" s="107"/>
      <c r="F188" s="108"/>
      <c r="G188" s="108"/>
      <c r="H188" s="108"/>
      <c r="I188" s="108"/>
      <c r="J188" s="108"/>
      <c r="K188" s="107"/>
      <c r="L188" s="107"/>
      <c r="M188" s="107"/>
      <c r="N188" s="107"/>
      <c r="O188" s="107"/>
      <c r="P188" s="107"/>
      <c r="Q188" s="107"/>
      <c r="R188" s="107"/>
      <c r="S188" s="107"/>
      <c r="T188" s="107"/>
      <c r="U188" s="107"/>
      <c r="V188" s="107"/>
      <c r="W188" s="107"/>
      <c r="X188" s="107"/>
      <c r="Y188" s="107"/>
      <c r="Z188" s="107"/>
    </row>
    <row r="189" spans="1:26" ht="15" customHeight="1" x14ac:dyDescent="0.15">
      <c r="A189" s="107"/>
      <c r="B189" s="107"/>
      <c r="C189" s="107"/>
      <c r="D189" s="107"/>
      <c r="E189" s="107"/>
      <c r="F189" s="108"/>
      <c r="G189" s="108"/>
      <c r="H189" s="108"/>
      <c r="I189" s="108"/>
      <c r="J189" s="108"/>
      <c r="K189" s="107"/>
      <c r="L189" s="107"/>
      <c r="M189" s="107"/>
      <c r="N189" s="107"/>
      <c r="O189" s="107"/>
      <c r="P189" s="107"/>
      <c r="Q189" s="107"/>
      <c r="R189" s="107"/>
      <c r="S189" s="107"/>
      <c r="T189" s="107"/>
      <c r="U189" s="107"/>
      <c r="V189" s="107"/>
      <c r="W189" s="107"/>
      <c r="X189" s="107"/>
      <c r="Y189" s="107"/>
      <c r="Z189" s="107"/>
    </row>
    <row r="190" spans="1:26" ht="15" customHeight="1" x14ac:dyDescent="0.15">
      <c r="A190" s="107"/>
      <c r="B190" s="107"/>
      <c r="C190" s="107"/>
      <c r="D190" s="107"/>
      <c r="E190" s="107"/>
      <c r="F190" s="108"/>
      <c r="G190" s="108"/>
      <c r="H190" s="108"/>
      <c r="I190" s="108"/>
      <c r="J190" s="108"/>
      <c r="K190" s="107"/>
      <c r="L190" s="107"/>
      <c r="M190" s="107"/>
      <c r="N190" s="107"/>
      <c r="O190" s="107"/>
      <c r="P190" s="107"/>
      <c r="Q190" s="107"/>
      <c r="R190" s="107"/>
      <c r="S190" s="107"/>
      <c r="T190" s="107"/>
      <c r="U190" s="107"/>
      <c r="V190" s="107"/>
      <c r="W190" s="107"/>
      <c r="X190" s="107"/>
      <c r="Y190" s="107"/>
      <c r="Z190" s="107"/>
    </row>
    <row r="191" spans="1:26" ht="15" customHeight="1" x14ac:dyDescent="0.15">
      <c r="A191" s="107"/>
      <c r="B191" s="107"/>
      <c r="C191" s="107"/>
      <c r="D191" s="107"/>
      <c r="E191" s="107"/>
      <c r="F191" s="108"/>
      <c r="G191" s="108"/>
      <c r="H191" s="108"/>
      <c r="I191" s="108"/>
      <c r="J191" s="108"/>
      <c r="K191" s="107"/>
      <c r="L191" s="107"/>
      <c r="M191" s="107"/>
      <c r="N191" s="107"/>
      <c r="O191" s="107"/>
      <c r="P191" s="107"/>
      <c r="Q191" s="107"/>
      <c r="R191" s="107"/>
      <c r="S191" s="107"/>
      <c r="T191" s="107"/>
      <c r="U191" s="107"/>
      <c r="V191" s="107"/>
      <c r="W191" s="107"/>
      <c r="X191" s="107"/>
      <c r="Y191" s="107"/>
      <c r="Z191" s="107"/>
    </row>
    <row r="192" spans="1:26" ht="15" customHeight="1" x14ac:dyDescent="0.15">
      <c r="A192" s="107"/>
      <c r="B192" s="107"/>
      <c r="C192" s="107"/>
      <c r="D192" s="107"/>
      <c r="E192" s="107"/>
      <c r="F192" s="108"/>
      <c r="G192" s="108"/>
      <c r="H192" s="108"/>
      <c r="I192" s="108"/>
      <c r="J192" s="108"/>
      <c r="K192" s="107"/>
      <c r="L192" s="107"/>
      <c r="M192" s="107"/>
      <c r="N192" s="107"/>
      <c r="O192" s="107"/>
      <c r="P192" s="107"/>
      <c r="Q192" s="107"/>
      <c r="R192" s="107"/>
      <c r="S192" s="107"/>
      <c r="T192" s="107"/>
      <c r="U192" s="107"/>
      <c r="V192" s="107"/>
      <c r="W192" s="107"/>
      <c r="X192" s="107"/>
      <c r="Y192" s="107"/>
      <c r="Z192" s="107"/>
    </row>
    <row r="193" spans="1:26" ht="15" customHeight="1" x14ac:dyDescent="0.15">
      <c r="A193" s="107"/>
      <c r="B193" s="107"/>
      <c r="C193" s="107"/>
      <c r="D193" s="107"/>
      <c r="E193" s="107"/>
      <c r="F193" s="108"/>
      <c r="G193" s="108"/>
      <c r="H193" s="108"/>
      <c r="I193" s="108"/>
      <c r="J193" s="108"/>
      <c r="K193" s="107"/>
      <c r="L193" s="107"/>
      <c r="M193" s="107"/>
      <c r="N193" s="107"/>
      <c r="O193" s="107"/>
      <c r="P193" s="107"/>
      <c r="Q193" s="107"/>
      <c r="R193" s="107"/>
      <c r="S193" s="107"/>
      <c r="T193" s="107"/>
      <c r="U193" s="107"/>
      <c r="V193" s="107"/>
      <c r="W193" s="107"/>
      <c r="X193" s="107"/>
      <c r="Y193" s="107"/>
      <c r="Z193" s="107"/>
    </row>
    <row r="194" spans="1:26" ht="15" customHeight="1" x14ac:dyDescent="0.15">
      <c r="A194" s="107"/>
      <c r="B194" s="107"/>
      <c r="C194" s="107"/>
      <c r="D194" s="107"/>
      <c r="E194" s="107"/>
      <c r="F194" s="108"/>
      <c r="G194" s="108"/>
      <c r="H194" s="108"/>
      <c r="I194" s="108"/>
      <c r="J194" s="108"/>
      <c r="K194" s="107"/>
      <c r="L194" s="107"/>
      <c r="M194" s="107"/>
      <c r="N194" s="107"/>
      <c r="O194" s="107"/>
      <c r="P194" s="107"/>
      <c r="Q194" s="107"/>
      <c r="R194" s="107"/>
      <c r="S194" s="107"/>
      <c r="T194" s="107"/>
      <c r="U194" s="107"/>
      <c r="V194" s="107"/>
      <c r="W194" s="107"/>
      <c r="X194" s="107"/>
      <c r="Y194" s="107"/>
      <c r="Z194" s="107"/>
    </row>
    <row r="195" spans="1:26" ht="15" customHeight="1" x14ac:dyDescent="0.15">
      <c r="A195" s="107"/>
      <c r="B195" s="107"/>
      <c r="C195" s="107"/>
      <c r="D195" s="107"/>
      <c r="E195" s="107"/>
      <c r="F195" s="108"/>
      <c r="G195" s="108"/>
      <c r="H195" s="108"/>
      <c r="I195" s="108"/>
      <c r="J195" s="108"/>
      <c r="K195" s="107"/>
      <c r="L195" s="107"/>
      <c r="M195" s="107"/>
      <c r="N195" s="107"/>
      <c r="O195" s="107"/>
      <c r="P195" s="107"/>
      <c r="Q195" s="107"/>
      <c r="R195" s="107"/>
      <c r="S195" s="107"/>
      <c r="T195" s="107"/>
      <c r="U195" s="107"/>
      <c r="V195" s="107"/>
      <c r="W195" s="107"/>
      <c r="X195" s="107"/>
      <c r="Y195" s="107"/>
      <c r="Z195" s="107"/>
    </row>
    <row r="196" spans="1:26" ht="15" customHeight="1" x14ac:dyDescent="0.15">
      <c r="A196" s="107"/>
      <c r="B196" s="107"/>
      <c r="C196" s="107"/>
      <c r="D196" s="107"/>
      <c r="E196" s="107"/>
      <c r="F196" s="108"/>
      <c r="G196" s="108"/>
      <c r="H196" s="108"/>
      <c r="I196" s="108"/>
      <c r="J196" s="108"/>
      <c r="K196" s="107"/>
      <c r="L196" s="107"/>
      <c r="M196" s="107"/>
      <c r="N196" s="107"/>
      <c r="O196" s="107"/>
      <c r="P196" s="107"/>
      <c r="Q196" s="107"/>
      <c r="R196" s="107"/>
      <c r="S196" s="107"/>
      <c r="T196" s="107"/>
      <c r="U196" s="107"/>
      <c r="V196" s="107"/>
      <c r="W196" s="107"/>
      <c r="X196" s="107"/>
      <c r="Y196" s="107"/>
      <c r="Z196" s="107"/>
    </row>
    <row r="197" spans="1:26" ht="15" customHeight="1" x14ac:dyDescent="0.15">
      <c r="A197" s="107"/>
      <c r="B197" s="107"/>
      <c r="C197" s="107"/>
      <c r="D197" s="107"/>
      <c r="E197" s="107"/>
      <c r="F197" s="108"/>
      <c r="G197" s="108"/>
      <c r="H197" s="108"/>
      <c r="I197" s="108"/>
      <c r="J197" s="108"/>
      <c r="K197" s="107"/>
      <c r="L197" s="107"/>
      <c r="M197" s="107"/>
      <c r="N197" s="107"/>
      <c r="O197" s="107"/>
      <c r="P197" s="107"/>
      <c r="Q197" s="107"/>
      <c r="R197" s="107"/>
      <c r="S197" s="107"/>
      <c r="T197" s="107"/>
      <c r="U197" s="107"/>
      <c r="V197" s="107"/>
      <c r="W197" s="107"/>
      <c r="X197" s="107"/>
      <c r="Y197" s="107"/>
      <c r="Z197" s="107"/>
    </row>
    <row r="198" spans="1:26" ht="15" customHeight="1" x14ac:dyDescent="0.15">
      <c r="A198" s="107"/>
      <c r="B198" s="107"/>
      <c r="C198" s="107"/>
      <c r="D198" s="107"/>
      <c r="E198" s="107"/>
      <c r="F198" s="108"/>
      <c r="G198" s="108"/>
      <c r="H198" s="108"/>
      <c r="I198" s="108"/>
      <c r="J198" s="108"/>
      <c r="K198" s="107"/>
      <c r="L198" s="107"/>
      <c r="M198" s="107"/>
      <c r="N198" s="107"/>
      <c r="O198" s="107"/>
      <c r="P198" s="107"/>
      <c r="Q198" s="107"/>
      <c r="R198" s="107"/>
      <c r="S198" s="107"/>
      <c r="T198" s="107"/>
      <c r="U198" s="107"/>
      <c r="V198" s="107"/>
      <c r="W198" s="107"/>
      <c r="X198" s="107"/>
      <c r="Y198" s="107"/>
      <c r="Z198" s="107"/>
    </row>
    <row r="199" spans="1:26" ht="15" customHeight="1" x14ac:dyDescent="0.15">
      <c r="A199" s="107"/>
      <c r="B199" s="107"/>
      <c r="C199" s="107"/>
      <c r="D199" s="107"/>
      <c r="E199" s="107"/>
      <c r="F199" s="108"/>
      <c r="G199" s="108"/>
      <c r="H199" s="108"/>
      <c r="I199" s="108"/>
      <c r="J199" s="108"/>
      <c r="K199" s="107"/>
      <c r="L199" s="107"/>
      <c r="M199" s="107"/>
      <c r="N199" s="107"/>
      <c r="O199" s="107"/>
      <c r="P199" s="107"/>
      <c r="Q199" s="107"/>
      <c r="R199" s="107"/>
      <c r="S199" s="107"/>
      <c r="T199" s="107"/>
      <c r="U199" s="107"/>
      <c r="V199" s="107"/>
      <c r="W199" s="107"/>
      <c r="X199" s="107"/>
      <c r="Y199" s="107"/>
      <c r="Z199" s="107"/>
    </row>
    <row r="200" spans="1:26" ht="15" customHeight="1" x14ac:dyDescent="0.15">
      <c r="A200" s="107"/>
      <c r="B200" s="107"/>
      <c r="C200" s="107"/>
      <c r="D200" s="107"/>
      <c r="E200" s="107"/>
      <c r="F200" s="108"/>
      <c r="G200" s="108"/>
      <c r="H200" s="108"/>
      <c r="I200" s="108"/>
      <c r="J200" s="108"/>
      <c r="K200" s="107"/>
      <c r="L200" s="107"/>
      <c r="M200" s="107"/>
      <c r="N200" s="107"/>
      <c r="O200" s="107"/>
      <c r="P200" s="107"/>
      <c r="Q200" s="107"/>
      <c r="R200" s="107"/>
      <c r="S200" s="107"/>
      <c r="T200" s="107"/>
      <c r="U200" s="107"/>
      <c r="V200" s="107"/>
      <c r="W200" s="107"/>
      <c r="X200" s="107"/>
      <c r="Y200" s="107"/>
      <c r="Z200" s="107"/>
    </row>
    <row r="201" spans="1:26" ht="15" customHeight="1" x14ac:dyDescent="0.15">
      <c r="A201" s="107"/>
      <c r="B201" s="107"/>
      <c r="C201" s="107"/>
      <c r="D201" s="107"/>
      <c r="E201" s="107"/>
      <c r="F201" s="108"/>
      <c r="G201" s="108"/>
      <c r="H201" s="108"/>
      <c r="I201" s="108"/>
      <c r="J201" s="108"/>
      <c r="K201" s="107"/>
      <c r="L201" s="107"/>
      <c r="M201" s="107"/>
      <c r="N201" s="107"/>
      <c r="O201" s="107"/>
      <c r="P201" s="107"/>
      <c r="Q201" s="107"/>
      <c r="R201" s="107"/>
      <c r="S201" s="107"/>
      <c r="T201" s="107"/>
      <c r="U201" s="107"/>
      <c r="V201" s="107"/>
      <c r="W201" s="107"/>
      <c r="X201" s="107"/>
      <c r="Y201" s="107"/>
      <c r="Z201" s="107"/>
    </row>
    <row r="202" spans="1:26" ht="15" customHeight="1" x14ac:dyDescent="0.15">
      <c r="A202" s="107"/>
      <c r="B202" s="107"/>
      <c r="C202" s="107"/>
      <c r="D202" s="107"/>
      <c r="E202" s="107"/>
      <c r="F202" s="108"/>
      <c r="G202" s="108"/>
      <c r="H202" s="108"/>
      <c r="I202" s="108"/>
      <c r="J202" s="108"/>
      <c r="K202" s="107"/>
      <c r="L202" s="107"/>
      <c r="M202" s="107"/>
      <c r="N202" s="107"/>
      <c r="O202" s="107"/>
      <c r="P202" s="107"/>
      <c r="Q202" s="107"/>
      <c r="R202" s="107"/>
      <c r="S202" s="107"/>
      <c r="T202" s="107"/>
      <c r="U202" s="107"/>
      <c r="V202" s="107"/>
      <c r="W202" s="107"/>
      <c r="X202" s="107"/>
      <c r="Y202" s="107"/>
      <c r="Z202" s="107"/>
    </row>
    <row r="203" spans="1:26" ht="15" customHeight="1" x14ac:dyDescent="0.15">
      <c r="A203" s="107"/>
      <c r="B203" s="107"/>
      <c r="C203" s="107"/>
      <c r="D203" s="107"/>
      <c r="E203" s="107"/>
      <c r="F203" s="108"/>
      <c r="G203" s="108"/>
      <c r="H203" s="108"/>
      <c r="I203" s="108"/>
      <c r="J203" s="108"/>
      <c r="K203" s="107"/>
      <c r="L203" s="107"/>
      <c r="M203" s="107"/>
      <c r="N203" s="107"/>
      <c r="O203" s="107"/>
      <c r="P203" s="107"/>
      <c r="Q203" s="107"/>
      <c r="R203" s="107"/>
      <c r="S203" s="107"/>
      <c r="T203" s="107"/>
      <c r="U203" s="107"/>
      <c r="V203" s="107"/>
      <c r="W203" s="107"/>
      <c r="X203" s="107"/>
      <c r="Y203" s="107"/>
      <c r="Z203" s="107"/>
    </row>
    <row r="204" spans="1:26" ht="15" customHeight="1" x14ac:dyDescent="0.15">
      <c r="A204" s="107"/>
      <c r="B204" s="107"/>
      <c r="C204" s="107"/>
      <c r="D204" s="107"/>
      <c r="E204" s="107"/>
      <c r="F204" s="108"/>
      <c r="G204" s="108"/>
      <c r="H204" s="108"/>
      <c r="I204" s="108"/>
      <c r="J204" s="108"/>
      <c r="K204" s="107"/>
      <c r="L204" s="107"/>
      <c r="M204" s="107"/>
      <c r="N204" s="107"/>
      <c r="O204" s="107"/>
      <c r="P204" s="107"/>
      <c r="Q204" s="107"/>
      <c r="R204" s="107"/>
      <c r="S204" s="107"/>
      <c r="T204" s="107"/>
      <c r="U204" s="107"/>
      <c r="V204" s="107"/>
      <c r="W204" s="107"/>
      <c r="X204" s="107"/>
      <c r="Y204" s="107"/>
      <c r="Z204" s="107"/>
    </row>
    <row r="205" spans="1:26" ht="15" customHeight="1" x14ac:dyDescent="0.15">
      <c r="A205" s="107"/>
      <c r="B205" s="107"/>
      <c r="C205" s="107"/>
      <c r="D205" s="107"/>
      <c r="E205" s="107"/>
      <c r="F205" s="108"/>
      <c r="G205" s="108"/>
      <c r="H205" s="108"/>
      <c r="I205" s="108"/>
      <c r="J205" s="108"/>
      <c r="K205" s="107"/>
      <c r="L205" s="107"/>
      <c r="M205" s="107"/>
      <c r="N205" s="107"/>
      <c r="O205" s="107"/>
      <c r="P205" s="107"/>
      <c r="Q205" s="107"/>
      <c r="R205" s="107"/>
      <c r="S205" s="107"/>
      <c r="T205" s="107"/>
      <c r="U205" s="107"/>
      <c r="V205" s="107"/>
      <c r="W205" s="107"/>
      <c r="X205" s="107"/>
      <c r="Y205" s="107"/>
      <c r="Z205" s="107"/>
    </row>
    <row r="206" spans="1:26" ht="15" customHeight="1" x14ac:dyDescent="0.15">
      <c r="A206" s="107"/>
      <c r="B206" s="107"/>
      <c r="C206" s="107"/>
      <c r="D206" s="107"/>
      <c r="E206" s="107"/>
      <c r="F206" s="108"/>
      <c r="G206" s="108"/>
      <c r="H206" s="108"/>
      <c r="I206" s="108"/>
      <c r="J206" s="108"/>
      <c r="K206" s="107"/>
      <c r="L206" s="107"/>
      <c r="M206" s="107"/>
      <c r="N206" s="107"/>
      <c r="O206" s="107"/>
      <c r="P206" s="107"/>
      <c r="Q206" s="107"/>
      <c r="R206" s="107"/>
      <c r="S206" s="107"/>
      <c r="T206" s="107"/>
      <c r="U206" s="107"/>
      <c r="V206" s="107"/>
      <c r="W206" s="107"/>
      <c r="X206" s="107"/>
      <c r="Y206" s="107"/>
      <c r="Z206" s="107"/>
    </row>
    <row r="207" spans="1:26" ht="15" customHeight="1" x14ac:dyDescent="0.15">
      <c r="A207" s="107"/>
      <c r="B207" s="107"/>
      <c r="C207" s="107"/>
      <c r="D207" s="107"/>
      <c r="E207" s="107"/>
      <c r="F207" s="108"/>
      <c r="G207" s="108"/>
      <c r="H207" s="108"/>
      <c r="I207" s="108"/>
      <c r="J207" s="108"/>
      <c r="K207" s="107"/>
      <c r="L207" s="107"/>
      <c r="M207" s="107"/>
      <c r="N207" s="107"/>
      <c r="O207" s="107"/>
      <c r="P207" s="107"/>
      <c r="Q207" s="107"/>
      <c r="R207" s="107"/>
      <c r="S207" s="107"/>
      <c r="T207" s="107"/>
      <c r="U207" s="107"/>
      <c r="V207" s="107"/>
      <c r="W207" s="107"/>
      <c r="X207" s="107"/>
      <c r="Y207" s="107"/>
      <c r="Z207" s="107"/>
    </row>
    <row r="208" spans="1:26" ht="15" customHeight="1" x14ac:dyDescent="0.15">
      <c r="A208" s="107"/>
      <c r="B208" s="107"/>
      <c r="C208" s="107"/>
      <c r="D208" s="107"/>
      <c r="E208" s="107"/>
      <c r="F208" s="108"/>
      <c r="G208" s="108"/>
      <c r="H208" s="108"/>
      <c r="I208" s="108"/>
      <c r="J208" s="108"/>
      <c r="K208" s="107"/>
      <c r="L208" s="107"/>
      <c r="M208" s="107"/>
      <c r="N208" s="107"/>
      <c r="O208" s="107"/>
      <c r="P208" s="107"/>
      <c r="Q208" s="107"/>
      <c r="R208" s="107"/>
      <c r="S208" s="107"/>
      <c r="T208" s="107"/>
      <c r="U208" s="107"/>
      <c r="V208" s="107"/>
      <c r="W208" s="107"/>
      <c r="X208" s="107"/>
      <c r="Y208" s="107"/>
      <c r="Z208" s="107"/>
    </row>
    <row r="209" spans="1:26" ht="15" customHeight="1" x14ac:dyDescent="0.15">
      <c r="A209" s="107"/>
      <c r="B209" s="107"/>
      <c r="C209" s="107"/>
      <c r="D209" s="107"/>
      <c r="E209" s="107"/>
      <c r="F209" s="108"/>
      <c r="G209" s="108"/>
      <c r="H209" s="108"/>
      <c r="I209" s="108"/>
      <c r="J209" s="108"/>
      <c r="K209" s="107"/>
      <c r="L209" s="107"/>
      <c r="M209" s="107"/>
      <c r="N209" s="107"/>
      <c r="O209" s="107"/>
      <c r="P209" s="107"/>
      <c r="Q209" s="107"/>
      <c r="R209" s="107"/>
      <c r="S209" s="107"/>
      <c r="T209" s="107"/>
      <c r="U209" s="107"/>
      <c r="V209" s="107"/>
      <c r="W209" s="107"/>
      <c r="X209" s="107"/>
      <c r="Y209" s="107"/>
      <c r="Z209" s="107"/>
    </row>
    <row r="210" spans="1:26" ht="15" customHeight="1" x14ac:dyDescent="0.15">
      <c r="A210" s="107"/>
      <c r="B210" s="107"/>
      <c r="C210" s="107"/>
      <c r="D210" s="107"/>
      <c r="E210" s="107"/>
      <c r="F210" s="108"/>
      <c r="G210" s="108"/>
      <c r="H210" s="108"/>
      <c r="I210" s="108"/>
      <c r="J210" s="108"/>
      <c r="K210" s="107"/>
      <c r="L210" s="107"/>
      <c r="M210" s="107"/>
      <c r="N210" s="107"/>
      <c r="O210" s="107"/>
      <c r="P210" s="107"/>
      <c r="Q210" s="107"/>
      <c r="R210" s="107"/>
      <c r="S210" s="107"/>
      <c r="T210" s="107"/>
      <c r="U210" s="107"/>
      <c r="V210" s="107"/>
      <c r="W210" s="107"/>
      <c r="X210" s="107"/>
      <c r="Y210" s="107"/>
      <c r="Z210" s="107"/>
    </row>
    <row r="211" spans="1:26" ht="15" customHeight="1" x14ac:dyDescent="0.15">
      <c r="A211" s="107"/>
      <c r="B211" s="107"/>
      <c r="C211" s="107"/>
      <c r="D211" s="107"/>
      <c r="E211" s="107"/>
      <c r="F211" s="108"/>
      <c r="G211" s="108"/>
      <c r="H211" s="108"/>
      <c r="I211" s="108"/>
      <c r="J211" s="108"/>
      <c r="K211" s="107"/>
      <c r="L211" s="107"/>
      <c r="M211" s="107"/>
      <c r="N211" s="107"/>
      <c r="O211" s="107"/>
      <c r="P211" s="107"/>
      <c r="Q211" s="107"/>
      <c r="R211" s="107"/>
      <c r="S211" s="107"/>
      <c r="T211" s="107"/>
      <c r="U211" s="107"/>
      <c r="V211" s="107"/>
      <c r="W211" s="107"/>
      <c r="X211" s="107"/>
      <c r="Y211" s="107"/>
      <c r="Z211" s="107"/>
    </row>
    <row r="212" spans="1:26" ht="15" customHeight="1" x14ac:dyDescent="0.15">
      <c r="A212" s="107"/>
      <c r="B212" s="107"/>
      <c r="C212" s="107"/>
      <c r="D212" s="107"/>
      <c r="E212" s="107"/>
      <c r="F212" s="108"/>
      <c r="G212" s="108"/>
      <c r="H212" s="108"/>
      <c r="I212" s="108"/>
      <c r="J212" s="108"/>
      <c r="K212" s="107"/>
      <c r="L212" s="107"/>
      <c r="M212" s="107"/>
      <c r="N212" s="107"/>
      <c r="O212" s="107"/>
      <c r="P212" s="107"/>
      <c r="Q212" s="107"/>
      <c r="R212" s="107"/>
      <c r="S212" s="107"/>
      <c r="T212" s="107"/>
      <c r="U212" s="107"/>
      <c r="V212" s="107"/>
      <c r="W212" s="107"/>
      <c r="X212" s="107"/>
      <c r="Y212" s="107"/>
      <c r="Z212" s="107"/>
    </row>
    <row r="213" spans="1:26" ht="15" customHeight="1" x14ac:dyDescent="0.15">
      <c r="A213" s="107"/>
      <c r="B213" s="107"/>
      <c r="C213" s="107"/>
      <c r="D213" s="107"/>
      <c r="E213" s="107"/>
      <c r="F213" s="108"/>
      <c r="G213" s="108"/>
      <c r="H213" s="108"/>
      <c r="I213" s="108"/>
      <c r="J213" s="108"/>
      <c r="K213" s="107"/>
      <c r="L213" s="107"/>
      <c r="M213" s="107"/>
      <c r="N213" s="107"/>
      <c r="O213" s="107"/>
      <c r="P213" s="107"/>
      <c r="Q213" s="107"/>
      <c r="R213" s="107"/>
      <c r="S213" s="107"/>
      <c r="T213" s="107"/>
      <c r="U213" s="107"/>
      <c r="V213" s="107"/>
      <c r="W213" s="107"/>
      <c r="X213" s="107"/>
      <c r="Y213" s="107"/>
      <c r="Z213" s="107"/>
    </row>
    <row r="214" spans="1:26" ht="15" customHeight="1" x14ac:dyDescent="0.15">
      <c r="A214" s="107"/>
      <c r="B214" s="107"/>
      <c r="C214" s="107"/>
      <c r="D214" s="107"/>
      <c r="E214" s="107"/>
      <c r="F214" s="108"/>
      <c r="G214" s="108"/>
      <c r="H214" s="108"/>
      <c r="I214" s="108"/>
      <c r="J214" s="108"/>
      <c r="K214" s="107"/>
      <c r="L214" s="107"/>
      <c r="M214" s="107"/>
      <c r="N214" s="107"/>
      <c r="O214" s="107"/>
      <c r="P214" s="107"/>
      <c r="Q214" s="107"/>
      <c r="R214" s="107"/>
      <c r="S214" s="107"/>
      <c r="T214" s="107"/>
      <c r="U214" s="107"/>
      <c r="V214" s="107"/>
      <c r="W214" s="107"/>
      <c r="X214" s="107"/>
      <c r="Y214" s="107"/>
      <c r="Z214" s="107"/>
    </row>
    <row r="215" spans="1:26" ht="15" customHeight="1" x14ac:dyDescent="0.15">
      <c r="A215" s="107"/>
      <c r="B215" s="107"/>
      <c r="C215" s="107"/>
      <c r="D215" s="107"/>
      <c r="E215" s="107"/>
      <c r="F215" s="108"/>
      <c r="G215" s="108"/>
      <c r="H215" s="108"/>
      <c r="I215" s="108"/>
      <c r="J215" s="108"/>
      <c r="K215" s="107"/>
      <c r="L215" s="107"/>
      <c r="M215" s="107"/>
      <c r="N215" s="107"/>
      <c r="O215" s="107"/>
      <c r="P215" s="107"/>
      <c r="Q215" s="107"/>
      <c r="R215" s="107"/>
      <c r="S215" s="107"/>
      <c r="T215" s="107"/>
      <c r="U215" s="107"/>
      <c r="V215" s="107"/>
      <c r="W215" s="107"/>
      <c r="X215" s="107"/>
      <c r="Y215" s="107"/>
      <c r="Z215" s="107"/>
    </row>
    <row r="216" spans="1:26" ht="15" customHeight="1" x14ac:dyDescent="0.15">
      <c r="A216" s="107"/>
      <c r="B216" s="107"/>
      <c r="C216" s="107"/>
      <c r="D216" s="107"/>
      <c r="E216" s="107"/>
      <c r="F216" s="108"/>
      <c r="G216" s="108"/>
      <c r="H216" s="108"/>
      <c r="I216" s="108"/>
      <c r="J216" s="108"/>
      <c r="K216" s="107"/>
      <c r="L216" s="107"/>
      <c r="M216" s="107"/>
      <c r="N216" s="107"/>
      <c r="O216" s="107"/>
      <c r="P216" s="107"/>
      <c r="Q216" s="107"/>
      <c r="R216" s="107"/>
      <c r="S216" s="107"/>
      <c r="T216" s="107"/>
      <c r="U216" s="107"/>
      <c r="V216" s="107"/>
      <c r="W216" s="107"/>
      <c r="X216" s="107"/>
      <c r="Y216" s="107"/>
      <c r="Z216" s="107"/>
    </row>
    <row r="217" spans="1:26" ht="15" customHeight="1" x14ac:dyDescent="0.15">
      <c r="A217" s="107"/>
      <c r="B217" s="107"/>
      <c r="C217" s="107"/>
      <c r="D217" s="107"/>
      <c r="E217" s="107"/>
      <c r="F217" s="108"/>
      <c r="G217" s="108"/>
      <c r="H217" s="108"/>
      <c r="I217" s="108"/>
      <c r="J217" s="108"/>
      <c r="K217" s="107"/>
      <c r="L217" s="107"/>
      <c r="M217" s="107"/>
      <c r="N217" s="107"/>
      <c r="O217" s="107"/>
      <c r="P217" s="107"/>
      <c r="Q217" s="107"/>
      <c r="R217" s="107"/>
      <c r="S217" s="107"/>
      <c r="T217" s="107"/>
      <c r="U217" s="107"/>
      <c r="V217" s="107"/>
      <c r="W217" s="107"/>
      <c r="X217" s="107"/>
      <c r="Y217" s="107"/>
      <c r="Z217" s="107"/>
    </row>
    <row r="218" spans="1:26" ht="15" customHeight="1" x14ac:dyDescent="0.15">
      <c r="A218" s="107"/>
      <c r="B218" s="107"/>
      <c r="C218" s="107"/>
      <c r="D218" s="107"/>
      <c r="E218" s="107"/>
      <c r="F218" s="108"/>
      <c r="G218" s="108"/>
      <c r="H218" s="108"/>
      <c r="I218" s="108"/>
      <c r="J218" s="108"/>
      <c r="K218" s="107"/>
      <c r="L218" s="107"/>
      <c r="M218" s="107"/>
      <c r="N218" s="107"/>
      <c r="O218" s="107"/>
      <c r="P218" s="107"/>
      <c r="Q218" s="107"/>
      <c r="R218" s="107"/>
      <c r="S218" s="107"/>
      <c r="T218" s="107"/>
      <c r="U218" s="107"/>
      <c r="V218" s="107"/>
      <c r="W218" s="107"/>
      <c r="X218" s="107"/>
      <c r="Y218" s="107"/>
      <c r="Z218" s="107"/>
    </row>
    <row r="219" spans="1:26" ht="15" customHeight="1" x14ac:dyDescent="0.15">
      <c r="A219" s="107"/>
      <c r="B219" s="107"/>
      <c r="C219" s="107"/>
      <c r="D219" s="107"/>
      <c r="E219" s="107"/>
      <c r="F219" s="108"/>
      <c r="G219" s="108"/>
      <c r="H219" s="108"/>
      <c r="I219" s="108"/>
      <c r="J219" s="108"/>
      <c r="K219" s="107"/>
      <c r="L219" s="107"/>
      <c r="M219" s="107"/>
      <c r="N219" s="107"/>
      <c r="O219" s="107"/>
      <c r="P219" s="107"/>
      <c r="Q219" s="107"/>
      <c r="R219" s="107"/>
      <c r="S219" s="107"/>
      <c r="T219" s="107"/>
      <c r="U219" s="107"/>
      <c r="V219" s="107"/>
      <c r="W219" s="107"/>
      <c r="X219" s="107"/>
      <c r="Y219" s="107"/>
      <c r="Z219" s="107"/>
    </row>
    <row r="220" spans="1:26" ht="15" customHeight="1" x14ac:dyDescent="0.15">
      <c r="A220" s="107"/>
      <c r="B220" s="107"/>
      <c r="C220" s="107"/>
      <c r="D220" s="107"/>
      <c r="E220" s="107"/>
      <c r="F220" s="108"/>
      <c r="G220" s="108"/>
      <c r="H220" s="108"/>
      <c r="I220" s="108"/>
      <c r="J220" s="108"/>
      <c r="K220" s="107"/>
      <c r="L220" s="107"/>
      <c r="M220" s="107"/>
      <c r="N220" s="107"/>
      <c r="O220" s="107"/>
      <c r="P220" s="107"/>
      <c r="Q220" s="107"/>
      <c r="R220" s="107"/>
      <c r="S220" s="107"/>
      <c r="T220" s="107"/>
      <c r="U220" s="107"/>
      <c r="V220" s="107"/>
      <c r="W220" s="107"/>
      <c r="X220" s="107"/>
      <c r="Y220" s="107"/>
      <c r="Z220" s="107"/>
    </row>
    <row r="221" spans="1:26" ht="15" customHeight="1" x14ac:dyDescent="0.15">
      <c r="A221" s="107"/>
      <c r="B221" s="107"/>
      <c r="C221" s="107"/>
      <c r="D221" s="107"/>
      <c r="E221" s="107"/>
      <c r="F221" s="108"/>
      <c r="G221" s="108"/>
      <c r="H221" s="108"/>
      <c r="I221" s="108"/>
      <c r="J221" s="108"/>
      <c r="K221" s="107"/>
      <c r="L221" s="107"/>
      <c r="M221" s="107"/>
      <c r="N221" s="107"/>
      <c r="O221" s="107"/>
      <c r="P221" s="107"/>
      <c r="Q221" s="107"/>
      <c r="R221" s="107"/>
      <c r="S221" s="107"/>
      <c r="T221" s="107"/>
      <c r="U221" s="107"/>
      <c r="V221" s="107"/>
      <c r="W221" s="107"/>
      <c r="X221" s="107"/>
      <c r="Y221" s="107"/>
      <c r="Z221" s="107"/>
    </row>
    <row r="222" spans="1:26" ht="15" customHeight="1" x14ac:dyDescent="0.15">
      <c r="A222" s="107"/>
      <c r="B222" s="107"/>
      <c r="C222" s="107"/>
      <c r="D222" s="107"/>
      <c r="E222" s="107"/>
      <c r="F222" s="108"/>
      <c r="G222" s="108"/>
      <c r="H222" s="108"/>
      <c r="I222" s="108"/>
      <c r="J222" s="108"/>
      <c r="K222" s="107"/>
      <c r="L222" s="107"/>
      <c r="M222" s="107"/>
      <c r="N222" s="107"/>
      <c r="O222" s="107"/>
      <c r="P222" s="107"/>
      <c r="Q222" s="107"/>
      <c r="R222" s="107"/>
      <c r="S222" s="107"/>
      <c r="T222" s="107"/>
      <c r="U222" s="107"/>
      <c r="V222" s="107"/>
      <c r="W222" s="107"/>
      <c r="X222" s="107"/>
      <c r="Y222" s="107"/>
      <c r="Z222" s="107"/>
    </row>
    <row r="223" spans="1:26" ht="15" customHeight="1" x14ac:dyDescent="0.15">
      <c r="A223" s="107"/>
      <c r="B223" s="107"/>
      <c r="C223" s="107"/>
      <c r="D223" s="107"/>
      <c r="E223" s="107"/>
      <c r="F223" s="108"/>
      <c r="G223" s="108"/>
      <c r="H223" s="108"/>
      <c r="I223" s="108"/>
      <c r="J223" s="108"/>
      <c r="K223" s="107"/>
      <c r="L223" s="107"/>
      <c r="M223" s="107"/>
      <c r="N223" s="107"/>
      <c r="O223" s="107"/>
      <c r="P223" s="107"/>
      <c r="Q223" s="107"/>
      <c r="R223" s="107"/>
      <c r="S223" s="107"/>
      <c r="T223" s="107"/>
      <c r="U223" s="107"/>
      <c r="V223" s="107"/>
      <c r="W223" s="107"/>
      <c r="X223" s="107"/>
      <c r="Y223" s="107"/>
      <c r="Z223" s="107"/>
    </row>
    <row r="224" spans="1:26" ht="15" customHeight="1" x14ac:dyDescent="0.15">
      <c r="A224" s="107"/>
      <c r="B224" s="107"/>
      <c r="C224" s="107"/>
      <c r="D224" s="107"/>
      <c r="E224" s="107"/>
      <c r="F224" s="108"/>
      <c r="G224" s="108"/>
      <c r="H224" s="108"/>
      <c r="I224" s="108"/>
      <c r="J224" s="108"/>
      <c r="K224" s="107"/>
      <c r="L224" s="107"/>
      <c r="M224" s="107"/>
      <c r="N224" s="107"/>
      <c r="O224" s="107"/>
      <c r="P224" s="107"/>
      <c r="Q224" s="107"/>
      <c r="R224" s="107"/>
      <c r="S224" s="107"/>
      <c r="T224" s="107"/>
      <c r="U224" s="107"/>
      <c r="V224" s="107"/>
      <c r="W224" s="107"/>
      <c r="X224" s="107"/>
      <c r="Y224" s="107"/>
      <c r="Z224" s="107"/>
    </row>
    <row r="225" spans="1:26" ht="15" customHeight="1" x14ac:dyDescent="0.15">
      <c r="A225" s="107"/>
      <c r="B225" s="107"/>
      <c r="C225" s="107"/>
      <c r="D225" s="107"/>
      <c r="E225" s="107"/>
      <c r="F225" s="108"/>
      <c r="G225" s="108"/>
      <c r="H225" s="108"/>
      <c r="I225" s="108"/>
      <c r="J225" s="108"/>
      <c r="K225" s="107"/>
      <c r="L225" s="107"/>
      <c r="M225" s="107"/>
      <c r="N225" s="107"/>
      <c r="O225" s="107"/>
      <c r="P225" s="107"/>
      <c r="Q225" s="107"/>
      <c r="R225" s="107"/>
      <c r="S225" s="107"/>
      <c r="T225" s="107"/>
      <c r="U225" s="107"/>
      <c r="V225" s="107"/>
      <c r="W225" s="107"/>
      <c r="X225" s="107"/>
      <c r="Y225" s="107"/>
      <c r="Z225" s="107"/>
    </row>
    <row r="226" spans="1:26" ht="15" customHeight="1" x14ac:dyDescent="0.15">
      <c r="A226" s="107"/>
      <c r="B226" s="107"/>
      <c r="C226" s="107"/>
      <c r="D226" s="107"/>
      <c r="E226" s="107"/>
      <c r="F226" s="108"/>
      <c r="G226" s="108"/>
      <c r="H226" s="108"/>
      <c r="I226" s="108"/>
      <c r="J226" s="108"/>
      <c r="K226" s="107"/>
      <c r="L226" s="107"/>
      <c r="M226" s="107"/>
      <c r="N226" s="107"/>
      <c r="O226" s="107"/>
      <c r="P226" s="107"/>
      <c r="Q226" s="107"/>
      <c r="R226" s="107"/>
      <c r="S226" s="107"/>
      <c r="T226" s="107"/>
      <c r="U226" s="107"/>
      <c r="V226" s="107"/>
      <c r="W226" s="107"/>
      <c r="X226" s="107"/>
      <c r="Y226" s="107"/>
      <c r="Z226" s="107"/>
    </row>
    <row r="227" spans="1:26" ht="15" customHeight="1" x14ac:dyDescent="0.15">
      <c r="A227" s="107"/>
      <c r="B227" s="107"/>
      <c r="C227" s="107"/>
      <c r="D227" s="107"/>
      <c r="E227" s="107"/>
      <c r="F227" s="108"/>
      <c r="G227" s="108"/>
      <c r="H227" s="108"/>
      <c r="I227" s="108"/>
      <c r="J227" s="108"/>
      <c r="K227" s="107"/>
      <c r="L227" s="107"/>
      <c r="M227" s="107"/>
      <c r="N227" s="107"/>
      <c r="O227" s="107"/>
      <c r="P227" s="107"/>
      <c r="Q227" s="107"/>
      <c r="R227" s="107"/>
      <c r="S227" s="107"/>
      <c r="T227" s="107"/>
      <c r="U227" s="107"/>
      <c r="V227" s="107"/>
      <c r="W227" s="107"/>
      <c r="X227" s="107"/>
      <c r="Y227" s="107"/>
      <c r="Z227" s="107"/>
    </row>
    <row r="228" spans="1:26" ht="15" customHeight="1" x14ac:dyDescent="0.15">
      <c r="A228" s="107"/>
      <c r="B228" s="107"/>
      <c r="C228" s="107"/>
      <c r="D228" s="107"/>
      <c r="E228" s="107"/>
      <c r="F228" s="108"/>
      <c r="G228" s="108"/>
      <c r="H228" s="108"/>
      <c r="I228" s="108"/>
      <c r="J228" s="108"/>
      <c r="K228" s="107"/>
      <c r="L228" s="107"/>
      <c r="M228" s="107"/>
      <c r="N228" s="107"/>
      <c r="O228" s="107"/>
      <c r="P228" s="107"/>
      <c r="Q228" s="107"/>
      <c r="R228" s="107"/>
      <c r="S228" s="107"/>
      <c r="T228" s="107"/>
      <c r="U228" s="107"/>
      <c r="V228" s="107"/>
      <c r="W228" s="107"/>
      <c r="X228" s="107"/>
      <c r="Y228" s="107"/>
      <c r="Z228" s="107"/>
    </row>
    <row r="229" spans="1:26" ht="15" customHeight="1" x14ac:dyDescent="0.15">
      <c r="A229" s="107"/>
      <c r="B229" s="107"/>
      <c r="C229" s="107"/>
      <c r="D229" s="107"/>
      <c r="E229" s="107"/>
      <c r="F229" s="108"/>
      <c r="G229" s="108"/>
      <c r="H229" s="108"/>
      <c r="I229" s="108"/>
      <c r="J229" s="108"/>
      <c r="K229" s="107"/>
      <c r="L229" s="107"/>
      <c r="M229" s="107"/>
      <c r="N229" s="107"/>
      <c r="O229" s="107"/>
      <c r="P229" s="107"/>
      <c r="Q229" s="107"/>
      <c r="R229" s="107"/>
      <c r="S229" s="107"/>
      <c r="T229" s="107"/>
      <c r="U229" s="107"/>
      <c r="V229" s="107"/>
      <c r="W229" s="107"/>
      <c r="X229" s="107"/>
      <c r="Y229" s="107"/>
      <c r="Z229" s="107"/>
    </row>
    <row r="230" spans="1:26" ht="15" customHeight="1" x14ac:dyDescent="0.15">
      <c r="A230" s="107"/>
      <c r="B230" s="107"/>
      <c r="C230" s="107"/>
      <c r="D230" s="107"/>
      <c r="E230" s="107"/>
      <c r="F230" s="108"/>
      <c r="G230" s="108"/>
      <c r="H230" s="108"/>
      <c r="I230" s="108"/>
      <c r="J230" s="108"/>
      <c r="K230" s="107"/>
      <c r="L230" s="107"/>
      <c r="M230" s="107"/>
      <c r="N230" s="107"/>
      <c r="O230" s="107"/>
      <c r="P230" s="107"/>
      <c r="Q230" s="107"/>
      <c r="R230" s="107"/>
      <c r="S230" s="107"/>
      <c r="T230" s="107"/>
      <c r="U230" s="107"/>
      <c r="V230" s="107"/>
      <c r="W230" s="107"/>
      <c r="X230" s="107"/>
      <c r="Y230" s="107"/>
      <c r="Z230" s="107"/>
    </row>
    <row r="231" spans="1:26" ht="15" customHeight="1" x14ac:dyDescent="0.15">
      <c r="A231" s="107"/>
      <c r="B231" s="107"/>
      <c r="C231" s="107"/>
      <c r="D231" s="107"/>
      <c r="E231" s="107"/>
      <c r="F231" s="108"/>
      <c r="G231" s="108"/>
      <c r="H231" s="108"/>
      <c r="I231" s="108"/>
      <c r="J231" s="108"/>
      <c r="K231" s="107"/>
      <c r="L231" s="107"/>
      <c r="M231" s="107"/>
      <c r="N231" s="107"/>
      <c r="O231" s="107"/>
      <c r="P231" s="107"/>
      <c r="Q231" s="107"/>
      <c r="R231" s="107"/>
      <c r="S231" s="107"/>
      <c r="T231" s="107"/>
      <c r="U231" s="107"/>
      <c r="V231" s="107"/>
      <c r="W231" s="107"/>
      <c r="X231" s="107"/>
      <c r="Y231" s="107"/>
      <c r="Z231" s="107"/>
    </row>
    <row r="232" spans="1:26" ht="15" customHeight="1" x14ac:dyDescent="0.15">
      <c r="A232" s="107"/>
      <c r="B232" s="107"/>
      <c r="C232" s="107"/>
      <c r="D232" s="107"/>
      <c r="E232" s="107"/>
      <c r="F232" s="108"/>
      <c r="G232" s="108"/>
      <c r="H232" s="108"/>
      <c r="I232" s="108"/>
      <c r="J232" s="108"/>
      <c r="K232" s="107"/>
      <c r="L232" s="107"/>
      <c r="M232" s="107"/>
      <c r="N232" s="107"/>
      <c r="O232" s="107"/>
      <c r="P232" s="107"/>
      <c r="Q232" s="107"/>
      <c r="R232" s="107"/>
      <c r="S232" s="107"/>
      <c r="T232" s="107"/>
      <c r="U232" s="107"/>
      <c r="V232" s="107"/>
      <c r="W232" s="107"/>
      <c r="X232" s="107"/>
      <c r="Y232" s="107"/>
      <c r="Z232" s="107"/>
    </row>
    <row r="233" spans="1:26" ht="15" customHeight="1" x14ac:dyDescent="0.15">
      <c r="A233" s="107"/>
      <c r="B233" s="107"/>
      <c r="C233" s="107"/>
      <c r="D233" s="107"/>
      <c r="E233" s="107"/>
      <c r="F233" s="108"/>
      <c r="G233" s="108"/>
      <c r="H233" s="108"/>
      <c r="I233" s="108"/>
      <c r="J233" s="108"/>
      <c r="K233" s="107"/>
      <c r="L233" s="107"/>
      <c r="M233" s="107"/>
      <c r="N233" s="107"/>
      <c r="O233" s="107"/>
      <c r="P233" s="107"/>
      <c r="Q233" s="107"/>
      <c r="R233" s="107"/>
      <c r="S233" s="107"/>
      <c r="T233" s="107"/>
      <c r="U233" s="107"/>
      <c r="V233" s="107"/>
      <c r="W233" s="107"/>
      <c r="X233" s="107"/>
      <c r="Y233" s="107"/>
      <c r="Z233" s="107"/>
    </row>
    <row r="234" spans="1:26" ht="15" customHeight="1" x14ac:dyDescent="0.15">
      <c r="A234" s="107"/>
      <c r="B234" s="107"/>
      <c r="C234" s="107"/>
      <c r="D234" s="107"/>
      <c r="E234" s="107"/>
      <c r="F234" s="108"/>
      <c r="G234" s="108"/>
      <c r="H234" s="108"/>
      <c r="I234" s="108"/>
      <c r="J234" s="108"/>
      <c r="K234" s="107"/>
      <c r="L234" s="107"/>
      <c r="M234" s="107"/>
      <c r="N234" s="107"/>
      <c r="O234" s="107"/>
      <c r="P234" s="107"/>
      <c r="Q234" s="107"/>
      <c r="R234" s="107"/>
      <c r="S234" s="107"/>
      <c r="T234" s="107"/>
      <c r="U234" s="107"/>
      <c r="V234" s="107"/>
      <c r="W234" s="107"/>
      <c r="X234" s="107"/>
      <c r="Y234" s="107"/>
      <c r="Z234" s="107"/>
    </row>
    <row r="235" spans="1:26" ht="15" customHeight="1" x14ac:dyDescent="0.15">
      <c r="A235" s="107"/>
      <c r="B235" s="107"/>
      <c r="C235" s="107"/>
      <c r="D235" s="107"/>
      <c r="E235" s="107"/>
      <c r="F235" s="108"/>
      <c r="G235" s="108"/>
      <c r="H235" s="108"/>
      <c r="I235" s="108"/>
      <c r="J235" s="108"/>
      <c r="K235" s="107"/>
      <c r="L235" s="107"/>
      <c r="M235" s="107"/>
      <c r="N235" s="107"/>
      <c r="O235" s="107"/>
      <c r="P235" s="107"/>
      <c r="Q235" s="107"/>
      <c r="R235" s="107"/>
      <c r="S235" s="107"/>
      <c r="T235" s="107"/>
      <c r="U235" s="107"/>
      <c r="V235" s="107"/>
      <c r="W235" s="107"/>
      <c r="X235" s="107"/>
      <c r="Y235" s="107"/>
      <c r="Z235" s="107"/>
    </row>
    <row r="236" spans="1:26" ht="15" customHeight="1" x14ac:dyDescent="0.15">
      <c r="A236" s="107"/>
      <c r="B236" s="107"/>
      <c r="C236" s="107"/>
      <c r="D236" s="107"/>
      <c r="E236" s="107"/>
      <c r="F236" s="108"/>
      <c r="G236" s="108"/>
      <c r="H236" s="108"/>
      <c r="I236" s="108"/>
      <c r="J236" s="108"/>
      <c r="K236" s="107"/>
      <c r="L236" s="107"/>
      <c r="M236" s="107"/>
      <c r="N236" s="107"/>
      <c r="O236" s="107"/>
      <c r="P236" s="107"/>
      <c r="Q236" s="107"/>
      <c r="R236" s="107"/>
      <c r="S236" s="107"/>
      <c r="T236" s="107"/>
      <c r="U236" s="107"/>
      <c r="V236" s="107"/>
      <c r="W236" s="107"/>
      <c r="X236" s="107"/>
      <c r="Y236" s="107"/>
      <c r="Z236" s="107"/>
    </row>
    <row r="237" spans="1:26" ht="15" customHeight="1" x14ac:dyDescent="0.15">
      <c r="A237" s="107"/>
      <c r="B237" s="107"/>
      <c r="C237" s="107"/>
      <c r="D237" s="107"/>
      <c r="E237" s="107"/>
      <c r="F237" s="108"/>
      <c r="G237" s="108"/>
      <c r="H237" s="108"/>
      <c r="I237" s="108"/>
      <c r="J237" s="108"/>
      <c r="K237" s="107"/>
      <c r="L237" s="107"/>
      <c r="M237" s="107"/>
      <c r="N237" s="107"/>
      <c r="O237" s="107"/>
      <c r="P237" s="107"/>
      <c r="Q237" s="107"/>
      <c r="R237" s="107"/>
      <c r="S237" s="107"/>
      <c r="T237" s="107"/>
      <c r="U237" s="107"/>
      <c r="V237" s="107"/>
      <c r="W237" s="107"/>
      <c r="X237" s="107"/>
      <c r="Y237" s="107"/>
      <c r="Z237" s="107"/>
    </row>
    <row r="238" spans="1:26" ht="15" customHeight="1" x14ac:dyDescent="0.15">
      <c r="A238" s="107"/>
      <c r="B238" s="107"/>
      <c r="C238" s="107"/>
      <c r="D238" s="107"/>
      <c r="E238" s="107"/>
      <c r="F238" s="108"/>
      <c r="G238" s="108"/>
      <c r="H238" s="108"/>
      <c r="I238" s="108"/>
      <c r="J238" s="108"/>
      <c r="K238" s="107"/>
      <c r="L238" s="107"/>
      <c r="M238" s="107"/>
      <c r="N238" s="107"/>
      <c r="O238" s="107"/>
      <c r="P238" s="107"/>
      <c r="Q238" s="107"/>
      <c r="R238" s="107"/>
      <c r="S238" s="107"/>
      <c r="T238" s="107"/>
      <c r="U238" s="107"/>
      <c r="V238" s="107"/>
      <c r="W238" s="107"/>
      <c r="X238" s="107"/>
      <c r="Y238" s="107"/>
      <c r="Z238" s="107"/>
    </row>
    <row r="239" spans="1:26" ht="15" customHeight="1" x14ac:dyDescent="0.15">
      <c r="A239" s="107"/>
      <c r="B239" s="107"/>
      <c r="C239" s="107"/>
      <c r="D239" s="107"/>
      <c r="E239" s="107"/>
      <c r="F239" s="108"/>
      <c r="G239" s="108"/>
      <c r="H239" s="108"/>
      <c r="I239" s="108"/>
      <c r="J239" s="108"/>
      <c r="K239" s="107"/>
      <c r="L239" s="107"/>
      <c r="M239" s="107"/>
      <c r="N239" s="107"/>
      <c r="O239" s="107"/>
      <c r="P239" s="107"/>
      <c r="Q239" s="107"/>
      <c r="R239" s="107"/>
      <c r="S239" s="107"/>
      <c r="T239" s="107"/>
      <c r="U239" s="107"/>
      <c r="V239" s="107"/>
      <c r="W239" s="107"/>
      <c r="X239" s="107"/>
      <c r="Y239" s="107"/>
      <c r="Z239" s="107"/>
    </row>
    <row r="240" spans="1:26" ht="15" customHeight="1" x14ac:dyDescent="0.15">
      <c r="A240" s="107"/>
      <c r="B240" s="107"/>
      <c r="C240" s="107"/>
      <c r="D240" s="107"/>
      <c r="E240" s="107"/>
      <c r="F240" s="108"/>
      <c r="G240" s="108"/>
      <c r="H240" s="108"/>
      <c r="I240" s="108"/>
      <c r="J240" s="108"/>
      <c r="K240" s="107"/>
      <c r="L240" s="107"/>
      <c r="M240" s="107"/>
      <c r="N240" s="107"/>
      <c r="O240" s="107"/>
      <c r="P240" s="107"/>
      <c r="Q240" s="107"/>
      <c r="R240" s="107"/>
      <c r="S240" s="107"/>
      <c r="T240" s="107"/>
      <c r="U240" s="107"/>
      <c r="V240" s="107"/>
      <c r="W240" s="107"/>
      <c r="X240" s="107"/>
      <c r="Y240" s="107"/>
      <c r="Z240" s="107"/>
    </row>
    <row r="241" spans="1:26" ht="15" customHeight="1" x14ac:dyDescent="0.15">
      <c r="A241" s="107"/>
      <c r="B241" s="107"/>
      <c r="C241" s="107"/>
      <c r="D241" s="107"/>
      <c r="E241" s="107"/>
      <c r="F241" s="108"/>
      <c r="G241" s="108"/>
      <c r="H241" s="108"/>
      <c r="I241" s="108"/>
      <c r="J241" s="108"/>
      <c r="K241" s="107"/>
      <c r="L241" s="107"/>
      <c r="M241" s="107"/>
      <c r="N241" s="107"/>
      <c r="O241" s="107"/>
      <c r="P241" s="107"/>
      <c r="Q241" s="107"/>
      <c r="R241" s="107"/>
      <c r="S241" s="107"/>
      <c r="T241" s="107"/>
      <c r="U241" s="107"/>
      <c r="V241" s="107"/>
      <c r="W241" s="107"/>
      <c r="X241" s="107"/>
      <c r="Y241" s="107"/>
      <c r="Z241" s="107"/>
    </row>
    <row r="242" spans="1:26" ht="15" customHeight="1" x14ac:dyDescent="0.15">
      <c r="A242" s="107"/>
      <c r="B242" s="107"/>
      <c r="C242" s="107"/>
      <c r="D242" s="107"/>
      <c r="E242" s="107"/>
      <c r="F242" s="108"/>
      <c r="G242" s="108"/>
      <c r="H242" s="108"/>
      <c r="I242" s="108"/>
      <c r="J242" s="108"/>
      <c r="K242" s="107"/>
      <c r="L242" s="107"/>
      <c r="M242" s="107"/>
      <c r="N242" s="107"/>
      <c r="O242" s="107"/>
      <c r="P242" s="107"/>
      <c r="Q242" s="107"/>
      <c r="R242" s="107"/>
      <c r="S242" s="107"/>
      <c r="T242" s="107"/>
      <c r="U242" s="107"/>
      <c r="V242" s="107"/>
      <c r="W242" s="107"/>
      <c r="X242" s="107"/>
      <c r="Y242" s="107"/>
      <c r="Z242" s="107"/>
    </row>
    <row r="243" spans="1:26" ht="15" customHeight="1" x14ac:dyDescent="0.15">
      <c r="A243" s="107"/>
      <c r="B243" s="107"/>
      <c r="C243" s="107"/>
      <c r="D243" s="107"/>
      <c r="E243" s="107"/>
      <c r="F243" s="108"/>
      <c r="G243" s="108"/>
      <c r="H243" s="108"/>
      <c r="I243" s="108"/>
      <c r="J243" s="108"/>
      <c r="K243" s="107"/>
      <c r="L243" s="107"/>
      <c r="M243" s="107"/>
      <c r="N243" s="107"/>
      <c r="O243" s="107"/>
      <c r="P243" s="107"/>
      <c r="Q243" s="107"/>
      <c r="R243" s="107"/>
      <c r="S243" s="107"/>
      <c r="T243" s="107"/>
      <c r="U243" s="107"/>
      <c r="V243" s="107"/>
      <c r="W243" s="107"/>
      <c r="X243" s="107"/>
      <c r="Y243" s="107"/>
      <c r="Z243" s="107"/>
    </row>
    <row r="244" spans="1:26" ht="15" customHeight="1" x14ac:dyDescent="0.15">
      <c r="A244" s="107"/>
      <c r="B244" s="107"/>
      <c r="C244" s="107"/>
      <c r="D244" s="107"/>
      <c r="E244" s="107"/>
      <c r="F244" s="108"/>
      <c r="G244" s="108"/>
      <c r="H244" s="108"/>
      <c r="I244" s="108"/>
      <c r="J244" s="108"/>
      <c r="K244" s="107"/>
      <c r="L244" s="107"/>
      <c r="M244" s="107"/>
      <c r="N244" s="107"/>
      <c r="O244" s="107"/>
      <c r="P244" s="107"/>
      <c r="Q244" s="107"/>
      <c r="R244" s="107"/>
      <c r="S244" s="107"/>
      <c r="T244" s="107"/>
      <c r="U244" s="107"/>
      <c r="V244" s="107"/>
      <c r="W244" s="107"/>
      <c r="X244" s="107"/>
      <c r="Y244" s="107"/>
      <c r="Z244" s="107"/>
    </row>
    <row r="245" spans="1:26" ht="15" customHeight="1" x14ac:dyDescent="0.15">
      <c r="A245" s="107"/>
      <c r="B245" s="107"/>
      <c r="C245" s="107"/>
      <c r="D245" s="107"/>
      <c r="E245" s="107"/>
      <c r="F245" s="108"/>
      <c r="G245" s="108"/>
      <c r="H245" s="108"/>
      <c r="I245" s="108"/>
      <c r="J245" s="108"/>
      <c r="K245" s="107"/>
      <c r="L245" s="107"/>
      <c r="M245" s="107"/>
      <c r="N245" s="107"/>
      <c r="O245" s="107"/>
      <c r="P245" s="107"/>
      <c r="Q245" s="107"/>
      <c r="R245" s="107"/>
      <c r="S245" s="107"/>
      <c r="T245" s="107"/>
      <c r="U245" s="107"/>
      <c r="V245" s="107"/>
      <c r="W245" s="107"/>
      <c r="X245" s="107"/>
      <c r="Y245" s="107"/>
      <c r="Z245" s="107"/>
    </row>
    <row r="246" spans="1:26" ht="15" customHeight="1" x14ac:dyDescent="0.15">
      <c r="A246" s="107"/>
      <c r="B246" s="107"/>
      <c r="C246" s="107"/>
      <c r="D246" s="107"/>
      <c r="E246" s="107"/>
      <c r="F246" s="108"/>
      <c r="G246" s="108"/>
      <c r="H246" s="108"/>
      <c r="I246" s="108"/>
      <c r="J246" s="108"/>
      <c r="K246" s="107"/>
      <c r="L246" s="107"/>
      <c r="M246" s="107"/>
      <c r="N246" s="107"/>
      <c r="O246" s="107"/>
      <c r="P246" s="107"/>
      <c r="Q246" s="107"/>
      <c r="R246" s="107"/>
      <c r="S246" s="107"/>
      <c r="T246" s="107"/>
      <c r="U246" s="107"/>
      <c r="V246" s="107"/>
      <c r="W246" s="107"/>
      <c r="X246" s="107"/>
      <c r="Y246" s="107"/>
      <c r="Z246" s="107"/>
    </row>
    <row r="247" spans="1:26" ht="15" customHeight="1" x14ac:dyDescent="0.15">
      <c r="A247" s="107"/>
      <c r="B247" s="107"/>
      <c r="C247" s="107"/>
      <c r="D247" s="107"/>
      <c r="E247" s="107"/>
      <c r="F247" s="108"/>
      <c r="G247" s="108"/>
      <c r="H247" s="108"/>
      <c r="I247" s="108"/>
      <c r="J247" s="108"/>
      <c r="K247" s="107"/>
      <c r="L247" s="107"/>
      <c r="M247" s="107"/>
      <c r="N247" s="107"/>
      <c r="O247" s="107"/>
      <c r="P247" s="107"/>
      <c r="Q247" s="107"/>
      <c r="R247" s="107"/>
      <c r="S247" s="107"/>
      <c r="T247" s="107"/>
      <c r="U247" s="107"/>
      <c r="V247" s="107"/>
      <c r="W247" s="107"/>
      <c r="X247" s="107"/>
      <c r="Y247" s="107"/>
      <c r="Z247" s="107"/>
    </row>
    <row r="248" spans="1:26" ht="15" customHeight="1" x14ac:dyDescent="0.15">
      <c r="A248" s="107"/>
      <c r="B248" s="107"/>
      <c r="C248" s="107"/>
      <c r="D248" s="107"/>
      <c r="E248" s="107"/>
      <c r="F248" s="108"/>
      <c r="G248" s="108"/>
      <c r="H248" s="108"/>
      <c r="I248" s="108"/>
      <c r="J248" s="108"/>
      <c r="K248" s="107"/>
      <c r="L248" s="107"/>
      <c r="M248" s="107"/>
      <c r="N248" s="107"/>
      <c r="O248" s="107"/>
      <c r="P248" s="107"/>
      <c r="Q248" s="107"/>
      <c r="R248" s="107"/>
      <c r="S248" s="107"/>
      <c r="T248" s="107"/>
      <c r="U248" s="107"/>
      <c r="V248" s="107"/>
      <c r="W248" s="107"/>
      <c r="X248" s="107"/>
      <c r="Y248" s="107"/>
      <c r="Z248" s="107"/>
    </row>
    <row r="249" spans="1:26" ht="15" customHeight="1" x14ac:dyDescent="0.15">
      <c r="A249" s="107"/>
      <c r="B249" s="107"/>
      <c r="C249" s="107"/>
      <c r="D249" s="107"/>
      <c r="E249" s="107"/>
      <c r="F249" s="108"/>
      <c r="G249" s="108"/>
      <c r="H249" s="108"/>
      <c r="I249" s="108"/>
      <c r="J249" s="108"/>
      <c r="K249" s="107"/>
      <c r="L249" s="107"/>
      <c r="M249" s="107"/>
      <c r="N249" s="107"/>
      <c r="O249" s="107"/>
      <c r="P249" s="107"/>
      <c r="Q249" s="107"/>
      <c r="R249" s="107"/>
      <c r="S249" s="107"/>
      <c r="T249" s="107"/>
      <c r="U249" s="107"/>
      <c r="V249" s="107"/>
      <c r="W249" s="107"/>
      <c r="X249" s="107"/>
      <c r="Y249" s="107"/>
      <c r="Z249" s="107"/>
    </row>
    <row r="250" spans="1:26" ht="15" customHeight="1" x14ac:dyDescent="0.15">
      <c r="A250" s="107"/>
      <c r="B250" s="107"/>
      <c r="C250" s="107"/>
      <c r="D250" s="107"/>
      <c r="E250" s="107"/>
      <c r="F250" s="108"/>
      <c r="G250" s="108"/>
      <c r="H250" s="108"/>
      <c r="I250" s="108"/>
      <c r="J250" s="108"/>
      <c r="K250" s="107"/>
      <c r="L250" s="107"/>
      <c r="M250" s="107"/>
      <c r="N250" s="107"/>
      <c r="O250" s="107"/>
      <c r="P250" s="107"/>
      <c r="Q250" s="107"/>
      <c r="R250" s="107"/>
      <c r="S250" s="107"/>
      <c r="T250" s="107"/>
      <c r="U250" s="107"/>
      <c r="V250" s="107"/>
      <c r="W250" s="107"/>
      <c r="X250" s="107"/>
      <c r="Y250" s="107"/>
      <c r="Z250" s="107"/>
    </row>
    <row r="251" spans="1:26" ht="15" customHeight="1" x14ac:dyDescent="0.15">
      <c r="A251" s="107"/>
      <c r="B251" s="107"/>
      <c r="C251" s="107"/>
      <c r="D251" s="107"/>
      <c r="E251" s="107"/>
      <c r="F251" s="108"/>
      <c r="G251" s="108"/>
      <c r="H251" s="108"/>
      <c r="I251" s="108"/>
      <c r="J251" s="108"/>
      <c r="K251" s="107"/>
      <c r="L251" s="107"/>
      <c r="M251" s="107"/>
      <c r="N251" s="107"/>
      <c r="O251" s="107"/>
      <c r="P251" s="107"/>
      <c r="Q251" s="107"/>
      <c r="R251" s="107"/>
      <c r="S251" s="107"/>
      <c r="T251" s="107"/>
      <c r="U251" s="107"/>
      <c r="V251" s="107"/>
      <c r="W251" s="107"/>
      <c r="X251" s="107"/>
      <c r="Y251" s="107"/>
      <c r="Z251" s="107"/>
    </row>
    <row r="252" spans="1:26" ht="15" customHeight="1" x14ac:dyDescent="0.15">
      <c r="A252" s="107"/>
      <c r="B252" s="107"/>
      <c r="C252" s="107"/>
      <c r="D252" s="107"/>
      <c r="E252" s="107"/>
      <c r="F252" s="108"/>
      <c r="G252" s="108"/>
      <c r="H252" s="108"/>
      <c r="I252" s="108"/>
      <c r="J252" s="108"/>
      <c r="K252" s="107"/>
      <c r="L252" s="107"/>
      <c r="M252" s="107"/>
      <c r="N252" s="107"/>
      <c r="O252" s="107"/>
      <c r="P252" s="107"/>
      <c r="Q252" s="107"/>
      <c r="R252" s="107"/>
      <c r="S252" s="107"/>
      <c r="T252" s="107"/>
      <c r="U252" s="107"/>
      <c r="V252" s="107"/>
      <c r="W252" s="107"/>
      <c r="X252" s="107"/>
      <c r="Y252" s="107"/>
      <c r="Z252" s="107"/>
    </row>
    <row r="253" spans="1:26" ht="15" customHeight="1" x14ac:dyDescent="0.15">
      <c r="A253" s="107"/>
      <c r="B253" s="107"/>
      <c r="C253" s="107"/>
      <c r="D253" s="107"/>
      <c r="E253" s="107"/>
      <c r="F253" s="108"/>
      <c r="G253" s="108"/>
      <c r="H253" s="108"/>
      <c r="I253" s="108"/>
      <c r="J253" s="108"/>
      <c r="K253" s="107"/>
      <c r="L253" s="107"/>
      <c r="M253" s="107"/>
      <c r="N253" s="107"/>
      <c r="O253" s="107"/>
      <c r="P253" s="107"/>
      <c r="Q253" s="107"/>
      <c r="R253" s="107"/>
      <c r="S253" s="107"/>
      <c r="T253" s="107"/>
      <c r="U253" s="107"/>
      <c r="V253" s="107"/>
      <c r="W253" s="107"/>
      <c r="X253" s="107"/>
      <c r="Y253" s="107"/>
      <c r="Z253" s="107"/>
    </row>
    <row r="254" spans="1:26" ht="15" customHeight="1" x14ac:dyDescent="0.15">
      <c r="A254" s="107"/>
      <c r="B254" s="107"/>
      <c r="C254" s="107"/>
      <c r="D254" s="107"/>
      <c r="E254" s="107"/>
      <c r="F254" s="108"/>
      <c r="G254" s="108"/>
      <c r="H254" s="108"/>
      <c r="I254" s="108"/>
      <c r="J254" s="108"/>
      <c r="K254" s="107"/>
      <c r="L254" s="107"/>
      <c r="M254" s="107"/>
      <c r="N254" s="107"/>
      <c r="O254" s="107"/>
      <c r="P254" s="107"/>
      <c r="Q254" s="107"/>
      <c r="R254" s="107"/>
      <c r="S254" s="107"/>
      <c r="T254" s="107"/>
      <c r="U254" s="107"/>
      <c r="V254" s="107"/>
      <c r="W254" s="107"/>
      <c r="X254" s="107"/>
      <c r="Y254" s="107"/>
      <c r="Z254" s="107"/>
    </row>
    <row r="255" spans="1:26" ht="15" customHeight="1" x14ac:dyDescent="0.15">
      <c r="A255" s="107"/>
      <c r="B255" s="107"/>
      <c r="C255" s="107"/>
      <c r="D255" s="107"/>
      <c r="E255" s="107"/>
      <c r="F255" s="108"/>
      <c r="G255" s="108"/>
      <c r="H255" s="108"/>
      <c r="I255" s="108"/>
      <c r="J255" s="108"/>
      <c r="K255" s="107"/>
      <c r="L255" s="107"/>
      <c r="M255" s="107"/>
      <c r="N255" s="107"/>
      <c r="O255" s="107"/>
      <c r="P255" s="107"/>
      <c r="Q255" s="107"/>
      <c r="R255" s="107"/>
      <c r="S255" s="107"/>
      <c r="T255" s="107"/>
      <c r="U255" s="107"/>
      <c r="V255" s="107"/>
      <c r="W255" s="107"/>
      <c r="X255" s="107"/>
      <c r="Y255" s="107"/>
      <c r="Z255" s="107"/>
    </row>
    <row r="256" spans="1:26" ht="15" customHeight="1" x14ac:dyDescent="0.15">
      <c r="A256" s="107"/>
      <c r="B256" s="107"/>
      <c r="C256" s="107"/>
      <c r="D256" s="107"/>
      <c r="E256" s="107"/>
      <c r="F256" s="108"/>
      <c r="G256" s="108"/>
      <c r="H256" s="108"/>
      <c r="I256" s="108"/>
      <c r="J256" s="108"/>
      <c r="K256" s="107"/>
      <c r="L256" s="107"/>
      <c r="M256" s="107"/>
      <c r="N256" s="107"/>
      <c r="O256" s="107"/>
      <c r="P256" s="107"/>
      <c r="Q256" s="107"/>
      <c r="R256" s="107"/>
      <c r="S256" s="107"/>
      <c r="T256" s="107"/>
      <c r="U256" s="107"/>
      <c r="V256" s="107"/>
      <c r="W256" s="107"/>
      <c r="X256" s="107"/>
      <c r="Y256" s="107"/>
      <c r="Z256" s="107"/>
    </row>
    <row r="257" spans="1:26" ht="15" customHeight="1" x14ac:dyDescent="0.15">
      <c r="A257" s="107"/>
      <c r="B257" s="107"/>
      <c r="C257" s="107"/>
      <c r="D257" s="107"/>
      <c r="E257" s="107"/>
      <c r="F257" s="108"/>
      <c r="G257" s="108"/>
      <c r="H257" s="108"/>
      <c r="I257" s="108"/>
      <c r="J257" s="108"/>
      <c r="K257" s="107"/>
      <c r="L257" s="107"/>
      <c r="M257" s="107"/>
      <c r="N257" s="107"/>
      <c r="O257" s="107"/>
      <c r="P257" s="107"/>
      <c r="Q257" s="107"/>
      <c r="R257" s="107"/>
      <c r="S257" s="107"/>
      <c r="T257" s="107"/>
      <c r="U257" s="107"/>
      <c r="V257" s="107"/>
      <c r="W257" s="107"/>
      <c r="X257" s="107"/>
      <c r="Y257" s="107"/>
      <c r="Z257" s="107"/>
    </row>
    <row r="258" spans="1:26" ht="15" customHeight="1" x14ac:dyDescent="0.15">
      <c r="A258" s="107"/>
      <c r="B258" s="107"/>
      <c r="C258" s="107"/>
      <c r="D258" s="107"/>
      <c r="E258" s="107"/>
      <c r="F258" s="108"/>
      <c r="G258" s="108"/>
      <c r="H258" s="108"/>
      <c r="I258" s="108"/>
      <c r="J258" s="108"/>
      <c r="K258" s="107"/>
      <c r="L258" s="107"/>
      <c r="M258" s="107"/>
      <c r="N258" s="107"/>
      <c r="O258" s="107"/>
      <c r="P258" s="107"/>
      <c r="Q258" s="107"/>
      <c r="R258" s="107"/>
      <c r="S258" s="107"/>
      <c r="T258" s="107"/>
      <c r="U258" s="107"/>
      <c r="V258" s="107"/>
      <c r="W258" s="107"/>
      <c r="X258" s="107"/>
      <c r="Y258" s="107"/>
      <c r="Z258" s="107"/>
    </row>
    <row r="259" spans="1:26" ht="15" customHeight="1" x14ac:dyDescent="0.15">
      <c r="A259" s="107"/>
      <c r="B259" s="107"/>
      <c r="C259" s="107"/>
      <c r="D259" s="107"/>
      <c r="E259" s="107"/>
      <c r="F259" s="108"/>
      <c r="G259" s="108"/>
      <c r="H259" s="108"/>
      <c r="I259" s="108"/>
      <c r="J259" s="108"/>
      <c r="K259" s="107"/>
      <c r="L259" s="107"/>
      <c r="M259" s="107"/>
      <c r="N259" s="107"/>
      <c r="O259" s="107"/>
      <c r="P259" s="107"/>
      <c r="Q259" s="107"/>
      <c r="R259" s="107"/>
      <c r="S259" s="107"/>
      <c r="T259" s="107"/>
      <c r="U259" s="107"/>
      <c r="V259" s="107"/>
      <c r="W259" s="107"/>
      <c r="X259" s="107"/>
      <c r="Y259" s="107"/>
      <c r="Z259" s="107"/>
    </row>
    <row r="260" spans="1:26" ht="15" customHeight="1" x14ac:dyDescent="0.15">
      <c r="A260" s="107"/>
      <c r="B260" s="107"/>
      <c r="C260" s="107"/>
      <c r="D260" s="107"/>
      <c r="E260" s="107"/>
      <c r="F260" s="108"/>
      <c r="G260" s="108"/>
      <c r="H260" s="108"/>
      <c r="I260" s="108"/>
      <c r="J260" s="108"/>
      <c r="K260" s="107"/>
      <c r="L260" s="107"/>
      <c r="M260" s="107"/>
      <c r="N260" s="107"/>
      <c r="O260" s="107"/>
      <c r="P260" s="107"/>
      <c r="Q260" s="107"/>
      <c r="R260" s="107"/>
      <c r="S260" s="107"/>
      <c r="T260" s="107"/>
      <c r="U260" s="107"/>
      <c r="V260" s="107"/>
      <c r="W260" s="107"/>
      <c r="X260" s="107"/>
      <c r="Y260" s="107"/>
      <c r="Z260" s="107"/>
    </row>
    <row r="261" spans="1:26" ht="15" customHeight="1" x14ac:dyDescent="0.15">
      <c r="A261" s="107"/>
      <c r="B261" s="107"/>
      <c r="C261" s="107"/>
      <c r="D261" s="107"/>
      <c r="E261" s="107"/>
      <c r="F261" s="108"/>
      <c r="G261" s="108"/>
      <c r="H261" s="108"/>
      <c r="I261" s="108"/>
      <c r="J261" s="108"/>
      <c r="K261" s="107"/>
      <c r="L261" s="107"/>
      <c r="M261" s="107"/>
      <c r="N261" s="107"/>
      <c r="O261" s="107"/>
      <c r="P261" s="107"/>
      <c r="Q261" s="107"/>
      <c r="R261" s="107"/>
      <c r="S261" s="107"/>
      <c r="T261" s="107"/>
      <c r="U261" s="107"/>
      <c r="V261" s="107"/>
      <c r="W261" s="107"/>
      <c r="X261" s="107"/>
      <c r="Y261" s="107"/>
      <c r="Z261" s="107"/>
    </row>
    <row r="262" spans="1:26" ht="15" customHeight="1" x14ac:dyDescent="0.15">
      <c r="A262" s="107"/>
      <c r="B262" s="107"/>
      <c r="C262" s="107"/>
      <c r="D262" s="107"/>
      <c r="E262" s="107"/>
      <c r="F262" s="108"/>
      <c r="G262" s="108"/>
      <c r="H262" s="108"/>
      <c r="I262" s="108"/>
      <c r="J262" s="108"/>
      <c r="K262" s="107"/>
      <c r="L262" s="107"/>
      <c r="M262" s="107"/>
      <c r="N262" s="107"/>
      <c r="O262" s="107"/>
      <c r="P262" s="107"/>
      <c r="Q262" s="107"/>
      <c r="R262" s="107"/>
      <c r="S262" s="107"/>
      <c r="T262" s="107"/>
      <c r="U262" s="107"/>
      <c r="V262" s="107"/>
      <c r="W262" s="107"/>
      <c r="X262" s="107"/>
      <c r="Y262" s="107"/>
      <c r="Z262" s="107"/>
    </row>
    <row r="263" spans="1:26" ht="15" customHeight="1" x14ac:dyDescent="0.15">
      <c r="A263" s="107"/>
      <c r="B263" s="107"/>
      <c r="C263" s="107"/>
      <c r="D263" s="107"/>
      <c r="E263" s="107"/>
      <c r="F263" s="108"/>
      <c r="G263" s="108"/>
      <c r="H263" s="108"/>
      <c r="I263" s="108"/>
      <c r="J263" s="108"/>
      <c r="K263" s="107"/>
      <c r="L263" s="107"/>
      <c r="M263" s="107"/>
      <c r="N263" s="107"/>
      <c r="O263" s="107"/>
      <c r="P263" s="107"/>
      <c r="Q263" s="107"/>
      <c r="R263" s="107"/>
      <c r="S263" s="107"/>
      <c r="T263" s="107"/>
      <c r="U263" s="107"/>
      <c r="V263" s="107"/>
      <c r="W263" s="107"/>
      <c r="X263" s="107"/>
      <c r="Y263" s="107"/>
      <c r="Z263" s="107"/>
    </row>
    <row r="264" spans="1:26" ht="15" customHeight="1" x14ac:dyDescent="0.15">
      <c r="A264" s="107"/>
      <c r="B264" s="107"/>
      <c r="C264" s="107"/>
      <c r="D264" s="107"/>
      <c r="E264" s="107"/>
      <c r="F264" s="108"/>
      <c r="G264" s="108"/>
      <c r="H264" s="108"/>
      <c r="I264" s="108"/>
      <c r="J264" s="108"/>
      <c r="K264" s="107"/>
      <c r="L264" s="107"/>
      <c r="M264" s="107"/>
      <c r="N264" s="107"/>
      <c r="O264" s="107"/>
      <c r="P264" s="107"/>
      <c r="Q264" s="107"/>
      <c r="R264" s="107"/>
      <c r="S264" s="107"/>
      <c r="T264" s="107"/>
      <c r="U264" s="107"/>
      <c r="V264" s="107"/>
      <c r="W264" s="107"/>
      <c r="X264" s="107"/>
      <c r="Y264" s="107"/>
      <c r="Z264" s="107"/>
    </row>
    <row r="265" spans="1:26" ht="15" customHeight="1" x14ac:dyDescent="0.15">
      <c r="A265" s="107"/>
      <c r="B265" s="107"/>
      <c r="C265" s="107"/>
      <c r="D265" s="107"/>
      <c r="E265" s="107"/>
      <c r="F265" s="108"/>
      <c r="G265" s="108"/>
      <c r="H265" s="108"/>
      <c r="I265" s="108"/>
      <c r="J265" s="108"/>
      <c r="K265" s="107"/>
      <c r="L265" s="107"/>
      <c r="M265" s="107"/>
      <c r="N265" s="107"/>
      <c r="O265" s="107"/>
      <c r="P265" s="107"/>
      <c r="Q265" s="107"/>
      <c r="R265" s="107"/>
      <c r="S265" s="107"/>
      <c r="T265" s="107"/>
      <c r="U265" s="107"/>
      <c r="V265" s="107"/>
      <c r="W265" s="107"/>
      <c r="X265" s="107"/>
      <c r="Y265" s="107"/>
      <c r="Z265" s="107"/>
    </row>
    <row r="266" spans="1:26" ht="15" customHeight="1" x14ac:dyDescent="0.15">
      <c r="A266" s="107"/>
      <c r="B266" s="107"/>
      <c r="C266" s="107"/>
      <c r="D266" s="107"/>
      <c r="E266" s="107"/>
      <c r="F266" s="108"/>
      <c r="G266" s="108"/>
      <c r="H266" s="108"/>
      <c r="I266" s="108"/>
      <c r="J266" s="108"/>
      <c r="K266" s="107"/>
      <c r="L266" s="107"/>
      <c r="M266" s="107"/>
      <c r="N266" s="107"/>
      <c r="O266" s="107"/>
      <c r="P266" s="107"/>
      <c r="Q266" s="107"/>
      <c r="R266" s="107"/>
      <c r="S266" s="107"/>
      <c r="T266" s="107"/>
      <c r="U266" s="107"/>
      <c r="V266" s="107"/>
      <c r="W266" s="107"/>
      <c r="X266" s="107"/>
      <c r="Y266" s="107"/>
      <c r="Z266" s="107"/>
    </row>
    <row r="267" spans="1:26" ht="15" customHeight="1" x14ac:dyDescent="0.15">
      <c r="A267" s="107"/>
      <c r="B267" s="107"/>
      <c r="C267" s="107"/>
      <c r="D267" s="107"/>
      <c r="E267" s="107"/>
      <c r="F267" s="108"/>
      <c r="G267" s="108"/>
      <c r="H267" s="108"/>
      <c r="I267" s="108"/>
      <c r="J267" s="108"/>
      <c r="K267" s="107"/>
      <c r="L267" s="107"/>
      <c r="M267" s="107"/>
      <c r="N267" s="107"/>
      <c r="O267" s="107"/>
      <c r="P267" s="107"/>
      <c r="Q267" s="107"/>
      <c r="R267" s="107"/>
      <c r="S267" s="107"/>
      <c r="T267" s="107"/>
      <c r="U267" s="107"/>
      <c r="V267" s="107"/>
      <c r="W267" s="107"/>
      <c r="X267" s="107"/>
      <c r="Y267" s="107"/>
      <c r="Z267" s="107"/>
    </row>
    <row r="268" spans="1:26" ht="15" customHeight="1" x14ac:dyDescent="0.15">
      <c r="A268" s="107"/>
      <c r="B268" s="107"/>
      <c r="C268" s="107"/>
      <c r="D268" s="107"/>
      <c r="E268" s="107"/>
      <c r="F268" s="108"/>
      <c r="G268" s="108"/>
      <c r="H268" s="108"/>
      <c r="I268" s="108"/>
      <c r="J268" s="108"/>
      <c r="K268" s="107"/>
      <c r="L268" s="107"/>
      <c r="M268" s="107"/>
      <c r="N268" s="107"/>
      <c r="O268" s="107"/>
      <c r="P268" s="107"/>
      <c r="Q268" s="107"/>
      <c r="R268" s="107"/>
      <c r="S268" s="107"/>
      <c r="T268" s="107"/>
      <c r="U268" s="107"/>
      <c r="V268" s="107"/>
      <c r="W268" s="107"/>
      <c r="X268" s="107"/>
      <c r="Y268" s="107"/>
      <c r="Z268" s="107"/>
    </row>
    <row r="269" spans="1:26" ht="15" customHeight="1" x14ac:dyDescent="0.15">
      <c r="A269" s="107"/>
      <c r="B269" s="107"/>
      <c r="C269" s="107"/>
      <c r="D269" s="107"/>
      <c r="E269" s="107"/>
      <c r="F269" s="108"/>
      <c r="G269" s="108"/>
      <c r="H269" s="108"/>
      <c r="I269" s="108"/>
      <c r="J269" s="108"/>
      <c r="K269" s="107"/>
      <c r="L269" s="107"/>
      <c r="M269" s="107"/>
      <c r="N269" s="107"/>
      <c r="O269" s="107"/>
      <c r="P269" s="107"/>
      <c r="Q269" s="107"/>
      <c r="R269" s="107"/>
      <c r="S269" s="107"/>
      <c r="T269" s="107"/>
      <c r="U269" s="107"/>
      <c r="V269" s="107"/>
      <c r="W269" s="107"/>
      <c r="X269" s="107"/>
      <c r="Y269" s="107"/>
      <c r="Z269" s="107"/>
    </row>
    <row r="270" spans="1:26" ht="15" customHeight="1" x14ac:dyDescent="0.15">
      <c r="A270" s="107"/>
      <c r="B270" s="107"/>
      <c r="C270" s="107"/>
      <c r="D270" s="107"/>
      <c r="E270" s="107"/>
      <c r="F270" s="108"/>
      <c r="G270" s="108"/>
      <c r="H270" s="108"/>
      <c r="I270" s="108"/>
      <c r="J270" s="108"/>
      <c r="K270" s="107"/>
      <c r="L270" s="107"/>
      <c r="M270" s="107"/>
      <c r="N270" s="107"/>
      <c r="O270" s="107"/>
      <c r="P270" s="107"/>
      <c r="Q270" s="107"/>
      <c r="R270" s="107"/>
      <c r="S270" s="107"/>
      <c r="T270" s="107"/>
      <c r="U270" s="107"/>
      <c r="V270" s="107"/>
      <c r="W270" s="107"/>
      <c r="X270" s="107"/>
      <c r="Y270" s="107"/>
      <c r="Z270" s="107"/>
    </row>
    <row r="271" spans="1:26" ht="15" customHeight="1" x14ac:dyDescent="0.15">
      <c r="A271" s="107"/>
      <c r="B271" s="107"/>
      <c r="C271" s="107"/>
      <c r="D271" s="107"/>
      <c r="E271" s="107"/>
      <c r="F271" s="108"/>
      <c r="G271" s="108"/>
      <c r="H271" s="108"/>
      <c r="I271" s="108"/>
      <c r="J271" s="108"/>
      <c r="K271" s="107"/>
      <c r="L271" s="107"/>
      <c r="M271" s="107"/>
      <c r="N271" s="107"/>
      <c r="O271" s="107"/>
      <c r="P271" s="107"/>
      <c r="Q271" s="107"/>
      <c r="R271" s="107"/>
      <c r="S271" s="107"/>
      <c r="T271" s="107"/>
      <c r="U271" s="107"/>
      <c r="V271" s="107"/>
      <c r="W271" s="107"/>
      <c r="X271" s="107"/>
      <c r="Y271" s="107"/>
      <c r="Z271" s="107"/>
    </row>
    <row r="272" spans="1:26" ht="15" customHeight="1" x14ac:dyDescent="0.15">
      <c r="A272" s="107"/>
      <c r="B272" s="107"/>
      <c r="C272" s="107"/>
      <c r="D272" s="107"/>
      <c r="E272" s="107"/>
      <c r="F272" s="108"/>
      <c r="G272" s="108"/>
      <c r="H272" s="108"/>
      <c r="I272" s="108"/>
      <c r="J272" s="108"/>
      <c r="K272" s="107"/>
      <c r="L272" s="107"/>
      <c r="M272" s="107"/>
      <c r="N272" s="107"/>
      <c r="O272" s="107"/>
      <c r="P272" s="107"/>
      <c r="Q272" s="107"/>
      <c r="R272" s="107"/>
      <c r="S272" s="107"/>
      <c r="T272" s="107"/>
      <c r="U272" s="107"/>
      <c r="V272" s="107"/>
      <c r="W272" s="107"/>
      <c r="X272" s="107"/>
      <c r="Y272" s="107"/>
      <c r="Z272" s="107"/>
    </row>
    <row r="273" spans="1:26" ht="15" customHeight="1" x14ac:dyDescent="0.15">
      <c r="A273" s="107"/>
      <c r="B273" s="107"/>
      <c r="C273" s="107"/>
      <c r="D273" s="107"/>
      <c r="E273" s="107"/>
      <c r="F273" s="108"/>
      <c r="G273" s="108"/>
      <c r="H273" s="108"/>
      <c r="I273" s="108"/>
      <c r="J273" s="108"/>
      <c r="K273" s="107"/>
      <c r="L273" s="107"/>
      <c r="M273" s="107"/>
      <c r="N273" s="107"/>
      <c r="O273" s="107"/>
      <c r="P273" s="107"/>
      <c r="Q273" s="107"/>
      <c r="R273" s="107"/>
      <c r="S273" s="107"/>
      <c r="T273" s="107"/>
      <c r="U273" s="107"/>
      <c r="V273" s="107"/>
      <c r="W273" s="107"/>
      <c r="X273" s="107"/>
      <c r="Y273" s="107"/>
      <c r="Z273" s="107"/>
    </row>
    <row r="274" spans="1:26" ht="15" customHeight="1" x14ac:dyDescent="0.15">
      <c r="A274" s="107"/>
      <c r="B274" s="107"/>
      <c r="C274" s="107"/>
      <c r="D274" s="107"/>
      <c r="E274" s="107"/>
      <c r="F274" s="108"/>
      <c r="G274" s="108"/>
      <c r="H274" s="108"/>
      <c r="I274" s="108"/>
      <c r="J274" s="108"/>
      <c r="K274" s="107"/>
      <c r="L274" s="107"/>
      <c r="M274" s="107"/>
      <c r="N274" s="107"/>
      <c r="O274" s="107"/>
      <c r="P274" s="107"/>
      <c r="Q274" s="107"/>
      <c r="R274" s="107"/>
      <c r="S274" s="107"/>
      <c r="T274" s="107"/>
      <c r="U274" s="107"/>
      <c r="V274" s="107"/>
      <c r="W274" s="107"/>
      <c r="X274" s="107"/>
      <c r="Y274" s="107"/>
      <c r="Z274" s="107"/>
    </row>
    <row r="275" spans="1:26" ht="15" customHeight="1" x14ac:dyDescent="0.15">
      <c r="A275" s="107"/>
      <c r="B275" s="107"/>
      <c r="C275" s="107"/>
      <c r="D275" s="107"/>
      <c r="E275" s="107"/>
      <c r="F275" s="108"/>
      <c r="G275" s="108"/>
      <c r="H275" s="108"/>
      <c r="I275" s="108"/>
      <c r="J275" s="108"/>
      <c r="K275" s="107"/>
      <c r="L275" s="107"/>
      <c r="M275" s="107"/>
      <c r="N275" s="107"/>
      <c r="O275" s="107"/>
      <c r="P275" s="107"/>
      <c r="Q275" s="107"/>
      <c r="R275" s="107"/>
      <c r="S275" s="107"/>
      <c r="T275" s="107"/>
      <c r="U275" s="107"/>
      <c r="V275" s="107"/>
      <c r="W275" s="107"/>
      <c r="X275" s="107"/>
      <c r="Y275" s="107"/>
      <c r="Z275" s="107"/>
    </row>
    <row r="276" spans="1:26" ht="15" customHeight="1" x14ac:dyDescent="0.15">
      <c r="A276" s="107"/>
      <c r="B276" s="107"/>
      <c r="C276" s="107"/>
      <c r="D276" s="107"/>
      <c r="E276" s="107"/>
      <c r="F276" s="108"/>
      <c r="G276" s="108"/>
      <c r="H276" s="108"/>
      <c r="I276" s="108"/>
      <c r="J276" s="108"/>
      <c r="K276" s="107"/>
      <c r="L276" s="107"/>
      <c r="M276" s="107"/>
      <c r="N276" s="107"/>
      <c r="O276" s="107"/>
      <c r="P276" s="107"/>
      <c r="Q276" s="107"/>
      <c r="R276" s="107"/>
      <c r="S276" s="107"/>
      <c r="T276" s="107"/>
      <c r="U276" s="107"/>
      <c r="V276" s="107"/>
      <c r="W276" s="107"/>
      <c r="X276" s="107"/>
      <c r="Y276" s="107"/>
      <c r="Z276" s="107"/>
    </row>
    <row r="277" spans="1:26" ht="15" customHeight="1" x14ac:dyDescent="0.15">
      <c r="A277" s="107"/>
      <c r="B277" s="107"/>
      <c r="C277" s="107"/>
      <c r="D277" s="107"/>
      <c r="E277" s="107"/>
      <c r="F277" s="108"/>
      <c r="G277" s="108"/>
      <c r="H277" s="108"/>
      <c r="I277" s="108"/>
      <c r="J277" s="108"/>
      <c r="K277" s="107"/>
      <c r="L277" s="107"/>
      <c r="M277" s="107"/>
      <c r="N277" s="107"/>
      <c r="O277" s="107"/>
      <c r="P277" s="107"/>
      <c r="Q277" s="107"/>
      <c r="R277" s="107"/>
      <c r="S277" s="107"/>
      <c r="T277" s="107"/>
      <c r="U277" s="107"/>
      <c r="V277" s="107"/>
      <c r="W277" s="107"/>
      <c r="X277" s="107"/>
      <c r="Y277" s="107"/>
      <c r="Z277" s="107"/>
    </row>
    <row r="278" spans="1:26" ht="15" customHeight="1" x14ac:dyDescent="0.15">
      <c r="A278" s="107"/>
      <c r="B278" s="107"/>
      <c r="C278" s="107"/>
      <c r="D278" s="107"/>
      <c r="E278" s="107"/>
      <c r="F278" s="108"/>
      <c r="G278" s="108"/>
      <c r="H278" s="108"/>
      <c r="I278" s="108"/>
      <c r="J278" s="108"/>
      <c r="K278" s="107"/>
      <c r="L278" s="107"/>
      <c r="M278" s="107"/>
      <c r="N278" s="107"/>
      <c r="O278" s="107"/>
      <c r="P278" s="107"/>
      <c r="Q278" s="107"/>
      <c r="R278" s="107"/>
      <c r="S278" s="107"/>
      <c r="T278" s="107"/>
      <c r="U278" s="107"/>
      <c r="V278" s="107"/>
      <c r="W278" s="107"/>
      <c r="X278" s="107"/>
      <c r="Y278" s="107"/>
      <c r="Z278" s="107"/>
    </row>
    <row r="279" spans="1:26" ht="15" customHeight="1" x14ac:dyDescent="0.15">
      <c r="A279" s="107"/>
      <c r="B279" s="107"/>
      <c r="C279" s="107"/>
      <c r="D279" s="107"/>
      <c r="E279" s="107"/>
      <c r="F279" s="108"/>
      <c r="G279" s="108"/>
      <c r="H279" s="108"/>
      <c r="I279" s="108"/>
      <c r="J279" s="108"/>
      <c r="K279" s="107"/>
      <c r="L279" s="107"/>
      <c r="M279" s="107"/>
      <c r="N279" s="107"/>
      <c r="O279" s="107"/>
      <c r="P279" s="107"/>
      <c r="Q279" s="107"/>
      <c r="R279" s="107"/>
      <c r="S279" s="107"/>
      <c r="T279" s="107"/>
      <c r="U279" s="107"/>
      <c r="V279" s="107"/>
      <c r="W279" s="107"/>
      <c r="X279" s="107"/>
      <c r="Y279" s="107"/>
      <c r="Z279" s="107"/>
    </row>
    <row r="280" spans="1:26" ht="15" customHeight="1" x14ac:dyDescent="0.15">
      <c r="A280" s="107"/>
      <c r="B280" s="107"/>
      <c r="C280" s="107"/>
      <c r="D280" s="107"/>
      <c r="E280" s="107"/>
      <c r="F280" s="108"/>
      <c r="G280" s="108"/>
      <c r="H280" s="108"/>
      <c r="I280" s="108"/>
      <c r="J280" s="108"/>
      <c r="K280" s="107"/>
      <c r="L280" s="107"/>
      <c r="M280" s="107"/>
      <c r="N280" s="107"/>
      <c r="O280" s="107"/>
      <c r="P280" s="107"/>
      <c r="Q280" s="107"/>
      <c r="R280" s="107"/>
      <c r="S280" s="107"/>
      <c r="T280" s="107"/>
      <c r="U280" s="107"/>
      <c r="V280" s="107"/>
      <c r="W280" s="107"/>
      <c r="X280" s="107"/>
      <c r="Y280" s="107"/>
      <c r="Z280" s="107"/>
    </row>
    <row r="281" spans="1:26" ht="15" customHeight="1" x14ac:dyDescent="0.15">
      <c r="A281" s="107"/>
      <c r="B281" s="107"/>
      <c r="C281" s="107"/>
      <c r="D281" s="107"/>
      <c r="E281" s="107"/>
      <c r="F281" s="108"/>
      <c r="G281" s="108"/>
      <c r="H281" s="108"/>
      <c r="I281" s="108"/>
      <c r="J281" s="108"/>
      <c r="K281" s="107"/>
      <c r="L281" s="107"/>
      <c r="M281" s="107"/>
      <c r="N281" s="107"/>
      <c r="O281" s="107"/>
      <c r="P281" s="107"/>
      <c r="Q281" s="107"/>
      <c r="R281" s="107"/>
      <c r="S281" s="107"/>
      <c r="T281" s="107"/>
      <c r="U281" s="107"/>
      <c r="V281" s="107"/>
      <c r="W281" s="107"/>
      <c r="X281" s="107"/>
      <c r="Y281" s="107"/>
      <c r="Z281" s="107"/>
    </row>
    <row r="282" spans="1:26" ht="15" customHeight="1" x14ac:dyDescent="0.15">
      <c r="A282" s="107"/>
      <c r="B282" s="107"/>
      <c r="C282" s="107"/>
      <c r="D282" s="107"/>
      <c r="E282" s="107"/>
      <c r="F282" s="108"/>
      <c r="G282" s="108"/>
      <c r="H282" s="108"/>
      <c r="I282" s="108"/>
      <c r="J282" s="108"/>
      <c r="K282" s="107"/>
      <c r="L282" s="107"/>
      <c r="M282" s="107"/>
      <c r="N282" s="107"/>
      <c r="O282" s="107"/>
      <c r="P282" s="107"/>
      <c r="Q282" s="107"/>
      <c r="R282" s="107"/>
      <c r="S282" s="107"/>
      <c r="T282" s="107"/>
      <c r="U282" s="107"/>
      <c r="V282" s="107"/>
      <c r="W282" s="107"/>
      <c r="X282" s="107"/>
      <c r="Y282" s="107"/>
      <c r="Z282" s="107"/>
    </row>
    <row r="283" spans="1:26" ht="15" customHeight="1" x14ac:dyDescent="0.15">
      <c r="A283" s="107"/>
      <c r="B283" s="107"/>
      <c r="C283" s="107"/>
      <c r="D283" s="107"/>
      <c r="E283" s="107"/>
      <c r="F283" s="108"/>
      <c r="G283" s="108"/>
      <c r="H283" s="108"/>
      <c r="I283" s="108"/>
      <c r="J283" s="108"/>
      <c r="K283" s="107"/>
      <c r="L283" s="107"/>
      <c r="M283" s="107"/>
      <c r="N283" s="107"/>
      <c r="O283" s="107"/>
      <c r="P283" s="107"/>
      <c r="Q283" s="107"/>
      <c r="R283" s="107"/>
      <c r="S283" s="107"/>
      <c r="T283" s="107"/>
      <c r="U283" s="107"/>
      <c r="V283" s="107"/>
      <c r="W283" s="107"/>
      <c r="X283" s="107"/>
      <c r="Y283" s="107"/>
      <c r="Z283" s="107"/>
    </row>
    <row r="284" spans="1:26" ht="15" customHeight="1" x14ac:dyDescent="0.15">
      <c r="A284" s="107"/>
      <c r="B284" s="107"/>
      <c r="C284" s="107"/>
      <c r="D284" s="107"/>
      <c r="E284" s="107"/>
      <c r="F284" s="108"/>
      <c r="G284" s="108"/>
      <c r="H284" s="108"/>
      <c r="I284" s="108"/>
      <c r="J284" s="108"/>
      <c r="K284" s="107"/>
      <c r="L284" s="107"/>
      <c r="M284" s="107"/>
      <c r="N284" s="107"/>
      <c r="O284" s="107"/>
      <c r="P284" s="107"/>
      <c r="Q284" s="107"/>
      <c r="R284" s="107"/>
      <c r="S284" s="107"/>
      <c r="T284" s="107"/>
      <c r="U284" s="107"/>
      <c r="V284" s="107"/>
      <c r="W284" s="107"/>
      <c r="X284" s="107"/>
      <c r="Y284" s="107"/>
      <c r="Z284" s="107"/>
    </row>
    <row r="285" spans="1:26" ht="15" customHeight="1" x14ac:dyDescent="0.15">
      <c r="A285" s="107"/>
      <c r="B285" s="107"/>
      <c r="C285" s="107"/>
      <c r="D285" s="107"/>
      <c r="E285" s="107"/>
      <c r="F285" s="108"/>
      <c r="G285" s="108"/>
      <c r="H285" s="108"/>
      <c r="I285" s="108"/>
      <c r="J285" s="108"/>
      <c r="K285" s="107"/>
      <c r="L285" s="107"/>
      <c r="M285" s="107"/>
      <c r="N285" s="107"/>
      <c r="O285" s="107"/>
      <c r="P285" s="107"/>
      <c r="Q285" s="107"/>
      <c r="R285" s="107"/>
      <c r="S285" s="107"/>
      <c r="T285" s="107"/>
      <c r="U285" s="107"/>
      <c r="V285" s="107"/>
      <c r="W285" s="107"/>
      <c r="X285" s="107"/>
      <c r="Y285" s="107"/>
      <c r="Z285" s="107"/>
    </row>
    <row r="286" spans="1:26" ht="15" customHeight="1" x14ac:dyDescent="0.15">
      <c r="A286" s="107"/>
      <c r="B286" s="107"/>
      <c r="C286" s="107"/>
      <c r="D286" s="107"/>
      <c r="E286" s="107"/>
      <c r="F286" s="108"/>
      <c r="G286" s="108"/>
      <c r="H286" s="108"/>
      <c r="I286" s="108"/>
      <c r="J286" s="108"/>
      <c r="K286" s="107"/>
      <c r="L286" s="107"/>
      <c r="M286" s="107"/>
      <c r="N286" s="107"/>
      <c r="O286" s="107"/>
      <c r="P286" s="107"/>
      <c r="Q286" s="107"/>
      <c r="R286" s="107"/>
      <c r="S286" s="107"/>
      <c r="T286" s="107"/>
      <c r="U286" s="107"/>
      <c r="V286" s="107"/>
      <c r="W286" s="107"/>
      <c r="X286" s="107"/>
      <c r="Y286" s="107"/>
      <c r="Z286" s="107"/>
    </row>
    <row r="287" spans="1:26" ht="15" customHeight="1" x14ac:dyDescent="0.15">
      <c r="A287" s="107"/>
      <c r="B287" s="107"/>
      <c r="C287" s="107"/>
      <c r="D287" s="107"/>
      <c r="E287" s="107"/>
      <c r="F287" s="108"/>
      <c r="G287" s="108"/>
      <c r="H287" s="108"/>
      <c r="I287" s="108"/>
      <c r="J287" s="108"/>
      <c r="K287" s="107"/>
      <c r="L287" s="107"/>
      <c r="M287" s="107"/>
      <c r="N287" s="107"/>
      <c r="O287" s="107"/>
      <c r="P287" s="107"/>
      <c r="Q287" s="107"/>
      <c r="R287" s="107"/>
      <c r="S287" s="107"/>
      <c r="T287" s="107"/>
      <c r="U287" s="107"/>
      <c r="V287" s="107"/>
      <c r="W287" s="107"/>
      <c r="X287" s="107"/>
      <c r="Y287" s="107"/>
      <c r="Z287" s="107"/>
    </row>
    <row r="288" spans="1:26" ht="15" customHeight="1" x14ac:dyDescent="0.15">
      <c r="A288" s="107"/>
      <c r="B288" s="107"/>
      <c r="C288" s="107"/>
      <c r="D288" s="107"/>
      <c r="E288" s="107"/>
      <c r="F288" s="108"/>
      <c r="G288" s="108"/>
      <c r="H288" s="108"/>
      <c r="I288" s="108"/>
      <c r="J288" s="108"/>
      <c r="K288" s="107"/>
      <c r="L288" s="107"/>
      <c r="M288" s="107"/>
      <c r="N288" s="107"/>
      <c r="O288" s="107"/>
      <c r="P288" s="107"/>
      <c r="Q288" s="107"/>
      <c r="R288" s="107"/>
      <c r="S288" s="107"/>
      <c r="T288" s="107"/>
      <c r="U288" s="107"/>
      <c r="V288" s="107"/>
      <c r="W288" s="107"/>
      <c r="X288" s="107"/>
      <c r="Y288" s="107"/>
      <c r="Z288" s="107"/>
    </row>
    <row r="289" spans="1:26" ht="15" customHeight="1" x14ac:dyDescent="0.15">
      <c r="A289" s="107"/>
      <c r="B289" s="107"/>
      <c r="C289" s="107"/>
      <c r="D289" s="107"/>
      <c r="E289" s="107"/>
      <c r="F289" s="108"/>
      <c r="G289" s="108"/>
      <c r="H289" s="108"/>
      <c r="I289" s="108"/>
      <c r="J289" s="108"/>
      <c r="K289" s="107"/>
      <c r="L289" s="107"/>
      <c r="M289" s="107"/>
      <c r="N289" s="107"/>
      <c r="O289" s="107"/>
      <c r="P289" s="107"/>
      <c r="Q289" s="107"/>
      <c r="R289" s="107"/>
      <c r="S289" s="107"/>
      <c r="T289" s="107"/>
      <c r="U289" s="107"/>
      <c r="V289" s="107"/>
      <c r="W289" s="107"/>
      <c r="X289" s="107"/>
      <c r="Y289" s="107"/>
      <c r="Z289" s="107"/>
    </row>
    <row r="290" spans="1:26" ht="15" customHeight="1" x14ac:dyDescent="0.15">
      <c r="A290" s="107"/>
      <c r="B290" s="107"/>
      <c r="C290" s="107"/>
      <c r="D290" s="107"/>
      <c r="E290" s="107"/>
      <c r="F290" s="108"/>
      <c r="G290" s="108"/>
      <c r="H290" s="108"/>
      <c r="I290" s="108"/>
      <c r="J290" s="108"/>
      <c r="K290" s="107"/>
      <c r="L290" s="107"/>
      <c r="M290" s="107"/>
      <c r="N290" s="107"/>
      <c r="O290" s="107"/>
      <c r="P290" s="107"/>
      <c r="Q290" s="107"/>
      <c r="R290" s="107"/>
      <c r="S290" s="107"/>
      <c r="T290" s="107"/>
      <c r="U290" s="107"/>
      <c r="V290" s="107"/>
      <c r="W290" s="107"/>
      <c r="X290" s="107"/>
      <c r="Y290" s="107"/>
      <c r="Z290" s="107"/>
    </row>
    <row r="291" spans="1:26" ht="15" customHeight="1" x14ac:dyDescent="0.15">
      <c r="A291" s="107"/>
      <c r="B291" s="107"/>
      <c r="C291" s="107"/>
      <c r="D291" s="107"/>
      <c r="E291" s="107"/>
      <c r="F291" s="108"/>
      <c r="G291" s="108"/>
      <c r="H291" s="108"/>
      <c r="I291" s="108"/>
      <c r="J291" s="108"/>
      <c r="K291" s="107"/>
      <c r="L291" s="107"/>
      <c r="M291" s="107"/>
      <c r="N291" s="107"/>
      <c r="O291" s="107"/>
      <c r="P291" s="107"/>
      <c r="Q291" s="107"/>
      <c r="R291" s="107"/>
      <c r="S291" s="107"/>
      <c r="T291" s="107"/>
      <c r="U291" s="107"/>
      <c r="V291" s="107"/>
      <c r="W291" s="107"/>
      <c r="X291" s="107"/>
      <c r="Y291" s="107"/>
      <c r="Z291" s="107"/>
    </row>
    <row r="292" spans="1:26" ht="15" customHeight="1" x14ac:dyDescent="0.15">
      <c r="A292" s="107"/>
      <c r="B292" s="107"/>
      <c r="C292" s="107"/>
      <c r="D292" s="107"/>
      <c r="E292" s="107"/>
      <c r="F292" s="108"/>
      <c r="G292" s="108"/>
      <c r="H292" s="108"/>
      <c r="I292" s="108"/>
      <c r="J292" s="108"/>
      <c r="K292" s="107"/>
      <c r="L292" s="107"/>
      <c r="M292" s="107"/>
      <c r="N292" s="107"/>
      <c r="O292" s="107"/>
      <c r="P292" s="107"/>
      <c r="Q292" s="107"/>
      <c r="R292" s="107"/>
      <c r="S292" s="107"/>
      <c r="T292" s="107"/>
      <c r="U292" s="107"/>
      <c r="V292" s="107"/>
      <c r="W292" s="107"/>
      <c r="X292" s="107"/>
      <c r="Y292" s="107"/>
      <c r="Z292" s="107"/>
    </row>
    <row r="293" spans="1:26" ht="15" customHeight="1" x14ac:dyDescent="0.15">
      <c r="A293" s="107"/>
      <c r="B293" s="107"/>
      <c r="C293" s="107"/>
      <c r="D293" s="107"/>
      <c r="E293" s="107"/>
      <c r="F293" s="108"/>
      <c r="G293" s="108"/>
      <c r="H293" s="108"/>
      <c r="I293" s="108"/>
      <c r="J293" s="108"/>
      <c r="K293" s="107"/>
      <c r="L293" s="107"/>
      <c r="M293" s="107"/>
      <c r="N293" s="107"/>
      <c r="O293" s="107"/>
      <c r="P293" s="107"/>
      <c r="Q293" s="107"/>
      <c r="R293" s="107"/>
      <c r="S293" s="107"/>
      <c r="T293" s="107"/>
      <c r="U293" s="107"/>
      <c r="V293" s="107"/>
      <c r="W293" s="107"/>
      <c r="X293" s="107"/>
      <c r="Y293" s="107"/>
      <c r="Z293" s="107"/>
    </row>
    <row r="294" spans="1:26" ht="15" customHeight="1" x14ac:dyDescent="0.15">
      <c r="A294" s="107"/>
      <c r="B294" s="107"/>
      <c r="C294" s="107"/>
      <c r="D294" s="107"/>
      <c r="E294" s="107"/>
      <c r="F294" s="108"/>
      <c r="G294" s="108"/>
      <c r="H294" s="108"/>
      <c r="I294" s="108"/>
      <c r="J294" s="108"/>
      <c r="K294" s="107"/>
      <c r="L294" s="107"/>
      <c r="M294" s="107"/>
      <c r="N294" s="107"/>
      <c r="O294" s="107"/>
      <c r="P294" s="107"/>
      <c r="Q294" s="107"/>
      <c r="R294" s="107"/>
      <c r="S294" s="107"/>
      <c r="T294" s="107"/>
      <c r="U294" s="107"/>
      <c r="V294" s="107"/>
      <c r="W294" s="107"/>
      <c r="X294" s="107"/>
      <c r="Y294" s="107"/>
      <c r="Z294" s="107"/>
    </row>
    <row r="295" spans="1:26" ht="15" customHeight="1" x14ac:dyDescent="0.15">
      <c r="A295" s="107"/>
      <c r="B295" s="107"/>
      <c r="C295" s="107"/>
      <c r="D295" s="107"/>
      <c r="E295" s="107"/>
      <c r="F295" s="108"/>
      <c r="G295" s="108"/>
      <c r="H295" s="108"/>
      <c r="I295" s="108"/>
      <c r="J295" s="108"/>
      <c r="K295" s="107"/>
      <c r="L295" s="107"/>
      <c r="M295" s="107"/>
      <c r="N295" s="107"/>
      <c r="O295" s="107"/>
      <c r="P295" s="107"/>
      <c r="Q295" s="107"/>
      <c r="R295" s="107"/>
      <c r="S295" s="107"/>
      <c r="T295" s="107"/>
      <c r="U295" s="107"/>
      <c r="V295" s="107"/>
      <c r="W295" s="107"/>
      <c r="X295" s="107"/>
      <c r="Y295" s="107"/>
      <c r="Z295" s="107"/>
    </row>
    <row r="296" spans="1:26" ht="15" customHeight="1" x14ac:dyDescent="0.15">
      <c r="A296" s="107"/>
      <c r="B296" s="107"/>
      <c r="C296" s="107"/>
      <c r="D296" s="107"/>
      <c r="E296" s="107"/>
      <c r="F296" s="108"/>
      <c r="G296" s="108"/>
      <c r="H296" s="108"/>
      <c r="I296" s="108"/>
      <c r="J296" s="108"/>
      <c r="K296" s="107"/>
      <c r="L296" s="107"/>
      <c r="M296" s="107"/>
      <c r="N296" s="107"/>
      <c r="O296" s="107"/>
      <c r="P296" s="107"/>
      <c r="Q296" s="107"/>
      <c r="R296" s="107"/>
      <c r="S296" s="107"/>
      <c r="T296" s="107"/>
      <c r="U296" s="107"/>
      <c r="V296" s="107"/>
      <c r="W296" s="107"/>
      <c r="X296" s="107"/>
      <c r="Y296" s="107"/>
      <c r="Z296" s="107"/>
    </row>
    <row r="297" spans="1:26" ht="15" customHeight="1" x14ac:dyDescent="0.15">
      <c r="A297" s="107"/>
      <c r="B297" s="107"/>
      <c r="C297" s="107"/>
      <c r="D297" s="107"/>
      <c r="E297" s="107"/>
      <c r="F297" s="108"/>
      <c r="G297" s="108"/>
      <c r="H297" s="108"/>
      <c r="I297" s="108"/>
      <c r="J297" s="108"/>
      <c r="K297" s="107"/>
      <c r="L297" s="107"/>
      <c r="M297" s="107"/>
      <c r="N297" s="107"/>
      <c r="O297" s="107"/>
      <c r="P297" s="107"/>
      <c r="Q297" s="107"/>
      <c r="R297" s="107"/>
      <c r="S297" s="107"/>
      <c r="T297" s="107"/>
      <c r="U297" s="107"/>
      <c r="V297" s="107"/>
      <c r="W297" s="107"/>
      <c r="X297" s="107"/>
      <c r="Y297" s="107"/>
      <c r="Z297" s="107"/>
    </row>
    <row r="298" spans="1:26" ht="15" customHeight="1" x14ac:dyDescent="0.15">
      <c r="A298" s="107"/>
      <c r="B298" s="107"/>
      <c r="C298" s="107"/>
      <c r="D298" s="107"/>
      <c r="E298" s="107"/>
      <c r="F298" s="108"/>
      <c r="G298" s="108"/>
      <c r="H298" s="108"/>
      <c r="I298" s="108"/>
      <c r="J298" s="108"/>
      <c r="K298" s="107"/>
      <c r="L298" s="107"/>
      <c r="M298" s="107"/>
      <c r="N298" s="107"/>
      <c r="O298" s="107"/>
      <c r="P298" s="107"/>
      <c r="Q298" s="107"/>
      <c r="R298" s="107"/>
      <c r="S298" s="107"/>
      <c r="T298" s="107"/>
      <c r="U298" s="107"/>
      <c r="V298" s="107"/>
      <c r="W298" s="107"/>
      <c r="X298" s="107"/>
      <c r="Y298" s="107"/>
      <c r="Z298" s="107"/>
    </row>
    <row r="299" spans="1:26" ht="15" customHeight="1" x14ac:dyDescent="0.15">
      <c r="A299" s="107"/>
      <c r="B299" s="107"/>
      <c r="C299" s="107"/>
      <c r="D299" s="107"/>
      <c r="E299" s="107"/>
      <c r="F299" s="108"/>
      <c r="G299" s="108"/>
      <c r="H299" s="108"/>
      <c r="I299" s="108"/>
      <c r="J299" s="108"/>
      <c r="K299" s="107"/>
      <c r="L299" s="107"/>
      <c r="M299" s="107"/>
      <c r="N299" s="107"/>
      <c r="O299" s="107"/>
      <c r="P299" s="107"/>
      <c r="Q299" s="107"/>
      <c r="R299" s="107"/>
      <c r="S299" s="107"/>
      <c r="T299" s="107"/>
      <c r="U299" s="107"/>
      <c r="V299" s="107"/>
      <c r="W299" s="107"/>
      <c r="X299" s="107"/>
      <c r="Y299" s="107"/>
      <c r="Z299" s="107"/>
    </row>
    <row r="300" spans="1:26" ht="15" customHeight="1" x14ac:dyDescent="0.15">
      <c r="A300" s="107"/>
      <c r="B300" s="107"/>
      <c r="C300" s="107"/>
      <c r="D300" s="107"/>
      <c r="E300" s="107"/>
      <c r="F300" s="108"/>
      <c r="G300" s="108"/>
      <c r="H300" s="108"/>
      <c r="I300" s="108"/>
      <c r="J300" s="108"/>
      <c r="K300" s="107"/>
      <c r="L300" s="107"/>
      <c r="M300" s="107"/>
      <c r="N300" s="107"/>
      <c r="O300" s="107"/>
      <c r="P300" s="107"/>
      <c r="Q300" s="107"/>
      <c r="R300" s="107"/>
      <c r="S300" s="107"/>
      <c r="T300" s="107"/>
      <c r="U300" s="107"/>
      <c r="V300" s="107"/>
      <c r="W300" s="107"/>
      <c r="X300" s="107"/>
      <c r="Y300" s="107"/>
      <c r="Z300" s="107"/>
    </row>
    <row r="301" spans="1:26" ht="15" customHeight="1" x14ac:dyDescent="0.15">
      <c r="A301" s="107"/>
      <c r="B301" s="107"/>
      <c r="C301" s="107"/>
      <c r="D301" s="107"/>
      <c r="E301" s="107"/>
      <c r="F301" s="108"/>
      <c r="G301" s="108"/>
      <c r="H301" s="108"/>
      <c r="I301" s="108"/>
      <c r="J301" s="108"/>
      <c r="K301" s="107"/>
      <c r="L301" s="107"/>
      <c r="M301" s="107"/>
      <c r="N301" s="107"/>
      <c r="O301" s="107"/>
      <c r="P301" s="107"/>
      <c r="Q301" s="107"/>
      <c r="R301" s="107"/>
      <c r="S301" s="107"/>
      <c r="T301" s="107"/>
      <c r="U301" s="107"/>
      <c r="V301" s="107"/>
      <c r="W301" s="107"/>
      <c r="X301" s="107"/>
      <c r="Y301" s="107"/>
      <c r="Z301" s="107"/>
    </row>
    <row r="302" spans="1:26" ht="15" customHeight="1" x14ac:dyDescent="0.15">
      <c r="A302" s="107"/>
      <c r="B302" s="107"/>
      <c r="C302" s="107"/>
      <c r="D302" s="107"/>
      <c r="E302" s="107"/>
      <c r="F302" s="108"/>
      <c r="G302" s="108"/>
      <c r="H302" s="108"/>
      <c r="I302" s="108"/>
      <c r="J302" s="108"/>
      <c r="K302" s="107"/>
      <c r="L302" s="107"/>
      <c r="M302" s="107"/>
      <c r="N302" s="107"/>
      <c r="O302" s="107"/>
      <c r="P302" s="107"/>
      <c r="Q302" s="107"/>
      <c r="R302" s="107"/>
      <c r="S302" s="107"/>
      <c r="T302" s="107"/>
      <c r="U302" s="107"/>
      <c r="V302" s="107"/>
      <c r="W302" s="107"/>
      <c r="X302" s="107"/>
      <c r="Y302" s="107"/>
      <c r="Z302" s="107"/>
    </row>
    <row r="303" spans="1:26" ht="15" customHeight="1" x14ac:dyDescent="0.15">
      <c r="A303" s="107"/>
      <c r="B303" s="107"/>
      <c r="C303" s="107"/>
      <c r="D303" s="107"/>
      <c r="E303" s="107"/>
      <c r="F303" s="108"/>
      <c r="G303" s="108"/>
      <c r="H303" s="108"/>
      <c r="I303" s="108"/>
      <c r="J303" s="108"/>
      <c r="K303" s="107"/>
      <c r="L303" s="107"/>
      <c r="M303" s="107"/>
      <c r="N303" s="107"/>
      <c r="O303" s="107"/>
      <c r="P303" s="107"/>
      <c r="Q303" s="107"/>
      <c r="R303" s="107"/>
      <c r="S303" s="107"/>
      <c r="T303" s="107"/>
      <c r="U303" s="107"/>
      <c r="V303" s="107"/>
      <c r="W303" s="107"/>
      <c r="X303" s="107"/>
      <c r="Y303" s="107"/>
      <c r="Z303" s="107"/>
    </row>
    <row r="304" spans="1:26" ht="15" customHeight="1" x14ac:dyDescent="0.15">
      <c r="A304" s="107"/>
      <c r="B304" s="107"/>
      <c r="C304" s="107"/>
      <c r="D304" s="107"/>
      <c r="E304" s="107"/>
      <c r="F304" s="108"/>
      <c r="G304" s="108"/>
      <c r="H304" s="108"/>
      <c r="I304" s="108"/>
      <c r="J304" s="108"/>
      <c r="K304" s="107"/>
      <c r="L304" s="107"/>
      <c r="M304" s="107"/>
      <c r="N304" s="107"/>
      <c r="O304" s="107"/>
      <c r="P304" s="107"/>
      <c r="Q304" s="107"/>
      <c r="R304" s="107"/>
      <c r="S304" s="107"/>
      <c r="T304" s="107"/>
      <c r="U304" s="107"/>
      <c r="V304" s="107"/>
      <c r="W304" s="107"/>
      <c r="X304" s="107"/>
      <c r="Y304" s="107"/>
      <c r="Z304" s="107"/>
    </row>
    <row r="305" spans="1:26" ht="15" customHeight="1" x14ac:dyDescent="0.15">
      <c r="A305" s="107"/>
      <c r="B305" s="107"/>
      <c r="C305" s="107"/>
      <c r="D305" s="107"/>
      <c r="E305" s="107"/>
      <c r="F305" s="108"/>
      <c r="G305" s="108"/>
      <c r="H305" s="108"/>
      <c r="I305" s="108"/>
      <c r="J305" s="108"/>
      <c r="K305" s="107"/>
      <c r="L305" s="107"/>
      <c r="M305" s="107"/>
      <c r="N305" s="107"/>
      <c r="O305" s="107"/>
      <c r="P305" s="107"/>
      <c r="Q305" s="107"/>
      <c r="R305" s="107"/>
      <c r="S305" s="107"/>
      <c r="T305" s="107"/>
      <c r="U305" s="107"/>
      <c r="V305" s="107"/>
      <c r="W305" s="107"/>
      <c r="X305" s="107"/>
      <c r="Y305" s="107"/>
      <c r="Z305" s="107"/>
    </row>
    <row r="306" spans="1:26" ht="15" customHeight="1" x14ac:dyDescent="0.15">
      <c r="A306" s="107"/>
      <c r="B306" s="107"/>
      <c r="C306" s="107"/>
      <c r="D306" s="107"/>
      <c r="E306" s="107"/>
      <c r="F306" s="108"/>
      <c r="G306" s="108"/>
      <c r="H306" s="108"/>
      <c r="I306" s="108"/>
      <c r="J306" s="108"/>
      <c r="K306" s="107"/>
      <c r="L306" s="107"/>
      <c r="M306" s="107"/>
      <c r="N306" s="107"/>
      <c r="O306" s="107"/>
      <c r="P306" s="107"/>
      <c r="Q306" s="107"/>
      <c r="R306" s="107"/>
      <c r="S306" s="107"/>
      <c r="T306" s="107"/>
      <c r="U306" s="107"/>
      <c r="V306" s="107"/>
      <c r="W306" s="107"/>
      <c r="X306" s="107"/>
      <c r="Y306" s="107"/>
      <c r="Z306" s="107"/>
    </row>
    <row r="307" spans="1:26" ht="15" customHeight="1" x14ac:dyDescent="0.15">
      <c r="A307" s="107"/>
      <c r="B307" s="107"/>
      <c r="C307" s="107"/>
      <c r="D307" s="107"/>
      <c r="E307" s="107"/>
      <c r="F307" s="108"/>
      <c r="G307" s="108"/>
      <c r="H307" s="108"/>
      <c r="I307" s="108"/>
      <c r="J307" s="108"/>
      <c r="K307" s="107"/>
      <c r="L307" s="107"/>
      <c r="M307" s="107"/>
      <c r="N307" s="107"/>
      <c r="O307" s="107"/>
      <c r="P307" s="107"/>
      <c r="Q307" s="107"/>
      <c r="R307" s="107"/>
      <c r="S307" s="107"/>
      <c r="T307" s="107"/>
      <c r="U307" s="107"/>
      <c r="V307" s="107"/>
      <c r="W307" s="107"/>
      <c r="X307" s="107"/>
      <c r="Y307" s="107"/>
      <c r="Z307" s="107"/>
    </row>
    <row r="308" spans="1:26" ht="15" customHeight="1" x14ac:dyDescent="0.15">
      <c r="A308" s="107"/>
      <c r="B308" s="107"/>
      <c r="C308" s="107"/>
      <c r="D308" s="107"/>
      <c r="E308" s="107"/>
      <c r="F308" s="108"/>
      <c r="G308" s="108"/>
      <c r="H308" s="108"/>
      <c r="I308" s="108"/>
      <c r="J308" s="108"/>
      <c r="K308" s="107"/>
      <c r="L308" s="107"/>
      <c r="M308" s="107"/>
      <c r="N308" s="107"/>
      <c r="O308" s="107"/>
      <c r="P308" s="107"/>
      <c r="Q308" s="107"/>
      <c r="R308" s="107"/>
      <c r="S308" s="107"/>
      <c r="T308" s="107"/>
      <c r="U308" s="107"/>
      <c r="V308" s="107"/>
      <c r="W308" s="107"/>
      <c r="X308" s="107"/>
      <c r="Y308" s="107"/>
      <c r="Z308" s="107"/>
    </row>
    <row r="309" spans="1:26" ht="15" customHeight="1" x14ac:dyDescent="0.15">
      <c r="A309" s="107"/>
      <c r="B309" s="107"/>
      <c r="C309" s="107"/>
      <c r="D309" s="107"/>
      <c r="E309" s="107"/>
      <c r="F309" s="108"/>
      <c r="G309" s="108"/>
      <c r="H309" s="108"/>
      <c r="I309" s="108"/>
      <c r="J309" s="108"/>
      <c r="K309" s="107"/>
      <c r="L309" s="107"/>
      <c r="M309" s="107"/>
      <c r="N309" s="107"/>
      <c r="O309" s="107"/>
      <c r="P309" s="107"/>
      <c r="Q309" s="107"/>
      <c r="R309" s="107"/>
      <c r="S309" s="107"/>
      <c r="T309" s="107"/>
      <c r="U309" s="107"/>
      <c r="V309" s="107"/>
      <c r="W309" s="107"/>
      <c r="X309" s="107"/>
      <c r="Y309" s="107"/>
      <c r="Z309" s="107"/>
    </row>
    <row r="310" spans="1:26" ht="15" customHeight="1" x14ac:dyDescent="0.15">
      <c r="A310" s="107"/>
      <c r="B310" s="107"/>
      <c r="C310" s="107"/>
      <c r="D310" s="107"/>
      <c r="E310" s="107"/>
      <c r="F310" s="108"/>
      <c r="G310" s="108"/>
      <c r="H310" s="108"/>
      <c r="I310" s="108"/>
      <c r="J310" s="108"/>
      <c r="K310" s="107"/>
      <c r="L310" s="107"/>
      <c r="M310" s="107"/>
      <c r="N310" s="107"/>
      <c r="O310" s="107"/>
      <c r="P310" s="107"/>
      <c r="Q310" s="107"/>
      <c r="R310" s="107"/>
      <c r="S310" s="107"/>
      <c r="T310" s="107"/>
      <c r="U310" s="107"/>
      <c r="V310" s="107"/>
      <c r="W310" s="107"/>
      <c r="X310" s="107"/>
      <c r="Y310" s="107"/>
      <c r="Z310" s="107"/>
    </row>
    <row r="311" spans="1:26" ht="15" customHeight="1" x14ac:dyDescent="0.15">
      <c r="A311" s="107"/>
      <c r="B311" s="107"/>
      <c r="C311" s="107"/>
      <c r="D311" s="107"/>
      <c r="E311" s="107"/>
      <c r="F311" s="108"/>
      <c r="G311" s="108"/>
      <c r="H311" s="108"/>
      <c r="I311" s="108"/>
      <c r="J311" s="108"/>
      <c r="K311" s="107"/>
      <c r="L311" s="107"/>
      <c r="M311" s="107"/>
      <c r="N311" s="107"/>
      <c r="O311" s="107"/>
      <c r="P311" s="107"/>
      <c r="Q311" s="107"/>
      <c r="R311" s="107"/>
      <c r="S311" s="107"/>
      <c r="T311" s="107"/>
      <c r="U311" s="107"/>
      <c r="V311" s="107"/>
      <c r="W311" s="107"/>
      <c r="X311" s="107"/>
      <c r="Y311" s="107"/>
      <c r="Z311" s="107"/>
    </row>
    <row r="312" spans="1:26" ht="15" customHeight="1" x14ac:dyDescent="0.15">
      <c r="A312" s="107"/>
      <c r="B312" s="107"/>
      <c r="C312" s="107"/>
      <c r="D312" s="107"/>
      <c r="E312" s="107"/>
      <c r="F312" s="108"/>
      <c r="G312" s="108"/>
      <c r="H312" s="108"/>
      <c r="I312" s="108"/>
      <c r="J312" s="108"/>
      <c r="K312" s="107"/>
      <c r="L312" s="107"/>
      <c r="M312" s="107"/>
      <c r="N312" s="107"/>
      <c r="O312" s="107"/>
      <c r="P312" s="107"/>
      <c r="Q312" s="107"/>
      <c r="R312" s="107"/>
      <c r="S312" s="107"/>
      <c r="T312" s="107"/>
      <c r="U312" s="107"/>
      <c r="V312" s="107"/>
      <c r="W312" s="107"/>
      <c r="X312" s="107"/>
      <c r="Y312" s="107"/>
      <c r="Z312" s="107"/>
    </row>
    <row r="313" spans="1:26" ht="15" customHeight="1" x14ac:dyDescent="0.15">
      <c r="A313" s="107"/>
      <c r="B313" s="107"/>
      <c r="C313" s="107"/>
      <c r="D313" s="107"/>
      <c r="E313" s="107"/>
      <c r="F313" s="108"/>
      <c r="G313" s="108"/>
      <c r="H313" s="108"/>
      <c r="I313" s="108"/>
      <c r="J313" s="108"/>
      <c r="K313" s="107"/>
      <c r="L313" s="107"/>
      <c r="M313" s="107"/>
      <c r="N313" s="107"/>
      <c r="O313" s="107"/>
      <c r="P313" s="107"/>
      <c r="Q313" s="107"/>
      <c r="R313" s="107"/>
      <c r="S313" s="107"/>
      <c r="T313" s="107"/>
      <c r="U313" s="107"/>
      <c r="V313" s="107"/>
      <c r="W313" s="107"/>
      <c r="X313" s="107"/>
      <c r="Y313" s="107"/>
      <c r="Z313" s="107"/>
    </row>
    <row r="314" spans="1:26" ht="15" customHeight="1" x14ac:dyDescent="0.15">
      <c r="A314" s="107"/>
      <c r="B314" s="107"/>
      <c r="C314" s="107"/>
      <c r="D314" s="107"/>
      <c r="E314" s="107"/>
      <c r="F314" s="108"/>
      <c r="G314" s="108"/>
      <c r="H314" s="108"/>
      <c r="I314" s="108"/>
      <c r="J314" s="108"/>
      <c r="K314" s="107"/>
      <c r="L314" s="107"/>
      <c r="M314" s="107"/>
      <c r="N314" s="107"/>
      <c r="O314" s="107"/>
      <c r="P314" s="107"/>
      <c r="Q314" s="107"/>
      <c r="R314" s="107"/>
      <c r="S314" s="107"/>
      <c r="T314" s="107"/>
      <c r="U314" s="107"/>
      <c r="V314" s="107"/>
      <c r="W314" s="107"/>
      <c r="X314" s="107"/>
      <c r="Y314" s="107"/>
      <c r="Z314" s="107"/>
    </row>
    <row r="315" spans="1:26" ht="15" customHeight="1" x14ac:dyDescent="0.15">
      <c r="A315" s="107"/>
      <c r="B315" s="107"/>
      <c r="C315" s="107"/>
      <c r="D315" s="107"/>
      <c r="E315" s="107"/>
      <c r="F315" s="108"/>
      <c r="G315" s="108"/>
      <c r="H315" s="108"/>
      <c r="I315" s="108"/>
      <c r="J315" s="108"/>
      <c r="K315" s="107"/>
      <c r="L315" s="107"/>
      <c r="M315" s="107"/>
      <c r="N315" s="107"/>
      <c r="O315" s="107"/>
      <c r="P315" s="107"/>
      <c r="Q315" s="107"/>
      <c r="R315" s="107"/>
      <c r="S315" s="107"/>
      <c r="T315" s="107"/>
      <c r="U315" s="107"/>
      <c r="V315" s="107"/>
      <c r="W315" s="107"/>
      <c r="X315" s="107"/>
      <c r="Y315" s="107"/>
      <c r="Z315" s="107"/>
    </row>
    <row r="316" spans="1:26" ht="15" customHeight="1" x14ac:dyDescent="0.15">
      <c r="A316" s="107"/>
      <c r="B316" s="107"/>
      <c r="C316" s="107"/>
      <c r="D316" s="107"/>
      <c r="E316" s="107"/>
      <c r="F316" s="108"/>
      <c r="G316" s="108"/>
      <c r="H316" s="108"/>
      <c r="I316" s="108"/>
      <c r="J316" s="108"/>
      <c r="K316" s="107"/>
      <c r="L316" s="107"/>
      <c r="M316" s="107"/>
      <c r="N316" s="107"/>
      <c r="O316" s="107"/>
      <c r="P316" s="107"/>
      <c r="Q316" s="107"/>
      <c r="R316" s="107"/>
      <c r="S316" s="107"/>
      <c r="T316" s="107"/>
      <c r="U316" s="107"/>
      <c r="V316" s="107"/>
      <c r="W316" s="107"/>
      <c r="X316" s="107"/>
      <c r="Y316" s="107"/>
      <c r="Z316" s="107"/>
    </row>
    <row r="317" spans="1:26" ht="15" customHeight="1" x14ac:dyDescent="0.15">
      <c r="A317" s="107"/>
      <c r="B317" s="107"/>
      <c r="C317" s="107"/>
      <c r="D317" s="107"/>
      <c r="E317" s="107"/>
      <c r="F317" s="108"/>
      <c r="G317" s="108"/>
      <c r="H317" s="108"/>
      <c r="I317" s="108"/>
      <c r="J317" s="108"/>
      <c r="K317" s="107"/>
      <c r="L317" s="107"/>
      <c r="M317" s="107"/>
      <c r="N317" s="107"/>
      <c r="O317" s="107"/>
      <c r="P317" s="107"/>
      <c r="Q317" s="107"/>
      <c r="R317" s="107"/>
      <c r="S317" s="107"/>
      <c r="T317" s="107"/>
      <c r="U317" s="107"/>
      <c r="V317" s="107"/>
      <c r="W317" s="107"/>
      <c r="X317" s="107"/>
      <c r="Y317" s="107"/>
      <c r="Z317" s="107"/>
    </row>
    <row r="318" spans="1:26" ht="15" customHeight="1" x14ac:dyDescent="0.15">
      <c r="A318" s="107"/>
      <c r="B318" s="107"/>
      <c r="C318" s="107"/>
      <c r="D318" s="107"/>
      <c r="E318" s="107"/>
      <c r="F318" s="108"/>
      <c r="G318" s="108"/>
      <c r="H318" s="108"/>
      <c r="I318" s="108"/>
      <c r="J318" s="108"/>
      <c r="K318" s="107"/>
      <c r="L318" s="107"/>
      <c r="M318" s="107"/>
      <c r="N318" s="107"/>
      <c r="O318" s="107"/>
      <c r="P318" s="107"/>
      <c r="Q318" s="107"/>
      <c r="R318" s="107"/>
      <c r="S318" s="107"/>
      <c r="T318" s="107"/>
      <c r="U318" s="107"/>
      <c r="V318" s="107"/>
      <c r="W318" s="107"/>
      <c r="X318" s="107"/>
      <c r="Y318" s="107"/>
      <c r="Z318" s="107"/>
    </row>
    <row r="319" spans="1:26" ht="15" customHeight="1" x14ac:dyDescent="0.15">
      <c r="A319" s="107"/>
      <c r="B319" s="107"/>
      <c r="C319" s="107"/>
      <c r="D319" s="107"/>
      <c r="E319" s="107"/>
      <c r="F319" s="108"/>
      <c r="G319" s="108"/>
      <c r="H319" s="108"/>
      <c r="I319" s="108"/>
      <c r="J319" s="108"/>
      <c r="K319" s="107"/>
      <c r="L319" s="107"/>
      <c r="M319" s="107"/>
      <c r="N319" s="107"/>
      <c r="O319" s="107"/>
      <c r="P319" s="107"/>
      <c r="Q319" s="107"/>
      <c r="R319" s="107"/>
      <c r="S319" s="107"/>
      <c r="T319" s="107"/>
      <c r="U319" s="107"/>
      <c r="V319" s="107"/>
      <c r="W319" s="107"/>
      <c r="X319" s="107"/>
      <c r="Y319" s="107"/>
      <c r="Z319" s="107"/>
    </row>
    <row r="320" spans="1:26" ht="15" customHeight="1" x14ac:dyDescent="0.15">
      <c r="A320" s="107"/>
      <c r="B320" s="107"/>
      <c r="C320" s="107"/>
      <c r="D320" s="107"/>
      <c r="E320" s="107"/>
      <c r="F320" s="108"/>
      <c r="G320" s="108"/>
      <c r="H320" s="108"/>
      <c r="I320" s="108"/>
      <c r="J320" s="108"/>
      <c r="K320" s="107"/>
      <c r="L320" s="107"/>
      <c r="M320" s="107"/>
      <c r="N320" s="107"/>
      <c r="O320" s="107"/>
      <c r="P320" s="107"/>
      <c r="Q320" s="107"/>
      <c r="R320" s="107"/>
      <c r="S320" s="107"/>
      <c r="T320" s="107"/>
      <c r="U320" s="107"/>
      <c r="V320" s="107"/>
      <c r="W320" s="107"/>
      <c r="X320" s="107"/>
      <c r="Y320" s="107"/>
      <c r="Z320" s="107"/>
    </row>
    <row r="321" spans="1:26" ht="15" customHeight="1" x14ac:dyDescent="0.15">
      <c r="A321" s="107"/>
      <c r="B321" s="107"/>
      <c r="C321" s="107"/>
      <c r="D321" s="107"/>
      <c r="E321" s="107"/>
      <c r="F321" s="108"/>
      <c r="G321" s="108"/>
      <c r="H321" s="108"/>
      <c r="I321" s="108"/>
      <c r="J321" s="108"/>
      <c r="K321" s="107"/>
      <c r="L321" s="107"/>
      <c r="M321" s="107"/>
      <c r="N321" s="107"/>
      <c r="O321" s="107"/>
      <c r="P321" s="107"/>
      <c r="Q321" s="107"/>
      <c r="R321" s="107"/>
      <c r="S321" s="107"/>
      <c r="T321" s="107"/>
      <c r="U321" s="107"/>
      <c r="V321" s="107"/>
      <c r="W321" s="107"/>
      <c r="X321" s="107"/>
      <c r="Y321" s="107"/>
      <c r="Z321" s="107"/>
    </row>
    <row r="322" spans="1:26" ht="15" customHeight="1" x14ac:dyDescent="0.15">
      <c r="A322" s="107"/>
      <c r="B322" s="107"/>
      <c r="C322" s="107"/>
      <c r="D322" s="107"/>
      <c r="E322" s="107"/>
      <c r="F322" s="108"/>
      <c r="G322" s="108"/>
      <c r="H322" s="108"/>
      <c r="I322" s="108"/>
      <c r="J322" s="108"/>
      <c r="K322" s="107"/>
      <c r="L322" s="107"/>
      <c r="M322" s="107"/>
      <c r="N322" s="107"/>
      <c r="O322" s="107"/>
      <c r="P322" s="107"/>
      <c r="Q322" s="107"/>
      <c r="R322" s="107"/>
      <c r="S322" s="107"/>
      <c r="T322" s="107"/>
      <c r="U322" s="107"/>
      <c r="V322" s="107"/>
      <c r="W322" s="107"/>
      <c r="X322" s="107"/>
      <c r="Y322" s="107"/>
      <c r="Z322" s="107"/>
    </row>
    <row r="323" spans="1:26" ht="15" customHeight="1" x14ac:dyDescent="0.15">
      <c r="A323" s="107"/>
      <c r="B323" s="107"/>
      <c r="C323" s="107"/>
      <c r="D323" s="107"/>
      <c r="E323" s="107"/>
      <c r="F323" s="108"/>
      <c r="G323" s="108"/>
      <c r="H323" s="108"/>
      <c r="I323" s="108"/>
      <c r="J323" s="108"/>
      <c r="K323" s="107"/>
      <c r="L323" s="107"/>
      <c r="M323" s="107"/>
      <c r="N323" s="107"/>
      <c r="O323" s="107"/>
      <c r="P323" s="107"/>
      <c r="Q323" s="107"/>
      <c r="R323" s="107"/>
      <c r="S323" s="107"/>
      <c r="T323" s="107"/>
      <c r="U323" s="107"/>
      <c r="V323" s="107"/>
      <c r="W323" s="107"/>
      <c r="X323" s="107"/>
      <c r="Y323" s="107"/>
      <c r="Z323" s="107"/>
    </row>
    <row r="324" spans="1:26" ht="15" customHeight="1" x14ac:dyDescent="0.15">
      <c r="A324" s="107"/>
      <c r="B324" s="107"/>
      <c r="C324" s="107"/>
      <c r="D324" s="107"/>
      <c r="E324" s="107"/>
      <c r="F324" s="108"/>
      <c r="G324" s="108"/>
      <c r="H324" s="108"/>
      <c r="I324" s="108"/>
      <c r="J324" s="108"/>
      <c r="K324" s="107"/>
      <c r="L324" s="107"/>
      <c r="M324" s="107"/>
      <c r="N324" s="107"/>
      <c r="O324" s="107"/>
      <c r="P324" s="107"/>
      <c r="Q324" s="107"/>
      <c r="R324" s="107"/>
      <c r="S324" s="107"/>
      <c r="T324" s="107"/>
      <c r="U324" s="107"/>
      <c r="V324" s="107"/>
      <c r="W324" s="107"/>
      <c r="X324" s="107"/>
      <c r="Y324" s="107"/>
      <c r="Z324" s="107"/>
    </row>
    <row r="325" spans="1:26" ht="15" customHeight="1" x14ac:dyDescent="0.15">
      <c r="A325" s="107"/>
      <c r="B325" s="107"/>
      <c r="C325" s="107"/>
      <c r="D325" s="107"/>
      <c r="E325" s="107"/>
      <c r="F325" s="108"/>
      <c r="G325" s="108"/>
      <c r="H325" s="108"/>
      <c r="I325" s="108"/>
      <c r="J325" s="108"/>
      <c r="K325" s="107"/>
      <c r="L325" s="107"/>
      <c r="M325" s="107"/>
      <c r="N325" s="107"/>
      <c r="O325" s="107"/>
      <c r="P325" s="107"/>
      <c r="Q325" s="107"/>
      <c r="R325" s="107"/>
      <c r="S325" s="107"/>
      <c r="T325" s="107"/>
      <c r="U325" s="107"/>
      <c r="V325" s="107"/>
      <c r="W325" s="107"/>
      <c r="X325" s="107"/>
      <c r="Y325" s="107"/>
      <c r="Z325" s="107"/>
    </row>
    <row r="326" spans="1:26" ht="15" customHeight="1" x14ac:dyDescent="0.15">
      <c r="A326" s="107"/>
      <c r="B326" s="107"/>
      <c r="C326" s="107"/>
      <c r="D326" s="107"/>
      <c r="E326" s="107"/>
      <c r="F326" s="108"/>
      <c r="G326" s="108"/>
      <c r="H326" s="108"/>
      <c r="I326" s="108"/>
      <c r="J326" s="108"/>
      <c r="K326" s="107"/>
      <c r="L326" s="107"/>
      <c r="M326" s="107"/>
      <c r="N326" s="107"/>
      <c r="O326" s="107"/>
      <c r="P326" s="107"/>
      <c r="Q326" s="107"/>
      <c r="R326" s="107"/>
      <c r="S326" s="107"/>
      <c r="T326" s="107"/>
      <c r="U326" s="107"/>
      <c r="V326" s="107"/>
      <c r="W326" s="107"/>
      <c r="X326" s="107"/>
      <c r="Y326" s="107"/>
      <c r="Z326" s="107"/>
    </row>
    <row r="327" spans="1:26" ht="15" customHeight="1" x14ac:dyDescent="0.15">
      <c r="A327" s="107"/>
      <c r="B327" s="107"/>
      <c r="C327" s="107"/>
      <c r="D327" s="107"/>
      <c r="E327" s="107"/>
      <c r="F327" s="108"/>
      <c r="G327" s="108"/>
      <c r="H327" s="108"/>
      <c r="I327" s="108"/>
      <c r="J327" s="108"/>
      <c r="K327" s="107"/>
      <c r="L327" s="107"/>
      <c r="M327" s="107"/>
      <c r="N327" s="107"/>
      <c r="O327" s="107"/>
      <c r="P327" s="107"/>
      <c r="Q327" s="107"/>
      <c r="R327" s="107"/>
      <c r="S327" s="107"/>
      <c r="T327" s="107"/>
      <c r="U327" s="107"/>
      <c r="V327" s="107"/>
      <c r="W327" s="107"/>
      <c r="X327" s="107"/>
      <c r="Y327" s="107"/>
      <c r="Z327" s="107"/>
    </row>
    <row r="328" spans="1:26" ht="15" customHeight="1" x14ac:dyDescent="0.15">
      <c r="A328" s="107"/>
      <c r="B328" s="107"/>
      <c r="C328" s="107"/>
      <c r="D328" s="107"/>
      <c r="E328" s="107"/>
      <c r="F328" s="108"/>
      <c r="G328" s="108"/>
      <c r="H328" s="108"/>
      <c r="I328" s="108"/>
      <c r="J328" s="108"/>
      <c r="K328" s="107"/>
      <c r="L328" s="107"/>
      <c r="M328" s="107"/>
      <c r="N328" s="107"/>
      <c r="O328" s="107"/>
      <c r="P328" s="107"/>
      <c r="Q328" s="107"/>
      <c r="R328" s="107"/>
      <c r="S328" s="107"/>
      <c r="T328" s="107"/>
      <c r="U328" s="107"/>
      <c r="V328" s="107"/>
      <c r="W328" s="107"/>
      <c r="X328" s="107"/>
      <c r="Y328" s="107"/>
      <c r="Z328" s="107"/>
    </row>
    <row r="329" spans="1:26" ht="15" customHeight="1" x14ac:dyDescent="0.15">
      <c r="A329" s="107"/>
      <c r="B329" s="107"/>
      <c r="C329" s="107"/>
      <c r="D329" s="107"/>
      <c r="E329" s="107"/>
      <c r="F329" s="108"/>
      <c r="G329" s="108"/>
      <c r="H329" s="108"/>
      <c r="I329" s="108"/>
      <c r="J329" s="108"/>
      <c r="K329" s="107"/>
      <c r="L329" s="107"/>
      <c r="M329" s="107"/>
      <c r="N329" s="107"/>
      <c r="O329" s="107"/>
      <c r="P329" s="107"/>
      <c r="Q329" s="107"/>
      <c r="R329" s="107"/>
      <c r="S329" s="107"/>
      <c r="T329" s="107"/>
      <c r="U329" s="107"/>
      <c r="V329" s="107"/>
      <c r="W329" s="107"/>
      <c r="X329" s="107"/>
      <c r="Y329" s="107"/>
      <c r="Z329" s="107"/>
    </row>
    <row r="330" spans="1:26" ht="15" customHeight="1" x14ac:dyDescent="0.15">
      <c r="A330" s="107"/>
      <c r="B330" s="107"/>
      <c r="C330" s="107"/>
      <c r="D330" s="107"/>
      <c r="E330" s="107"/>
      <c r="F330" s="108"/>
      <c r="G330" s="108"/>
      <c r="H330" s="108"/>
      <c r="I330" s="108"/>
      <c r="J330" s="108"/>
      <c r="K330" s="107"/>
      <c r="L330" s="107"/>
      <c r="M330" s="107"/>
      <c r="N330" s="107"/>
      <c r="O330" s="107"/>
      <c r="P330" s="107"/>
      <c r="Q330" s="107"/>
      <c r="R330" s="107"/>
      <c r="S330" s="107"/>
      <c r="T330" s="107"/>
      <c r="U330" s="107"/>
      <c r="V330" s="107"/>
      <c r="W330" s="107"/>
      <c r="X330" s="107"/>
      <c r="Y330" s="107"/>
      <c r="Z330" s="107"/>
    </row>
    <row r="331" spans="1:26" ht="15" customHeight="1" x14ac:dyDescent="0.15">
      <c r="A331" s="107"/>
      <c r="B331" s="107"/>
      <c r="C331" s="107"/>
      <c r="D331" s="107"/>
      <c r="E331" s="107"/>
      <c r="F331" s="108"/>
      <c r="G331" s="108"/>
      <c r="H331" s="108"/>
      <c r="I331" s="108"/>
      <c r="J331" s="108"/>
      <c r="K331" s="107"/>
      <c r="L331" s="107"/>
      <c r="M331" s="107"/>
      <c r="N331" s="107"/>
      <c r="O331" s="107"/>
      <c r="P331" s="107"/>
      <c r="Q331" s="107"/>
      <c r="R331" s="107"/>
      <c r="S331" s="107"/>
      <c r="T331" s="107"/>
      <c r="U331" s="107"/>
      <c r="V331" s="107"/>
      <c r="W331" s="107"/>
      <c r="X331" s="107"/>
      <c r="Y331" s="107"/>
      <c r="Z331" s="107"/>
    </row>
    <row r="332" spans="1:26" ht="15" customHeight="1" x14ac:dyDescent="0.15">
      <c r="A332" s="107"/>
      <c r="B332" s="107"/>
      <c r="C332" s="107"/>
      <c r="D332" s="107"/>
      <c r="E332" s="107"/>
      <c r="F332" s="108"/>
      <c r="G332" s="108"/>
      <c r="H332" s="108"/>
      <c r="I332" s="108"/>
      <c r="J332" s="108"/>
      <c r="K332" s="107"/>
      <c r="L332" s="107"/>
      <c r="M332" s="107"/>
      <c r="N332" s="107"/>
      <c r="O332" s="107"/>
      <c r="P332" s="107"/>
      <c r="Q332" s="107"/>
      <c r="R332" s="107"/>
      <c r="S332" s="107"/>
      <c r="T332" s="107"/>
      <c r="U332" s="107"/>
      <c r="V332" s="107"/>
      <c r="W332" s="107"/>
      <c r="X332" s="107"/>
      <c r="Y332" s="107"/>
      <c r="Z332" s="107"/>
    </row>
    <row r="333" spans="1:26" ht="15" customHeight="1" x14ac:dyDescent="0.15">
      <c r="A333" s="107"/>
      <c r="B333" s="107"/>
      <c r="C333" s="107"/>
      <c r="D333" s="107"/>
      <c r="E333" s="107"/>
      <c r="F333" s="108"/>
      <c r="G333" s="108"/>
      <c r="H333" s="108"/>
      <c r="I333" s="108"/>
      <c r="J333" s="108"/>
      <c r="K333" s="107"/>
      <c r="L333" s="107"/>
      <c r="M333" s="107"/>
      <c r="N333" s="107"/>
      <c r="O333" s="107"/>
      <c r="P333" s="107"/>
      <c r="Q333" s="107"/>
      <c r="R333" s="107"/>
      <c r="S333" s="107"/>
      <c r="T333" s="107"/>
      <c r="U333" s="107"/>
      <c r="V333" s="107"/>
      <c r="W333" s="107"/>
      <c r="X333" s="107"/>
      <c r="Y333" s="107"/>
      <c r="Z333" s="107"/>
    </row>
    <row r="334" spans="1:26" ht="15" customHeight="1" x14ac:dyDescent="0.15">
      <c r="A334" s="107"/>
      <c r="B334" s="107"/>
      <c r="C334" s="107"/>
      <c r="D334" s="107"/>
      <c r="E334" s="107"/>
      <c r="F334" s="108"/>
      <c r="G334" s="108"/>
      <c r="H334" s="108"/>
      <c r="I334" s="108"/>
      <c r="J334" s="108"/>
      <c r="K334" s="107"/>
      <c r="L334" s="107"/>
      <c r="M334" s="107"/>
      <c r="N334" s="107"/>
      <c r="O334" s="107"/>
      <c r="P334" s="107"/>
      <c r="Q334" s="107"/>
      <c r="R334" s="107"/>
      <c r="S334" s="107"/>
      <c r="T334" s="107"/>
      <c r="U334" s="107"/>
      <c r="V334" s="107"/>
      <c r="W334" s="107"/>
      <c r="X334" s="107"/>
      <c r="Y334" s="107"/>
      <c r="Z334" s="107"/>
    </row>
    <row r="335" spans="1:26" ht="15" customHeight="1" x14ac:dyDescent="0.15">
      <c r="A335" s="107"/>
      <c r="B335" s="107"/>
      <c r="C335" s="107"/>
      <c r="D335" s="107"/>
      <c r="E335" s="107"/>
      <c r="F335" s="108"/>
      <c r="G335" s="108"/>
      <c r="H335" s="108"/>
      <c r="I335" s="108"/>
      <c r="J335" s="108"/>
      <c r="K335" s="107"/>
      <c r="L335" s="107"/>
      <c r="M335" s="107"/>
      <c r="N335" s="107"/>
      <c r="O335" s="107"/>
      <c r="P335" s="107"/>
      <c r="Q335" s="107"/>
      <c r="R335" s="107"/>
      <c r="S335" s="107"/>
      <c r="T335" s="107"/>
      <c r="U335" s="107"/>
      <c r="V335" s="107"/>
      <c r="W335" s="107"/>
      <c r="X335" s="107"/>
      <c r="Y335" s="107"/>
      <c r="Z335" s="107"/>
    </row>
    <row r="336" spans="1:26" ht="15" customHeight="1" x14ac:dyDescent="0.15">
      <c r="A336" s="107"/>
      <c r="B336" s="107"/>
      <c r="C336" s="107"/>
      <c r="D336" s="107"/>
      <c r="E336" s="107"/>
      <c r="F336" s="108"/>
      <c r="G336" s="108"/>
      <c r="H336" s="108"/>
      <c r="I336" s="108"/>
      <c r="J336" s="108"/>
      <c r="K336" s="107"/>
      <c r="L336" s="107"/>
      <c r="M336" s="107"/>
      <c r="N336" s="107"/>
      <c r="O336" s="107"/>
      <c r="P336" s="107"/>
      <c r="Q336" s="107"/>
      <c r="R336" s="107"/>
      <c r="S336" s="107"/>
      <c r="T336" s="107"/>
      <c r="U336" s="107"/>
      <c r="V336" s="107"/>
      <c r="W336" s="107"/>
      <c r="X336" s="107"/>
      <c r="Y336" s="107"/>
      <c r="Z336" s="107"/>
    </row>
    <row r="337" spans="1:26" ht="15" customHeight="1" x14ac:dyDescent="0.15">
      <c r="A337" s="107"/>
      <c r="B337" s="107"/>
      <c r="C337" s="107"/>
      <c r="D337" s="107"/>
      <c r="E337" s="107"/>
      <c r="F337" s="108"/>
      <c r="G337" s="108"/>
      <c r="H337" s="108"/>
      <c r="I337" s="108"/>
      <c r="J337" s="108"/>
      <c r="K337" s="107"/>
      <c r="L337" s="107"/>
      <c r="M337" s="107"/>
      <c r="N337" s="107"/>
      <c r="O337" s="107"/>
      <c r="P337" s="107"/>
      <c r="Q337" s="107"/>
      <c r="R337" s="107"/>
      <c r="S337" s="107"/>
      <c r="T337" s="107"/>
      <c r="U337" s="107"/>
      <c r="V337" s="107"/>
      <c r="W337" s="107"/>
      <c r="X337" s="107"/>
      <c r="Y337" s="107"/>
      <c r="Z337" s="107"/>
    </row>
    <row r="338" spans="1:26" ht="15" customHeight="1" x14ac:dyDescent="0.15">
      <c r="A338" s="107"/>
      <c r="B338" s="107"/>
      <c r="C338" s="107"/>
      <c r="D338" s="107"/>
      <c r="E338" s="107"/>
      <c r="F338" s="108"/>
      <c r="G338" s="108"/>
      <c r="H338" s="108"/>
      <c r="I338" s="108"/>
      <c r="J338" s="108"/>
      <c r="K338" s="107"/>
      <c r="L338" s="107"/>
      <c r="M338" s="107"/>
      <c r="N338" s="107"/>
      <c r="O338" s="107"/>
      <c r="P338" s="107"/>
      <c r="Q338" s="107"/>
      <c r="R338" s="107"/>
      <c r="S338" s="107"/>
      <c r="T338" s="107"/>
      <c r="U338" s="107"/>
      <c r="V338" s="107"/>
      <c r="W338" s="107"/>
      <c r="X338" s="107"/>
      <c r="Y338" s="107"/>
      <c r="Z338" s="107"/>
    </row>
    <row r="339" spans="1:26" ht="15" customHeight="1" x14ac:dyDescent="0.15">
      <c r="A339" s="107"/>
      <c r="B339" s="107"/>
      <c r="C339" s="107"/>
      <c r="D339" s="107"/>
      <c r="E339" s="107"/>
      <c r="F339" s="108"/>
      <c r="G339" s="108"/>
      <c r="H339" s="108"/>
      <c r="I339" s="108"/>
      <c r="J339" s="108"/>
      <c r="K339" s="107"/>
      <c r="L339" s="107"/>
      <c r="M339" s="107"/>
      <c r="N339" s="107"/>
      <c r="O339" s="107"/>
      <c r="P339" s="107"/>
      <c r="Q339" s="107"/>
      <c r="R339" s="107"/>
      <c r="S339" s="107"/>
      <c r="T339" s="107"/>
      <c r="U339" s="107"/>
      <c r="V339" s="107"/>
      <c r="W339" s="107"/>
      <c r="X339" s="107"/>
      <c r="Y339" s="107"/>
      <c r="Z339" s="107"/>
    </row>
    <row r="340" spans="1:26" ht="15" customHeight="1" x14ac:dyDescent="0.15">
      <c r="A340" s="107"/>
      <c r="B340" s="107"/>
      <c r="C340" s="107"/>
      <c r="D340" s="107"/>
      <c r="E340" s="107"/>
      <c r="F340" s="108"/>
      <c r="G340" s="108"/>
      <c r="H340" s="108"/>
      <c r="I340" s="108"/>
      <c r="J340" s="108"/>
      <c r="K340" s="107"/>
      <c r="L340" s="107"/>
      <c r="M340" s="107"/>
      <c r="N340" s="107"/>
      <c r="O340" s="107"/>
      <c r="P340" s="107"/>
      <c r="Q340" s="107"/>
      <c r="R340" s="107"/>
      <c r="S340" s="107"/>
      <c r="T340" s="107"/>
      <c r="U340" s="107"/>
      <c r="V340" s="107"/>
      <c r="W340" s="107"/>
      <c r="X340" s="107"/>
      <c r="Y340" s="107"/>
      <c r="Z340" s="107"/>
    </row>
    <row r="341" spans="1:26" ht="15" customHeight="1" x14ac:dyDescent="0.15">
      <c r="A341" s="107"/>
      <c r="B341" s="107"/>
      <c r="C341" s="107"/>
      <c r="D341" s="107"/>
      <c r="E341" s="107"/>
      <c r="F341" s="108"/>
      <c r="G341" s="108"/>
      <c r="H341" s="108"/>
      <c r="I341" s="108"/>
      <c r="J341" s="108"/>
      <c r="K341" s="107"/>
      <c r="L341" s="107"/>
      <c r="M341" s="107"/>
      <c r="N341" s="107"/>
      <c r="O341" s="107"/>
      <c r="P341" s="107"/>
      <c r="Q341" s="107"/>
      <c r="R341" s="107"/>
      <c r="S341" s="107"/>
      <c r="T341" s="107"/>
      <c r="U341" s="107"/>
      <c r="V341" s="107"/>
      <c r="W341" s="107"/>
      <c r="X341" s="107"/>
      <c r="Y341" s="107"/>
      <c r="Z341" s="107"/>
    </row>
    <row r="342" spans="1:26" ht="15" customHeight="1" x14ac:dyDescent="0.15">
      <c r="A342" s="107"/>
      <c r="B342" s="107"/>
      <c r="C342" s="107"/>
      <c r="D342" s="107"/>
      <c r="E342" s="107"/>
      <c r="F342" s="108"/>
      <c r="G342" s="108"/>
      <c r="H342" s="108"/>
      <c r="I342" s="108"/>
      <c r="J342" s="108"/>
      <c r="K342" s="107"/>
      <c r="L342" s="107"/>
      <c r="M342" s="107"/>
      <c r="N342" s="107"/>
      <c r="O342" s="107"/>
      <c r="P342" s="107"/>
      <c r="Q342" s="107"/>
      <c r="R342" s="107"/>
      <c r="S342" s="107"/>
      <c r="T342" s="107"/>
      <c r="U342" s="107"/>
      <c r="V342" s="107"/>
      <c r="W342" s="107"/>
      <c r="X342" s="107"/>
      <c r="Y342" s="107"/>
      <c r="Z342" s="107"/>
    </row>
    <row r="343" spans="1:26" ht="15" customHeight="1" x14ac:dyDescent="0.15">
      <c r="A343" s="107"/>
      <c r="B343" s="107"/>
      <c r="C343" s="107"/>
      <c r="D343" s="107"/>
      <c r="E343" s="107"/>
      <c r="F343" s="108"/>
      <c r="G343" s="108"/>
      <c r="H343" s="108"/>
      <c r="I343" s="108"/>
      <c r="J343" s="108"/>
      <c r="K343" s="107"/>
      <c r="L343" s="107"/>
      <c r="M343" s="107"/>
      <c r="N343" s="107"/>
      <c r="O343" s="107"/>
      <c r="P343" s="107"/>
      <c r="Q343" s="107"/>
      <c r="R343" s="107"/>
      <c r="S343" s="107"/>
      <c r="T343" s="107"/>
      <c r="U343" s="107"/>
      <c r="V343" s="107"/>
      <c r="W343" s="107"/>
      <c r="X343" s="107"/>
      <c r="Y343" s="107"/>
      <c r="Z343" s="107"/>
    </row>
    <row r="344" spans="1:26" ht="15" customHeight="1" x14ac:dyDescent="0.15">
      <c r="A344" s="107"/>
      <c r="B344" s="107"/>
      <c r="C344" s="107"/>
      <c r="D344" s="107"/>
      <c r="E344" s="107"/>
      <c r="F344" s="108"/>
      <c r="G344" s="108"/>
      <c r="H344" s="108"/>
      <c r="I344" s="108"/>
      <c r="J344" s="108"/>
      <c r="K344" s="107"/>
      <c r="L344" s="107"/>
      <c r="M344" s="107"/>
      <c r="N344" s="107"/>
      <c r="O344" s="107"/>
      <c r="P344" s="107"/>
      <c r="Q344" s="107"/>
      <c r="R344" s="107"/>
      <c r="S344" s="107"/>
      <c r="T344" s="107"/>
      <c r="U344" s="107"/>
      <c r="V344" s="107"/>
      <c r="W344" s="107"/>
      <c r="X344" s="107"/>
      <c r="Y344" s="107"/>
      <c r="Z344" s="107"/>
    </row>
    <row r="345" spans="1:26" ht="15" customHeight="1" x14ac:dyDescent="0.15">
      <c r="A345" s="107"/>
      <c r="B345" s="107"/>
      <c r="C345" s="107"/>
      <c r="D345" s="107"/>
      <c r="E345" s="107"/>
      <c r="F345" s="108"/>
      <c r="G345" s="108"/>
      <c r="H345" s="108"/>
      <c r="I345" s="108"/>
      <c r="J345" s="108"/>
      <c r="K345" s="107"/>
      <c r="L345" s="107"/>
      <c r="M345" s="107"/>
      <c r="N345" s="107"/>
      <c r="O345" s="107"/>
      <c r="P345" s="107"/>
      <c r="Q345" s="107"/>
      <c r="R345" s="107"/>
      <c r="S345" s="107"/>
      <c r="T345" s="107"/>
      <c r="U345" s="107"/>
      <c r="V345" s="107"/>
      <c r="W345" s="107"/>
      <c r="X345" s="107"/>
      <c r="Y345" s="107"/>
      <c r="Z345" s="107"/>
    </row>
    <row r="346" spans="1:26" ht="15" customHeight="1" x14ac:dyDescent="0.15">
      <c r="A346" s="107"/>
      <c r="B346" s="107"/>
      <c r="C346" s="107"/>
      <c r="D346" s="107"/>
      <c r="E346" s="107"/>
      <c r="F346" s="108"/>
      <c r="G346" s="108"/>
      <c r="H346" s="108"/>
      <c r="I346" s="108"/>
      <c r="J346" s="108"/>
      <c r="K346" s="107"/>
      <c r="L346" s="107"/>
      <c r="M346" s="107"/>
      <c r="N346" s="107"/>
      <c r="O346" s="107"/>
      <c r="P346" s="107"/>
      <c r="Q346" s="107"/>
      <c r="R346" s="107"/>
      <c r="S346" s="107"/>
      <c r="T346" s="107"/>
      <c r="U346" s="107"/>
      <c r="V346" s="107"/>
      <c r="W346" s="107"/>
      <c r="X346" s="107"/>
      <c r="Y346" s="107"/>
      <c r="Z346" s="107"/>
    </row>
    <row r="347" spans="1:26" ht="15" customHeight="1" x14ac:dyDescent="0.15">
      <c r="A347" s="107"/>
      <c r="B347" s="107"/>
      <c r="C347" s="107"/>
      <c r="D347" s="107"/>
      <c r="E347" s="107"/>
      <c r="F347" s="108"/>
      <c r="G347" s="108"/>
      <c r="H347" s="108"/>
      <c r="I347" s="108"/>
      <c r="J347" s="108"/>
      <c r="K347" s="107"/>
      <c r="L347" s="107"/>
      <c r="M347" s="107"/>
      <c r="N347" s="107"/>
      <c r="O347" s="107"/>
      <c r="P347" s="107"/>
      <c r="Q347" s="107"/>
      <c r="R347" s="107"/>
      <c r="S347" s="107"/>
      <c r="T347" s="107"/>
      <c r="U347" s="107"/>
      <c r="V347" s="107"/>
      <c r="W347" s="107"/>
      <c r="X347" s="107"/>
      <c r="Y347" s="107"/>
      <c r="Z347" s="107"/>
    </row>
    <row r="348" spans="1:26" ht="15" customHeight="1" x14ac:dyDescent="0.15">
      <c r="A348" s="107"/>
      <c r="B348" s="107"/>
      <c r="C348" s="107"/>
      <c r="D348" s="107"/>
      <c r="E348" s="107"/>
      <c r="F348" s="108"/>
      <c r="G348" s="108"/>
      <c r="H348" s="108"/>
      <c r="I348" s="108"/>
      <c r="J348" s="108"/>
      <c r="K348" s="107"/>
      <c r="L348" s="107"/>
      <c r="M348" s="107"/>
      <c r="N348" s="107"/>
      <c r="O348" s="107"/>
      <c r="P348" s="107"/>
      <c r="Q348" s="107"/>
      <c r="R348" s="107"/>
      <c r="S348" s="107"/>
      <c r="T348" s="107"/>
      <c r="U348" s="107"/>
      <c r="V348" s="107"/>
      <c r="W348" s="107"/>
      <c r="X348" s="107"/>
      <c r="Y348" s="107"/>
      <c r="Z348" s="107"/>
    </row>
    <row r="349" spans="1:26" ht="15" customHeight="1" x14ac:dyDescent="0.15">
      <c r="A349" s="107"/>
      <c r="B349" s="107"/>
      <c r="C349" s="107"/>
      <c r="D349" s="107"/>
      <c r="E349" s="107"/>
      <c r="F349" s="108"/>
      <c r="G349" s="108"/>
      <c r="H349" s="108"/>
      <c r="I349" s="108"/>
      <c r="J349" s="108"/>
      <c r="K349" s="107"/>
      <c r="L349" s="107"/>
      <c r="M349" s="107"/>
      <c r="N349" s="107"/>
      <c r="O349" s="107"/>
      <c r="P349" s="107"/>
      <c r="Q349" s="107"/>
      <c r="R349" s="107"/>
      <c r="S349" s="107"/>
      <c r="T349" s="107"/>
      <c r="U349" s="107"/>
      <c r="V349" s="107"/>
      <c r="W349" s="107"/>
      <c r="X349" s="107"/>
      <c r="Y349" s="107"/>
      <c r="Z349" s="107"/>
    </row>
    <row r="350" spans="1:26" ht="15" customHeight="1" x14ac:dyDescent="0.15">
      <c r="A350" s="107"/>
      <c r="B350" s="107"/>
      <c r="C350" s="107"/>
      <c r="D350" s="107"/>
      <c r="E350" s="107"/>
      <c r="F350" s="108"/>
      <c r="G350" s="108"/>
      <c r="H350" s="108"/>
      <c r="I350" s="108"/>
      <c r="J350" s="108"/>
      <c r="K350" s="107"/>
      <c r="L350" s="107"/>
      <c r="M350" s="107"/>
      <c r="N350" s="107"/>
      <c r="O350" s="107"/>
      <c r="P350" s="107"/>
      <c r="Q350" s="107"/>
      <c r="R350" s="107"/>
      <c r="S350" s="107"/>
      <c r="T350" s="107"/>
      <c r="U350" s="107"/>
      <c r="V350" s="107"/>
      <c r="W350" s="107"/>
      <c r="X350" s="107"/>
      <c r="Y350" s="107"/>
      <c r="Z350" s="107"/>
    </row>
    <row r="351" spans="1:26" ht="15" customHeight="1" x14ac:dyDescent="0.15">
      <c r="A351" s="107"/>
      <c r="B351" s="107"/>
      <c r="C351" s="107"/>
      <c r="D351" s="107"/>
      <c r="E351" s="107"/>
      <c r="F351" s="108"/>
      <c r="G351" s="108"/>
      <c r="H351" s="108"/>
      <c r="I351" s="108"/>
      <c r="J351" s="108"/>
      <c r="K351" s="107"/>
      <c r="L351" s="107"/>
      <c r="M351" s="107"/>
      <c r="N351" s="107"/>
      <c r="O351" s="107"/>
      <c r="P351" s="107"/>
      <c r="Q351" s="107"/>
      <c r="R351" s="107"/>
      <c r="S351" s="107"/>
      <c r="T351" s="107"/>
      <c r="U351" s="107"/>
      <c r="V351" s="107"/>
      <c r="W351" s="107"/>
      <c r="X351" s="107"/>
      <c r="Y351" s="107"/>
      <c r="Z351" s="107"/>
    </row>
    <row r="352" spans="1:26" ht="15" customHeight="1" x14ac:dyDescent="0.15">
      <c r="A352" s="107"/>
      <c r="B352" s="107"/>
      <c r="C352" s="107"/>
      <c r="D352" s="107"/>
      <c r="E352" s="107"/>
      <c r="F352" s="108"/>
      <c r="G352" s="108"/>
      <c r="H352" s="108"/>
      <c r="I352" s="108"/>
      <c r="J352" s="108"/>
      <c r="K352" s="107"/>
      <c r="L352" s="107"/>
      <c r="M352" s="107"/>
      <c r="N352" s="107"/>
      <c r="O352" s="107"/>
      <c r="P352" s="107"/>
      <c r="Q352" s="107"/>
      <c r="R352" s="107"/>
      <c r="S352" s="107"/>
      <c r="T352" s="107"/>
      <c r="U352" s="107"/>
      <c r="V352" s="107"/>
      <c r="W352" s="107"/>
      <c r="X352" s="107"/>
      <c r="Y352" s="107"/>
      <c r="Z352" s="107"/>
    </row>
    <row r="353" spans="1:26" ht="15" customHeight="1" x14ac:dyDescent="0.15">
      <c r="A353" s="107"/>
      <c r="B353" s="107"/>
      <c r="C353" s="107"/>
      <c r="D353" s="107"/>
      <c r="E353" s="107"/>
      <c r="F353" s="108"/>
      <c r="G353" s="108"/>
      <c r="H353" s="108"/>
      <c r="I353" s="108"/>
      <c r="J353" s="108"/>
      <c r="K353" s="107"/>
      <c r="L353" s="107"/>
      <c r="M353" s="107"/>
      <c r="N353" s="107"/>
      <c r="O353" s="107"/>
      <c r="P353" s="107"/>
      <c r="Q353" s="107"/>
      <c r="R353" s="107"/>
      <c r="S353" s="107"/>
      <c r="T353" s="107"/>
      <c r="U353" s="107"/>
      <c r="V353" s="107"/>
      <c r="W353" s="107"/>
      <c r="X353" s="107"/>
      <c r="Y353" s="107"/>
      <c r="Z353" s="107"/>
    </row>
    <row r="354" spans="1:26" ht="15" customHeight="1" x14ac:dyDescent="0.15">
      <c r="A354" s="107"/>
      <c r="B354" s="107"/>
      <c r="C354" s="107"/>
      <c r="D354" s="107"/>
      <c r="E354" s="107"/>
      <c r="F354" s="108"/>
      <c r="G354" s="108"/>
      <c r="H354" s="108"/>
      <c r="I354" s="108"/>
      <c r="J354" s="108"/>
      <c r="K354" s="107"/>
      <c r="L354" s="107"/>
      <c r="M354" s="107"/>
      <c r="N354" s="107"/>
      <c r="O354" s="107"/>
      <c r="P354" s="107"/>
      <c r="Q354" s="107"/>
      <c r="R354" s="107"/>
      <c r="S354" s="107"/>
      <c r="T354" s="107"/>
      <c r="U354" s="107"/>
      <c r="V354" s="107"/>
      <c r="W354" s="107"/>
      <c r="X354" s="107"/>
      <c r="Y354" s="107"/>
      <c r="Z354" s="107"/>
    </row>
    <row r="355" spans="1:26" ht="15" customHeight="1" x14ac:dyDescent="0.15">
      <c r="A355" s="107"/>
      <c r="B355" s="107"/>
      <c r="C355" s="107"/>
      <c r="D355" s="107"/>
      <c r="E355" s="107"/>
      <c r="F355" s="108"/>
      <c r="G355" s="108"/>
      <c r="H355" s="108"/>
      <c r="I355" s="108"/>
      <c r="J355" s="108"/>
      <c r="K355" s="107"/>
      <c r="L355" s="107"/>
      <c r="M355" s="107"/>
      <c r="N355" s="107"/>
      <c r="O355" s="107"/>
      <c r="P355" s="107"/>
      <c r="Q355" s="107"/>
      <c r="R355" s="107"/>
      <c r="S355" s="107"/>
      <c r="T355" s="107"/>
      <c r="U355" s="107"/>
      <c r="V355" s="107"/>
      <c r="W355" s="107"/>
      <c r="X355" s="107"/>
      <c r="Y355" s="107"/>
      <c r="Z355" s="107"/>
    </row>
    <row r="356" spans="1:26" ht="15" customHeight="1" x14ac:dyDescent="0.15">
      <c r="A356" s="107"/>
      <c r="B356" s="107"/>
      <c r="C356" s="107"/>
      <c r="D356" s="107"/>
      <c r="E356" s="107"/>
      <c r="F356" s="108"/>
      <c r="G356" s="108"/>
      <c r="H356" s="108"/>
      <c r="I356" s="108"/>
      <c r="J356" s="108"/>
      <c r="K356" s="107"/>
      <c r="L356" s="107"/>
      <c r="M356" s="107"/>
      <c r="N356" s="107"/>
      <c r="O356" s="107"/>
      <c r="P356" s="107"/>
      <c r="Q356" s="107"/>
      <c r="R356" s="107"/>
      <c r="S356" s="107"/>
      <c r="T356" s="107"/>
      <c r="U356" s="107"/>
      <c r="V356" s="107"/>
      <c r="W356" s="107"/>
      <c r="X356" s="107"/>
      <c r="Y356" s="107"/>
      <c r="Z356" s="107"/>
    </row>
    <row r="357" spans="1:26" ht="15" customHeight="1" x14ac:dyDescent="0.15">
      <c r="A357" s="107"/>
      <c r="B357" s="107"/>
      <c r="C357" s="107"/>
      <c r="D357" s="107"/>
      <c r="E357" s="107"/>
      <c r="F357" s="108"/>
      <c r="G357" s="108"/>
      <c r="H357" s="108"/>
      <c r="I357" s="108"/>
      <c r="J357" s="108"/>
      <c r="K357" s="107"/>
      <c r="L357" s="107"/>
      <c r="M357" s="107"/>
      <c r="N357" s="107"/>
      <c r="O357" s="107"/>
      <c r="P357" s="107"/>
      <c r="Q357" s="107"/>
      <c r="R357" s="107"/>
      <c r="S357" s="107"/>
      <c r="T357" s="107"/>
      <c r="U357" s="107"/>
      <c r="V357" s="107"/>
      <c r="W357" s="107"/>
      <c r="X357" s="107"/>
      <c r="Y357" s="107"/>
      <c r="Z357" s="107"/>
    </row>
    <row r="358" spans="1:26" ht="15" customHeight="1" x14ac:dyDescent="0.15">
      <c r="A358" s="107"/>
      <c r="B358" s="107"/>
      <c r="C358" s="107"/>
      <c r="D358" s="107"/>
      <c r="E358" s="107"/>
      <c r="F358" s="108"/>
      <c r="G358" s="108"/>
      <c r="H358" s="108"/>
      <c r="I358" s="108"/>
      <c r="J358" s="108"/>
      <c r="K358" s="107"/>
      <c r="L358" s="107"/>
      <c r="M358" s="107"/>
      <c r="N358" s="107"/>
      <c r="O358" s="107"/>
      <c r="P358" s="107"/>
      <c r="Q358" s="107"/>
      <c r="R358" s="107"/>
      <c r="S358" s="107"/>
      <c r="T358" s="107"/>
      <c r="U358" s="107"/>
      <c r="V358" s="107"/>
      <c r="W358" s="107"/>
      <c r="X358" s="107"/>
      <c r="Y358" s="107"/>
      <c r="Z358" s="107"/>
    </row>
    <row r="359" spans="1:26" ht="15" customHeight="1" x14ac:dyDescent="0.15">
      <c r="A359" s="107"/>
      <c r="B359" s="107"/>
      <c r="C359" s="107"/>
      <c r="D359" s="107"/>
      <c r="E359" s="107"/>
      <c r="F359" s="108"/>
      <c r="G359" s="108"/>
      <c r="H359" s="108"/>
      <c r="I359" s="108"/>
      <c r="J359" s="108"/>
      <c r="K359" s="107"/>
      <c r="L359" s="107"/>
      <c r="M359" s="107"/>
      <c r="N359" s="107"/>
      <c r="O359" s="107"/>
      <c r="P359" s="107"/>
      <c r="Q359" s="107"/>
      <c r="R359" s="107"/>
      <c r="S359" s="107"/>
      <c r="T359" s="107"/>
      <c r="U359" s="107"/>
      <c r="V359" s="107"/>
      <c r="W359" s="107"/>
      <c r="X359" s="107"/>
      <c r="Y359" s="107"/>
      <c r="Z359" s="107"/>
    </row>
    <row r="360" spans="1:26" ht="15" customHeight="1" x14ac:dyDescent="0.15">
      <c r="A360" s="107"/>
      <c r="B360" s="107"/>
      <c r="C360" s="107"/>
      <c r="D360" s="107"/>
      <c r="E360" s="107"/>
      <c r="F360" s="108"/>
      <c r="G360" s="108"/>
      <c r="H360" s="108"/>
      <c r="I360" s="108"/>
      <c r="J360" s="108"/>
      <c r="K360" s="107"/>
      <c r="L360" s="107"/>
      <c r="M360" s="107"/>
      <c r="N360" s="107"/>
      <c r="O360" s="107"/>
      <c r="P360" s="107"/>
      <c r="Q360" s="107"/>
      <c r="R360" s="107"/>
      <c r="S360" s="107"/>
      <c r="T360" s="107"/>
      <c r="U360" s="107"/>
      <c r="V360" s="107"/>
      <c r="W360" s="107"/>
      <c r="X360" s="107"/>
      <c r="Y360" s="107"/>
      <c r="Z360" s="107"/>
    </row>
    <row r="361" spans="1:26" ht="15" customHeight="1" x14ac:dyDescent="0.15">
      <c r="A361" s="107"/>
      <c r="B361" s="107"/>
      <c r="C361" s="107"/>
      <c r="D361" s="107"/>
      <c r="E361" s="107"/>
      <c r="F361" s="108"/>
      <c r="G361" s="108"/>
      <c r="H361" s="108"/>
      <c r="I361" s="108"/>
      <c r="J361" s="108"/>
      <c r="K361" s="107"/>
      <c r="L361" s="107"/>
      <c r="M361" s="107"/>
      <c r="N361" s="107"/>
      <c r="O361" s="107"/>
      <c r="P361" s="107"/>
      <c r="Q361" s="107"/>
      <c r="R361" s="107"/>
      <c r="S361" s="107"/>
      <c r="T361" s="107"/>
      <c r="U361" s="107"/>
      <c r="V361" s="107"/>
      <c r="W361" s="107"/>
      <c r="X361" s="107"/>
      <c r="Y361" s="107"/>
      <c r="Z361" s="107"/>
    </row>
    <row r="362" spans="1:26" ht="15" customHeight="1" x14ac:dyDescent="0.15">
      <c r="A362" s="107"/>
      <c r="B362" s="107"/>
      <c r="C362" s="107"/>
      <c r="D362" s="107"/>
      <c r="E362" s="107"/>
      <c r="F362" s="108"/>
      <c r="G362" s="108"/>
      <c r="H362" s="108"/>
      <c r="I362" s="108"/>
      <c r="J362" s="108"/>
      <c r="K362" s="107"/>
      <c r="L362" s="107"/>
      <c r="M362" s="107"/>
      <c r="N362" s="107"/>
      <c r="O362" s="107"/>
      <c r="P362" s="107"/>
      <c r="Q362" s="107"/>
      <c r="R362" s="107"/>
      <c r="S362" s="107"/>
      <c r="T362" s="107"/>
      <c r="U362" s="107"/>
      <c r="V362" s="107"/>
      <c r="W362" s="107"/>
      <c r="X362" s="107"/>
      <c r="Y362" s="107"/>
      <c r="Z362" s="107"/>
    </row>
    <row r="363" spans="1:26" ht="15" customHeight="1" x14ac:dyDescent="0.15">
      <c r="A363" s="107"/>
      <c r="B363" s="107"/>
      <c r="C363" s="107"/>
      <c r="D363" s="107"/>
      <c r="E363" s="107"/>
      <c r="F363" s="108"/>
      <c r="G363" s="108"/>
      <c r="H363" s="108"/>
      <c r="I363" s="108"/>
      <c r="J363" s="108"/>
      <c r="K363" s="107"/>
      <c r="L363" s="107"/>
      <c r="M363" s="107"/>
      <c r="N363" s="107"/>
      <c r="O363" s="107"/>
      <c r="P363" s="107"/>
      <c r="Q363" s="107"/>
      <c r="R363" s="107"/>
      <c r="S363" s="107"/>
      <c r="T363" s="107"/>
      <c r="U363" s="107"/>
      <c r="V363" s="107"/>
      <c r="W363" s="107"/>
      <c r="X363" s="107"/>
      <c r="Y363" s="107"/>
      <c r="Z363" s="107"/>
    </row>
    <row r="364" spans="1:26" ht="15" customHeight="1" x14ac:dyDescent="0.15">
      <c r="A364" s="107"/>
      <c r="B364" s="107"/>
      <c r="C364" s="107"/>
      <c r="D364" s="107"/>
      <c r="E364" s="107"/>
      <c r="F364" s="108"/>
      <c r="G364" s="108"/>
      <c r="H364" s="108"/>
      <c r="I364" s="108"/>
      <c r="J364" s="108"/>
      <c r="K364" s="107"/>
      <c r="L364" s="107"/>
      <c r="M364" s="107"/>
      <c r="N364" s="107"/>
      <c r="O364" s="107"/>
      <c r="P364" s="107"/>
      <c r="Q364" s="107"/>
      <c r="R364" s="107"/>
      <c r="S364" s="107"/>
      <c r="T364" s="107"/>
      <c r="U364" s="107"/>
      <c r="V364" s="107"/>
      <c r="W364" s="107"/>
      <c r="X364" s="107"/>
      <c r="Y364" s="107"/>
      <c r="Z364" s="107"/>
    </row>
    <row r="365" spans="1:26" ht="15" customHeight="1" x14ac:dyDescent="0.15">
      <c r="A365" s="107"/>
      <c r="B365" s="107"/>
      <c r="C365" s="107"/>
      <c r="D365" s="107"/>
      <c r="E365" s="107"/>
      <c r="F365" s="108"/>
      <c r="G365" s="108"/>
      <c r="H365" s="108"/>
      <c r="I365" s="108"/>
      <c r="J365" s="108"/>
      <c r="K365" s="107"/>
      <c r="L365" s="107"/>
      <c r="M365" s="107"/>
      <c r="N365" s="107"/>
      <c r="O365" s="107"/>
      <c r="P365" s="107"/>
      <c r="Q365" s="107"/>
      <c r="R365" s="107"/>
      <c r="S365" s="107"/>
      <c r="T365" s="107"/>
      <c r="U365" s="107"/>
      <c r="V365" s="107"/>
      <c r="W365" s="107"/>
      <c r="X365" s="107"/>
      <c r="Y365" s="107"/>
      <c r="Z365" s="107"/>
    </row>
    <row r="366" spans="1:26" ht="15" customHeight="1" x14ac:dyDescent="0.15">
      <c r="A366" s="107"/>
      <c r="B366" s="107"/>
      <c r="C366" s="107"/>
      <c r="D366" s="107"/>
      <c r="E366" s="107"/>
      <c r="F366" s="108"/>
      <c r="G366" s="108"/>
      <c r="H366" s="108"/>
      <c r="I366" s="108"/>
      <c r="J366" s="108"/>
      <c r="K366" s="107"/>
      <c r="L366" s="107"/>
      <c r="M366" s="107"/>
      <c r="N366" s="107"/>
      <c r="O366" s="107"/>
      <c r="P366" s="107"/>
      <c r="Q366" s="107"/>
      <c r="R366" s="107"/>
      <c r="S366" s="107"/>
      <c r="T366" s="107"/>
      <c r="U366" s="107"/>
      <c r="V366" s="107"/>
      <c r="W366" s="107"/>
      <c r="X366" s="107"/>
      <c r="Y366" s="107"/>
      <c r="Z366" s="107"/>
    </row>
    <row r="367" spans="1:26" ht="15" customHeight="1" x14ac:dyDescent="0.15">
      <c r="A367" s="107"/>
      <c r="B367" s="107"/>
      <c r="C367" s="107"/>
      <c r="D367" s="107"/>
      <c r="E367" s="107"/>
      <c r="F367" s="108"/>
      <c r="G367" s="108"/>
      <c r="H367" s="108"/>
      <c r="I367" s="108"/>
      <c r="J367" s="108"/>
      <c r="K367" s="107"/>
      <c r="L367" s="107"/>
      <c r="M367" s="107"/>
      <c r="N367" s="107"/>
      <c r="O367" s="107"/>
      <c r="P367" s="107"/>
      <c r="Q367" s="107"/>
      <c r="R367" s="107"/>
      <c r="S367" s="107"/>
      <c r="T367" s="107"/>
      <c r="U367" s="107"/>
      <c r="V367" s="107"/>
      <c r="W367" s="107"/>
      <c r="X367" s="107"/>
      <c r="Y367" s="107"/>
      <c r="Z367" s="107"/>
    </row>
    <row r="368" spans="1:26" ht="15" customHeight="1" x14ac:dyDescent="0.15">
      <c r="A368" s="107"/>
      <c r="B368" s="107"/>
      <c r="C368" s="107"/>
      <c r="D368" s="107"/>
      <c r="E368" s="107"/>
      <c r="F368" s="108"/>
      <c r="G368" s="108"/>
      <c r="H368" s="108"/>
      <c r="I368" s="108"/>
      <c r="J368" s="108"/>
      <c r="K368" s="107"/>
      <c r="L368" s="107"/>
      <c r="M368" s="107"/>
      <c r="N368" s="107"/>
      <c r="O368" s="107"/>
      <c r="P368" s="107"/>
      <c r="Q368" s="107"/>
      <c r="R368" s="107"/>
      <c r="S368" s="107"/>
      <c r="T368" s="107"/>
      <c r="U368" s="107"/>
      <c r="V368" s="107"/>
      <c r="W368" s="107"/>
      <c r="X368" s="107"/>
      <c r="Y368" s="107"/>
      <c r="Z368" s="107"/>
    </row>
    <row r="369" spans="1:26" ht="15" customHeight="1" x14ac:dyDescent="0.15">
      <c r="A369" s="107"/>
      <c r="B369" s="107"/>
      <c r="C369" s="107"/>
      <c r="D369" s="107"/>
      <c r="E369" s="107"/>
      <c r="F369" s="108"/>
      <c r="G369" s="108"/>
      <c r="H369" s="108"/>
      <c r="I369" s="108"/>
      <c r="J369" s="108"/>
      <c r="K369" s="107"/>
      <c r="L369" s="107"/>
      <c r="M369" s="107"/>
      <c r="N369" s="107"/>
      <c r="O369" s="107"/>
      <c r="P369" s="107"/>
      <c r="Q369" s="107"/>
      <c r="R369" s="107"/>
      <c r="S369" s="107"/>
      <c r="T369" s="107"/>
      <c r="U369" s="107"/>
      <c r="V369" s="107"/>
      <c r="W369" s="107"/>
      <c r="X369" s="107"/>
      <c r="Y369" s="107"/>
      <c r="Z369" s="107"/>
    </row>
    <row r="370" spans="1:26" ht="15" customHeight="1" x14ac:dyDescent="0.15">
      <c r="A370" s="107"/>
      <c r="B370" s="107"/>
      <c r="C370" s="107"/>
      <c r="D370" s="107"/>
      <c r="E370" s="107"/>
      <c r="F370" s="108"/>
      <c r="G370" s="108"/>
      <c r="H370" s="108"/>
      <c r="I370" s="108"/>
      <c r="J370" s="108"/>
      <c r="K370" s="107"/>
      <c r="L370" s="107"/>
      <c r="M370" s="107"/>
      <c r="N370" s="107"/>
      <c r="O370" s="107"/>
      <c r="P370" s="107"/>
      <c r="Q370" s="107"/>
      <c r="R370" s="107"/>
      <c r="S370" s="107"/>
      <c r="T370" s="107"/>
      <c r="U370" s="107"/>
      <c r="V370" s="107"/>
      <c r="W370" s="107"/>
      <c r="X370" s="107"/>
      <c r="Y370" s="107"/>
      <c r="Z370" s="107"/>
    </row>
    <row r="371" spans="1:26" ht="15" customHeight="1" x14ac:dyDescent="0.15">
      <c r="A371" s="107"/>
      <c r="B371" s="107"/>
      <c r="C371" s="107"/>
      <c r="D371" s="107"/>
      <c r="E371" s="107"/>
      <c r="F371" s="108"/>
      <c r="G371" s="108"/>
      <c r="H371" s="108"/>
      <c r="I371" s="108"/>
      <c r="J371" s="108"/>
      <c r="K371" s="107"/>
      <c r="L371" s="107"/>
      <c r="M371" s="107"/>
      <c r="N371" s="107"/>
      <c r="O371" s="107"/>
      <c r="P371" s="107"/>
      <c r="Q371" s="107"/>
      <c r="R371" s="107"/>
      <c r="S371" s="107"/>
      <c r="T371" s="107"/>
      <c r="U371" s="107"/>
      <c r="V371" s="107"/>
      <c r="W371" s="107"/>
      <c r="X371" s="107"/>
      <c r="Y371" s="107"/>
      <c r="Z371" s="107"/>
    </row>
    <row r="372" spans="1:26" ht="15" customHeight="1" x14ac:dyDescent="0.15">
      <c r="A372" s="107"/>
      <c r="B372" s="107"/>
      <c r="C372" s="107"/>
      <c r="D372" s="107"/>
      <c r="E372" s="107"/>
      <c r="F372" s="108"/>
      <c r="G372" s="108"/>
      <c r="H372" s="108"/>
      <c r="I372" s="108"/>
      <c r="J372" s="108"/>
      <c r="K372" s="107"/>
      <c r="L372" s="107"/>
      <c r="M372" s="107"/>
      <c r="N372" s="107"/>
      <c r="O372" s="107"/>
      <c r="P372" s="107"/>
      <c r="Q372" s="107"/>
      <c r="R372" s="107"/>
      <c r="S372" s="107"/>
      <c r="T372" s="107"/>
      <c r="U372" s="107"/>
      <c r="V372" s="107"/>
      <c r="W372" s="107"/>
      <c r="X372" s="107"/>
      <c r="Y372" s="107"/>
      <c r="Z372" s="107"/>
    </row>
    <row r="373" spans="1:26" ht="15" customHeight="1" x14ac:dyDescent="0.15">
      <c r="A373" s="107"/>
      <c r="B373" s="107"/>
      <c r="C373" s="107"/>
      <c r="D373" s="107"/>
      <c r="E373" s="107"/>
      <c r="F373" s="108"/>
      <c r="G373" s="108"/>
      <c r="H373" s="108"/>
      <c r="I373" s="108"/>
      <c r="J373" s="108"/>
      <c r="K373" s="107"/>
      <c r="L373" s="107"/>
      <c r="M373" s="107"/>
      <c r="N373" s="107"/>
      <c r="O373" s="107"/>
      <c r="P373" s="107"/>
      <c r="Q373" s="107"/>
      <c r="R373" s="107"/>
      <c r="S373" s="107"/>
      <c r="T373" s="107"/>
      <c r="U373" s="107"/>
      <c r="V373" s="107"/>
      <c r="W373" s="107"/>
      <c r="X373" s="107"/>
      <c r="Y373" s="107"/>
      <c r="Z373" s="107"/>
    </row>
    <row r="374" spans="1:26" ht="15" customHeight="1" x14ac:dyDescent="0.15">
      <c r="A374" s="107"/>
      <c r="B374" s="107"/>
      <c r="C374" s="107"/>
      <c r="D374" s="107"/>
      <c r="E374" s="107"/>
      <c r="F374" s="108"/>
      <c r="G374" s="108"/>
      <c r="H374" s="108"/>
      <c r="I374" s="108"/>
      <c r="J374" s="108"/>
      <c r="K374" s="107"/>
      <c r="L374" s="107"/>
      <c r="M374" s="107"/>
      <c r="N374" s="107"/>
      <c r="O374" s="107"/>
      <c r="P374" s="107"/>
      <c r="Q374" s="107"/>
      <c r="R374" s="107"/>
      <c r="S374" s="107"/>
      <c r="T374" s="107"/>
      <c r="U374" s="107"/>
      <c r="V374" s="107"/>
      <c r="W374" s="107"/>
      <c r="X374" s="107"/>
      <c r="Y374" s="107"/>
      <c r="Z374" s="107"/>
    </row>
    <row r="375" spans="1:26" ht="15" customHeight="1" x14ac:dyDescent="0.15">
      <c r="A375" s="107"/>
      <c r="B375" s="107"/>
      <c r="C375" s="107"/>
      <c r="D375" s="107"/>
      <c r="E375" s="107"/>
      <c r="F375" s="108"/>
      <c r="G375" s="108"/>
      <c r="H375" s="108"/>
      <c r="I375" s="108"/>
      <c r="J375" s="108"/>
      <c r="K375" s="107"/>
      <c r="L375" s="107"/>
      <c r="M375" s="107"/>
      <c r="N375" s="107"/>
      <c r="O375" s="107"/>
      <c r="P375" s="107"/>
      <c r="Q375" s="107"/>
      <c r="R375" s="107"/>
      <c r="S375" s="107"/>
      <c r="T375" s="107"/>
      <c r="U375" s="107"/>
      <c r="V375" s="107"/>
      <c r="W375" s="107"/>
      <c r="X375" s="107"/>
      <c r="Y375" s="107"/>
      <c r="Z375" s="107"/>
    </row>
    <row r="376" spans="1:26" ht="15" customHeight="1" x14ac:dyDescent="0.15">
      <c r="A376" s="107"/>
      <c r="B376" s="107"/>
      <c r="C376" s="107"/>
      <c r="D376" s="107"/>
      <c r="E376" s="107"/>
      <c r="F376" s="108"/>
      <c r="G376" s="108"/>
      <c r="H376" s="108"/>
      <c r="I376" s="108"/>
      <c r="J376" s="108"/>
      <c r="K376" s="107"/>
      <c r="L376" s="107"/>
      <c r="M376" s="107"/>
      <c r="N376" s="107"/>
      <c r="O376" s="107"/>
      <c r="P376" s="107"/>
      <c r="Q376" s="107"/>
      <c r="R376" s="107"/>
      <c r="S376" s="107"/>
      <c r="T376" s="107"/>
      <c r="U376" s="107"/>
      <c r="V376" s="107"/>
      <c r="W376" s="107"/>
      <c r="X376" s="107"/>
      <c r="Y376" s="107"/>
      <c r="Z376" s="107"/>
    </row>
    <row r="377" spans="1:26" ht="15" customHeight="1" x14ac:dyDescent="0.15">
      <c r="A377" s="107"/>
      <c r="B377" s="107"/>
      <c r="C377" s="107"/>
      <c r="D377" s="107"/>
      <c r="E377" s="107"/>
      <c r="F377" s="108"/>
      <c r="G377" s="108"/>
      <c r="H377" s="108"/>
      <c r="I377" s="108"/>
      <c r="J377" s="108"/>
      <c r="K377" s="107"/>
      <c r="L377" s="107"/>
      <c r="M377" s="107"/>
      <c r="N377" s="107"/>
      <c r="O377" s="107"/>
      <c r="P377" s="107"/>
      <c r="Q377" s="107"/>
      <c r="R377" s="107"/>
      <c r="S377" s="107"/>
      <c r="T377" s="107"/>
      <c r="U377" s="107"/>
      <c r="V377" s="107"/>
      <c r="W377" s="107"/>
      <c r="X377" s="107"/>
      <c r="Y377" s="107"/>
      <c r="Z377" s="107"/>
    </row>
    <row r="378" spans="1:26" ht="15" customHeight="1" x14ac:dyDescent="0.15">
      <c r="A378" s="107"/>
      <c r="B378" s="107"/>
      <c r="C378" s="107"/>
      <c r="D378" s="107"/>
      <c r="E378" s="107"/>
      <c r="F378" s="108"/>
      <c r="G378" s="108"/>
      <c r="H378" s="108"/>
      <c r="I378" s="108"/>
      <c r="J378" s="108"/>
      <c r="K378" s="107"/>
      <c r="L378" s="107"/>
      <c r="M378" s="107"/>
      <c r="N378" s="107"/>
      <c r="O378" s="107"/>
      <c r="P378" s="107"/>
      <c r="Q378" s="107"/>
      <c r="R378" s="107"/>
      <c r="S378" s="107"/>
      <c r="T378" s="107"/>
      <c r="U378" s="107"/>
      <c r="V378" s="107"/>
      <c r="W378" s="107"/>
      <c r="X378" s="107"/>
      <c r="Y378" s="107"/>
      <c r="Z378" s="107"/>
    </row>
    <row r="379" spans="1:26" ht="15" customHeight="1" x14ac:dyDescent="0.15">
      <c r="A379" s="107"/>
      <c r="B379" s="107"/>
      <c r="C379" s="107"/>
      <c r="D379" s="107"/>
      <c r="E379" s="107"/>
      <c r="F379" s="108"/>
      <c r="G379" s="108"/>
      <c r="H379" s="108"/>
      <c r="I379" s="108"/>
      <c r="J379" s="108"/>
      <c r="K379" s="107"/>
      <c r="L379" s="107"/>
      <c r="M379" s="107"/>
      <c r="N379" s="107"/>
      <c r="O379" s="107"/>
      <c r="P379" s="107"/>
      <c r="Q379" s="107"/>
      <c r="R379" s="107"/>
      <c r="S379" s="107"/>
      <c r="T379" s="107"/>
      <c r="U379" s="107"/>
      <c r="V379" s="107"/>
      <c r="W379" s="107"/>
      <c r="X379" s="107"/>
      <c r="Y379" s="107"/>
      <c r="Z379" s="107"/>
    </row>
    <row r="380" spans="1:26" ht="15" customHeight="1" x14ac:dyDescent="0.15">
      <c r="A380" s="107"/>
      <c r="B380" s="107"/>
      <c r="C380" s="107"/>
      <c r="D380" s="107"/>
      <c r="E380" s="107"/>
      <c r="F380" s="108"/>
      <c r="G380" s="108"/>
      <c r="H380" s="108"/>
      <c r="I380" s="108"/>
      <c r="J380" s="108"/>
      <c r="K380" s="107"/>
      <c r="L380" s="107"/>
      <c r="M380" s="107"/>
      <c r="N380" s="107"/>
      <c r="O380" s="107"/>
      <c r="P380" s="107"/>
      <c r="Q380" s="107"/>
      <c r="R380" s="107"/>
      <c r="S380" s="107"/>
      <c r="T380" s="107"/>
      <c r="U380" s="107"/>
      <c r="V380" s="107"/>
      <c r="W380" s="107"/>
      <c r="X380" s="107"/>
      <c r="Y380" s="107"/>
      <c r="Z380" s="107"/>
    </row>
    <row r="381" spans="1:26" ht="15" customHeight="1" x14ac:dyDescent="0.15">
      <c r="A381" s="107"/>
      <c r="B381" s="107"/>
      <c r="C381" s="107"/>
      <c r="D381" s="107"/>
      <c r="E381" s="107"/>
      <c r="F381" s="108"/>
      <c r="G381" s="108"/>
      <c r="H381" s="108"/>
      <c r="I381" s="108"/>
      <c r="J381" s="108"/>
      <c r="K381" s="107"/>
      <c r="L381" s="107"/>
      <c r="M381" s="107"/>
      <c r="N381" s="107"/>
      <c r="O381" s="107"/>
      <c r="P381" s="107"/>
      <c r="Q381" s="107"/>
      <c r="R381" s="107"/>
      <c r="S381" s="107"/>
      <c r="T381" s="107"/>
      <c r="U381" s="107"/>
      <c r="V381" s="107"/>
      <c r="W381" s="107"/>
      <c r="X381" s="107"/>
      <c r="Y381" s="107"/>
      <c r="Z381" s="107"/>
    </row>
    <row r="382" spans="1:26" ht="15" customHeight="1" x14ac:dyDescent="0.15">
      <c r="A382" s="107"/>
      <c r="B382" s="107"/>
      <c r="C382" s="107"/>
      <c r="D382" s="107"/>
      <c r="E382" s="107"/>
      <c r="F382" s="108"/>
      <c r="G382" s="108"/>
      <c r="H382" s="108"/>
      <c r="I382" s="108"/>
      <c r="J382" s="108"/>
      <c r="K382" s="107"/>
      <c r="L382" s="107"/>
      <c r="M382" s="107"/>
      <c r="N382" s="107"/>
      <c r="O382" s="107"/>
      <c r="P382" s="107"/>
      <c r="Q382" s="107"/>
      <c r="R382" s="107"/>
      <c r="S382" s="107"/>
      <c r="T382" s="107"/>
      <c r="U382" s="107"/>
      <c r="V382" s="107"/>
      <c r="W382" s="107"/>
      <c r="X382" s="107"/>
      <c r="Y382" s="107"/>
      <c r="Z382" s="107"/>
    </row>
    <row r="383" spans="1:26" ht="15" customHeight="1" x14ac:dyDescent="0.15">
      <c r="A383" s="107"/>
      <c r="B383" s="107"/>
      <c r="C383" s="107"/>
      <c r="D383" s="107"/>
      <c r="E383" s="107"/>
      <c r="F383" s="108"/>
      <c r="G383" s="108"/>
      <c r="H383" s="108"/>
      <c r="I383" s="108"/>
      <c r="J383" s="108"/>
      <c r="K383" s="107"/>
      <c r="L383" s="107"/>
      <c r="M383" s="107"/>
      <c r="N383" s="107"/>
      <c r="O383" s="107"/>
      <c r="P383" s="107"/>
      <c r="Q383" s="107"/>
      <c r="R383" s="107"/>
      <c r="S383" s="107"/>
      <c r="T383" s="107"/>
      <c r="U383" s="107"/>
      <c r="V383" s="107"/>
      <c r="W383" s="107"/>
      <c r="X383" s="107"/>
      <c r="Y383" s="107"/>
      <c r="Z383" s="107"/>
    </row>
    <row r="384" spans="1:26" ht="15" customHeight="1" x14ac:dyDescent="0.15">
      <c r="A384" s="107"/>
      <c r="B384" s="107"/>
      <c r="C384" s="107"/>
      <c r="D384" s="107"/>
      <c r="E384" s="107"/>
      <c r="F384" s="108"/>
      <c r="G384" s="108"/>
      <c r="H384" s="108"/>
      <c r="I384" s="108"/>
      <c r="J384" s="108"/>
      <c r="K384" s="107"/>
      <c r="L384" s="107"/>
      <c r="M384" s="107"/>
      <c r="N384" s="107"/>
      <c r="O384" s="107"/>
      <c r="P384" s="107"/>
      <c r="Q384" s="107"/>
      <c r="R384" s="107"/>
      <c r="S384" s="107"/>
      <c r="T384" s="107"/>
      <c r="U384" s="107"/>
      <c r="V384" s="107"/>
      <c r="W384" s="107"/>
      <c r="X384" s="107"/>
      <c r="Y384" s="107"/>
      <c r="Z384" s="107"/>
    </row>
    <row r="385" spans="1:26" ht="15" customHeight="1" x14ac:dyDescent="0.15">
      <c r="A385" s="107"/>
      <c r="B385" s="107"/>
      <c r="C385" s="107"/>
      <c r="D385" s="107"/>
      <c r="E385" s="107"/>
      <c r="F385" s="108"/>
      <c r="G385" s="108"/>
      <c r="H385" s="108"/>
      <c r="I385" s="108"/>
      <c r="J385" s="108"/>
      <c r="K385" s="107"/>
      <c r="L385" s="107"/>
      <c r="M385" s="107"/>
      <c r="N385" s="107"/>
      <c r="O385" s="107"/>
      <c r="P385" s="107"/>
      <c r="Q385" s="107"/>
      <c r="R385" s="107"/>
      <c r="S385" s="107"/>
      <c r="T385" s="107"/>
      <c r="U385" s="107"/>
      <c r="V385" s="107"/>
      <c r="W385" s="107"/>
      <c r="X385" s="107"/>
      <c r="Y385" s="107"/>
      <c r="Z385" s="107"/>
    </row>
    <row r="386" spans="1:26" ht="15" customHeight="1" x14ac:dyDescent="0.15">
      <c r="A386" s="107"/>
      <c r="B386" s="107"/>
      <c r="C386" s="107"/>
      <c r="D386" s="107"/>
      <c r="E386" s="107"/>
      <c r="F386" s="108"/>
      <c r="G386" s="108"/>
      <c r="H386" s="108"/>
      <c r="I386" s="108"/>
      <c r="J386" s="108"/>
      <c r="K386" s="107"/>
      <c r="L386" s="107"/>
      <c r="M386" s="107"/>
      <c r="N386" s="107"/>
      <c r="O386" s="107"/>
      <c r="P386" s="107"/>
      <c r="Q386" s="107"/>
      <c r="R386" s="107"/>
      <c r="S386" s="107"/>
      <c r="T386" s="107"/>
      <c r="U386" s="107"/>
      <c r="V386" s="107"/>
      <c r="W386" s="107"/>
      <c r="X386" s="107"/>
      <c r="Y386" s="107"/>
      <c r="Z386" s="107"/>
    </row>
    <row r="387" spans="1:26" ht="15" customHeight="1" x14ac:dyDescent="0.15">
      <c r="A387" s="107"/>
      <c r="B387" s="107"/>
      <c r="C387" s="107"/>
      <c r="D387" s="107"/>
      <c r="E387" s="107"/>
      <c r="F387" s="108"/>
      <c r="G387" s="108"/>
      <c r="H387" s="108"/>
      <c r="I387" s="108"/>
      <c r="J387" s="108"/>
      <c r="K387" s="107"/>
      <c r="L387" s="107"/>
      <c r="M387" s="107"/>
      <c r="N387" s="107"/>
      <c r="O387" s="107"/>
      <c r="P387" s="107"/>
      <c r="Q387" s="107"/>
      <c r="R387" s="107"/>
      <c r="S387" s="107"/>
      <c r="T387" s="107"/>
      <c r="U387" s="107"/>
      <c r="V387" s="107"/>
      <c r="W387" s="107"/>
      <c r="X387" s="107"/>
      <c r="Y387" s="107"/>
      <c r="Z387" s="107"/>
    </row>
    <row r="388" spans="1:26" ht="15" customHeight="1" x14ac:dyDescent="0.15">
      <c r="A388" s="107"/>
      <c r="B388" s="107"/>
      <c r="C388" s="107"/>
      <c r="D388" s="107"/>
      <c r="E388" s="107"/>
      <c r="F388" s="108"/>
      <c r="G388" s="108"/>
      <c r="H388" s="108"/>
      <c r="I388" s="108"/>
      <c r="J388" s="108"/>
      <c r="K388" s="107"/>
      <c r="L388" s="107"/>
      <c r="M388" s="107"/>
      <c r="N388" s="107"/>
      <c r="O388" s="107"/>
      <c r="P388" s="107"/>
      <c r="Q388" s="107"/>
      <c r="R388" s="107"/>
      <c r="S388" s="107"/>
      <c r="T388" s="107"/>
      <c r="U388" s="107"/>
      <c r="V388" s="107"/>
      <c r="W388" s="107"/>
      <c r="X388" s="107"/>
      <c r="Y388" s="107"/>
      <c r="Z388" s="107"/>
    </row>
    <row r="389" spans="1:26" ht="15" customHeight="1" x14ac:dyDescent="0.15">
      <c r="A389" s="107"/>
      <c r="B389" s="107"/>
      <c r="C389" s="107"/>
      <c r="D389" s="107"/>
      <c r="E389" s="107"/>
      <c r="F389" s="108"/>
      <c r="G389" s="108"/>
      <c r="H389" s="108"/>
      <c r="I389" s="108"/>
      <c r="J389" s="108"/>
      <c r="K389" s="107"/>
      <c r="L389" s="107"/>
      <c r="M389" s="107"/>
      <c r="N389" s="107"/>
      <c r="O389" s="107"/>
      <c r="P389" s="107"/>
      <c r="Q389" s="107"/>
      <c r="R389" s="107"/>
      <c r="S389" s="107"/>
      <c r="T389" s="107"/>
      <c r="U389" s="107"/>
      <c r="V389" s="107"/>
      <c r="W389" s="107"/>
      <c r="X389" s="107"/>
      <c r="Y389" s="107"/>
      <c r="Z389" s="107"/>
    </row>
    <row r="390" spans="1:26" ht="15" customHeight="1" x14ac:dyDescent="0.15">
      <c r="A390" s="107"/>
      <c r="B390" s="107"/>
      <c r="C390" s="107"/>
      <c r="D390" s="107"/>
      <c r="E390" s="107"/>
      <c r="F390" s="108"/>
      <c r="G390" s="108"/>
      <c r="H390" s="108"/>
      <c r="I390" s="108"/>
      <c r="J390" s="108"/>
      <c r="K390" s="107"/>
      <c r="L390" s="107"/>
      <c r="M390" s="107"/>
      <c r="N390" s="107"/>
      <c r="O390" s="107"/>
      <c r="P390" s="107"/>
      <c r="Q390" s="107"/>
      <c r="R390" s="107"/>
      <c r="S390" s="107"/>
      <c r="T390" s="107"/>
      <c r="U390" s="107"/>
      <c r="V390" s="107"/>
      <c r="W390" s="107"/>
      <c r="X390" s="107"/>
      <c r="Y390" s="107"/>
      <c r="Z390" s="107"/>
    </row>
    <row r="391" spans="1:26" ht="15" customHeight="1" x14ac:dyDescent="0.15">
      <c r="A391" s="107"/>
      <c r="B391" s="107"/>
      <c r="C391" s="107"/>
      <c r="D391" s="107"/>
      <c r="E391" s="107"/>
      <c r="F391" s="108"/>
      <c r="G391" s="108"/>
      <c r="H391" s="108"/>
      <c r="I391" s="108"/>
      <c r="J391" s="108"/>
      <c r="K391" s="107"/>
      <c r="L391" s="107"/>
      <c r="M391" s="107"/>
      <c r="N391" s="107"/>
      <c r="O391" s="107"/>
      <c r="P391" s="107"/>
      <c r="Q391" s="107"/>
      <c r="R391" s="107"/>
      <c r="S391" s="107"/>
      <c r="T391" s="107"/>
      <c r="U391" s="107"/>
      <c r="V391" s="107"/>
      <c r="W391" s="107"/>
      <c r="X391" s="107"/>
      <c r="Y391" s="107"/>
      <c r="Z391" s="107"/>
    </row>
    <row r="392" spans="1:26" ht="15" customHeight="1" x14ac:dyDescent="0.15">
      <c r="A392" s="107"/>
      <c r="B392" s="107"/>
      <c r="C392" s="107"/>
      <c r="D392" s="107"/>
      <c r="E392" s="107"/>
      <c r="F392" s="108"/>
      <c r="G392" s="108"/>
      <c r="H392" s="108"/>
      <c r="I392" s="108"/>
      <c r="J392" s="108"/>
      <c r="K392" s="107"/>
      <c r="L392" s="107"/>
      <c r="M392" s="107"/>
      <c r="N392" s="107"/>
      <c r="O392" s="107"/>
      <c r="P392" s="107"/>
      <c r="Q392" s="107"/>
      <c r="R392" s="107"/>
      <c r="S392" s="107"/>
      <c r="T392" s="107"/>
      <c r="U392" s="107"/>
      <c r="V392" s="107"/>
      <c r="W392" s="107"/>
      <c r="X392" s="107"/>
      <c r="Y392" s="107"/>
      <c r="Z392" s="107"/>
    </row>
    <row r="393" spans="1:26" ht="15" customHeight="1" x14ac:dyDescent="0.15">
      <c r="A393" s="107"/>
      <c r="B393" s="107"/>
      <c r="C393" s="107"/>
      <c r="D393" s="107"/>
      <c r="E393" s="107"/>
      <c r="F393" s="108"/>
      <c r="G393" s="108"/>
      <c r="H393" s="108"/>
      <c r="I393" s="108"/>
      <c r="J393" s="108"/>
      <c r="K393" s="107"/>
      <c r="L393" s="107"/>
      <c r="M393" s="107"/>
      <c r="N393" s="107"/>
      <c r="O393" s="107"/>
      <c r="P393" s="107"/>
      <c r="Q393" s="107"/>
      <c r="R393" s="107"/>
      <c r="S393" s="107"/>
      <c r="T393" s="107"/>
      <c r="U393" s="107"/>
      <c r="V393" s="107"/>
      <c r="W393" s="107"/>
      <c r="X393" s="107"/>
      <c r="Y393" s="107"/>
      <c r="Z393" s="107"/>
    </row>
    <row r="394" spans="1:26" ht="15" customHeight="1" x14ac:dyDescent="0.15">
      <c r="A394" s="107"/>
      <c r="B394" s="107"/>
      <c r="C394" s="107"/>
      <c r="D394" s="107"/>
      <c r="E394" s="107"/>
      <c r="F394" s="108"/>
      <c r="G394" s="108"/>
      <c r="H394" s="108"/>
      <c r="I394" s="108"/>
      <c r="J394" s="108"/>
      <c r="K394" s="107"/>
      <c r="L394" s="107"/>
      <c r="M394" s="107"/>
      <c r="N394" s="107"/>
      <c r="O394" s="107"/>
      <c r="P394" s="107"/>
      <c r="Q394" s="107"/>
      <c r="R394" s="107"/>
      <c r="S394" s="107"/>
      <c r="T394" s="107"/>
      <c r="U394" s="107"/>
      <c r="V394" s="107"/>
      <c r="W394" s="107"/>
      <c r="X394" s="107"/>
      <c r="Y394" s="107"/>
      <c r="Z394" s="107"/>
    </row>
    <row r="395" spans="1:26" ht="15" customHeight="1" x14ac:dyDescent="0.15">
      <c r="A395" s="107"/>
      <c r="B395" s="107"/>
      <c r="C395" s="107"/>
      <c r="D395" s="107"/>
      <c r="E395" s="107"/>
      <c r="F395" s="108"/>
      <c r="G395" s="108"/>
      <c r="H395" s="108"/>
      <c r="I395" s="108"/>
      <c r="J395" s="108"/>
      <c r="K395" s="107"/>
      <c r="L395" s="107"/>
      <c r="M395" s="107"/>
      <c r="N395" s="107"/>
      <c r="O395" s="107"/>
      <c r="P395" s="107"/>
      <c r="Q395" s="107"/>
      <c r="R395" s="107"/>
      <c r="S395" s="107"/>
      <c r="T395" s="107"/>
      <c r="U395" s="107"/>
      <c r="V395" s="107"/>
      <c r="W395" s="107"/>
      <c r="X395" s="107"/>
      <c r="Y395" s="107"/>
      <c r="Z395" s="107"/>
    </row>
    <row r="396" spans="1:26" ht="15" customHeight="1" x14ac:dyDescent="0.15">
      <c r="A396" s="107"/>
      <c r="B396" s="107"/>
      <c r="C396" s="107"/>
      <c r="D396" s="107"/>
      <c r="E396" s="107"/>
      <c r="F396" s="108"/>
      <c r="G396" s="108"/>
      <c r="H396" s="108"/>
      <c r="I396" s="108"/>
      <c r="J396" s="108"/>
      <c r="K396" s="107"/>
      <c r="L396" s="107"/>
      <c r="M396" s="107"/>
      <c r="N396" s="107"/>
      <c r="O396" s="107"/>
      <c r="P396" s="107"/>
      <c r="Q396" s="107"/>
      <c r="R396" s="107"/>
      <c r="S396" s="107"/>
      <c r="T396" s="107"/>
      <c r="U396" s="107"/>
      <c r="V396" s="107"/>
      <c r="W396" s="107"/>
      <c r="X396" s="107"/>
      <c r="Y396" s="107"/>
      <c r="Z396" s="107"/>
    </row>
    <row r="397" spans="1:26" ht="15" customHeight="1" x14ac:dyDescent="0.15">
      <c r="A397" s="107"/>
      <c r="B397" s="107"/>
      <c r="C397" s="107"/>
      <c r="D397" s="107"/>
      <c r="E397" s="107"/>
      <c r="F397" s="108"/>
      <c r="G397" s="108"/>
      <c r="H397" s="108"/>
      <c r="I397" s="108"/>
      <c r="J397" s="108"/>
      <c r="K397" s="107"/>
      <c r="L397" s="107"/>
      <c r="M397" s="107"/>
      <c r="N397" s="107"/>
      <c r="O397" s="107"/>
      <c r="P397" s="107"/>
      <c r="Q397" s="107"/>
      <c r="R397" s="107"/>
      <c r="S397" s="107"/>
      <c r="T397" s="107"/>
      <c r="U397" s="107"/>
      <c r="V397" s="107"/>
      <c r="W397" s="107"/>
      <c r="X397" s="107"/>
      <c r="Y397" s="107"/>
      <c r="Z397" s="107"/>
    </row>
    <row r="398" spans="1:26" ht="15" customHeight="1" x14ac:dyDescent="0.15">
      <c r="A398" s="107"/>
      <c r="B398" s="107"/>
      <c r="C398" s="107"/>
      <c r="D398" s="107"/>
      <c r="E398" s="107"/>
      <c r="F398" s="108"/>
      <c r="G398" s="108"/>
      <c r="H398" s="108"/>
      <c r="I398" s="108"/>
      <c r="J398" s="108"/>
      <c r="K398" s="107"/>
      <c r="L398" s="107"/>
      <c r="M398" s="107"/>
      <c r="N398" s="107"/>
      <c r="O398" s="107"/>
      <c r="P398" s="107"/>
      <c r="Q398" s="107"/>
      <c r="R398" s="107"/>
      <c r="S398" s="107"/>
      <c r="T398" s="107"/>
      <c r="U398" s="107"/>
      <c r="V398" s="107"/>
      <c r="W398" s="107"/>
      <c r="X398" s="107"/>
      <c r="Y398" s="107"/>
      <c r="Z398" s="107"/>
    </row>
    <row r="399" spans="1:26" ht="15" customHeight="1" x14ac:dyDescent="0.15">
      <c r="A399" s="107"/>
      <c r="B399" s="107"/>
      <c r="C399" s="107"/>
      <c r="D399" s="107"/>
      <c r="E399" s="107"/>
      <c r="F399" s="108"/>
      <c r="G399" s="108"/>
      <c r="H399" s="108"/>
      <c r="I399" s="108"/>
      <c r="J399" s="108"/>
      <c r="K399" s="107"/>
      <c r="L399" s="107"/>
      <c r="M399" s="107"/>
      <c r="N399" s="107"/>
      <c r="O399" s="107"/>
      <c r="P399" s="107"/>
      <c r="Q399" s="107"/>
      <c r="R399" s="107"/>
      <c r="S399" s="107"/>
      <c r="T399" s="107"/>
      <c r="U399" s="107"/>
      <c r="V399" s="107"/>
      <c r="W399" s="107"/>
      <c r="X399" s="107"/>
      <c r="Y399" s="107"/>
      <c r="Z399" s="107"/>
    </row>
    <row r="400" spans="1:26" ht="15" customHeight="1" x14ac:dyDescent="0.15">
      <c r="A400" s="107"/>
      <c r="B400" s="107"/>
      <c r="C400" s="107"/>
      <c r="D400" s="107"/>
      <c r="E400" s="107"/>
      <c r="F400" s="108"/>
      <c r="G400" s="108"/>
      <c r="H400" s="108"/>
      <c r="I400" s="108"/>
      <c r="J400" s="108"/>
      <c r="K400" s="107"/>
      <c r="L400" s="107"/>
      <c r="M400" s="107"/>
      <c r="N400" s="107"/>
      <c r="O400" s="107"/>
      <c r="P400" s="107"/>
      <c r="Q400" s="107"/>
      <c r="R400" s="107"/>
      <c r="S400" s="107"/>
      <c r="T400" s="107"/>
      <c r="U400" s="107"/>
      <c r="V400" s="107"/>
      <c r="W400" s="107"/>
      <c r="X400" s="107"/>
      <c r="Y400" s="107"/>
      <c r="Z400" s="107"/>
    </row>
    <row r="401" spans="1:26" ht="15" customHeight="1" x14ac:dyDescent="0.15">
      <c r="A401" s="107"/>
      <c r="B401" s="107"/>
      <c r="C401" s="107"/>
      <c r="D401" s="107"/>
      <c r="E401" s="107"/>
      <c r="F401" s="108"/>
      <c r="G401" s="108"/>
      <c r="H401" s="108"/>
      <c r="I401" s="108"/>
      <c r="J401" s="108"/>
      <c r="K401" s="107"/>
      <c r="L401" s="107"/>
      <c r="M401" s="107"/>
      <c r="N401" s="107"/>
      <c r="O401" s="107"/>
      <c r="P401" s="107"/>
      <c r="Q401" s="107"/>
      <c r="R401" s="107"/>
      <c r="S401" s="107"/>
      <c r="T401" s="107"/>
      <c r="U401" s="107"/>
      <c r="V401" s="107"/>
      <c r="W401" s="107"/>
      <c r="X401" s="107"/>
      <c r="Y401" s="107"/>
      <c r="Z401" s="107"/>
    </row>
    <row r="402" spans="1:26" ht="15" customHeight="1" x14ac:dyDescent="0.15">
      <c r="A402" s="107"/>
      <c r="B402" s="107"/>
      <c r="C402" s="107"/>
      <c r="D402" s="107"/>
      <c r="E402" s="107"/>
      <c r="F402" s="108"/>
      <c r="G402" s="108"/>
      <c r="H402" s="108"/>
      <c r="I402" s="108"/>
      <c r="J402" s="108"/>
      <c r="K402" s="107"/>
      <c r="L402" s="107"/>
      <c r="M402" s="107"/>
      <c r="N402" s="107"/>
      <c r="O402" s="107"/>
      <c r="P402" s="107"/>
      <c r="Q402" s="107"/>
      <c r="R402" s="107"/>
      <c r="S402" s="107"/>
      <c r="T402" s="107"/>
      <c r="U402" s="107"/>
      <c r="V402" s="107"/>
      <c r="W402" s="107"/>
      <c r="X402" s="107"/>
      <c r="Y402" s="107"/>
      <c r="Z402" s="107"/>
    </row>
    <row r="403" spans="1:26" ht="15" customHeight="1" x14ac:dyDescent="0.15">
      <c r="A403" s="107"/>
      <c r="B403" s="107"/>
      <c r="C403" s="107"/>
      <c r="D403" s="107"/>
      <c r="E403" s="107"/>
      <c r="F403" s="108"/>
      <c r="G403" s="108"/>
      <c r="H403" s="108"/>
      <c r="I403" s="108"/>
      <c r="J403" s="108"/>
      <c r="K403" s="107"/>
      <c r="L403" s="107"/>
      <c r="M403" s="107"/>
      <c r="N403" s="107"/>
      <c r="O403" s="107"/>
      <c r="P403" s="107"/>
      <c r="Q403" s="107"/>
      <c r="R403" s="107"/>
      <c r="S403" s="107"/>
      <c r="T403" s="107"/>
      <c r="U403" s="107"/>
      <c r="V403" s="107"/>
      <c r="W403" s="107"/>
      <c r="X403" s="107"/>
      <c r="Y403" s="107"/>
      <c r="Z403" s="107"/>
    </row>
    <row r="404" spans="1:26" ht="15" customHeight="1" x14ac:dyDescent="0.15">
      <c r="A404" s="107"/>
      <c r="B404" s="107"/>
      <c r="C404" s="107"/>
      <c r="D404" s="107"/>
      <c r="E404" s="107"/>
      <c r="F404" s="108"/>
      <c r="G404" s="108"/>
      <c r="H404" s="108"/>
      <c r="I404" s="108"/>
      <c r="J404" s="108"/>
      <c r="K404" s="107"/>
      <c r="L404" s="107"/>
      <c r="M404" s="107"/>
      <c r="N404" s="107"/>
      <c r="O404" s="107"/>
      <c r="P404" s="107"/>
      <c r="Q404" s="107"/>
      <c r="R404" s="107"/>
      <c r="S404" s="107"/>
      <c r="T404" s="107"/>
      <c r="U404" s="107"/>
      <c r="V404" s="107"/>
      <c r="W404" s="107"/>
      <c r="X404" s="107"/>
      <c r="Y404" s="107"/>
      <c r="Z404" s="107"/>
    </row>
    <row r="405" spans="1:26" ht="15" customHeight="1" x14ac:dyDescent="0.15">
      <c r="A405" s="107"/>
      <c r="B405" s="107"/>
      <c r="C405" s="107"/>
      <c r="D405" s="107"/>
      <c r="E405" s="107"/>
      <c r="F405" s="108"/>
      <c r="G405" s="108"/>
      <c r="H405" s="108"/>
      <c r="I405" s="108"/>
      <c r="J405" s="108"/>
      <c r="K405" s="107"/>
      <c r="L405" s="107"/>
      <c r="M405" s="107"/>
      <c r="N405" s="107"/>
      <c r="O405" s="107"/>
      <c r="P405" s="107"/>
      <c r="Q405" s="107"/>
      <c r="R405" s="107"/>
      <c r="S405" s="107"/>
      <c r="T405" s="107"/>
      <c r="U405" s="107"/>
      <c r="V405" s="107"/>
      <c r="W405" s="107"/>
      <c r="X405" s="107"/>
      <c r="Y405" s="107"/>
      <c r="Z405" s="107"/>
    </row>
    <row r="406" spans="1:26" ht="15" customHeight="1" x14ac:dyDescent="0.15">
      <c r="A406" s="107"/>
      <c r="B406" s="107"/>
      <c r="C406" s="107"/>
      <c r="D406" s="107"/>
      <c r="E406" s="107"/>
      <c r="F406" s="108"/>
      <c r="G406" s="108"/>
      <c r="H406" s="108"/>
      <c r="I406" s="108"/>
      <c r="J406" s="108"/>
      <c r="K406" s="107"/>
      <c r="L406" s="107"/>
      <c r="M406" s="107"/>
      <c r="N406" s="107"/>
      <c r="O406" s="107"/>
      <c r="P406" s="107"/>
      <c r="Q406" s="107"/>
      <c r="R406" s="107"/>
      <c r="S406" s="107"/>
      <c r="T406" s="107"/>
      <c r="U406" s="107"/>
      <c r="V406" s="107"/>
      <c r="W406" s="107"/>
      <c r="X406" s="107"/>
      <c r="Y406" s="107"/>
      <c r="Z406" s="107"/>
    </row>
    <row r="407" spans="1:26" ht="15" customHeight="1" x14ac:dyDescent="0.15">
      <c r="A407" s="107"/>
      <c r="B407" s="107"/>
      <c r="C407" s="107"/>
      <c r="D407" s="107"/>
      <c r="E407" s="107"/>
      <c r="F407" s="108"/>
      <c r="G407" s="108"/>
      <c r="H407" s="108"/>
      <c r="I407" s="108"/>
      <c r="J407" s="108"/>
      <c r="K407" s="107"/>
      <c r="L407" s="107"/>
      <c r="M407" s="107"/>
      <c r="N407" s="107"/>
      <c r="O407" s="107"/>
      <c r="P407" s="107"/>
      <c r="Q407" s="107"/>
      <c r="R407" s="107"/>
      <c r="S407" s="107"/>
      <c r="T407" s="107"/>
      <c r="U407" s="107"/>
      <c r="V407" s="107"/>
      <c r="W407" s="107"/>
      <c r="X407" s="107"/>
      <c r="Y407" s="107"/>
      <c r="Z407" s="107"/>
    </row>
    <row r="408" spans="1:26" ht="15" customHeight="1" x14ac:dyDescent="0.15">
      <c r="A408" s="107"/>
      <c r="B408" s="107"/>
      <c r="C408" s="107"/>
      <c r="D408" s="107"/>
      <c r="E408" s="107"/>
      <c r="F408" s="108"/>
      <c r="G408" s="108"/>
      <c r="H408" s="108"/>
      <c r="I408" s="108"/>
      <c r="J408" s="108"/>
      <c r="K408" s="107"/>
      <c r="L408" s="107"/>
      <c r="M408" s="107"/>
      <c r="N408" s="107"/>
      <c r="O408" s="107"/>
      <c r="P408" s="107"/>
      <c r="Q408" s="107"/>
      <c r="R408" s="107"/>
      <c r="S408" s="107"/>
      <c r="T408" s="107"/>
      <c r="U408" s="107"/>
      <c r="V408" s="107"/>
      <c r="W408" s="107"/>
      <c r="X408" s="107"/>
      <c r="Y408" s="107"/>
      <c r="Z408" s="107"/>
    </row>
    <row r="409" spans="1:26" ht="15" customHeight="1" x14ac:dyDescent="0.15">
      <c r="A409" s="107"/>
      <c r="B409" s="107"/>
      <c r="C409" s="107"/>
      <c r="D409" s="107"/>
      <c r="E409" s="107"/>
      <c r="F409" s="108"/>
      <c r="G409" s="108"/>
      <c r="H409" s="108"/>
      <c r="I409" s="108"/>
      <c r="J409" s="108"/>
      <c r="K409" s="107"/>
      <c r="L409" s="107"/>
      <c r="M409" s="107"/>
      <c r="N409" s="107"/>
      <c r="O409" s="107"/>
      <c r="P409" s="107"/>
      <c r="Q409" s="107"/>
      <c r="R409" s="107"/>
      <c r="S409" s="107"/>
      <c r="T409" s="107"/>
      <c r="U409" s="107"/>
      <c r="V409" s="107"/>
      <c r="W409" s="107"/>
      <c r="X409" s="107"/>
      <c r="Y409" s="107"/>
      <c r="Z409" s="107"/>
    </row>
    <row r="410" spans="1:26" ht="15" customHeight="1" x14ac:dyDescent="0.15">
      <c r="A410" s="107"/>
      <c r="B410" s="107"/>
      <c r="C410" s="107"/>
      <c r="D410" s="107"/>
      <c r="E410" s="107"/>
      <c r="F410" s="108"/>
      <c r="G410" s="108"/>
      <c r="H410" s="108"/>
      <c r="I410" s="108"/>
      <c r="J410" s="108"/>
      <c r="K410" s="107"/>
      <c r="L410" s="107"/>
      <c r="M410" s="107"/>
      <c r="N410" s="107"/>
      <c r="O410" s="107"/>
      <c r="P410" s="107"/>
      <c r="Q410" s="107"/>
      <c r="R410" s="107"/>
      <c r="S410" s="107"/>
      <c r="T410" s="107"/>
      <c r="U410" s="107"/>
      <c r="V410" s="107"/>
      <c r="W410" s="107"/>
      <c r="X410" s="107"/>
      <c r="Y410" s="107"/>
      <c r="Z410" s="107"/>
    </row>
    <row r="411" spans="1:26" ht="15" customHeight="1" x14ac:dyDescent="0.15">
      <c r="A411" s="107"/>
      <c r="B411" s="107"/>
      <c r="C411" s="107"/>
      <c r="D411" s="107"/>
      <c r="E411" s="107"/>
      <c r="F411" s="108"/>
      <c r="G411" s="108"/>
      <c r="H411" s="108"/>
      <c r="I411" s="108"/>
      <c r="J411" s="108"/>
      <c r="K411" s="107"/>
      <c r="L411" s="107"/>
      <c r="M411" s="107"/>
      <c r="N411" s="107"/>
      <c r="O411" s="107"/>
      <c r="P411" s="107"/>
      <c r="Q411" s="107"/>
      <c r="R411" s="107"/>
      <c r="S411" s="107"/>
      <c r="T411" s="107"/>
      <c r="U411" s="107"/>
      <c r="V411" s="107"/>
      <c r="W411" s="107"/>
      <c r="X411" s="107"/>
      <c r="Y411" s="107"/>
      <c r="Z411" s="107"/>
    </row>
    <row r="412" spans="1:26" ht="15" customHeight="1" x14ac:dyDescent="0.15">
      <c r="A412" s="107"/>
      <c r="B412" s="107"/>
      <c r="C412" s="107"/>
      <c r="D412" s="107"/>
      <c r="E412" s="107"/>
      <c r="F412" s="108"/>
      <c r="G412" s="108"/>
      <c r="H412" s="108"/>
      <c r="I412" s="108"/>
      <c r="J412" s="108"/>
      <c r="K412" s="107"/>
      <c r="L412" s="107"/>
      <c r="M412" s="107"/>
      <c r="N412" s="107"/>
      <c r="O412" s="107"/>
      <c r="P412" s="107"/>
      <c r="Q412" s="107"/>
      <c r="R412" s="107"/>
      <c r="S412" s="107"/>
      <c r="T412" s="107"/>
      <c r="U412" s="107"/>
      <c r="V412" s="107"/>
      <c r="W412" s="107"/>
      <c r="X412" s="107"/>
      <c r="Y412" s="107"/>
      <c r="Z412" s="107"/>
    </row>
    <row r="413" spans="1:26" ht="15" customHeight="1" x14ac:dyDescent="0.15">
      <c r="A413" s="107"/>
      <c r="B413" s="107"/>
      <c r="C413" s="107"/>
      <c r="D413" s="107"/>
      <c r="E413" s="107"/>
      <c r="F413" s="108"/>
      <c r="G413" s="108"/>
      <c r="H413" s="108"/>
      <c r="I413" s="108"/>
      <c r="J413" s="108"/>
      <c r="K413" s="107"/>
      <c r="L413" s="107"/>
      <c r="M413" s="107"/>
      <c r="N413" s="107"/>
      <c r="O413" s="107"/>
      <c r="P413" s="107"/>
      <c r="Q413" s="107"/>
      <c r="R413" s="107"/>
      <c r="S413" s="107"/>
      <c r="T413" s="107"/>
      <c r="U413" s="107"/>
      <c r="V413" s="107"/>
      <c r="W413" s="107"/>
      <c r="X413" s="107"/>
      <c r="Y413" s="107"/>
      <c r="Z413" s="107"/>
    </row>
    <row r="414" spans="1:26" ht="15" customHeight="1" x14ac:dyDescent="0.15">
      <c r="A414" s="107"/>
      <c r="B414" s="107"/>
      <c r="C414" s="107"/>
      <c r="D414" s="107"/>
      <c r="E414" s="107"/>
      <c r="F414" s="108"/>
      <c r="G414" s="108"/>
      <c r="H414" s="108"/>
      <c r="I414" s="108"/>
      <c r="J414" s="108"/>
      <c r="K414" s="107"/>
      <c r="L414" s="107"/>
      <c r="M414" s="107"/>
      <c r="N414" s="107"/>
      <c r="O414" s="107"/>
      <c r="P414" s="107"/>
      <c r="Q414" s="107"/>
      <c r="R414" s="107"/>
      <c r="S414" s="107"/>
      <c r="T414" s="107"/>
      <c r="U414" s="107"/>
      <c r="V414" s="107"/>
      <c r="W414" s="107"/>
      <c r="X414" s="107"/>
      <c r="Y414" s="107"/>
      <c r="Z414" s="107"/>
    </row>
    <row r="415" spans="1:26" ht="15" customHeight="1" x14ac:dyDescent="0.15">
      <c r="A415" s="107"/>
      <c r="B415" s="107"/>
      <c r="C415" s="107"/>
      <c r="D415" s="107"/>
      <c r="E415" s="107"/>
      <c r="F415" s="108"/>
      <c r="G415" s="108"/>
      <c r="H415" s="108"/>
      <c r="I415" s="108"/>
      <c r="J415" s="108"/>
      <c r="K415" s="107"/>
      <c r="L415" s="107"/>
      <c r="M415" s="107"/>
      <c r="N415" s="107"/>
      <c r="O415" s="107"/>
      <c r="P415" s="107"/>
      <c r="Q415" s="107"/>
      <c r="R415" s="107"/>
      <c r="S415" s="107"/>
      <c r="T415" s="107"/>
      <c r="U415" s="107"/>
      <c r="V415" s="107"/>
      <c r="W415" s="107"/>
      <c r="X415" s="107"/>
      <c r="Y415" s="107"/>
      <c r="Z415" s="107"/>
    </row>
    <row r="416" spans="1:26" ht="15" customHeight="1" x14ac:dyDescent="0.15">
      <c r="A416" s="107"/>
      <c r="B416" s="107"/>
      <c r="C416" s="107"/>
      <c r="D416" s="107"/>
      <c r="E416" s="107"/>
      <c r="F416" s="108"/>
      <c r="G416" s="108"/>
      <c r="H416" s="108"/>
      <c r="I416" s="108"/>
      <c r="J416" s="108"/>
      <c r="K416" s="107"/>
      <c r="L416" s="107"/>
      <c r="M416" s="107"/>
      <c r="N416" s="107"/>
      <c r="O416" s="107"/>
      <c r="P416" s="107"/>
      <c r="Q416" s="107"/>
      <c r="R416" s="107"/>
      <c r="S416" s="107"/>
      <c r="T416" s="107"/>
      <c r="U416" s="107"/>
      <c r="V416" s="107"/>
      <c r="W416" s="107"/>
      <c r="X416" s="107"/>
      <c r="Y416" s="107"/>
      <c r="Z416" s="107"/>
    </row>
    <row r="417" spans="1:26" ht="15" customHeight="1" x14ac:dyDescent="0.15">
      <c r="A417" s="107"/>
      <c r="B417" s="107"/>
      <c r="C417" s="107"/>
      <c r="D417" s="107"/>
      <c r="E417" s="107"/>
      <c r="F417" s="108"/>
      <c r="G417" s="108"/>
      <c r="H417" s="108"/>
      <c r="I417" s="108"/>
      <c r="J417" s="108"/>
      <c r="K417" s="107"/>
      <c r="L417" s="107"/>
      <c r="M417" s="107"/>
      <c r="N417" s="107"/>
      <c r="O417" s="107"/>
      <c r="P417" s="107"/>
      <c r="Q417" s="107"/>
      <c r="R417" s="107"/>
      <c r="S417" s="107"/>
      <c r="T417" s="107"/>
      <c r="U417" s="107"/>
      <c r="V417" s="107"/>
      <c r="W417" s="107"/>
      <c r="X417" s="107"/>
      <c r="Y417" s="107"/>
      <c r="Z417" s="107"/>
    </row>
    <row r="418" spans="1:26" ht="15" customHeight="1" x14ac:dyDescent="0.15">
      <c r="A418" s="107"/>
      <c r="B418" s="107"/>
      <c r="C418" s="107"/>
      <c r="D418" s="107"/>
      <c r="E418" s="107"/>
      <c r="F418" s="108"/>
      <c r="G418" s="108"/>
      <c r="H418" s="108"/>
      <c r="I418" s="108"/>
      <c r="J418" s="108"/>
      <c r="K418" s="107"/>
      <c r="L418" s="107"/>
      <c r="M418" s="107"/>
      <c r="N418" s="107"/>
      <c r="O418" s="107"/>
      <c r="P418" s="107"/>
      <c r="Q418" s="107"/>
      <c r="R418" s="107"/>
      <c r="S418" s="107"/>
      <c r="T418" s="107"/>
      <c r="U418" s="107"/>
      <c r="V418" s="107"/>
      <c r="W418" s="107"/>
      <c r="X418" s="107"/>
      <c r="Y418" s="107"/>
      <c r="Z418" s="107"/>
    </row>
    <row r="419" spans="1:26" ht="15" customHeight="1" x14ac:dyDescent="0.15">
      <c r="A419" s="107"/>
      <c r="B419" s="107"/>
      <c r="C419" s="107"/>
      <c r="D419" s="107"/>
      <c r="E419" s="107"/>
      <c r="F419" s="108"/>
      <c r="G419" s="108"/>
      <c r="H419" s="108"/>
      <c r="I419" s="108"/>
      <c r="J419" s="108"/>
      <c r="K419" s="107"/>
      <c r="L419" s="107"/>
      <c r="M419" s="107"/>
      <c r="N419" s="107"/>
      <c r="O419" s="107"/>
      <c r="P419" s="107"/>
      <c r="Q419" s="107"/>
      <c r="R419" s="107"/>
      <c r="S419" s="107"/>
      <c r="T419" s="107"/>
      <c r="U419" s="107"/>
      <c r="V419" s="107"/>
      <c r="W419" s="107"/>
      <c r="X419" s="107"/>
      <c r="Y419" s="107"/>
      <c r="Z419" s="107"/>
    </row>
    <row r="420" spans="1:26" ht="15" customHeight="1" x14ac:dyDescent="0.15">
      <c r="A420" s="107"/>
      <c r="B420" s="107"/>
      <c r="C420" s="107"/>
      <c r="D420" s="107"/>
      <c r="E420" s="107"/>
      <c r="F420" s="108"/>
      <c r="G420" s="108"/>
      <c r="H420" s="108"/>
      <c r="I420" s="108"/>
      <c r="J420" s="108"/>
      <c r="K420" s="107"/>
      <c r="L420" s="107"/>
      <c r="M420" s="107"/>
      <c r="N420" s="107"/>
      <c r="O420" s="107"/>
      <c r="P420" s="107"/>
      <c r="Q420" s="107"/>
      <c r="R420" s="107"/>
      <c r="S420" s="107"/>
      <c r="T420" s="107"/>
      <c r="U420" s="107"/>
      <c r="V420" s="107"/>
      <c r="W420" s="107"/>
      <c r="X420" s="107"/>
      <c r="Y420" s="107"/>
      <c r="Z420" s="107"/>
    </row>
    <row r="421" spans="1:26" ht="15" customHeight="1" x14ac:dyDescent="0.15">
      <c r="A421" s="107"/>
      <c r="B421" s="107"/>
      <c r="C421" s="107"/>
      <c r="D421" s="107"/>
      <c r="E421" s="107"/>
      <c r="F421" s="108"/>
      <c r="G421" s="108"/>
      <c r="H421" s="108"/>
      <c r="I421" s="108"/>
      <c r="J421" s="108"/>
      <c r="K421" s="107"/>
      <c r="L421" s="107"/>
      <c r="M421" s="107"/>
      <c r="N421" s="107"/>
      <c r="O421" s="107"/>
      <c r="P421" s="107"/>
      <c r="Q421" s="107"/>
      <c r="R421" s="107"/>
      <c r="S421" s="107"/>
      <c r="T421" s="107"/>
      <c r="U421" s="107"/>
      <c r="V421" s="107"/>
      <c r="W421" s="107"/>
      <c r="X421" s="107"/>
      <c r="Y421" s="107"/>
      <c r="Z421" s="107"/>
    </row>
    <row r="422" spans="1:26" ht="15" customHeight="1" x14ac:dyDescent="0.15">
      <c r="A422" s="107"/>
      <c r="B422" s="107"/>
      <c r="C422" s="107"/>
      <c r="D422" s="107"/>
      <c r="E422" s="107"/>
      <c r="F422" s="108"/>
      <c r="G422" s="108"/>
      <c r="H422" s="108"/>
      <c r="I422" s="108"/>
      <c r="J422" s="108"/>
      <c r="K422" s="107"/>
      <c r="L422" s="107"/>
      <c r="M422" s="107"/>
      <c r="N422" s="107"/>
      <c r="O422" s="107"/>
      <c r="P422" s="107"/>
      <c r="Q422" s="107"/>
      <c r="R422" s="107"/>
      <c r="S422" s="107"/>
      <c r="T422" s="107"/>
      <c r="U422" s="107"/>
      <c r="V422" s="107"/>
      <c r="W422" s="107"/>
      <c r="X422" s="107"/>
      <c r="Y422" s="107"/>
      <c r="Z422" s="107"/>
    </row>
    <row r="423" spans="1:26" ht="15" customHeight="1" x14ac:dyDescent="0.15">
      <c r="A423" s="107"/>
      <c r="B423" s="107"/>
      <c r="C423" s="107"/>
      <c r="D423" s="107"/>
      <c r="E423" s="107"/>
      <c r="F423" s="108"/>
      <c r="G423" s="108"/>
      <c r="H423" s="108"/>
      <c r="I423" s="108"/>
      <c r="J423" s="108"/>
      <c r="K423" s="107"/>
      <c r="L423" s="107"/>
      <c r="M423" s="107"/>
      <c r="N423" s="107"/>
      <c r="O423" s="107"/>
      <c r="P423" s="107"/>
      <c r="Q423" s="107"/>
      <c r="R423" s="107"/>
      <c r="S423" s="107"/>
      <c r="T423" s="107"/>
      <c r="U423" s="107"/>
      <c r="V423" s="107"/>
      <c r="W423" s="107"/>
      <c r="X423" s="107"/>
      <c r="Y423" s="107"/>
      <c r="Z423" s="107"/>
    </row>
    <row r="424" spans="1:26" ht="15" customHeight="1" x14ac:dyDescent="0.15">
      <c r="A424" s="107"/>
      <c r="B424" s="107"/>
      <c r="C424" s="107"/>
      <c r="D424" s="107"/>
      <c r="E424" s="107"/>
      <c r="F424" s="108"/>
      <c r="G424" s="108"/>
      <c r="H424" s="108"/>
      <c r="I424" s="108"/>
      <c r="J424" s="108"/>
      <c r="K424" s="107"/>
      <c r="L424" s="107"/>
      <c r="M424" s="107"/>
      <c r="N424" s="107"/>
      <c r="O424" s="107"/>
      <c r="P424" s="107"/>
      <c r="Q424" s="107"/>
      <c r="R424" s="107"/>
      <c r="S424" s="107"/>
      <c r="T424" s="107"/>
      <c r="U424" s="107"/>
      <c r="V424" s="107"/>
      <c r="W424" s="107"/>
      <c r="X424" s="107"/>
      <c r="Y424" s="107"/>
      <c r="Z424" s="107"/>
    </row>
    <row r="425" spans="1:26" ht="15" customHeight="1" x14ac:dyDescent="0.15">
      <c r="A425" s="107"/>
      <c r="B425" s="107"/>
      <c r="C425" s="107"/>
      <c r="D425" s="107"/>
      <c r="E425" s="107"/>
      <c r="F425" s="108"/>
      <c r="G425" s="108"/>
      <c r="H425" s="108"/>
      <c r="I425" s="108"/>
      <c r="J425" s="108"/>
      <c r="K425" s="107"/>
      <c r="L425" s="107"/>
      <c r="M425" s="107"/>
      <c r="N425" s="107"/>
      <c r="O425" s="107"/>
      <c r="P425" s="107"/>
      <c r="Q425" s="107"/>
      <c r="R425" s="107"/>
      <c r="S425" s="107"/>
      <c r="T425" s="107"/>
      <c r="U425" s="107"/>
      <c r="V425" s="107"/>
      <c r="W425" s="107"/>
      <c r="X425" s="107"/>
      <c r="Y425" s="107"/>
      <c r="Z425" s="107"/>
    </row>
    <row r="426" spans="1:26" ht="15" customHeight="1" x14ac:dyDescent="0.15">
      <c r="A426" s="107"/>
      <c r="B426" s="107"/>
      <c r="C426" s="107"/>
      <c r="D426" s="107"/>
      <c r="E426" s="107"/>
      <c r="F426" s="108"/>
      <c r="G426" s="108"/>
      <c r="H426" s="108"/>
      <c r="I426" s="108"/>
      <c r="J426" s="108"/>
      <c r="K426" s="107"/>
      <c r="L426" s="107"/>
      <c r="M426" s="107"/>
      <c r="N426" s="107"/>
      <c r="O426" s="107"/>
      <c r="P426" s="107"/>
      <c r="Q426" s="107"/>
      <c r="R426" s="107"/>
      <c r="S426" s="107"/>
      <c r="T426" s="107"/>
      <c r="U426" s="107"/>
      <c r="V426" s="107"/>
      <c r="W426" s="107"/>
      <c r="X426" s="107"/>
      <c r="Y426" s="107"/>
      <c r="Z426" s="107"/>
    </row>
    <row r="427" spans="1:26" ht="15" customHeight="1" x14ac:dyDescent="0.15">
      <c r="A427" s="107"/>
      <c r="B427" s="107"/>
      <c r="C427" s="107"/>
      <c r="D427" s="107"/>
      <c r="E427" s="107"/>
      <c r="F427" s="108"/>
      <c r="G427" s="108"/>
      <c r="H427" s="108"/>
      <c r="I427" s="108"/>
      <c r="J427" s="108"/>
      <c r="K427" s="107"/>
      <c r="L427" s="107"/>
      <c r="M427" s="107"/>
      <c r="N427" s="107"/>
      <c r="O427" s="107"/>
      <c r="P427" s="107"/>
      <c r="Q427" s="107"/>
      <c r="R427" s="107"/>
      <c r="S427" s="107"/>
      <c r="T427" s="107"/>
      <c r="U427" s="107"/>
      <c r="V427" s="107"/>
      <c r="W427" s="107"/>
      <c r="X427" s="107"/>
      <c r="Y427" s="107"/>
      <c r="Z427" s="107"/>
    </row>
    <row r="428" spans="1:26" ht="15" customHeight="1" x14ac:dyDescent="0.15">
      <c r="A428" s="107"/>
      <c r="B428" s="107"/>
      <c r="C428" s="107"/>
      <c r="D428" s="107"/>
      <c r="E428" s="107"/>
      <c r="F428" s="108"/>
      <c r="G428" s="108"/>
      <c r="H428" s="108"/>
      <c r="I428" s="108"/>
      <c r="J428" s="108"/>
      <c r="K428" s="107"/>
      <c r="L428" s="107"/>
      <c r="M428" s="107"/>
      <c r="N428" s="107"/>
      <c r="O428" s="107"/>
      <c r="P428" s="107"/>
      <c r="Q428" s="107"/>
      <c r="R428" s="107"/>
      <c r="S428" s="107"/>
      <c r="T428" s="107"/>
      <c r="U428" s="107"/>
      <c r="V428" s="107"/>
      <c r="W428" s="107"/>
      <c r="X428" s="107"/>
      <c r="Y428" s="107"/>
      <c r="Z428" s="107"/>
    </row>
    <row r="429" spans="1:26" ht="15" customHeight="1" x14ac:dyDescent="0.15">
      <c r="A429" s="107"/>
      <c r="B429" s="107"/>
      <c r="C429" s="107"/>
      <c r="D429" s="107"/>
      <c r="E429" s="107"/>
      <c r="F429" s="108"/>
      <c r="G429" s="108"/>
      <c r="H429" s="108"/>
      <c r="I429" s="108"/>
      <c r="J429" s="108"/>
      <c r="K429" s="107"/>
      <c r="L429" s="107"/>
      <c r="M429" s="107"/>
      <c r="N429" s="107"/>
      <c r="O429" s="107"/>
      <c r="P429" s="107"/>
      <c r="Q429" s="107"/>
      <c r="R429" s="107"/>
      <c r="S429" s="107"/>
      <c r="T429" s="107"/>
      <c r="U429" s="107"/>
      <c r="V429" s="107"/>
      <c r="W429" s="107"/>
      <c r="X429" s="107"/>
      <c r="Y429" s="107"/>
      <c r="Z429" s="107"/>
    </row>
    <row r="430" spans="1:26" ht="15" customHeight="1" x14ac:dyDescent="0.15">
      <c r="A430" s="107"/>
      <c r="B430" s="107"/>
      <c r="C430" s="107"/>
      <c r="D430" s="107"/>
      <c r="E430" s="107"/>
      <c r="F430" s="108"/>
      <c r="G430" s="108"/>
      <c r="H430" s="108"/>
      <c r="I430" s="108"/>
      <c r="J430" s="108"/>
      <c r="K430" s="107"/>
      <c r="L430" s="107"/>
      <c r="M430" s="107"/>
      <c r="N430" s="107"/>
      <c r="O430" s="107"/>
      <c r="P430" s="107"/>
      <c r="Q430" s="107"/>
      <c r="R430" s="107"/>
      <c r="S430" s="107"/>
      <c r="T430" s="107"/>
      <c r="U430" s="107"/>
      <c r="V430" s="107"/>
      <c r="W430" s="107"/>
      <c r="X430" s="107"/>
      <c r="Y430" s="107"/>
      <c r="Z430" s="107"/>
    </row>
    <row r="431" spans="1:26" ht="15" customHeight="1" x14ac:dyDescent="0.15">
      <c r="A431" s="107"/>
      <c r="B431" s="107"/>
      <c r="C431" s="107"/>
      <c r="D431" s="107"/>
      <c r="E431" s="107"/>
      <c r="F431" s="108"/>
      <c r="G431" s="108"/>
      <c r="H431" s="108"/>
      <c r="I431" s="108"/>
      <c r="J431" s="108"/>
      <c r="K431" s="107"/>
      <c r="L431" s="107"/>
      <c r="M431" s="107"/>
      <c r="N431" s="107"/>
      <c r="O431" s="107"/>
      <c r="P431" s="107"/>
      <c r="Q431" s="107"/>
      <c r="R431" s="107"/>
      <c r="S431" s="107"/>
      <c r="T431" s="107"/>
      <c r="U431" s="107"/>
      <c r="V431" s="107"/>
      <c r="W431" s="107"/>
      <c r="X431" s="107"/>
      <c r="Y431" s="107"/>
      <c r="Z431" s="107"/>
    </row>
    <row r="432" spans="1:26" ht="15" customHeight="1" x14ac:dyDescent="0.15">
      <c r="A432" s="107"/>
      <c r="B432" s="107"/>
      <c r="C432" s="107"/>
      <c r="D432" s="107"/>
      <c r="E432" s="107"/>
      <c r="F432" s="108"/>
      <c r="G432" s="108"/>
      <c r="H432" s="108"/>
      <c r="I432" s="108"/>
      <c r="J432" s="108"/>
      <c r="K432" s="107"/>
      <c r="L432" s="107"/>
      <c r="M432" s="107"/>
      <c r="N432" s="107"/>
      <c r="O432" s="107"/>
      <c r="P432" s="107"/>
      <c r="Q432" s="107"/>
      <c r="R432" s="107"/>
      <c r="S432" s="107"/>
      <c r="T432" s="107"/>
      <c r="U432" s="107"/>
      <c r="V432" s="107"/>
      <c r="W432" s="107"/>
      <c r="X432" s="107"/>
      <c r="Y432" s="107"/>
      <c r="Z432" s="107"/>
    </row>
    <row r="433" spans="1:26" ht="15" customHeight="1" x14ac:dyDescent="0.15">
      <c r="A433" s="107"/>
      <c r="B433" s="107"/>
      <c r="C433" s="107"/>
      <c r="D433" s="107"/>
      <c r="E433" s="107"/>
      <c r="F433" s="108"/>
      <c r="G433" s="108"/>
      <c r="H433" s="108"/>
      <c r="I433" s="108"/>
      <c r="J433" s="108"/>
      <c r="K433" s="107"/>
      <c r="L433" s="107"/>
      <c r="M433" s="107"/>
      <c r="N433" s="107"/>
      <c r="O433" s="107"/>
      <c r="P433" s="107"/>
      <c r="Q433" s="107"/>
      <c r="R433" s="107"/>
      <c r="S433" s="107"/>
      <c r="T433" s="107"/>
      <c r="U433" s="107"/>
      <c r="V433" s="107"/>
      <c r="W433" s="107"/>
      <c r="X433" s="107"/>
      <c r="Y433" s="107"/>
      <c r="Z433" s="107"/>
    </row>
    <row r="434" spans="1:26" ht="15" customHeight="1" x14ac:dyDescent="0.15">
      <c r="A434" s="107"/>
      <c r="B434" s="107"/>
      <c r="C434" s="107"/>
      <c r="D434" s="107"/>
      <c r="E434" s="107"/>
      <c r="F434" s="108"/>
      <c r="G434" s="108"/>
      <c r="H434" s="108"/>
      <c r="I434" s="108"/>
      <c r="J434" s="108"/>
      <c r="K434" s="107"/>
      <c r="L434" s="107"/>
      <c r="M434" s="107"/>
      <c r="N434" s="107"/>
      <c r="O434" s="107"/>
      <c r="P434" s="107"/>
      <c r="Q434" s="107"/>
      <c r="R434" s="107"/>
      <c r="S434" s="107"/>
      <c r="T434" s="107"/>
      <c r="U434" s="107"/>
      <c r="V434" s="107"/>
      <c r="W434" s="107"/>
      <c r="X434" s="107"/>
      <c r="Y434" s="107"/>
      <c r="Z434" s="107"/>
    </row>
    <row r="435" spans="1:26" ht="15" customHeight="1" x14ac:dyDescent="0.15">
      <c r="A435" s="107"/>
      <c r="B435" s="107"/>
      <c r="C435" s="107"/>
      <c r="D435" s="107"/>
      <c r="E435" s="107"/>
      <c r="F435" s="108"/>
      <c r="G435" s="108"/>
      <c r="H435" s="108"/>
      <c r="I435" s="108"/>
      <c r="J435" s="108"/>
      <c r="K435" s="107"/>
      <c r="L435" s="107"/>
      <c r="M435" s="107"/>
      <c r="N435" s="107"/>
      <c r="O435" s="107"/>
      <c r="P435" s="107"/>
      <c r="Q435" s="107"/>
      <c r="R435" s="107"/>
      <c r="S435" s="107"/>
      <c r="T435" s="107"/>
      <c r="U435" s="107"/>
      <c r="V435" s="107"/>
      <c r="W435" s="107"/>
      <c r="X435" s="107"/>
      <c r="Y435" s="107"/>
      <c r="Z435" s="107"/>
    </row>
    <row r="436" spans="1:26" ht="15" customHeight="1" x14ac:dyDescent="0.15">
      <c r="A436" s="107"/>
      <c r="B436" s="107"/>
      <c r="C436" s="107"/>
      <c r="D436" s="107"/>
      <c r="E436" s="107"/>
      <c r="F436" s="108"/>
      <c r="G436" s="108"/>
      <c r="H436" s="108"/>
      <c r="I436" s="108"/>
      <c r="J436" s="108"/>
      <c r="K436" s="107"/>
      <c r="L436" s="107"/>
      <c r="M436" s="107"/>
      <c r="N436" s="107"/>
      <c r="O436" s="107"/>
      <c r="P436" s="107"/>
      <c r="Q436" s="107"/>
      <c r="R436" s="107"/>
      <c r="S436" s="107"/>
      <c r="T436" s="107"/>
      <c r="U436" s="107"/>
      <c r="V436" s="107"/>
      <c r="W436" s="107"/>
      <c r="X436" s="107"/>
      <c r="Y436" s="107"/>
      <c r="Z436" s="107"/>
    </row>
    <row r="437" spans="1:26" ht="15" customHeight="1" x14ac:dyDescent="0.15">
      <c r="A437" s="107"/>
      <c r="B437" s="107"/>
      <c r="C437" s="107"/>
      <c r="D437" s="107"/>
      <c r="E437" s="107"/>
      <c r="F437" s="108"/>
      <c r="G437" s="108"/>
      <c r="H437" s="108"/>
      <c r="I437" s="108"/>
      <c r="J437" s="108"/>
      <c r="K437" s="107"/>
      <c r="L437" s="107"/>
      <c r="M437" s="107"/>
      <c r="N437" s="107"/>
      <c r="O437" s="107"/>
      <c r="P437" s="107"/>
      <c r="Q437" s="107"/>
      <c r="R437" s="107"/>
      <c r="S437" s="107"/>
      <c r="T437" s="107"/>
      <c r="U437" s="107"/>
      <c r="V437" s="107"/>
      <c r="W437" s="107"/>
      <c r="X437" s="107"/>
      <c r="Y437" s="107"/>
      <c r="Z437" s="107"/>
    </row>
    <row r="438" spans="1:26" ht="15" customHeight="1" x14ac:dyDescent="0.15">
      <c r="A438" s="107"/>
      <c r="B438" s="107"/>
      <c r="C438" s="107"/>
      <c r="D438" s="107"/>
      <c r="E438" s="107"/>
      <c r="F438" s="108"/>
      <c r="G438" s="108"/>
      <c r="H438" s="108"/>
      <c r="I438" s="108"/>
      <c r="J438" s="108"/>
      <c r="K438" s="107"/>
      <c r="L438" s="107"/>
      <c r="M438" s="107"/>
      <c r="N438" s="107"/>
      <c r="O438" s="107"/>
      <c r="P438" s="107"/>
      <c r="Q438" s="107"/>
      <c r="R438" s="107"/>
      <c r="S438" s="107"/>
      <c r="T438" s="107"/>
      <c r="U438" s="107"/>
      <c r="V438" s="107"/>
      <c r="W438" s="107"/>
      <c r="X438" s="107"/>
      <c r="Y438" s="107"/>
      <c r="Z438" s="107"/>
    </row>
    <row r="439" spans="1:26" ht="15" customHeight="1" x14ac:dyDescent="0.15">
      <c r="A439" s="107"/>
      <c r="B439" s="107"/>
      <c r="C439" s="107"/>
      <c r="D439" s="107"/>
      <c r="E439" s="107"/>
      <c r="F439" s="108"/>
      <c r="G439" s="108"/>
      <c r="H439" s="108"/>
      <c r="I439" s="108"/>
      <c r="J439" s="108"/>
      <c r="K439" s="107"/>
      <c r="L439" s="107"/>
      <c r="M439" s="107"/>
      <c r="N439" s="107"/>
      <c r="O439" s="107"/>
      <c r="P439" s="107"/>
      <c r="Q439" s="107"/>
      <c r="R439" s="107"/>
      <c r="S439" s="107"/>
      <c r="T439" s="107"/>
      <c r="U439" s="107"/>
      <c r="V439" s="107"/>
      <c r="W439" s="107"/>
      <c r="X439" s="107"/>
      <c r="Y439" s="107"/>
      <c r="Z439" s="107"/>
    </row>
    <row r="440" spans="1:26" ht="15" customHeight="1" x14ac:dyDescent="0.15">
      <c r="A440" s="107"/>
      <c r="B440" s="107"/>
      <c r="C440" s="107"/>
      <c r="D440" s="107"/>
      <c r="E440" s="107"/>
      <c r="F440" s="108"/>
      <c r="G440" s="108"/>
      <c r="H440" s="108"/>
      <c r="I440" s="108"/>
      <c r="J440" s="108"/>
      <c r="K440" s="107"/>
      <c r="L440" s="107"/>
      <c r="M440" s="107"/>
      <c r="N440" s="107"/>
      <c r="O440" s="107"/>
      <c r="P440" s="107"/>
      <c r="Q440" s="107"/>
      <c r="R440" s="107"/>
      <c r="S440" s="107"/>
      <c r="T440" s="107"/>
      <c r="U440" s="107"/>
      <c r="V440" s="107"/>
      <c r="W440" s="107"/>
      <c r="X440" s="107"/>
      <c r="Y440" s="107"/>
      <c r="Z440" s="107"/>
    </row>
    <row r="441" spans="1:26" ht="15" customHeight="1" x14ac:dyDescent="0.15">
      <c r="A441" s="107"/>
      <c r="B441" s="107"/>
      <c r="C441" s="107"/>
      <c r="D441" s="107"/>
      <c r="E441" s="107"/>
      <c r="F441" s="108"/>
      <c r="G441" s="108"/>
      <c r="H441" s="108"/>
      <c r="I441" s="108"/>
      <c r="J441" s="108"/>
      <c r="K441" s="107"/>
      <c r="L441" s="107"/>
      <c r="M441" s="107"/>
      <c r="N441" s="107"/>
      <c r="O441" s="107"/>
      <c r="P441" s="107"/>
      <c r="Q441" s="107"/>
      <c r="R441" s="107"/>
      <c r="S441" s="107"/>
      <c r="T441" s="107"/>
      <c r="U441" s="107"/>
      <c r="V441" s="107"/>
      <c r="W441" s="107"/>
      <c r="X441" s="107"/>
      <c r="Y441" s="107"/>
      <c r="Z441" s="107"/>
    </row>
    <row r="442" spans="1:26" ht="15" customHeight="1" x14ac:dyDescent="0.15">
      <c r="A442" s="107"/>
      <c r="B442" s="107"/>
      <c r="C442" s="107"/>
      <c r="D442" s="107"/>
      <c r="E442" s="107"/>
      <c r="F442" s="108"/>
      <c r="G442" s="108"/>
      <c r="H442" s="108"/>
      <c r="I442" s="108"/>
      <c r="J442" s="108"/>
      <c r="K442" s="107"/>
      <c r="L442" s="107"/>
      <c r="M442" s="107"/>
      <c r="N442" s="107"/>
      <c r="O442" s="107"/>
      <c r="P442" s="107"/>
      <c r="Q442" s="107"/>
      <c r="R442" s="107"/>
      <c r="S442" s="107"/>
      <c r="T442" s="107"/>
      <c r="U442" s="107"/>
      <c r="V442" s="107"/>
      <c r="W442" s="107"/>
      <c r="X442" s="107"/>
      <c r="Y442" s="107"/>
      <c r="Z442" s="107"/>
    </row>
    <row r="443" spans="1:26" ht="15" customHeight="1" x14ac:dyDescent="0.15">
      <c r="A443" s="107"/>
      <c r="B443" s="107"/>
      <c r="C443" s="107"/>
      <c r="D443" s="107"/>
      <c r="E443" s="107"/>
      <c r="F443" s="108"/>
      <c r="G443" s="108"/>
      <c r="H443" s="108"/>
      <c r="I443" s="108"/>
      <c r="J443" s="108"/>
      <c r="K443" s="107"/>
      <c r="L443" s="107"/>
      <c r="M443" s="107"/>
      <c r="N443" s="107"/>
      <c r="O443" s="107"/>
      <c r="P443" s="107"/>
      <c r="Q443" s="107"/>
      <c r="R443" s="107"/>
      <c r="S443" s="107"/>
      <c r="T443" s="107"/>
      <c r="U443" s="107"/>
      <c r="V443" s="107"/>
      <c r="W443" s="107"/>
      <c r="X443" s="107"/>
      <c r="Y443" s="107"/>
      <c r="Z443" s="107"/>
    </row>
    <row r="444" spans="1:26" ht="15" customHeight="1" x14ac:dyDescent="0.15">
      <c r="A444" s="107"/>
      <c r="B444" s="107"/>
      <c r="C444" s="107"/>
      <c r="D444" s="107"/>
      <c r="E444" s="107"/>
      <c r="F444" s="108"/>
      <c r="G444" s="108"/>
      <c r="H444" s="108"/>
      <c r="I444" s="108"/>
      <c r="J444" s="108"/>
      <c r="K444" s="107"/>
      <c r="L444" s="107"/>
      <c r="M444" s="107"/>
      <c r="N444" s="107"/>
      <c r="O444" s="107"/>
      <c r="P444" s="107"/>
      <c r="Q444" s="107"/>
      <c r="R444" s="107"/>
      <c r="S444" s="107"/>
      <c r="T444" s="107"/>
      <c r="U444" s="107"/>
      <c r="V444" s="107"/>
      <c r="W444" s="107"/>
      <c r="X444" s="107"/>
      <c r="Y444" s="107"/>
      <c r="Z444" s="107"/>
    </row>
    <row r="445" spans="1:26" ht="15" customHeight="1" x14ac:dyDescent="0.15">
      <c r="A445" s="107"/>
      <c r="B445" s="107"/>
      <c r="C445" s="107"/>
      <c r="D445" s="107"/>
      <c r="E445" s="107"/>
      <c r="F445" s="108"/>
      <c r="G445" s="108"/>
      <c r="H445" s="108"/>
      <c r="I445" s="108"/>
      <c r="J445" s="108"/>
      <c r="K445" s="107"/>
      <c r="L445" s="107"/>
      <c r="M445" s="107"/>
      <c r="N445" s="107"/>
      <c r="O445" s="107"/>
      <c r="P445" s="107"/>
      <c r="Q445" s="107"/>
      <c r="R445" s="107"/>
      <c r="S445" s="107"/>
      <c r="T445" s="107"/>
      <c r="U445" s="107"/>
      <c r="V445" s="107"/>
      <c r="W445" s="107"/>
      <c r="X445" s="107"/>
      <c r="Y445" s="107"/>
      <c r="Z445" s="107"/>
    </row>
    <row r="446" spans="1:26" ht="15" customHeight="1" x14ac:dyDescent="0.15">
      <c r="A446" s="107"/>
      <c r="B446" s="107"/>
      <c r="C446" s="107"/>
      <c r="D446" s="107"/>
      <c r="E446" s="107"/>
      <c r="F446" s="108"/>
      <c r="G446" s="108"/>
      <c r="H446" s="108"/>
      <c r="I446" s="108"/>
      <c r="J446" s="108"/>
      <c r="K446" s="107"/>
      <c r="L446" s="107"/>
      <c r="M446" s="107"/>
      <c r="N446" s="107"/>
      <c r="O446" s="107"/>
      <c r="P446" s="107"/>
      <c r="Q446" s="107"/>
      <c r="R446" s="107"/>
      <c r="S446" s="107"/>
      <c r="T446" s="107"/>
      <c r="U446" s="107"/>
      <c r="V446" s="107"/>
      <c r="W446" s="107"/>
      <c r="X446" s="107"/>
      <c r="Y446" s="107"/>
      <c r="Z446" s="107"/>
    </row>
    <row r="447" spans="1:26" ht="15" customHeight="1" x14ac:dyDescent="0.15">
      <c r="A447" s="107"/>
      <c r="B447" s="107"/>
      <c r="C447" s="107"/>
      <c r="D447" s="107"/>
      <c r="E447" s="107"/>
      <c r="F447" s="108"/>
      <c r="G447" s="108"/>
      <c r="H447" s="108"/>
      <c r="I447" s="108"/>
      <c r="J447" s="108"/>
      <c r="K447" s="107"/>
      <c r="L447" s="107"/>
      <c r="M447" s="107"/>
      <c r="N447" s="107"/>
      <c r="O447" s="107"/>
      <c r="P447" s="107"/>
      <c r="Q447" s="107"/>
      <c r="R447" s="107"/>
      <c r="S447" s="107"/>
      <c r="T447" s="107"/>
      <c r="U447" s="107"/>
      <c r="V447" s="107"/>
      <c r="W447" s="107"/>
      <c r="X447" s="107"/>
      <c r="Y447" s="107"/>
      <c r="Z447" s="107"/>
    </row>
    <row r="448" spans="1:26" ht="15" customHeight="1" x14ac:dyDescent="0.15">
      <c r="A448" s="107"/>
      <c r="B448" s="107"/>
      <c r="C448" s="107"/>
      <c r="D448" s="107"/>
      <c r="E448" s="107"/>
      <c r="F448" s="108"/>
      <c r="G448" s="108"/>
      <c r="H448" s="108"/>
      <c r="I448" s="108"/>
      <c r="J448" s="108"/>
      <c r="K448" s="107"/>
      <c r="L448" s="107"/>
      <c r="M448" s="107"/>
      <c r="N448" s="107"/>
      <c r="O448" s="107"/>
      <c r="P448" s="107"/>
      <c r="Q448" s="107"/>
      <c r="R448" s="107"/>
      <c r="S448" s="107"/>
      <c r="T448" s="107"/>
      <c r="U448" s="107"/>
      <c r="V448" s="107"/>
      <c r="W448" s="107"/>
      <c r="X448" s="107"/>
      <c r="Y448" s="107"/>
      <c r="Z448" s="107"/>
    </row>
    <row r="449" spans="1:26" ht="15" customHeight="1" x14ac:dyDescent="0.15">
      <c r="A449" s="107"/>
      <c r="B449" s="107"/>
      <c r="C449" s="107"/>
      <c r="D449" s="107"/>
      <c r="E449" s="107"/>
      <c r="F449" s="108"/>
      <c r="G449" s="108"/>
      <c r="H449" s="108"/>
      <c r="I449" s="108"/>
      <c r="J449" s="108"/>
      <c r="K449" s="107"/>
      <c r="L449" s="107"/>
      <c r="M449" s="107"/>
      <c r="N449" s="107"/>
      <c r="O449" s="107"/>
      <c r="P449" s="107"/>
      <c r="Q449" s="107"/>
      <c r="R449" s="107"/>
      <c r="S449" s="107"/>
      <c r="T449" s="107"/>
      <c r="U449" s="107"/>
      <c r="V449" s="107"/>
      <c r="W449" s="107"/>
      <c r="X449" s="107"/>
      <c r="Y449" s="107"/>
      <c r="Z449" s="107"/>
    </row>
    <row r="450" spans="1:26" ht="15" customHeight="1" x14ac:dyDescent="0.15">
      <c r="A450" s="107"/>
      <c r="B450" s="107"/>
      <c r="C450" s="107"/>
      <c r="D450" s="107"/>
      <c r="E450" s="107"/>
      <c r="F450" s="108"/>
      <c r="G450" s="108"/>
      <c r="H450" s="108"/>
      <c r="I450" s="108"/>
      <c r="J450" s="108"/>
      <c r="K450" s="107"/>
      <c r="L450" s="107"/>
      <c r="M450" s="107"/>
      <c r="N450" s="107"/>
      <c r="O450" s="107"/>
      <c r="P450" s="107"/>
      <c r="Q450" s="107"/>
      <c r="R450" s="107"/>
      <c r="S450" s="107"/>
      <c r="T450" s="107"/>
      <c r="U450" s="107"/>
      <c r="V450" s="107"/>
      <c r="W450" s="107"/>
      <c r="X450" s="107"/>
      <c r="Y450" s="107"/>
      <c r="Z450" s="107"/>
    </row>
    <row r="451" spans="1:26" ht="15" customHeight="1" x14ac:dyDescent="0.15">
      <c r="A451" s="107"/>
      <c r="B451" s="107"/>
      <c r="C451" s="107"/>
      <c r="D451" s="107"/>
      <c r="E451" s="107"/>
      <c r="F451" s="108"/>
      <c r="G451" s="108"/>
      <c r="H451" s="108"/>
      <c r="I451" s="108"/>
      <c r="J451" s="108"/>
      <c r="K451" s="107"/>
      <c r="L451" s="107"/>
      <c r="M451" s="107"/>
      <c r="N451" s="107"/>
      <c r="O451" s="107"/>
      <c r="P451" s="107"/>
      <c r="Q451" s="107"/>
      <c r="R451" s="107"/>
      <c r="S451" s="107"/>
      <c r="T451" s="107"/>
      <c r="U451" s="107"/>
      <c r="V451" s="107"/>
      <c r="W451" s="107"/>
      <c r="X451" s="107"/>
      <c r="Y451" s="107"/>
      <c r="Z451" s="107"/>
    </row>
    <row r="452" spans="1:26" ht="15" customHeight="1" x14ac:dyDescent="0.15">
      <c r="A452" s="107"/>
      <c r="B452" s="107"/>
      <c r="C452" s="107"/>
      <c r="D452" s="107"/>
      <c r="E452" s="107"/>
      <c r="F452" s="108"/>
      <c r="G452" s="108"/>
      <c r="H452" s="108"/>
      <c r="I452" s="108"/>
      <c r="J452" s="108"/>
      <c r="K452" s="107"/>
      <c r="L452" s="107"/>
      <c r="M452" s="107"/>
      <c r="N452" s="107"/>
      <c r="O452" s="107"/>
      <c r="P452" s="107"/>
      <c r="Q452" s="107"/>
      <c r="R452" s="107"/>
      <c r="S452" s="107"/>
      <c r="T452" s="107"/>
      <c r="U452" s="107"/>
      <c r="V452" s="107"/>
      <c r="W452" s="107"/>
      <c r="X452" s="107"/>
      <c r="Y452" s="107"/>
      <c r="Z452" s="107"/>
    </row>
    <row r="453" spans="1:26" ht="15" customHeight="1" x14ac:dyDescent="0.15">
      <c r="A453" s="107"/>
      <c r="B453" s="107"/>
      <c r="C453" s="107"/>
      <c r="D453" s="107"/>
      <c r="E453" s="107"/>
      <c r="F453" s="108"/>
      <c r="G453" s="108"/>
      <c r="H453" s="108"/>
      <c r="I453" s="108"/>
      <c r="J453" s="108"/>
      <c r="K453" s="107"/>
      <c r="L453" s="107"/>
      <c r="M453" s="107"/>
      <c r="N453" s="107"/>
      <c r="O453" s="107"/>
      <c r="P453" s="107"/>
      <c r="Q453" s="107"/>
      <c r="R453" s="107"/>
      <c r="S453" s="107"/>
      <c r="T453" s="107"/>
      <c r="U453" s="107"/>
      <c r="V453" s="107"/>
      <c r="W453" s="107"/>
      <c r="X453" s="107"/>
      <c r="Y453" s="107"/>
      <c r="Z453" s="107"/>
    </row>
    <row r="454" spans="1:26" ht="15" customHeight="1" x14ac:dyDescent="0.15">
      <c r="A454" s="107"/>
      <c r="B454" s="107"/>
      <c r="C454" s="107"/>
      <c r="D454" s="107"/>
      <c r="E454" s="107"/>
      <c r="F454" s="108"/>
      <c r="G454" s="108"/>
      <c r="H454" s="108"/>
      <c r="I454" s="108"/>
      <c r="J454" s="108"/>
      <c r="K454" s="107"/>
      <c r="L454" s="107"/>
      <c r="M454" s="107"/>
      <c r="N454" s="107"/>
      <c r="O454" s="107"/>
      <c r="P454" s="107"/>
      <c r="Q454" s="107"/>
      <c r="R454" s="107"/>
      <c r="S454" s="107"/>
      <c r="T454" s="107"/>
      <c r="U454" s="107"/>
      <c r="V454" s="107"/>
      <c r="W454" s="107"/>
      <c r="X454" s="107"/>
      <c r="Y454" s="107"/>
      <c r="Z454" s="107"/>
    </row>
    <row r="455" spans="1:26" ht="15" customHeight="1" x14ac:dyDescent="0.15">
      <c r="A455" s="107"/>
      <c r="B455" s="107"/>
      <c r="C455" s="107"/>
      <c r="D455" s="107"/>
      <c r="E455" s="107"/>
      <c r="F455" s="108"/>
      <c r="G455" s="108"/>
      <c r="H455" s="108"/>
      <c r="I455" s="108"/>
      <c r="J455" s="108"/>
      <c r="K455" s="107"/>
      <c r="L455" s="107"/>
      <c r="M455" s="107"/>
      <c r="N455" s="107"/>
      <c r="O455" s="107"/>
      <c r="P455" s="107"/>
      <c r="Q455" s="107"/>
      <c r="R455" s="107"/>
      <c r="S455" s="107"/>
      <c r="T455" s="107"/>
      <c r="U455" s="107"/>
      <c r="V455" s="107"/>
      <c r="W455" s="107"/>
      <c r="X455" s="107"/>
      <c r="Y455" s="107"/>
      <c r="Z455" s="107"/>
    </row>
    <row r="456" spans="1:26" ht="15" customHeight="1" x14ac:dyDescent="0.15">
      <c r="A456" s="107"/>
      <c r="B456" s="107"/>
      <c r="C456" s="107"/>
      <c r="D456" s="107"/>
      <c r="E456" s="107"/>
      <c r="F456" s="108"/>
      <c r="G456" s="108"/>
      <c r="H456" s="108"/>
      <c r="I456" s="108"/>
      <c r="J456" s="108"/>
      <c r="K456" s="107"/>
      <c r="L456" s="107"/>
      <c r="M456" s="107"/>
      <c r="N456" s="107"/>
      <c r="O456" s="107"/>
      <c r="P456" s="107"/>
      <c r="Q456" s="107"/>
      <c r="R456" s="107"/>
      <c r="S456" s="107"/>
      <c r="T456" s="107"/>
      <c r="U456" s="107"/>
      <c r="V456" s="107"/>
      <c r="W456" s="107"/>
      <c r="X456" s="107"/>
      <c r="Y456" s="107"/>
      <c r="Z456" s="107"/>
    </row>
    <row r="457" spans="1:26" ht="15" customHeight="1" x14ac:dyDescent="0.15">
      <c r="A457" s="107"/>
      <c r="B457" s="107"/>
      <c r="C457" s="107"/>
      <c r="D457" s="107"/>
      <c r="E457" s="107"/>
      <c r="F457" s="108"/>
      <c r="G457" s="108"/>
      <c r="H457" s="108"/>
      <c r="I457" s="108"/>
      <c r="J457" s="108"/>
      <c r="K457" s="107"/>
      <c r="L457" s="107"/>
      <c r="M457" s="107"/>
      <c r="N457" s="107"/>
      <c r="O457" s="107"/>
      <c r="P457" s="107"/>
      <c r="Q457" s="107"/>
      <c r="R457" s="107"/>
      <c r="S457" s="107"/>
      <c r="T457" s="107"/>
      <c r="U457" s="107"/>
      <c r="V457" s="107"/>
      <c r="W457" s="107"/>
      <c r="X457" s="107"/>
      <c r="Y457" s="107"/>
      <c r="Z457" s="107"/>
    </row>
    <row r="458" spans="1:26" ht="15" customHeight="1" x14ac:dyDescent="0.15">
      <c r="A458" s="107"/>
      <c r="B458" s="107"/>
      <c r="C458" s="107"/>
      <c r="D458" s="107"/>
      <c r="E458" s="107"/>
      <c r="F458" s="108"/>
      <c r="G458" s="108"/>
      <c r="H458" s="108"/>
      <c r="I458" s="108"/>
      <c r="J458" s="108"/>
      <c r="K458" s="107"/>
      <c r="L458" s="107"/>
      <c r="M458" s="107"/>
      <c r="N458" s="107"/>
      <c r="O458" s="107"/>
      <c r="P458" s="107"/>
      <c r="Q458" s="107"/>
      <c r="R458" s="107"/>
      <c r="S458" s="107"/>
      <c r="T458" s="107"/>
      <c r="U458" s="107"/>
      <c r="V458" s="107"/>
      <c r="W458" s="107"/>
      <c r="X458" s="107"/>
      <c r="Y458" s="107"/>
      <c r="Z458" s="107"/>
    </row>
    <row r="459" spans="1:26" ht="15" customHeight="1" x14ac:dyDescent="0.15">
      <c r="A459" s="107"/>
      <c r="B459" s="107"/>
      <c r="C459" s="107"/>
      <c r="D459" s="107"/>
      <c r="E459" s="107"/>
      <c r="F459" s="108"/>
      <c r="G459" s="108"/>
      <c r="H459" s="108"/>
      <c r="I459" s="108"/>
      <c r="J459" s="108"/>
      <c r="K459" s="107"/>
      <c r="L459" s="107"/>
      <c r="M459" s="107"/>
      <c r="N459" s="107"/>
      <c r="O459" s="107"/>
      <c r="P459" s="107"/>
      <c r="Q459" s="107"/>
      <c r="R459" s="107"/>
      <c r="S459" s="107"/>
      <c r="T459" s="107"/>
      <c r="U459" s="107"/>
      <c r="V459" s="107"/>
      <c r="W459" s="107"/>
      <c r="X459" s="107"/>
      <c r="Y459" s="107"/>
      <c r="Z459" s="107"/>
    </row>
    <row r="460" spans="1:26" ht="15" customHeight="1" x14ac:dyDescent="0.15">
      <c r="A460" s="107"/>
      <c r="B460" s="107"/>
      <c r="C460" s="107"/>
      <c r="D460" s="107"/>
      <c r="E460" s="107"/>
      <c r="F460" s="108"/>
      <c r="G460" s="108"/>
      <c r="H460" s="108"/>
      <c r="I460" s="108"/>
      <c r="J460" s="108"/>
      <c r="K460" s="107"/>
      <c r="L460" s="107"/>
      <c r="M460" s="107"/>
      <c r="N460" s="107"/>
      <c r="O460" s="107"/>
      <c r="P460" s="107"/>
      <c r="Q460" s="107"/>
      <c r="R460" s="107"/>
      <c r="S460" s="107"/>
      <c r="T460" s="107"/>
      <c r="U460" s="107"/>
      <c r="V460" s="107"/>
      <c r="W460" s="107"/>
      <c r="X460" s="107"/>
      <c r="Y460" s="107"/>
      <c r="Z460" s="107"/>
    </row>
    <row r="461" spans="1:26" ht="15" customHeight="1" x14ac:dyDescent="0.15">
      <c r="A461" s="107"/>
      <c r="B461" s="107"/>
      <c r="C461" s="107"/>
      <c r="D461" s="107"/>
      <c r="E461" s="107"/>
      <c r="F461" s="108"/>
      <c r="G461" s="108"/>
      <c r="H461" s="108"/>
      <c r="I461" s="108"/>
      <c r="J461" s="108"/>
      <c r="K461" s="107"/>
      <c r="L461" s="107"/>
      <c r="M461" s="107"/>
      <c r="N461" s="107"/>
      <c r="O461" s="107"/>
      <c r="P461" s="107"/>
      <c r="Q461" s="107"/>
      <c r="R461" s="107"/>
      <c r="S461" s="107"/>
      <c r="T461" s="107"/>
      <c r="U461" s="107"/>
      <c r="V461" s="107"/>
      <c r="W461" s="107"/>
      <c r="X461" s="107"/>
      <c r="Y461" s="107"/>
      <c r="Z461" s="107"/>
    </row>
    <row r="462" spans="1:26" ht="15" customHeight="1" x14ac:dyDescent="0.15">
      <c r="A462" s="107"/>
      <c r="B462" s="107"/>
      <c r="C462" s="107"/>
      <c r="D462" s="107"/>
      <c r="E462" s="107"/>
      <c r="F462" s="108"/>
      <c r="G462" s="108"/>
      <c r="H462" s="108"/>
      <c r="I462" s="108"/>
      <c r="J462" s="108"/>
      <c r="K462" s="107"/>
      <c r="L462" s="107"/>
      <c r="M462" s="107"/>
      <c r="N462" s="107"/>
      <c r="O462" s="107"/>
      <c r="P462" s="107"/>
      <c r="Q462" s="107"/>
      <c r="R462" s="107"/>
      <c r="S462" s="107"/>
      <c r="T462" s="107"/>
      <c r="U462" s="107"/>
      <c r="V462" s="107"/>
      <c r="W462" s="107"/>
      <c r="X462" s="107"/>
      <c r="Y462" s="107"/>
      <c r="Z462" s="107"/>
    </row>
    <row r="463" spans="1:26" ht="15" customHeight="1" x14ac:dyDescent="0.15">
      <c r="A463" s="107"/>
      <c r="B463" s="107"/>
      <c r="C463" s="107"/>
      <c r="D463" s="107"/>
      <c r="E463" s="107"/>
      <c r="F463" s="108"/>
      <c r="G463" s="108"/>
      <c r="H463" s="108"/>
      <c r="I463" s="108"/>
      <c r="J463" s="108"/>
      <c r="K463" s="107"/>
      <c r="L463" s="107"/>
      <c r="M463" s="107"/>
      <c r="N463" s="107"/>
      <c r="O463" s="107"/>
      <c r="P463" s="107"/>
      <c r="Q463" s="107"/>
      <c r="R463" s="107"/>
      <c r="S463" s="107"/>
      <c r="T463" s="107"/>
      <c r="U463" s="107"/>
      <c r="V463" s="107"/>
      <c r="W463" s="107"/>
      <c r="X463" s="107"/>
      <c r="Y463" s="107"/>
      <c r="Z463" s="107"/>
    </row>
    <row r="464" spans="1:26" ht="15" customHeight="1" x14ac:dyDescent="0.15">
      <c r="A464" s="107"/>
      <c r="B464" s="107"/>
      <c r="C464" s="107"/>
      <c r="D464" s="107"/>
      <c r="E464" s="107"/>
      <c r="F464" s="108"/>
      <c r="G464" s="108"/>
      <c r="H464" s="108"/>
      <c r="I464" s="108"/>
      <c r="J464" s="108"/>
      <c r="K464" s="107"/>
      <c r="L464" s="107"/>
      <c r="M464" s="107"/>
      <c r="N464" s="107"/>
      <c r="O464" s="107"/>
      <c r="P464" s="107"/>
      <c r="Q464" s="107"/>
      <c r="R464" s="107"/>
      <c r="S464" s="107"/>
      <c r="T464" s="107"/>
      <c r="U464" s="107"/>
      <c r="V464" s="107"/>
      <c r="W464" s="107"/>
      <c r="X464" s="107"/>
      <c r="Y464" s="107"/>
      <c r="Z464" s="107"/>
    </row>
    <row r="465" spans="1:26" ht="15" customHeight="1" x14ac:dyDescent="0.15">
      <c r="A465" s="107"/>
      <c r="B465" s="107"/>
      <c r="C465" s="107"/>
      <c r="D465" s="107"/>
      <c r="E465" s="107"/>
      <c r="F465" s="108"/>
      <c r="G465" s="108"/>
      <c r="H465" s="108"/>
      <c r="I465" s="108"/>
      <c r="J465" s="108"/>
      <c r="K465" s="107"/>
      <c r="L465" s="107"/>
      <c r="M465" s="107"/>
      <c r="N465" s="107"/>
      <c r="O465" s="107"/>
      <c r="P465" s="107"/>
      <c r="Q465" s="107"/>
      <c r="R465" s="107"/>
      <c r="S465" s="107"/>
      <c r="T465" s="107"/>
      <c r="U465" s="107"/>
      <c r="V465" s="107"/>
      <c r="W465" s="107"/>
      <c r="X465" s="107"/>
      <c r="Y465" s="107"/>
      <c r="Z465" s="107"/>
    </row>
    <row r="466" spans="1:26" ht="15" customHeight="1" x14ac:dyDescent="0.15">
      <c r="A466" s="107"/>
      <c r="B466" s="107"/>
      <c r="C466" s="107"/>
      <c r="D466" s="107"/>
      <c r="E466" s="107"/>
      <c r="F466" s="108"/>
      <c r="G466" s="108"/>
      <c r="H466" s="108"/>
      <c r="I466" s="108"/>
      <c r="J466" s="108"/>
      <c r="K466" s="107"/>
      <c r="L466" s="107"/>
      <c r="M466" s="107"/>
      <c r="N466" s="107"/>
      <c r="O466" s="107"/>
      <c r="P466" s="107"/>
      <c r="Q466" s="107"/>
      <c r="R466" s="107"/>
      <c r="S466" s="107"/>
      <c r="T466" s="107"/>
      <c r="U466" s="107"/>
      <c r="V466" s="107"/>
      <c r="W466" s="107"/>
      <c r="X466" s="107"/>
      <c r="Y466" s="107"/>
      <c r="Z466" s="107"/>
    </row>
    <row r="467" spans="1:26" ht="15" customHeight="1" x14ac:dyDescent="0.15">
      <c r="A467" s="107"/>
      <c r="B467" s="107"/>
      <c r="C467" s="107"/>
      <c r="D467" s="107"/>
      <c r="E467" s="107"/>
      <c r="F467" s="108"/>
      <c r="G467" s="108"/>
      <c r="H467" s="108"/>
      <c r="I467" s="108"/>
      <c r="J467" s="108"/>
      <c r="K467" s="107"/>
      <c r="L467" s="107"/>
      <c r="M467" s="107"/>
      <c r="N467" s="107"/>
      <c r="O467" s="107"/>
      <c r="P467" s="107"/>
      <c r="Q467" s="107"/>
      <c r="R467" s="107"/>
      <c r="S467" s="107"/>
      <c r="T467" s="107"/>
      <c r="U467" s="107"/>
      <c r="V467" s="107"/>
      <c r="W467" s="107"/>
      <c r="X467" s="107"/>
      <c r="Y467" s="107"/>
      <c r="Z467" s="107"/>
    </row>
    <row r="468" spans="1:26" ht="15" customHeight="1" x14ac:dyDescent="0.15">
      <c r="A468" s="107"/>
      <c r="B468" s="107"/>
      <c r="C468" s="107"/>
      <c r="D468" s="107"/>
      <c r="E468" s="107"/>
      <c r="F468" s="108"/>
      <c r="G468" s="108"/>
      <c r="H468" s="108"/>
      <c r="I468" s="108"/>
      <c r="J468" s="108"/>
      <c r="K468" s="107"/>
      <c r="L468" s="107"/>
      <c r="M468" s="107"/>
      <c r="N468" s="107"/>
      <c r="O468" s="107"/>
      <c r="P468" s="107"/>
      <c r="Q468" s="107"/>
      <c r="R468" s="107"/>
      <c r="S468" s="107"/>
      <c r="T468" s="107"/>
      <c r="U468" s="107"/>
      <c r="V468" s="107"/>
      <c r="W468" s="107"/>
      <c r="X468" s="107"/>
      <c r="Y468" s="107"/>
      <c r="Z468" s="107"/>
    </row>
    <row r="469" spans="1:26" ht="15" customHeight="1" x14ac:dyDescent="0.15">
      <c r="A469" s="107"/>
      <c r="B469" s="107"/>
      <c r="C469" s="107"/>
      <c r="D469" s="107"/>
      <c r="E469" s="107"/>
      <c r="F469" s="108"/>
      <c r="G469" s="108"/>
      <c r="H469" s="108"/>
      <c r="I469" s="108"/>
      <c r="J469" s="108"/>
      <c r="K469" s="107"/>
      <c r="L469" s="107"/>
      <c r="M469" s="107"/>
      <c r="N469" s="107"/>
      <c r="O469" s="107"/>
      <c r="P469" s="107"/>
      <c r="Q469" s="107"/>
      <c r="R469" s="107"/>
      <c r="S469" s="107"/>
      <c r="T469" s="107"/>
      <c r="U469" s="107"/>
      <c r="V469" s="107"/>
      <c r="W469" s="107"/>
      <c r="X469" s="107"/>
      <c r="Y469" s="107"/>
      <c r="Z469" s="107"/>
    </row>
    <row r="470" spans="1:26" ht="15" customHeight="1" x14ac:dyDescent="0.15">
      <c r="A470" s="107"/>
      <c r="B470" s="107"/>
      <c r="C470" s="107"/>
      <c r="D470" s="107"/>
      <c r="E470" s="107"/>
      <c r="F470" s="108"/>
      <c r="G470" s="108"/>
      <c r="H470" s="108"/>
      <c r="I470" s="108"/>
      <c r="J470" s="108"/>
      <c r="K470" s="107"/>
      <c r="L470" s="107"/>
      <c r="M470" s="107"/>
      <c r="N470" s="107"/>
      <c r="O470" s="107"/>
      <c r="P470" s="107"/>
      <c r="Q470" s="107"/>
      <c r="R470" s="107"/>
      <c r="S470" s="107"/>
      <c r="T470" s="107"/>
      <c r="U470" s="107"/>
      <c r="V470" s="107"/>
      <c r="W470" s="107"/>
      <c r="X470" s="107"/>
      <c r="Y470" s="107"/>
      <c r="Z470" s="107"/>
    </row>
    <row r="471" spans="1:26" ht="15" customHeight="1" x14ac:dyDescent="0.15">
      <c r="A471" s="107"/>
      <c r="B471" s="107"/>
      <c r="C471" s="107"/>
      <c r="D471" s="107"/>
      <c r="E471" s="107"/>
      <c r="F471" s="108"/>
      <c r="G471" s="108"/>
      <c r="H471" s="108"/>
      <c r="I471" s="108"/>
      <c r="J471" s="108"/>
      <c r="K471" s="107"/>
      <c r="L471" s="107"/>
      <c r="M471" s="107"/>
      <c r="N471" s="107"/>
      <c r="O471" s="107"/>
      <c r="P471" s="107"/>
      <c r="Q471" s="107"/>
      <c r="R471" s="107"/>
      <c r="S471" s="107"/>
      <c r="T471" s="107"/>
      <c r="U471" s="107"/>
      <c r="V471" s="107"/>
      <c r="W471" s="107"/>
      <c r="X471" s="107"/>
      <c r="Y471" s="107"/>
      <c r="Z471" s="107"/>
    </row>
    <row r="472" spans="1:26" ht="15" customHeight="1" x14ac:dyDescent="0.15">
      <c r="A472" s="107"/>
      <c r="B472" s="107"/>
      <c r="C472" s="107"/>
      <c r="D472" s="107"/>
      <c r="E472" s="107"/>
      <c r="F472" s="108"/>
      <c r="G472" s="108"/>
      <c r="H472" s="108"/>
      <c r="I472" s="108"/>
      <c r="J472" s="108"/>
      <c r="K472" s="107"/>
      <c r="L472" s="107"/>
      <c r="M472" s="107"/>
      <c r="N472" s="107"/>
      <c r="O472" s="107"/>
      <c r="P472" s="107"/>
      <c r="Q472" s="107"/>
      <c r="R472" s="107"/>
      <c r="S472" s="107"/>
      <c r="T472" s="107"/>
      <c r="U472" s="107"/>
      <c r="V472" s="107"/>
      <c r="W472" s="107"/>
      <c r="X472" s="107"/>
      <c r="Y472" s="107"/>
      <c r="Z472" s="107"/>
    </row>
    <row r="473" spans="1:26" ht="15" customHeight="1" x14ac:dyDescent="0.15">
      <c r="A473" s="107"/>
      <c r="B473" s="107"/>
      <c r="C473" s="107"/>
      <c r="D473" s="107"/>
      <c r="E473" s="107"/>
      <c r="F473" s="108"/>
      <c r="G473" s="108"/>
      <c r="H473" s="108"/>
      <c r="I473" s="108"/>
      <c r="J473" s="108"/>
      <c r="K473" s="107"/>
      <c r="L473" s="107"/>
      <c r="M473" s="107"/>
      <c r="N473" s="107"/>
      <c r="O473" s="107"/>
      <c r="P473" s="107"/>
      <c r="Q473" s="107"/>
      <c r="R473" s="107"/>
      <c r="S473" s="107"/>
      <c r="T473" s="107"/>
      <c r="U473" s="107"/>
      <c r="V473" s="107"/>
      <c r="W473" s="107"/>
      <c r="X473" s="107"/>
      <c r="Y473" s="107"/>
      <c r="Z473" s="107"/>
    </row>
    <row r="474" spans="1:26" ht="15" customHeight="1" x14ac:dyDescent="0.15">
      <c r="A474" s="107"/>
      <c r="B474" s="107"/>
      <c r="C474" s="107"/>
      <c r="D474" s="107"/>
      <c r="E474" s="107"/>
      <c r="F474" s="108"/>
      <c r="G474" s="108"/>
      <c r="H474" s="108"/>
      <c r="I474" s="108"/>
      <c r="J474" s="108"/>
      <c r="K474" s="107"/>
      <c r="L474" s="107"/>
      <c r="M474" s="107"/>
      <c r="N474" s="107"/>
      <c r="O474" s="107"/>
      <c r="P474" s="107"/>
      <c r="Q474" s="107"/>
      <c r="R474" s="107"/>
      <c r="S474" s="107"/>
      <c r="T474" s="107"/>
      <c r="U474" s="107"/>
      <c r="V474" s="107"/>
      <c r="W474" s="107"/>
      <c r="X474" s="107"/>
      <c r="Y474" s="107"/>
      <c r="Z474" s="107"/>
    </row>
    <row r="475" spans="1:26" ht="15" customHeight="1" x14ac:dyDescent="0.15">
      <c r="A475" s="107"/>
      <c r="B475" s="107"/>
      <c r="C475" s="107"/>
      <c r="D475" s="107"/>
      <c r="E475" s="107"/>
      <c r="F475" s="108"/>
      <c r="G475" s="108"/>
      <c r="H475" s="108"/>
      <c r="I475" s="108"/>
      <c r="J475" s="108"/>
      <c r="K475" s="107"/>
      <c r="L475" s="107"/>
      <c r="M475" s="107"/>
      <c r="N475" s="107"/>
      <c r="O475" s="107"/>
      <c r="P475" s="107"/>
      <c r="Q475" s="107"/>
      <c r="R475" s="107"/>
      <c r="S475" s="107"/>
      <c r="T475" s="107"/>
      <c r="U475" s="107"/>
      <c r="V475" s="107"/>
      <c r="W475" s="107"/>
      <c r="X475" s="107"/>
      <c r="Y475" s="107"/>
      <c r="Z475" s="107"/>
    </row>
    <row r="476" spans="1:26" ht="15" customHeight="1" x14ac:dyDescent="0.15">
      <c r="A476" s="107"/>
      <c r="B476" s="107"/>
      <c r="C476" s="107"/>
      <c r="D476" s="107"/>
      <c r="E476" s="107"/>
      <c r="F476" s="108"/>
      <c r="G476" s="108"/>
      <c r="H476" s="108"/>
      <c r="I476" s="108"/>
      <c r="J476" s="108"/>
      <c r="K476" s="107"/>
      <c r="L476" s="107"/>
      <c r="M476" s="107"/>
      <c r="N476" s="107"/>
      <c r="O476" s="107"/>
      <c r="P476" s="107"/>
      <c r="Q476" s="107"/>
      <c r="R476" s="107"/>
      <c r="S476" s="107"/>
      <c r="T476" s="107"/>
      <c r="U476" s="107"/>
      <c r="V476" s="107"/>
      <c r="W476" s="107"/>
      <c r="X476" s="107"/>
      <c r="Y476" s="107"/>
      <c r="Z476" s="107"/>
    </row>
    <row r="477" spans="1:26" ht="15" customHeight="1" x14ac:dyDescent="0.15">
      <c r="A477" s="107"/>
      <c r="B477" s="107"/>
      <c r="C477" s="107"/>
      <c r="D477" s="107"/>
      <c r="E477" s="107"/>
      <c r="F477" s="108"/>
      <c r="G477" s="108"/>
      <c r="H477" s="108"/>
      <c r="I477" s="108"/>
      <c r="J477" s="108"/>
      <c r="K477" s="107"/>
      <c r="L477" s="107"/>
      <c r="M477" s="107"/>
      <c r="N477" s="107"/>
      <c r="O477" s="107"/>
      <c r="P477" s="107"/>
      <c r="Q477" s="107"/>
      <c r="R477" s="107"/>
      <c r="S477" s="107"/>
      <c r="T477" s="107"/>
      <c r="U477" s="107"/>
      <c r="V477" s="107"/>
      <c r="W477" s="107"/>
      <c r="X477" s="107"/>
      <c r="Y477" s="107"/>
      <c r="Z477" s="107"/>
    </row>
    <row r="478" spans="1:26" ht="15" customHeight="1" x14ac:dyDescent="0.15">
      <c r="A478" s="107"/>
      <c r="B478" s="107"/>
      <c r="C478" s="107"/>
      <c r="D478" s="107"/>
      <c r="E478" s="107"/>
      <c r="F478" s="108"/>
      <c r="G478" s="108"/>
      <c r="H478" s="108"/>
      <c r="I478" s="108"/>
      <c r="J478" s="108"/>
      <c r="K478" s="107"/>
      <c r="L478" s="107"/>
      <c r="M478" s="107"/>
      <c r="N478" s="107"/>
      <c r="O478" s="107"/>
      <c r="P478" s="107"/>
      <c r="Q478" s="107"/>
      <c r="R478" s="107"/>
      <c r="S478" s="107"/>
      <c r="T478" s="107"/>
      <c r="U478" s="107"/>
      <c r="V478" s="107"/>
      <c r="W478" s="107"/>
      <c r="X478" s="107"/>
      <c r="Y478" s="107"/>
      <c r="Z478" s="107"/>
    </row>
    <row r="479" spans="1:26" ht="15" customHeight="1" x14ac:dyDescent="0.15">
      <c r="A479" s="107"/>
      <c r="B479" s="107"/>
      <c r="C479" s="107"/>
      <c r="D479" s="107"/>
      <c r="E479" s="107"/>
      <c r="F479" s="108"/>
      <c r="G479" s="108"/>
      <c r="H479" s="108"/>
      <c r="I479" s="108"/>
      <c r="J479" s="108"/>
      <c r="K479" s="107"/>
      <c r="L479" s="107"/>
      <c r="M479" s="107"/>
      <c r="N479" s="107"/>
      <c r="O479" s="107"/>
      <c r="P479" s="107"/>
      <c r="Q479" s="107"/>
      <c r="R479" s="107"/>
      <c r="S479" s="107"/>
      <c r="T479" s="107"/>
      <c r="U479" s="107"/>
      <c r="V479" s="107"/>
      <c r="W479" s="107"/>
      <c r="X479" s="107"/>
      <c r="Y479" s="107"/>
      <c r="Z479" s="107"/>
    </row>
    <row r="480" spans="1:26" ht="15" customHeight="1" x14ac:dyDescent="0.15">
      <c r="A480" s="107"/>
      <c r="B480" s="107"/>
      <c r="C480" s="107"/>
      <c r="D480" s="107"/>
      <c r="E480" s="107"/>
      <c r="F480" s="108"/>
      <c r="G480" s="108"/>
      <c r="H480" s="108"/>
      <c r="I480" s="108"/>
      <c r="J480" s="108"/>
      <c r="K480" s="107"/>
      <c r="L480" s="107"/>
      <c r="M480" s="107"/>
      <c r="N480" s="107"/>
      <c r="O480" s="107"/>
      <c r="P480" s="107"/>
      <c r="Q480" s="107"/>
      <c r="R480" s="107"/>
      <c r="S480" s="107"/>
      <c r="T480" s="107"/>
      <c r="U480" s="107"/>
      <c r="V480" s="107"/>
      <c r="W480" s="107"/>
      <c r="X480" s="107"/>
      <c r="Y480" s="107"/>
      <c r="Z480" s="107"/>
    </row>
    <row r="481" spans="1:26" ht="15" customHeight="1" x14ac:dyDescent="0.15">
      <c r="A481" s="107"/>
      <c r="B481" s="107"/>
      <c r="C481" s="107"/>
      <c r="D481" s="107"/>
      <c r="E481" s="107"/>
      <c r="F481" s="108"/>
      <c r="G481" s="108"/>
      <c r="H481" s="108"/>
      <c r="I481" s="108"/>
      <c r="J481" s="108"/>
      <c r="K481" s="107"/>
      <c r="L481" s="107"/>
      <c r="M481" s="107"/>
      <c r="N481" s="107"/>
      <c r="O481" s="107"/>
      <c r="P481" s="107"/>
      <c r="Q481" s="107"/>
      <c r="R481" s="107"/>
      <c r="S481" s="107"/>
      <c r="T481" s="107"/>
      <c r="U481" s="107"/>
      <c r="V481" s="107"/>
      <c r="W481" s="107"/>
      <c r="X481" s="107"/>
      <c r="Y481" s="107"/>
      <c r="Z481" s="107"/>
    </row>
    <row r="482" spans="1:26" ht="15" customHeight="1" x14ac:dyDescent="0.15">
      <c r="A482" s="107"/>
      <c r="B482" s="107"/>
      <c r="C482" s="107"/>
      <c r="D482" s="107"/>
      <c r="E482" s="107"/>
      <c r="F482" s="108"/>
      <c r="G482" s="108"/>
      <c r="H482" s="108"/>
      <c r="I482" s="108"/>
      <c r="J482" s="108"/>
      <c r="K482" s="107"/>
      <c r="L482" s="107"/>
      <c r="M482" s="107"/>
      <c r="N482" s="107"/>
      <c r="O482" s="107"/>
      <c r="P482" s="107"/>
      <c r="Q482" s="107"/>
      <c r="R482" s="107"/>
      <c r="S482" s="107"/>
      <c r="T482" s="107"/>
      <c r="U482" s="107"/>
      <c r="V482" s="107"/>
      <c r="W482" s="107"/>
      <c r="X482" s="107"/>
      <c r="Y482" s="107"/>
      <c r="Z482" s="107"/>
    </row>
    <row r="483" spans="1:26" ht="15" customHeight="1" x14ac:dyDescent="0.15">
      <c r="A483" s="107"/>
      <c r="B483" s="107"/>
      <c r="C483" s="107"/>
      <c r="D483" s="107"/>
      <c r="E483" s="107"/>
      <c r="F483" s="108"/>
      <c r="G483" s="108"/>
      <c r="H483" s="108"/>
      <c r="I483" s="108"/>
      <c r="J483" s="108"/>
      <c r="K483" s="107"/>
      <c r="L483" s="107"/>
      <c r="M483" s="107"/>
      <c r="N483" s="107"/>
      <c r="O483" s="107"/>
      <c r="P483" s="107"/>
      <c r="Q483" s="107"/>
      <c r="R483" s="107"/>
      <c r="S483" s="107"/>
      <c r="T483" s="107"/>
      <c r="U483" s="107"/>
      <c r="V483" s="107"/>
      <c r="W483" s="107"/>
      <c r="X483" s="107"/>
      <c r="Y483" s="107"/>
      <c r="Z483" s="107"/>
    </row>
    <row r="484" spans="1:26" ht="15" customHeight="1" x14ac:dyDescent="0.15">
      <c r="A484" s="107"/>
      <c r="B484" s="107"/>
      <c r="C484" s="107"/>
      <c r="D484" s="107"/>
      <c r="E484" s="107"/>
      <c r="F484" s="108"/>
      <c r="G484" s="108"/>
      <c r="H484" s="108"/>
      <c r="I484" s="108"/>
      <c r="J484" s="108"/>
      <c r="K484" s="107"/>
      <c r="L484" s="107"/>
      <c r="M484" s="107"/>
      <c r="N484" s="107"/>
      <c r="O484" s="107"/>
      <c r="P484" s="107"/>
      <c r="Q484" s="107"/>
      <c r="R484" s="107"/>
      <c r="S484" s="107"/>
      <c r="T484" s="107"/>
      <c r="U484" s="107"/>
      <c r="V484" s="107"/>
      <c r="W484" s="107"/>
      <c r="X484" s="107"/>
      <c r="Y484" s="107"/>
      <c r="Z484" s="107"/>
    </row>
    <row r="485" spans="1:26" ht="15" customHeight="1" x14ac:dyDescent="0.15">
      <c r="A485" s="107"/>
      <c r="B485" s="107"/>
      <c r="C485" s="107"/>
      <c r="D485" s="107"/>
      <c r="E485" s="107"/>
      <c r="F485" s="108"/>
      <c r="G485" s="108"/>
      <c r="H485" s="108"/>
      <c r="I485" s="108"/>
      <c r="J485" s="108"/>
      <c r="K485" s="107"/>
      <c r="L485" s="107"/>
      <c r="M485" s="107"/>
      <c r="N485" s="107"/>
      <c r="O485" s="107"/>
      <c r="P485" s="107"/>
      <c r="Q485" s="107"/>
      <c r="R485" s="107"/>
      <c r="S485" s="107"/>
      <c r="T485" s="107"/>
      <c r="U485" s="107"/>
      <c r="V485" s="107"/>
      <c r="W485" s="107"/>
      <c r="X485" s="107"/>
      <c r="Y485" s="107"/>
      <c r="Z485" s="107"/>
    </row>
    <row r="486" spans="1:26" ht="15" customHeight="1" x14ac:dyDescent="0.15">
      <c r="A486" s="107"/>
      <c r="B486" s="107"/>
      <c r="C486" s="107"/>
      <c r="D486" s="107"/>
      <c r="E486" s="107"/>
      <c r="F486" s="108"/>
      <c r="G486" s="108"/>
      <c r="H486" s="108"/>
      <c r="I486" s="108"/>
      <c r="J486" s="108"/>
      <c r="K486" s="107"/>
      <c r="L486" s="107"/>
      <c r="M486" s="107"/>
      <c r="N486" s="107"/>
      <c r="O486" s="107"/>
      <c r="P486" s="107"/>
      <c r="Q486" s="107"/>
      <c r="R486" s="107"/>
      <c r="S486" s="107"/>
      <c r="T486" s="107"/>
      <c r="U486" s="107"/>
      <c r="V486" s="107"/>
      <c r="W486" s="107"/>
      <c r="X486" s="107"/>
      <c r="Y486" s="107"/>
      <c r="Z486" s="107"/>
    </row>
    <row r="487" spans="1:26" ht="15" customHeight="1" x14ac:dyDescent="0.15">
      <c r="A487" s="107"/>
      <c r="B487" s="107"/>
      <c r="C487" s="107"/>
      <c r="D487" s="107"/>
      <c r="E487" s="107"/>
      <c r="F487" s="108"/>
      <c r="G487" s="108"/>
      <c r="H487" s="108"/>
      <c r="I487" s="108"/>
      <c r="J487" s="108"/>
      <c r="K487" s="107"/>
      <c r="L487" s="107"/>
      <c r="M487" s="107"/>
      <c r="N487" s="107"/>
      <c r="O487" s="107"/>
      <c r="P487" s="107"/>
      <c r="Q487" s="107"/>
      <c r="R487" s="107"/>
      <c r="S487" s="107"/>
      <c r="T487" s="107"/>
      <c r="U487" s="107"/>
      <c r="V487" s="107"/>
      <c r="W487" s="107"/>
      <c r="X487" s="107"/>
      <c r="Y487" s="107"/>
      <c r="Z487" s="107"/>
    </row>
    <row r="488" spans="1:26" ht="15" customHeight="1" x14ac:dyDescent="0.15">
      <c r="A488" s="107"/>
      <c r="B488" s="107"/>
      <c r="C488" s="107"/>
      <c r="D488" s="107"/>
      <c r="E488" s="107"/>
      <c r="F488" s="108"/>
      <c r="G488" s="108"/>
      <c r="H488" s="108"/>
      <c r="I488" s="108"/>
      <c r="J488" s="108"/>
      <c r="K488" s="107"/>
      <c r="L488" s="107"/>
      <c r="M488" s="107"/>
      <c r="N488" s="107"/>
      <c r="O488" s="107"/>
      <c r="P488" s="107"/>
      <c r="Q488" s="107"/>
      <c r="R488" s="107"/>
      <c r="S488" s="107"/>
      <c r="T488" s="107"/>
      <c r="U488" s="107"/>
      <c r="V488" s="107"/>
      <c r="W488" s="107"/>
      <c r="X488" s="107"/>
      <c r="Y488" s="107"/>
      <c r="Z488" s="107"/>
    </row>
    <row r="489" spans="1:26" ht="15" customHeight="1" x14ac:dyDescent="0.15">
      <c r="A489" s="107"/>
      <c r="B489" s="107"/>
      <c r="C489" s="107"/>
      <c r="D489" s="107"/>
      <c r="E489" s="107"/>
      <c r="F489" s="108"/>
      <c r="G489" s="108"/>
      <c r="H489" s="108"/>
      <c r="I489" s="108"/>
      <c r="J489" s="108"/>
      <c r="K489" s="107"/>
      <c r="L489" s="107"/>
      <c r="M489" s="107"/>
      <c r="N489" s="107"/>
      <c r="O489" s="107"/>
      <c r="P489" s="107"/>
      <c r="Q489" s="107"/>
      <c r="R489" s="107"/>
      <c r="S489" s="107"/>
      <c r="T489" s="107"/>
      <c r="U489" s="107"/>
      <c r="V489" s="107"/>
      <c r="W489" s="107"/>
      <c r="X489" s="107"/>
      <c r="Y489" s="107"/>
      <c r="Z489" s="107"/>
    </row>
    <row r="490" spans="1:26" ht="15" customHeight="1" x14ac:dyDescent="0.15">
      <c r="A490" s="107"/>
      <c r="B490" s="107"/>
      <c r="C490" s="107"/>
      <c r="D490" s="107"/>
      <c r="E490" s="107"/>
      <c r="F490" s="108"/>
      <c r="G490" s="108"/>
      <c r="H490" s="108"/>
      <c r="I490" s="108"/>
      <c r="J490" s="108"/>
      <c r="K490" s="107"/>
      <c r="L490" s="107"/>
      <c r="M490" s="107"/>
      <c r="N490" s="107"/>
      <c r="O490" s="107"/>
      <c r="P490" s="107"/>
      <c r="Q490" s="107"/>
      <c r="R490" s="107"/>
      <c r="S490" s="107"/>
      <c r="T490" s="107"/>
      <c r="U490" s="107"/>
      <c r="V490" s="107"/>
      <c r="W490" s="107"/>
      <c r="X490" s="107"/>
      <c r="Y490" s="107"/>
      <c r="Z490" s="107"/>
    </row>
    <row r="491" spans="1:26" ht="15" customHeight="1" x14ac:dyDescent="0.15">
      <c r="A491" s="107"/>
      <c r="B491" s="107"/>
      <c r="C491" s="107"/>
      <c r="D491" s="107"/>
      <c r="E491" s="107"/>
      <c r="F491" s="108"/>
      <c r="G491" s="108"/>
      <c r="H491" s="108"/>
      <c r="I491" s="108"/>
      <c r="J491" s="108"/>
      <c r="K491" s="107"/>
      <c r="L491" s="107"/>
      <c r="M491" s="107"/>
      <c r="N491" s="107"/>
      <c r="O491" s="107"/>
      <c r="P491" s="107"/>
      <c r="Q491" s="107"/>
      <c r="R491" s="107"/>
      <c r="S491" s="107"/>
      <c r="T491" s="107"/>
      <c r="U491" s="107"/>
      <c r="V491" s="107"/>
      <c r="W491" s="107"/>
      <c r="X491" s="107"/>
      <c r="Y491" s="107"/>
      <c r="Z491" s="107"/>
    </row>
    <row r="492" spans="1:26" ht="15" customHeight="1" x14ac:dyDescent="0.15">
      <c r="A492" s="107"/>
      <c r="B492" s="107"/>
      <c r="C492" s="107"/>
      <c r="D492" s="107"/>
      <c r="E492" s="107"/>
      <c r="F492" s="108"/>
      <c r="G492" s="108"/>
      <c r="H492" s="108"/>
      <c r="I492" s="108"/>
      <c r="J492" s="108"/>
      <c r="K492" s="107"/>
      <c r="L492" s="107"/>
      <c r="M492" s="107"/>
      <c r="N492" s="107"/>
      <c r="O492" s="107"/>
      <c r="P492" s="107"/>
      <c r="Q492" s="107"/>
      <c r="R492" s="107"/>
      <c r="S492" s="107"/>
      <c r="T492" s="107"/>
      <c r="U492" s="107"/>
      <c r="V492" s="107"/>
      <c r="W492" s="107"/>
      <c r="X492" s="107"/>
      <c r="Y492" s="107"/>
      <c r="Z492" s="107"/>
    </row>
    <row r="493" spans="1:26" ht="15" customHeight="1" x14ac:dyDescent="0.15">
      <c r="A493" s="107"/>
      <c r="B493" s="107"/>
      <c r="C493" s="107"/>
      <c r="D493" s="107"/>
      <c r="E493" s="107"/>
      <c r="F493" s="108"/>
      <c r="G493" s="108"/>
      <c r="H493" s="108"/>
      <c r="I493" s="108"/>
      <c r="J493" s="108"/>
      <c r="K493" s="107"/>
      <c r="L493" s="107"/>
      <c r="M493" s="107"/>
      <c r="N493" s="107"/>
      <c r="O493" s="107"/>
      <c r="P493" s="107"/>
      <c r="Q493" s="107"/>
      <c r="R493" s="107"/>
      <c r="S493" s="107"/>
      <c r="T493" s="107"/>
      <c r="U493" s="107"/>
      <c r="V493" s="107"/>
      <c r="W493" s="107"/>
      <c r="X493" s="107"/>
      <c r="Y493" s="107"/>
      <c r="Z493" s="107"/>
    </row>
    <row r="494" spans="1:26" ht="15" customHeight="1" x14ac:dyDescent="0.15">
      <c r="A494" s="107"/>
      <c r="B494" s="107"/>
      <c r="C494" s="107"/>
      <c r="D494" s="107"/>
      <c r="E494" s="107"/>
      <c r="F494" s="108"/>
      <c r="G494" s="108"/>
      <c r="H494" s="108"/>
      <c r="I494" s="108"/>
      <c r="J494" s="108"/>
      <c r="K494" s="107"/>
      <c r="L494" s="107"/>
      <c r="M494" s="107"/>
      <c r="N494" s="107"/>
      <c r="O494" s="107"/>
      <c r="P494" s="107"/>
      <c r="Q494" s="107"/>
      <c r="R494" s="107"/>
      <c r="S494" s="107"/>
      <c r="T494" s="107"/>
      <c r="U494" s="107"/>
      <c r="V494" s="107"/>
      <c r="W494" s="107"/>
      <c r="X494" s="107"/>
      <c r="Y494" s="107"/>
      <c r="Z494" s="107"/>
    </row>
    <row r="495" spans="1:26" ht="15" customHeight="1" x14ac:dyDescent="0.15">
      <c r="A495" s="107"/>
      <c r="B495" s="107"/>
      <c r="C495" s="107"/>
      <c r="D495" s="107"/>
      <c r="E495" s="107"/>
      <c r="F495" s="108"/>
      <c r="G495" s="108"/>
      <c r="H495" s="108"/>
      <c r="I495" s="108"/>
      <c r="J495" s="108"/>
      <c r="K495" s="107"/>
      <c r="L495" s="107"/>
      <c r="M495" s="107"/>
      <c r="N495" s="107"/>
      <c r="O495" s="107"/>
      <c r="P495" s="107"/>
      <c r="Q495" s="107"/>
      <c r="R495" s="107"/>
      <c r="S495" s="107"/>
      <c r="T495" s="107"/>
      <c r="U495" s="107"/>
      <c r="V495" s="107"/>
      <c r="W495" s="107"/>
      <c r="X495" s="107"/>
      <c r="Y495" s="107"/>
      <c r="Z495" s="107"/>
    </row>
    <row r="496" spans="1:26" ht="15" customHeight="1" x14ac:dyDescent="0.15">
      <c r="A496" s="107"/>
      <c r="B496" s="107"/>
      <c r="C496" s="107"/>
      <c r="D496" s="107"/>
      <c r="E496" s="107"/>
      <c r="F496" s="108"/>
      <c r="G496" s="108"/>
      <c r="H496" s="108"/>
      <c r="I496" s="108"/>
      <c r="J496" s="108"/>
      <c r="K496" s="107"/>
      <c r="L496" s="107"/>
      <c r="M496" s="107"/>
      <c r="N496" s="107"/>
      <c r="O496" s="107"/>
      <c r="P496" s="107"/>
      <c r="Q496" s="107"/>
      <c r="R496" s="107"/>
      <c r="S496" s="107"/>
      <c r="T496" s="107"/>
      <c r="U496" s="107"/>
      <c r="V496" s="107"/>
      <c r="W496" s="107"/>
      <c r="X496" s="107"/>
      <c r="Y496" s="107"/>
      <c r="Z496" s="107"/>
    </row>
    <row r="497" spans="1:26" ht="15" customHeight="1" x14ac:dyDescent="0.15">
      <c r="A497" s="107"/>
      <c r="B497" s="107"/>
      <c r="C497" s="107"/>
      <c r="D497" s="107"/>
      <c r="E497" s="107"/>
      <c r="F497" s="108"/>
      <c r="G497" s="108"/>
      <c r="H497" s="108"/>
      <c r="I497" s="108"/>
      <c r="J497" s="108"/>
      <c r="K497" s="107"/>
      <c r="L497" s="107"/>
      <c r="M497" s="107"/>
      <c r="N497" s="107"/>
      <c r="O497" s="107"/>
      <c r="P497" s="107"/>
      <c r="Q497" s="107"/>
      <c r="R497" s="107"/>
      <c r="S497" s="107"/>
      <c r="T497" s="107"/>
      <c r="U497" s="107"/>
      <c r="V497" s="107"/>
      <c r="W497" s="107"/>
      <c r="X497" s="107"/>
      <c r="Y497" s="107"/>
      <c r="Z497" s="107"/>
    </row>
    <row r="498" spans="1:26" ht="15" customHeight="1" x14ac:dyDescent="0.15">
      <c r="A498" s="107"/>
      <c r="B498" s="107"/>
      <c r="C498" s="107"/>
      <c r="D498" s="107"/>
      <c r="E498" s="107"/>
      <c r="F498" s="108"/>
      <c r="G498" s="108"/>
      <c r="H498" s="108"/>
      <c r="I498" s="108"/>
      <c r="J498" s="108"/>
      <c r="K498" s="107"/>
      <c r="L498" s="107"/>
      <c r="M498" s="107"/>
      <c r="N498" s="107"/>
      <c r="O498" s="107"/>
      <c r="P498" s="107"/>
      <c r="Q498" s="107"/>
      <c r="R498" s="107"/>
      <c r="S498" s="107"/>
      <c r="T498" s="107"/>
      <c r="U498" s="107"/>
      <c r="V498" s="107"/>
      <c r="W498" s="107"/>
      <c r="X498" s="107"/>
      <c r="Y498" s="107"/>
      <c r="Z498" s="107"/>
    </row>
    <row r="499" spans="1:26" ht="15" customHeight="1" x14ac:dyDescent="0.15">
      <c r="A499" s="107"/>
      <c r="B499" s="107"/>
      <c r="C499" s="107"/>
      <c r="D499" s="107"/>
      <c r="E499" s="107"/>
      <c r="F499" s="108"/>
      <c r="G499" s="108"/>
      <c r="H499" s="108"/>
      <c r="I499" s="108"/>
      <c r="J499" s="108"/>
      <c r="K499" s="107"/>
      <c r="L499" s="107"/>
      <c r="M499" s="107"/>
      <c r="N499" s="107"/>
      <c r="O499" s="107"/>
      <c r="P499" s="107"/>
      <c r="Q499" s="107"/>
      <c r="R499" s="107"/>
      <c r="S499" s="107"/>
      <c r="T499" s="107"/>
      <c r="U499" s="107"/>
      <c r="V499" s="107"/>
      <c r="W499" s="107"/>
      <c r="X499" s="107"/>
      <c r="Y499" s="107"/>
      <c r="Z499" s="107"/>
    </row>
    <row r="500" spans="1:26" ht="15" customHeight="1" x14ac:dyDescent="0.15">
      <c r="A500" s="107"/>
      <c r="B500" s="107"/>
      <c r="C500" s="107"/>
      <c r="D500" s="107"/>
      <c r="E500" s="107"/>
      <c r="F500" s="108"/>
      <c r="G500" s="108"/>
      <c r="H500" s="108"/>
      <c r="I500" s="108"/>
      <c r="J500" s="108"/>
      <c r="K500" s="107"/>
      <c r="L500" s="107"/>
      <c r="M500" s="107"/>
      <c r="N500" s="107"/>
      <c r="O500" s="107"/>
      <c r="P500" s="107"/>
      <c r="Q500" s="107"/>
      <c r="R500" s="107"/>
      <c r="S500" s="107"/>
      <c r="T500" s="107"/>
      <c r="U500" s="107"/>
      <c r="V500" s="107"/>
      <c r="W500" s="107"/>
      <c r="X500" s="107"/>
      <c r="Y500" s="107"/>
      <c r="Z500" s="107"/>
    </row>
    <row r="501" spans="1:26" ht="15" customHeight="1" x14ac:dyDescent="0.15">
      <c r="A501" s="107"/>
      <c r="B501" s="107"/>
      <c r="C501" s="107"/>
      <c r="D501" s="107"/>
      <c r="E501" s="107"/>
      <c r="F501" s="108"/>
      <c r="G501" s="108"/>
      <c r="H501" s="108"/>
      <c r="I501" s="108"/>
      <c r="J501" s="108"/>
      <c r="K501" s="107"/>
      <c r="L501" s="107"/>
      <c r="M501" s="107"/>
      <c r="N501" s="107"/>
      <c r="O501" s="107"/>
      <c r="P501" s="107"/>
      <c r="Q501" s="107"/>
      <c r="R501" s="107"/>
      <c r="S501" s="107"/>
      <c r="T501" s="107"/>
      <c r="U501" s="107"/>
      <c r="V501" s="107"/>
      <c r="W501" s="107"/>
      <c r="X501" s="107"/>
      <c r="Y501" s="107"/>
      <c r="Z501" s="107"/>
    </row>
    <row r="502" spans="1:26" ht="15" customHeight="1" x14ac:dyDescent="0.15">
      <c r="A502" s="107"/>
      <c r="B502" s="107"/>
      <c r="C502" s="107"/>
      <c r="D502" s="107"/>
      <c r="E502" s="107"/>
      <c r="F502" s="108"/>
      <c r="G502" s="108"/>
      <c r="H502" s="108"/>
      <c r="I502" s="108"/>
      <c r="J502" s="108"/>
      <c r="K502" s="107"/>
      <c r="L502" s="107"/>
      <c r="M502" s="107"/>
      <c r="N502" s="107"/>
      <c r="O502" s="107"/>
      <c r="P502" s="107"/>
      <c r="Q502" s="107"/>
      <c r="R502" s="107"/>
      <c r="S502" s="107"/>
      <c r="T502" s="107"/>
      <c r="U502" s="107"/>
      <c r="V502" s="107"/>
      <c r="W502" s="107"/>
      <c r="X502" s="107"/>
      <c r="Y502" s="107"/>
      <c r="Z502" s="107"/>
    </row>
    <row r="503" spans="1:26" ht="15" customHeight="1" x14ac:dyDescent="0.15">
      <c r="A503" s="107"/>
      <c r="B503" s="107"/>
      <c r="C503" s="107"/>
      <c r="D503" s="107"/>
      <c r="E503" s="107"/>
      <c r="F503" s="108"/>
      <c r="G503" s="108"/>
      <c r="H503" s="108"/>
      <c r="I503" s="108"/>
      <c r="J503" s="108"/>
      <c r="K503" s="107"/>
      <c r="L503" s="107"/>
      <c r="M503" s="107"/>
      <c r="N503" s="107"/>
      <c r="O503" s="107"/>
      <c r="P503" s="107"/>
      <c r="Q503" s="107"/>
      <c r="R503" s="107"/>
      <c r="S503" s="107"/>
      <c r="T503" s="107"/>
      <c r="U503" s="107"/>
      <c r="V503" s="107"/>
      <c r="W503" s="107"/>
      <c r="X503" s="107"/>
      <c r="Y503" s="107"/>
      <c r="Z503" s="107"/>
    </row>
    <row r="504" spans="1:26" ht="15" customHeight="1" x14ac:dyDescent="0.15">
      <c r="A504" s="107"/>
      <c r="B504" s="107"/>
      <c r="C504" s="107"/>
      <c r="D504" s="107"/>
      <c r="E504" s="107"/>
      <c r="F504" s="108"/>
      <c r="G504" s="108"/>
      <c r="H504" s="108"/>
      <c r="I504" s="108"/>
      <c r="J504" s="108"/>
      <c r="K504" s="107"/>
      <c r="L504" s="107"/>
      <c r="M504" s="107"/>
      <c r="N504" s="107"/>
      <c r="O504" s="107"/>
      <c r="P504" s="107"/>
      <c r="Q504" s="107"/>
      <c r="R504" s="107"/>
      <c r="S504" s="107"/>
      <c r="T504" s="107"/>
      <c r="U504" s="107"/>
      <c r="V504" s="107"/>
      <c r="W504" s="107"/>
      <c r="X504" s="107"/>
      <c r="Y504" s="107"/>
      <c r="Z504" s="107"/>
    </row>
    <row r="505" spans="1:26" ht="15" customHeight="1" x14ac:dyDescent="0.15">
      <c r="A505" s="107"/>
      <c r="B505" s="107"/>
      <c r="C505" s="107"/>
      <c r="D505" s="107"/>
      <c r="E505" s="107"/>
      <c r="F505" s="108"/>
      <c r="G505" s="108"/>
      <c r="H505" s="108"/>
      <c r="I505" s="108"/>
      <c r="J505" s="108"/>
      <c r="K505" s="107"/>
      <c r="L505" s="107"/>
      <c r="M505" s="107"/>
      <c r="N505" s="107"/>
      <c r="O505" s="107"/>
      <c r="P505" s="107"/>
      <c r="Q505" s="107"/>
      <c r="R505" s="107"/>
      <c r="S505" s="107"/>
      <c r="T505" s="107"/>
      <c r="U505" s="107"/>
      <c r="V505" s="107"/>
      <c r="W505" s="107"/>
      <c r="X505" s="107"/>
      <c r="Y505" s="107"/>
      <c r="Z505" s="107"/>
    </row>
    <row r="506" spans="1:26" ht="15" customHeight="1" x14ac:dyDescent="0.15">
      <c r="A506" s="107"/>
      <c r="B506" s="107"/>
      <c r="C506" s="107"/>
      <c r="D506" s="107"/>
      <c r="E506" s="107"/>
      <c r="F506" s="108"/>
      <c r="G506" s="108"/>
      <c r="H506" s="108"/>
      <c r="I506" s="108"/>
      <c r="J506" s="108"/>
      <c r="K506" s="107"/>
      <c r="L506" s="107"/>
      <c r="M506" s="107"/>
      <c r="N506" s="107"/>
      <c r="O506" s="107"/>
      <c r="P506" s="107"/>
      <c r="Q506" s="107"/>
      <c r="R506" s="107"/>
      <c r="S506" s="107"/>
      <c r="T506" s="107"/>
      <c r="U506" s="107"/>
      <c r="V506" s="107"/>
      <c r="W506" s="107"/>
      <c r="X506" s="107"/>
      <c r="Y506" s="107"/>
      <c r="Z506" s="107"/>
    </row>
    <row r="507" spans="1:26" ht="15" customHeight="1" x14ac:dyDescent="0.15">
      <c r="A507" s="107"/>
      <c r="B507" s="107"/>
      <c r="C507" s="107"/>
      <c r="D507" s="107"/>
      <c r="E507" s="107"/>
      <c r="F507" s="108"/>
      <c r="G507" s="108"/>
      <c r="H507" s="108"/>
      <c r="I507" s="108"/>
      <c r="J507" s="108"/>
      <c r="K507" s="107"/>
      <c r="L507" s="107"/>
      <c r="M507" s="107"/>
      <c r="N507" s="107"/>
      <c r="O507" s="107"/>
      <c r="P507" s="107"/>
      <c r="Q507" s="107"/>
      <c r="R507" s="107"/>
      <c r="S507" s="107"/>
      <c r="T507" s="107"/>
      <c r="U507" s="107"/>
      <c r="V507" s="107"/>
      <c r="W507" s="107"/>
      <c r="X507" s="107"/>
      <c r="Y507" s="107"/>
      <c r="Z507" s="107"/>
    </row>
    <row r="508" spans="1:26" ht="15" customHeight="1" x14ac:dyDescent="0.15">
      <c r="A508" s="107"/>
      <c r="B508" s="107"/>
      <c r="C508" s="107"/>
      <c r="D508" s="107"/>
      <c r="E508" s="107"/>
      <c r="F508" s="108"/>
      <c r="G508" s="108"/>
      <c r="H508" s="108"/>
      <c r="I508" s="108"/>
      <c r="J508" s="108"/>
      <c r="K508" s="107"/>
      <c r="L508" s="107"/>
      <c r="M508" s="107"/>
      <c r="N508" s="107"/>
      <c r="O508" s="107"/>
      <c r="P508" s="107"/>
      <c r="Q508" s="107"/>
      <c r="R508" s="107"/>
      <c r="S508" s="107"/>
      <c r="T508" s="107"/>
      <c r="U508" s="107"/>
      <c r="V508" s="107"/>
      <c r="W508" s="107"/>
      <c r="X508" s="107"/>
      <c r="Y508" s="107"/>
      <c r="Z508" s="107"/>
    </row>
    <row r="509" spans="1:26" ht="15" customHeight="1" x14ac:dyDescent="0.15">
      <c r="A509" s="107"/>
      <c r="B509" s="107"/>
      <c r="C509" s="107"/>
      <c r="D509" s="107"/>
      <c r="E509" s="107"/>
      <c r="F509" s="108"/>
      <c r="G509" s="108"/>
      <c r="H509" s="108"/>
      <c r="I509" s="108"/>
      <c r="J509" s="108"/>
      <c r="K509" s="107"/>
      <c r="L509" s="107"/>
      <c r="M509" s="107"/>
      <c r="N509" s="107"/>
      <c r="O509" s="107"/>
      <c r="P509" s="107"/>
      <c r="Q509" s="107"/>
      <c r="R509" s="107"/>
      <c r="S509" s="107"/>
      <c r="T509" s="107"/>
      <c r="U509" s="107"/>
      <c r="V509" s="107"/>
      <c r="W509" s="107"/>
      <c r="X509" s="107"/>
      <c r="Y509" s="107"/>
      <c r="Z509" s="107"/>
    </row>
    <row r="510" spans="1:26" ht="15" customHeight="1" x14ac:dyDescent="0.15">
      <c r="A510" s="107"/>
      <c r="B510" s="107"/>
      <c r="C510" s="107"/>
      <c r="D510" s="107"/>
      <c r="E510" s="107"/>
      <c r="F510" s="108"/>
      <c r="G510" s="108"/>
      <c r="H510" s="108"/>
      <c r="I510" s="108"/>
      <c r="J510" s="108"/>
      <c r="K510" s="107"/>
      <c r="L510" s="107"/>
      <c r="M510" s="107"/>
      <c r="N510" s="107"/>
      <c r="O510" s="107"/>
      <c r="P510" s="107"/>
      <c r="Q510" s="107"/>
      <c r="R510" s="107"/>
      <c r="S510" s="107"/>
      <c r="T510" s="107"/>
      <c r="U510" s="107"/>
      <c r="V510" s="107"/>
      <c r="W510" s="107"/>
      <c r="X510" s="107"/>
      <c r="Y510" s="107"/>
      <c r="Z510" s="107"/>
    </row>
    <row r="511" spans="1:26" ht="15" customHeight="1" x14ac:dyDescent="0.15">
      <c r="A511" s="107"/>
      <c r="B511" s="107"/>
      <c r="C511" s="107"/>
      <c r="D511" s="107"/>
      <c r="E511" s="107"/>
      <c r="F511" s="108"/>
      <c r="G511" s="108"/>
      <c r="H511" s="108"/>
      <c r="I511" s="108"/>
      <c r="J511" s="108"/>
      <c r="K511" s="107"/>
      <c r="L511" s="107"/>
      <c r="M511" s="107"/>
      <c r="N511" s="107"/>
      <c r="O511" s="107"/>
      <c r="P511" s="107"/>
      <c r="Q511" s="107"/>
      <c r="R511" s="107"/>
      <c r="S511" s="107"/>
      <c r="T511" s="107"/>
      <c r="U511" s="107"/>
      <c r="V511" s="107"/>
      <c r="W511" s="107"/>
      <c r="X511" s="107"/>
      <c r="Y511" s="107"/>
      <c r="Z511" s="107"/>
    </row>
    <row r="512" spans="1:26" ht="15" customHeight="1" x14ac:dyDescent="0.15">
      <c r="A512" s="107"/>
      <c r="B512" s="107"/>
      <c r="C512" s="107"/>
      <c r="D512" s="107"/>
      <c r="E512" s="107"/>
      <c r="F512" s="108"/>
      <c r="G512" s="108"/>
      <c r="H512" s="108"/>
      <c r="I512" s="108"/>
      <c r="J512" s="108"/>
      <c r="K512" s="107"/>
      <c r="L512" s="107"/>
      <c r="M512" s="107"/>
      <c r="N512" s="107"/>
      <c r="O512" s="107"/>
      <c r="P512" s="107"/>
      <c r="Q512" s="107"/>
      <c r="R512" s="107"/>
      <c r="S512" s="107"/>
      <c r="T512" s="107"/>
      <c r="U512" s="107"/>
      <c r="V512" s="107"/>
      <c r="W512" s="107"/>
      <c r="X512" s="107"/>
      <c r="Y512" s="107"/>
      <c r="Z512" s="107"/>
    </row>
    <row r="513" spans="1:26" ht="15" customHeight="1" x14ac:dyDescent="0.15">
      <c r="A513" s="107"/>
      <c r="B513" s="107"/>
      <c r="C513" s="107"/>
      <c r="D513" s="107"/>
      <c r="E513" s="107"/>
      <c r="F513" s="108"/>
      <c r="G513" s="108"/>
      <c r="H513" s="108"/>
      <c r="I513" s="108"/>
      <c r="J513" s="108"/>
      <c r="K513" s="107"/>
      <c r="L513" s="107"/>
      <c r="M513" s="107"/>
      <c r="N513" s="107"/>
      <c r="O513" s="107"/>
      <c r="P513" s="107"/>
      <c r="Q513" s="107"/>
      <c r="R513" s="107"/>
      <c r="S513" s="107"/>
      <c r="T513" s="107"/>
      <c r="U513" s="107"/>
      <c r="V513" s="107"/>
      <c r="W513" s="107"/>
      <c r="X513" s="107"/>
      <c r="Y513" s="107"/>
      <c r="Z513" s="107"/>
    </row>
    <row r="514" spans="1:26" ht="15" customHeight="1" x14ac:dyDescent="0.15">
      <c r="A514" s="107"/>
      <c r="B514" s="107"/>
      <c r="C514" s="107"/>
      <c r="D514" s="107"/>
      <c r="E514" s="107"/>
      <c r="F514" s="108"/>
      <c r="G514" s="108"/>
      <c r="H514" s="108"/>
      <c r="I514" s="108"/>
      <c r="J514" s="108"/>
      <c r="K514" s="107"/>
      <c r="L514" s="107"/>
      <c r="M514" s="107"/>
      <c r="N514" s="107"/>
      <c r="O514" s="107"/>
      <c r="P514" s="107"/>
      <c r="Q514" s="107"/>
      <c r="R514" s="107"/>
      <c r="S514" s="107"/>
      <c r="T514" s="107"/>
      <c r="U514" s="107"/>
      <c r="V514" s="107"/>
      <c r="W514" s="107"/>
      <c r="X514" s="107"/>
      <c r="Y514" s="107"/>
      <c r="Z514" s="107"/>
    </row>
    <row r="515" spans="1:26" ht="15" customHeight="1" x14ac:dyDescent="0.15">
      <c r="A515" s="107"/>
      <c r="B515" s="107"/>
      <c r="C515" s="107"/>
      <c r="D515" s="107"/>
      <c r="E515" s="107"/>
      <c r="F515" s="108"/>
      <c r="G515" s="108"/>
      <c r="H515" s="108"/>
      <c r="I515" s="108"/>
      <c r="J515" s="108"/>
      <c r="K515" s="107"/>
      <c r="L515" s="107"/>
      <c r="M515" s="107"/>
      <c r="N515" s="107"/>
      <c r="O515" s="107"/>
      <c r="P515" s="107"/>
      <c r="Q515" s="107"/>
      <c r="R515" s="107"/>
      <c r="S515" s="107"/>
      <c r="T515" s="107"/>
      <c r="U515" s="107"/>
      <c r="V515" s="107"/>
      <c r="W515" s="107"/>
      <c r="X515" s="107"/>
      <c r="Y515" s="107"/>
      <c r="Z515" s="107"/>
    </row>
    <row r="516" spans="1:26" ht="15" customHeight="1" x14ac:dyDescent="0.15">
      <c r="A516" s="107"/>
      <c r="B516" s="107"/>
      <c r="C516" s="107"/>
      <c r="D516" s="107"/>
      <c r="E516" s="107"/>
      <c r="F516" s="108"/>
      <c r="G516" s="108"/>
      <c r="H516" s="108"/>
      <c r="I516" s="108"/>
      <c r="J516" s="108"/>
      <c r="K516" s="107"/>
      <c r="L516" s="107"/>
      <c r="M516" s="107"/>
      <c r="N516" s="107"/>
      <c r="O516" s="107"/>
      <c r="P516" s="107"/>
      <c r="Q516" s="107"/>
      <c r="R516" s="107"/>
      <c r="S516" s="107"/>
      <c r="T516" s="107"/>
      <c r="U516" s="107"/>
      <c r="V516" s="107"/>
      <c r="W516" s="107"/>
      <c r="X516" s="107"/>
      <c r="Y516" s="107"/>
      <c r="Z516" s="107"/>
    </row>
    <row r="517" spans="1:26" ht="15" customHeight="1" x14ac:dyDescent="0.15">
      <c r="A517" s="107"/>
      <c r="B517" s="107"/>
      <c r="C517" s="107"/>
      <c r="D517" s="107"/>
      <c r="E517" s="107"/>
      <c r="F517" s="108"/>
      <c r="G517" s="108"/>
      <c r="H517" s="108"/>
      <c r="I517" s="108"/>
      <c r="J517" s="108"/>
      <c r="K517" s="107"/>
      <c r="L517" s="107"/>
      <c r="M517" s="107"/>
      <c r="N517" s="107"/>
      <c r="O517" s="107"/>
      <c r="P517" s="107"/>
      <c r="Q517" s="107"/>
      <c r="R517" s="107"/>
      <c r="S517" s="107"/>
      <c r="T517" s="107"/>
      <c r="U517" s="107"/>
      <c r="V517" s="107"/>
      <c r="W517" s="107"/>
      <c r="X517" s="107"/>
      <c r="Y517" s="107"/>
      <c r="Z517" s="107"/>
    </row>
    <row r="518" spans="1:26" ht="15" customHeight="1" x14ac:dyDescent="0.15">
      <c r="A518" s="107"/>
      <c r="B518" s="107"/>
      <c r="C518" s="107"/>
      <c r="D518" s="107"/>
      <c r="E518" s="107"/>
      <c r="F518" s="108"/>
      <c r="G518" s="108"/>
      <c r="H518" s="108"/>
      <c r="I518" s="108"/>
      <c r="J518" s="108"/>
      <c r="K518" s="107"/>
      <c r="L518" s="107"/>
      <c r="M518" s="107"/>
      <c r="N518" s="107"/>
      <c r="O518" s="107"/>
      <c r="P518" s="107"/>
      <c r="Q518" s="107"/>
      <c r="R518" s="107"/>
      <c r="S518" s="107"/>
      <c r="T518" s="107"/>
      <c r="U518" s="107"/>
      <c r="V518" s="107"/>
      <c r="W518" s="107"/>
      <c r="X518" s="107"/>
      <c r="Y518" s="107"/>
      <c r="Z518" s="107"/>
    </row>
    <row r="519" spans="1:26" ht="15" customHeight="1" x14ac:dyDescent="0.15">
      <c r="A519" s="107"/>
      <c r="B519" s="107"/>
      <c r="C519" s="107"/>
      <c r="D519" s="107"/>
      <c r="E519" s="107"/>
      <c r="F519" s="108"/>
      <c r="G519" s="108"/>
      <c r="H519" s="108"/>
      <c r="I519" s="108"/>
      <c r="J519" s="108"/>
      <c r="K519" s="107"/>
      <c r="L519" s="107"/>
      <c r="M519" s="107"/>
      <c r="N519" s="107"/>
      <c r="O519" s="107"/>
      <c r="P519" s="107"/>
      <c r="Q519" s="107"/>
      <c r="R519" s="107"/>
      <c r="S519" s="107"/>
      <c r="T519" s="107"/>
      <c r="U519" s="107"/>
      <c r="V519" s="107"/>
      <c r="W519" s="107"/>
      <c r="X519" s="107"/>
      <c r="Y519" s="107"/>
      <c r="Z519" s="107"/>
    </row>
    <row r="520" spans="1:26" ht="15" customHeight="1" x14ac:dyDescent="0.15">
      <c r="A520" s="107"/>
      <c r="B520" s="107"/>
      <c r="C520" s="107"/>
      <c r="D520" s="107"/>
      <c r="E520" s="107"/>
      <c r="F520" s="108"/>
      <c r="G520" s="108"/>
      <c r="H520" s="108"/>
      <c r="I520" s="108"/>
      <c r="J520" s="108"/>
      <c r="K520" s="107"/>
      <c r="L520" s="107"/>
      <c r="M520" s="107"/>
      <c r="N520" s="107"/>
      <c r="O520" s="107"/>
      <c r="P520" s="107"/>
      <c r="Q520" s="107"/>
      <c r="R520" s="107"/>
      <c r="S520" s="107"/>
      <c r="T520" s="107"/>
      <c r="U520" s="107"/>
      <c r="V520" s="107"/>
      <c r="W520" s="107"/>
      <c r="X520" s="107"/>
      <c r="Y520" s="107"/>
      <c r="Z520" s="107"/>
    </row>
    <row r="521" spans="1:26" ht="15" customHeight="1" x14ac:dyDescent="0.15">
      <c r="A521" s="107"/>
      <c r="B521" s="107"/>
      <c r="C521" s="107"/>
      <c r="D521" s="107"/>
      <c r="E521" s="107"/>
      <c r="F521" s="108"/>
      <c r="G521" s="108"/>
      <c r="H521" s="108"/>
      <c r="I521" s="108"/>
      <c r="J521" s="108"/>
      <c r="K521" s="107"/>
      <c r="L521" s="107"/>
      <c r="M521" s="107"/>
      <c r="N521" s="107"/>
      <c r="O521" s="107"/>
      <c r="P521" s="107"/>
      <c r="Q521" s="107"/>
      <c r="R521" s="107"/>
      <c r="S521" s="107"/>
      <c r="T521" s="107"/>
      <c r="U521" s="107"/>
      <c r="V521" s="107"/>
      <c r="W521" s="107"/>
      <c r="X521" s="107"/>
      <c r="Y521" s="107"/>
      <c r="Z521" s="107"/>
    </row>
    <row r="522" spans="1:26" ht="15" customHeight="1" x14ac:dyDescent="0.15">
      <c r="A522" s="107"/>
      <c r="B522" s="107"/>
      <c r="C522" s="107"/>
      <c r="D522" s="107"/>
      <c r="E522" s="107"/>
      <c r="F522" s="108"/>
      <c r="G522" s="108"/>
      <c r="H522" s="108"/>
      <c r="I522" s="108"/>
      <c r="J522" s="108"/>
      <c r="K522" s="107"/>
      <c r="L522" s="107"/>
      <c r="M522" s="107"/>
      <c r="N522" s="107"/>
      <c r="O522" s="107"/>
      <c r="P522" s="107"/>
      <c r="Q522" s="107"/>
      <c r="R522" s="107"/>
      <c r="S522" s="107"/>
      <c r="T522" s="107"/>
      <c r="U522" s="107"/>
      <c r="V522" s="107"/>
      <c r="W522" s="107"/>
      <c r="X522" s="107"/>
      <c r="Y522" s="107"/>
      <c r="Z522" s="107"/>
    </row>
    <row r="523" spans="1:26" ht="15" customHeight="1" x14ac:dyDescent="0.15">
      <c r="A523" s="107"/>
      <c r="B523" s="107"/>
      <c r="C523" s="107"/>
      <c r="D523" s="107"/>
      <c r="E523" s="107"/>
      <c r="F523" s="108"/>
      <c r="G523" s="108"/>
      <c r="H523" s="108"/>
      <c r="I523" s="108"/>
      <c r="J523" s="108"/>
      <c r="K523" s="107"/>
      <c r="L523" s="107"/>
      <c r="M523" s="107"/>
      <c r="N523" s="107"/>
      <c r="O523" s="107"/>
      <c r="P523" s="107"/>
      <c r="Q523" s="107"/>
      <c r="R523" s="107"/>
      <c r="S523" s="107"/>
      <c r="T523" s="107"/>
      <c r="U523" s="107"/>
      <c r="V523" s="107"/>
      <c r="W523" s="107"/>
      <c r="X523" s="107"/>
      <c r="Y523" s="107"/>
      <c r="Z523" s="107"/>
    </row>
    <row r="524" spans="1:26" ht="15" customHeight="1" x14ac:dyDescent="0.15">
      <c r="A524" s="107"/>
      <c r="B524" s="107"/>
      <c r="C524" s="107"/>
      <c r="D524" s="107"/>
      <c r="E524" s="107"/>
      <c r="F524" s="108"/>
      <c r="G524" s="108"/>
      <c r="H524" s="108"/>
      <c r="I524" s="108"/>
      <c r="J524" s="108"/>
      <c r="K524" s="107"/>
      <c r="L524" s="107"/>
      <c r="M524" s="107"/>
      <c r="N524" s="107"/>
      <c r="O524" s="107"/>
      <c r="P524" s="107"/>
      <c r="Q524" s="107"/>
      <c r="R524" s="107"/>
      <c r="S524" s="107"/>
      <c r="T524" s="107"/>
      <c r="U524" s="107"/>
      <c r="V524" s="107"/>
      <c r="W524" s="107"/>
      <c r="X524" s="107"/>
      <c r="Y524" s="107"/>
      <c r="Z524" s="107"/>
    </row>
    <row r="525" spans="1:26" ht="15" customHeight="1" x14ac:dyDescent="0.15">
      <c r="A525" s="107"/>
      <c r="B525" s="107"/>
      <c r="C525" s="107"/>
      <c r="D525" s="107"/>
      <c r="E525" s="107"/>
      <c r="F525" s="108"/>
      <c r="G525" s="108"/>
      <c r="H525" s="108"/>
      <c r="I525" s="108"/>
      <c r="J525" s="108"/>
      <c r="K525" s="107"/>
      <c r="L525" s="107"/>
      <c r="M525" s="107"/>
      <c r="N525" s="107"/>
      <c r="O525" s="107"/>
      <c r="P525" s="107"/>
      <c r="Q525" s="107"/>
      <c r="R525" s="107"/>
      <c r="S525" s="107"/>
      <c r="T525" s="107"/>
      <c r="U525" s="107"/>
      <c r="V525" s="107"/>
      <c r="W525" s="107"/>
      <c r="X525" s="107"/>
      <c r="Y525" s="107"/>
      <c r="Z525" s="107"/>
    </row>
    <row r="526" spans="1:26" ht="15" customHeight="1" x14ac:dyDescent="0.15">
      <c r="A526" s="107"/>
      <c r="B526" s="107"/>
      <c r="C526" s="107"/>
      <c r="D526" s="107"/>
      <c r="E526" s="107"/>
      <c r="F526" s="108"/>
      <c r="G526" s="108"/>
      <c r="H526" s="108"/>
      <c r="I526" s="108"/>
      <c r="J526" s="108"/>
      <c r="K526" s="107"/>
      <c r="L526" s="107"/>
      <c r="M526" s="107"/>
      <c r="N526" s="107"/>
      <c r="O526" s="107"/>
      <c r="P526" s="107"/>
      <c r="Q526" s="107"/>
      <c r="R526" s="107"/>
      <c r="S526" s="107"/>
      <c r="T526" s="107"/>
      <c r="U526" s="107"/>
      <c r="V526" s="107"/>
      <c r="W526" s="107"/>
      <c r="X526" s="107"/>
      <c r="Y526" s="107"/>
      <c r="Z526" s="107"/>
    </row>
    <row r="527" spans="1:26" ht="15" customHeight="1" x14ac:dyDescent="0.15">
      <c r="A527" s="107"/>
      <c r="B527" s="107"/>
      <c r="C527" s="107"/>
      <c r="D527" s="107"/>
      <c r="E527" s="107"/>
      <c r="F527" s="108"/>
      <c r="G527" s="108"/>
      <c r="H527" s="108"/>
      <c r="I527" s="108"/>
      <c r="J527" s="108"/>
      <c r="K527" s="107"/>
      <c r="L527" s="107"/>
      <c r="M527" s="107"/>
      <c r="N527" s="107"/>
      <c r="O527" s="107"/>
      <c r="P527" s="107"/>
      <c r="Q527" s="107"/>
      <c r="R527" s="107"/>
      <c r="S527" s="107"/>
      <c r="T527" s="107"/>
      <c r="U527" s="107"/>
      <c r="V527" s="107"/>
      <c r="W527" s="107"/>
      <c r="X527" s="107"/>
      <c r="Y527" s="107"/>
      <c r="Z527" s="107"/>
    </row>
    <row r="528" spans="1:26" ht="15" customHeight="1" x14ac:dyDescent="0.15">
      <c r="A528" s="107"/>
      <c r="B528" s="107"/>
      <c r="C528" s="107"/>
      <c r="D528" s="107"/>
      <c r="E528" s="107"/>
      <c r="F528" s="108"/>
      <c r="G528" s="108"/>
      <c r="H528" s="108"/>
      <c r="I528" s="108"/>
      <c r="J528" s="108"/>
      <c r="K528" s="107"/>
      <c r="L528" s="107"/>
      <c r="M528" s="107"/>
      <c r="N528" s="107"/>
      <c r="O528" s="107"/>
      <c r="P528" s="107"/>
      <c r="Q528" s="107"/>
      <c r="R528" s="107"/>
      <c r="S528" s="107"/>
      <c r="T528" s="107"/>
      <c r="U528" s="107"/>
      <c r="V528" s="107"/>
      <c r="W528" s="107"/>
      <c r="X528" s="107"/>
      <c r="Y528" s="107"/>
      <c r="Z528" s="107"/>
    </row>
    <row r="529" spans="1:26" ht="15" customHeight="1" x14ac:dyDescent="0.15">
      <c r="A529" s="107"/>
      <c r="B529" s="107"/>
      <c r="C529" s="107"/>
      <c r="D529" s="107"/>
      <c r="E529" s="107"/>
      <c r="F529" s="108"/>
      <c r="G529" s="108"/>
      <c r="H529" s="108"/>
      <c r="I529" s="108"/>
      <c r="J529" s="108"/>
      <c r="K529" s="107"/>
      <c r="L529" s="107"/>
      <c r="M529" s="107"/>
      <c r="N529" s="107"/>
      <c r="O529" s="107"/>
      <c r="P529" s="107"/>
      <c r="Q529" s="107"/>
      <c r="R529" s="107"/>
      <c r="S529" s="107"/>
      <c r="T529" s="107"/>
      <c r="U529" s="107"/>
      <c r="V529" s="107"/>
      <c r="W529" s="107"/>
      <c r="X529" s="107"/>
      <c r="Y529" s="107"/>
      <c r="Z529" s="107"/>
    </row>
    <row r="530" spans="1:26" ht="15" customHeight="1" x14ac:dyDescent="0.15">
      <c r="A530" s="107"/>
      <c r="B530" s="107"/>
      <c r="C530" s="107"/>
      <c r="D530" s="107"/>
      <c r="E530" s="107"/>
      <c r="F530" s="108"/>
      <c r="G530" s="108"/>
      <c r="H530" s="108"/>
      <c r="I530" s="108"/>
      <c r="J530" s="108"/>
      <c r="K530" s="107"/>
      <c r="L530" s="107"/>
      <c r="M530" s="107"/>
      <c r="N530" s="107"/>
      <c r="O530" s="107"/>
      <c r="P530" s="107"/>
      <c r="Q530" s="107"/>
      <c r="R530" s="107"/>
      <c r="S530" s="107"/>
      <c r="T530" s="107"/>
      <c r="U530" s="107"/>
      <c r="V530" s="107"/>
      <c r="W530" s="107"/>
      <c r="X530" s="107"/>
      <c r="Y530" s="107"/>
      <c r="Z530" s="107"/>
    </row>
    <row r="531" spans="1:26" ht="15" customHeight="1" x14ac:dyDescent="0.15">
      <c r="A531" s="107"/>
      <c r="B531" s="107"/>
      <c r="C531" s="107"/>
      <c r="D531" s="107"/>
      <c r="E531" s="107"/>
      <c r="F531" s="108"/>
      <c r="G531" s="108"/>
      <c r="H531" s="108"/>
      <c r="I531" s="108"/>
      <c r="J531" s="108"/>
      <c r="K531" s="107"/>
      <c r="L531" s="107"/>
      <c r="M531" s="107"/>
      <c r="N531" s="107"/>
      <c r="O531" s="107"/>
      <c r="P531" s="107"/>
      <c r="Q531" s="107"/>
      <c r="R531" s="107"/>
      <c r="S531" s="107"/>
      <c r="T531" s="107"/>
      <c r="U531" s="107"/>
      <c r="V531" s="107"/>
      <c r="W531" s="107"/>
      <c r="X531" s="107"/>
      <c r="Y531" s="107"/>
      <c r="Z531" s="107"/>
    </row>
    <row r="532" spans="1:26" ht="15" customHeight="1" x14ac:dyDescent="0.15">
      <c r="A532" s="107"/>
      <c r="B532" s="107"/>
      <c r="C532" s="107"/>
      <c r="D532" s="107"/>
      <c r="E532" s="107"/>
      <c r="F532" s="108"/>
      <c r="G532" s="108"/>
      <c r="H532" s="108"/>
      <c r="I532" s="108"/>
      <c r="J532" s="108"/>
      <c r="K532" s="107"/>
      <c r="L532" s="107"/>
      <c r="M532" s="107"/>
      <c r="N532" s="107"/>
      <c r="O532" s="107"/>
      <c r="P532" s="107"/>
      <c r="Q532" s="107"/>
      <c r="R532" s="107"/>
      <c r="S532" s="107"/>
      <c r="T532" s="107"/>
      <c r="U532" s="107"/>
      <c r="V532" s="107"/>
      <c r="W532" s="107"/>
      <c r="X532" s="107"/>
      <c r="Y532" s="107"/>
      <c r="Z532" s="107"/>
    </row>
    <row r="533" spans="1:26" ht="15" customHeight="1" x14ac:dyDescent="0.15">
      <c r="A533" s="107"/>
      <c r="B533" s="107"/>
      <c r="C533" s="107"/>
      <c r="D533" s="107"/>
      <c r="E533" s="107"/>
      <c r="F533" s="108"/>
      <c r="G533" s="108"/>
      <c r="H533" s="108"/>
      <c r="I533" s="108"/>
      <c r="J533" s="108"/>
      <c r="K533" s="107"/>
      <c r="L533" s="107"/>
      <c r="M533" s="107"/>
      <c r="N533" s="107"/>
      <c r="O533" s="107"/>
      <c r="P533" s="107"/>
      <c r="Q533" s="107"/>
      <c r="R533" s="107"/>
      <c r="S533" s="107"/>
      <c r="T533" s="107"/>
      <c r="U533" s="107"/>
      <c r="V533" s="107"/>
      <c r="W533" s="107"/>
      <c r="X533" s="107"/>
      <c r="Y533" s="107"/>
      <c r="Z533" s="107"/>
    </row>
    <row r="534" spans="1:26" ht="15" customHeight="1" x14ac:dyDescent="0.15">
      <c r="A534" s="107"/>
      <c r="B534" s="107"/>
      <c r="C534" s="107"/>
      <c r="D534" s="107"/>
      <c r="E534" s="107"/>
      <c r="F534" s="108"/>
      <c r="G534" s="108"/>
      <c r="H534" s="108"/>
      <c r="I534" s="108"/>
      <c r="J534" s="108"/>
      <c r="K534" s="107"/>
      <c r="L534" s="107"/>
      <c r="M534" s="107"/>
      <c r="N534" s="107"/>
      <c r="O534" s="107"/>
      <c r="P534" s="107"/>
      <c r="Q534" s="107"/>
      <c r="R534" s="107"/>
      <c r="S534" s="107"/>
      <c r="T534" s="107"/>
      <c r="U534" s="107"/>
      <c r="V534" s="107"/>
      <c r="W534" s="107"/>
      <c r="X534" s="107"/>
      <c r="Y534" s="107"/>
      <c r="Z534" s="107"/>
    </row>
    <row r="535" spans="1:26" ht="15" customHeight="1" x14ac:dyDescent="0.15">
      <c r="A535" s="107"/>
      <c r="B535" s="107"/>
      <c r="C535" s="107"/>
      <c r="D535" s="107"/>
      <c r="E535" s="107"/>
      <c r="F535" s="108"/>
      <c r="G535" s="108"/>
      <c r="H535" s="108"/>
      <c r="I535" s="108"/>
      <c r="J535" s="108"/>
      <c r="K535" s="107"/>
      <c r="L535" s="107"/>
      <c r="M535" s="107"/>
      <c r="N535" s="107"/>
      <c r="O535" s="107"/>
      <c r="P535" s="107"/>
      <c r="Q535" s="107"/>
      <c r="R535" s="107"/>
      <c r="S535" s="107"/>
      <c r="T535" s="107"/>
      <c r="U535" s="107"/>
      <c r="V535" s="107"/>
      <c r="W535" s="107"/>
      <c r="X535" s="107"/>
      <c r="Y535" s="107"/>
      <c r="Z535" s="107"/>
    </row>
    <row r="536" spans="1:26" ht="15" customHeight="1" x14ac:dyDescent="0.15">
      <c r="A536" s="107"/>
      <c r="B536" s="107"/>
      <c r="C536" s="107"/>
      <c r="D536" s="107"/>
      <c r="E536" s="107"/>
      <c r="F536" s="108"/>
      <c r="G536" s="108"/>
      <c r="H536" s="108"/>
      <c r="I536" s="108"/>
      <c r="J536" s="108"/>
      <c r="K536" s="107"/>
      <c r="L536" s="107"/>
      <c r="M536" s="107"/>
      <c r="N536" s="107"/>
      <c r="O536" s="107"/>
      <c r="P536" s="107"/>
      <c r="Q536" s="107"/>
      <c r="R536" s="107"/>
      <c r="S536" s="107"/>
      <c r="T536" s="107"/>
      <c r="U536" s="107"/>
      <c r="V536" s="107"/>
      <c r="W536" s="107"/>
      <c r="X536" s="107"/>
      <c r="Y536" s="107"/>
      <c r="Z536" s="107"/>
    </row>
    <row r="537" spans="1:26" ht="15" customHeight="1" x14ac:dyDescent="0.15">
      <c r="A537" s="107"/>
      <c r="B537" s="107"/>
      <c r="C537" s="107"/>
      <c r="D537" s="107"/>
      <c r="E537" s="107"/>
      <c r="F537" s="108"/>
      <c r="G537" s="108"/>
      <c r="H537" s="108"/>
      <c r="I537" s="108"/>
      <c r="J537" s="108"/>
      <c r="K537" s="107"/>
      <c r="L537" s="107"/>
      <c r="M537" s="107"/>
      <c r="N537" s="107"/>
      <c r="O537" s="107"/>
      <c r="P537" s="107"/>
      <c r="Q537" s="107"/>
      <c r="R537" s="107"/>
      <c r="S537" s="107"/>
      <c r="T537" s="107"/>
      <c r="U537" s="107"/>
      <c r="V537" s="107"/>
      <c r="W537" s="107"/>
      <c r="X537" s="107"/>
      <c r="Y537" s="107"/>
      <c r="Z537" s="107"/>
    </row>
    <row r="538" spans="1:26" ht="15" customHeight="1" x14ac:dyDescent="0.15">
      <c r="A538" s="107"/>
      <c r="B538" s="107"/>
      <c r="C538" s="107"/>
      <c r="D538" s="107"/>
      <c r="E538" s="107"/>
      <c r="F538" s="108"/>
      <c r="G538" s="108"/>
      <c r="H538" s="108"/>
      <c r="I538" s="108"/>
      <c r="J538" s="108"/>
      <c r="K538" s="107"/>
      <c r="L538" s="107"/>
      <c r="M538" s="107"/>
      <c r="N538" s="107"/>
      <c r="O538" s="107"/>
      <c r="P538" s="107"/>
      <c r="Q538" s="107"/>
      <c r="R538" s="107"/>
      <c r="S538" s="107"/>
      <c r="T538" s="107"/>
      <c r="U538" s="107"/>
      <c r="V538" s="107"/>
      <c r="W538" s="107"/>
      <c r="X538" s="107"/>
      <c r="Y538" s="107"/>
      <c r="Z538" s="107"/>
    </row>
    <row r="539" spans="1:26" ht="15" customHeight="1" x14ac:dyDescent="0.15">
      <c r="A539" s="107"/>
      <c r="B539" s="107"/>
      <c r="C539" s="107"/>
      <c r="D539" s="107"/>
      <c r="E539" s="107"/>
      <c r="F539" s="108"/>
      <c r="G539" s="108"/>
      <c r="H539" s="108"/>
      <c r="I539" s="108"/>
      <c r="J539" s="108"/>
      <c r="K539" s="107"/>
      <c r="L539" s="107"/>
      <c r="M539" s="107"/>
      <c r="N539" s="107"/>
      <c r="O539" s="107"/>
      <c r="P539" s="107"/>
      <c r="Q539" s="107"/>
      <c r="R539" s="107"/>
      <c r="S539" s="107"/>
      <c r="T539" s="107"/>
      <c r="U539" s="107"/>
      <c r="V539" s="107"/>
      <c r="W539" s="107"/>
      <c r="X539" s="107"/>
      <c r="Y539" s="107"/>
      <c r="Z539" s="107"/>
    </row>
    <row r="540" spans="1:26" ht="15" customHeight="1" x14ac:dyDescent="0.15">
      <c r="A540" s="107"/>
      <c r="B540" s="107"/>
      <c r="C540" s="107"/>
      <c r="D540" s="107"/>
      <c r="E540" s="107"/>
      <c r="F540" s="108"/>
      <c r="G540" s="108"/>
      <c r="H540" s="108"/>
      <c r="I540" s="108"/>
      <c r="J540" s="108"/>
      <c r="K540" s="107"/>
      <c r="L540" s="107"/>
      <c r="M540" s="107"/>
      <c r="N540" s="107"/>
      <c r="O540" s="107"/>
      <c r="P540" s="107"/>
      <c r="Q540" s="107"/>
      <c r="R540" s="107"/>
      <c r="S540" s="107"/>
      <c r="T540" s="107"/>
      <c r="U540" s="107"/>
      <c r="V540" s="107"/>
      <c r="W540" s="107"/>
      <c r="X540" s="107"/>
      <c r="Y540" s="107"/>
      <c r="Z540" s="107"/>
    </row>
    <row r="541" spans="1:26" ht="15" customHeight="1" x14ac:dyDescent="0.15">
      <c r="A541" s="107"/>
      <c r="B541" s="107"/>
      <c r="C541" s="107"/>
      <c r="D541" s="107"/>
      <c r="E541" s="107"/>
      <c r="F541" s="108"/>
      <c r="G541" s="108"/>
      <c r="H541" s="108"/>
      <c r="I541" s="108"/>
      <c r="J541" s="108"/>
      <c r="K541" s="107"/>
      <c r="L541" s="107"/>
      <c r="M541" s="107"/>
      <c r="N541" s="107"/>
      <c r="O541" s="107"/>
      <c r="P541" s="107"/>
      <c r="Q541" s="107"/>
      <c r="R541" s="107"/>
      <c r="S541" s="107"/>
      <c r="T541" s="107"/>
      <c r="U541" s="107"/>
      <c r="V541" s="107"/>
      <c r="W541" s="107"/>
      <c r="X541" s="107"/>
      <c r="Y541" s="107"/>
      <c r="Z541" s="107"/>
    </row>
    <row r="542" spans="1:26" ht="15" customHeight="1" x14ac:dyDescent="0.15">
      <c r="A542" s="107"/>
      <c r="B542" s="107"/>
      <c r="C542" s="107"/>
      <c r="D542" s="107"/>
      <c r="E542" s="107"/>
      <c r="F542" s="108"/>
      <c r="G542" s="108"/>
      <c r="H542" s="108"/>
      <c r="I542" s="108"/>
      <c r="J542" s="108"/>
      <c r="K542" s="107"/>
      <c r="L542" s="107"/>
      <c r="M542" s="107"/>
      <c r="N542" s="107"/>
      <c r="O542" s="107"/>
      <c r="P542" s="107"/>
      <c r="Q542" s="107"/>
      <c r="R542" s="107"/>
      <c r="S542" s="107"/>
      <c r="T542" s="107"/>
      <c r="U542" s="107"/>
      <c r="V542" s="107"/>
      <c r="W542" s="107"/>
      <c r="X542" s="107"/>
      <c r="Y542" s="107"/>
      <c r="Z542" s="107"/>
    </row>
    <row r="543" spans="1:26" ht="15" customHeight="1" x14ac:dyDescent="0.15">
      <c r="A543" s="107"/>
      <c r="B543" s="107"/>
      <c r="C543" s="107"/>
      <c r="D543" s="107"/>
      <c r="E543" s="107"/>
      <c r="F543" s="108"/>
      <c r="G543" s="108"/>
      <c r="H543" s="108"/>
      <c r="I543" s="108"/>
      <c r="J543" s="108"/>
      <c r="K543" s="107"/>
      <c r="L543" s="107"/>
      <c r="M543" s="107"/>
      <c r="N543" s="107"/>
      <c r="O543" s="107"/>
      <c r="P543" s="107"/>
      <c r="Q543" s="107"/>
      <c r="R543" s="107"/>
      <c r="S543" s="107"/>
      <c r="T543" s="107"/>
      <c r="U543" s="107"/>
      <c r="V543" s="107"/>
      <c r="W543" s="107"/>
      <c r="X543" s="107"/>
      <c r="Y543" s="107"/>
      <c r="Z543" s="107"/>
    </row>
    <row r="544" spans="1:26" ht="15" customHeight="1" x14ac:dyDescent="0.15">
      <c r="A544" s="107"/>
      <c r="B544" s="107"/>
      <c r="C544" s="107"/>
      <c r="D544" s="107"/>
      <c r="E544" s="107"/>
      <c r="F544" s="108"/>
      <c r="G544" s="108"/>
      <c r="H544" s="108"/>
      <c r="I544" s="108"/>
      <c r="J544" s="108"/>
      <c r="K544" s="107"/>
      <c r="L544" s="107"/>
      <c r="M544" s="107"/>
      <c r="N544" s="107"/>
      <c r="O544" s="107"/>
      <c r="P544" s="107"/>
      <c r="Q544" s="107"/>
      <c r="R544" s="107"/>
      <c r="S544" s="107"/>
      <c r="T544" s="107"/>
      <c r="U544" s="107"/>
      <c r="V544" s="107"/>
      <c r="W544" s="107"/>
      <c r="X544" s="107"/>
      <c r="Y544" s="107"/>
      <c r="Z544" s="107"/>
    </row>
    <row r="545" spans="1:26" ht="15" customHeight="1" x14ac:dyDescent="0.15">
      <c r="A545" s="107"/>
      <c r="B545" s="107"/>
      <c r="C545" s="107"/>
      <c r="D545" s="107"/>
      <c r="E545" s="107"/>
      <c r="F545" s="108"/>
      <c r="G545" s="108"/>
      <c r="H545" s="108"/>
      <c r="I545" s="108"/>
      <c r="J545" s="108"/>
      <c r="K545" s="107"/>
      <c r="L545" s="107"/>
      <c r="M545" s="107"/>
      <c r="N545" s="107"/>
      <c r="O545" s="107"/>
      <c r="P545" s="107"/>
      <c r="Q545" s="107"/>
      <c r="R545" s="107"/>
      <c r="S545" s="107"/>
      <c r="T545" s="107"/>
      <c r="U545" s="107"/>
      <c r="V545" s="107"/>
      <c r="W545" s="107"/>
      <c r="X545" s="107"/>
      <c r="Y545" s="107"/>
      <c r="Z545" s="107"/>
    </row>
    <row r="546" spans="1:26" ht="15" customHeight="1" x14ac:dyDescent="0.15">
      <c r="A546" s="107"/>
      <c r="B546" s="107"/>
      <c r="C546" s="107"/>
      <c r="D546" s="107"/>
      <c r="E546" s="107"/>
      <c r="F546" s="108"/>
      <c r="G546" s="108"/>
      <c r="H546" s="108"/>
      <c r="I546" s="108"/>
      <c r="J546" s="108"/>
      <c r="K546" s="107"/>
      <c r="L546" s="107"/>
      <c r="M546" s="107"/>
      <c r="N546" s="107"/>
      <c r="O546" s="107"/>
      <c r="P546" s="107"/>
      <c r="Q546" s="107"/>
      <c r="R546" s="107"/>
      <c r="S546" s="107"/>
      <c r="T546" s="107"/>
      <c r="U546" s="107"/>
      <c r="V546" s="107"/>
      <c r="W546" s="107"/>
      <c r="X546" s="107"/>
      <c r="Y546" s="107"/>
      <c r="Z546" s="107"/>
    </row>
    <row r="547" spans="1:26" ht="15" customHeight="1" x14ac:dyDescent="0.15">
      <c r="A547" s="107"/>
      <c r="B547" s="107"/>
      <c r="C547" s="107"/>
      <c r="D547" s="107"/>
      <c r="E547" s="107"/>
      <c r="F547" s="108"/>
      <c r="G547" s="108"/>
      <c r="H547" s="108"/>
      <c r="I547" s="108"/>
      <c r="J547" s="108"/>
      <c r="K547" s="107"/>
      <c r="L547" s="107"/>
      <c r="M547" s="107"/>
      <c r="N547" s="107"/>
      <c r="O547" s="107"/>
      <c r="P547" s="107"/>
      <c r="Q547" s="107"/>
      <c r="R547" s="107"/>
      <c r="S547" s="107"/>
      <c r="T547" s="107"/>
      <c r="U547" s="107"/>
      <c r="V547" s="107"/>
      <c r="W547" s="107"/>
      <c r="X547" s="107"/>
      <c r="Y547" s="107"/>
      <c r="Z547" s="107"/>
    </row>
    <row r="548" spans="1:26" ht="15" customHeight="1" x14ac:dyDescent="0.15">
      <c r="A548" s="107"/>
      <c r="B548" s="107"/>
      <c r="C548" s="107"/>
      <c r="D548" s="107"/>
      <c r="E548" s="107"/>
      <c r="F548" s="108"/>
      <c r="G548" s="108"/>
      <c r="H548" s="108"/>
      <c r="I548" s="108"/>
      <c r="J548" s="108"/>
      <c r="K548" s="107"/>
      <c r="L548" s="107"/>
      <c r="M548" s="107"/>
      <c r="N548" s="107"/>
      <c r="O548" s="107"/>
      <c r="P548" s="107"/>
      <c r="Q548" s="107"/>
      <c r="R548" s="107"/>
      <c r="S548" s="107"/>
      <c r="T548" s="107"/>
      <c r="U548" s="107"/>
      <c r="V548" s="107"/>
      <c r="W548" s="107"/>
      <c r="X548" s="107"/>
      <c r="Y548" s="107"/>
      <c r="Z548" s="107"/>
    </row>
    <row r="549" spans="1:26" ht="15" customHeight="1" x14ac:dyDescent="0.15">
      <c r="A549" s="107"/>
      <c r="B549" s="107"/>
      <c r="C549" s="107"/>
      <c r="D549" s="107"/>
      <c r="E549" s="107"/>
      <c r="F549" s="108"/>
      <c r="G549" s="108"/>
      <c r="H549" s="108"/>
      <c r="I549" s="108"/>
      <c r="J549" s="108"/>
      <c r="K549" s="107"/>
      <c r="L549" s="107"/>
      <c r="M549" s="107"/>
      <c r="N549" s="107"/>
      <c r="O549" s="107"/>
      <c r="P549" s="107"/>
      <c r="Q549" s="107"/>
      <c r="R549" s="107"/>
      <c r="S549" s="107"/>
      <c r="T549" s="107"/>
      <c r="U549" s="107"/>
      <c r="V549" s="107"/>
      <c r="W549" s="107"/>
      <c r="X549" s="107"/>
      <c r="Y549" s="107"/>
      <c r="Z549" s="107"/>
    </row>
    <row r="550" spans="1:26" ht="15" customHeight="1" x14ac:dyDescent="0.15">
      <c r="A550" s="107"/>
      <c r="B550" s="107"/>
      <c r="C550" s="107"/>
      <c r="D550" s="107"/>
      <c r="E550" s="107"/>
      <c r="F550" s="108"/>
      <c r="G550" s="108"/>
      <c r="H550" s="108"/>
      <c r="I550" s="108"/>
      <c r="J550" s="108"/>
      <c r="K550" s="107"/>
      <c r="L550" s="107"/>
      <c r="M550" s="107"/>
      <c r="N550" s="107"/>
      <c r="O550" s="107"/>
      <c r="P550" s="107"/>
      <c r="Q550" s="107"/>
      <c r="R550" s="107"/>
      <c r="S550" s="107"/>
      <c r="T550" s="107"/>
      <c r="U550" s="107"/>
      <c r="V550" s="107"/>
      <c r="W550" s="107"/>
      <c r="X550" s="107"/>
      <c r="Y550" s="107"/>
      <c r="Z550" s="107"/>
    </row>
    <row r="551" spans="1:26" ht="15" customHeight="1" x14ac:dyDescent="0.15">
      <c r="A551" s="107"/>
      <c r="B551" s="107"/>
      <c r="C551" s="107"/>
      <c r="D551" s="107"/>
      <c r="E551" s="107"/>
      <c r="F551" s="108"/>
      <c r="G551" s="108"/>
      <c r="H551" s="108"/>
      <c r="I551" s="108"/>
      <c r="J551" s="108"/>
      <c r="K551" s="107"/>
      <c r="L551" s="107"/>
      <c r="M551" s="107"/>
      <c r="N551" s="107"/>
      <c r="O551" s="107"/>
      <c r="P551" s="107"/>
      <c r="Q551" s="107"/>
      <c r="R551" s="107"/>
      <c r="S551" s="107"/>
      <c r="T551" s="107"/>
      <c r="U551" s="107"/>
      <c r="V551" s="107"/>
      <c r="W551" s="107"/>
      <c r="X551" s="107"/>
      <c r="Y551" s="107"/>
      <c r="Z551" s="107"/>
    </row>
    <row r="552" spans="1:26" ht="15" customHeight="1" x14ac:dyDescent="0.15">
      <c r="A552" s="107"/>
      <c r="B552" s="107"/>
      <c r="C552" s="107"/>
      <c r="D552" s="107"/>
      <c r="E552" s="107"/>
      <c r="F552" s="108"/>
      <c r="G552" s="108"/>
      <c r="H552" s="108"/>
      <c r="I552" s="108"/>
      <c r="J552" s="108"/>
      <c r="K552" s="107"/>
      <c r="L552" s="107"/>
      <c r="M552" s="107"/>
      <c r="N552" s="107"/>
      <c r="O552" s="107"/>
      <c r="P552" s="107"/>
      <c r="Q552" s="107"/>
      <c r="R552" s="107"/>
      <c r="S552" s="107"/>
      <c r="T552" s="107"/>
      <c r="U552" s="107"/>
      <c r="V552" s="107"/>
      <c r="W552" s="107"/>
      <c r="X552" s="107"/>
      <c r="Y552" s="107"/>
      <c r="Z552" s="107"/>
    </row>
    <row r="553" spans="1:26" ht="15" customHeight="1" x14ac:dyDescent="0.15">
      <c r="A553" s="107"/>
      <c r="B553" s="107"/>
      <c r="C553" s="107"/>
      <c r="D553" s="107"/>
      <c r="E553" s="107"/>
      <c r="F553" s="108"/>
      <c r="G553" s="108"/>
      <c r="H553" s="108"/>
      <c r="I553" s="108"/>
      <c r="J553" s="108"/>
      <c r="K553" s="107"/>
      <c r="L553" s="107"/>
      <c r="M553" s="107"/>
      <c r="N553" s="107"/>
      <c r="O553" s="107"/>
      <c r="P553" s="107"/>
      <c r="Q553" s="107"/>
      <c r="R553" s="107"/>
      <c r="S553" s="107"/>
      <c r="T553" s="107"/>
      <c r="U553" s="107"/>
      <c r="V553" s="107"/>
      <c r="W553" s="107"/>
      <c r="X553" s="107"/>
      <c r="Y553" s="107"/>
      <c r="Z553" s="107"/>
    </row>
    <row r="554" spans="1:26" ht="15" customHeight="1" x14ac:dyDescent="0.15">
      <c r="A554" s="107"/>
      <c r="B554" s="107"/>
      <c r="C554" s="107"/>
      <c r="D554" s="107"/>
      <c r="E554" s="107"/>
      <c r="F554" s="108"/>
      <c r="G554" s="108"/>
      <c r="H554" s="108"/>
      <c r="I554" s="108"/>
      <c r="J554" s="108"/>
      <c r="K554" s="107"/>
      <c r="L554" s="107"/>
      <c r="M554" s="107"/>
      <c r="N554" s="107"/>
      <c r="O554" s="107"/>
      <c r="P554" s="107"/>
      <c r="Q554" s="107"/>
      <c r="R554" s="107"/>
      <c r="S554" s="107"/>
      <c r="T554" s="107"/>
      <c r="U554" s="107"/>
      <c r="V554" s="107"/>
      <c r="W554" s="107"/>
      <c r="X554" s="107"/>
      <c r="Y554" s="107"/>
      <c r="Z554" s="107"/>
    </row>
    <row r="555" spans="1:26" ht="15" customHeight="1" x14ac:dyDescent="0.15">
      <c r="A555" s="107"/>
      <c r="B555" s="107"/>
      <c r="C555" s="107"/>
      <c r="D555" s="107"/>
      <c r="E555" s="107"/>
      <c r="F555" s="108"/>
      <c r="G555" s="108"/>
      <c r="H555" s="108"/>
      <c r="I555" s="108"/>
      <c r="J555" s="108"/>
      <c r="K555" s="107"/>
      <c r="L555" s="107"/>
      <c r="M555" s="107"/>
      <c r="N555" s="107"/>
      <c r="O555" s="107"/>
      <c r="P555" s="107"/>
      <c r="Q555" s="107"/>
      <c r="R555" s="107"/>
      <c r="S555" s="107"/>
      <c r="T555" s="107"/>
      <c r="U555" s="107"/>
      <c r="V555" s="107"/>
      <c r="W555" s="107"/>
      <c r="X555" s="107"/>
      <c r="Y555" s="107"/>
      <c r="Z555" s="107"/>
    </row>
    <row r="556" spans="1:26" ht="15" customHeight="1" x14ac:dyDescent="0.15">
      <c r="A556" s="107"/>
      <c r="B556" s="107"/>
      <c r="C556" s="107"/>
      <c r="D556" s="107"/>
      <c r="E556" s="107"/>
      <c r="F556" s="108"/>
      <c r="G556" s="108"/>
      <c r="H556" s="108"/>
      <c r="I556" s="108"/>
      <c r="J556" s="108"/>
      <c r="K556" s="107"/>
      <c r="L556" s="107"/>
      <c r="M556" s="107"/>
      <c r="N556" s="107"/>
      <c r="O556" s="107"/>
      <c r="P556" s="107"/>
      <c r="Q556" s="107"/>
      <c r="R556" s="107"/>
      <c r="S556" s="107"/>
      <c r="T556" s="107"/>
      <c r="U556" s="107"/>
      <c r="V556" s="107"/>
      <c r="W556" s="107"/>
      <c r="X556" s="107"/>
      <c r="Y556" s="107"/>
      <c r="Z556" s="107"/>
    </row>
    <row r="557" spans="1:26" ht="15" customHeight="1" x14ac:dyDescent="0.15">
      <c r="A557" s="107"/>
      <c r="B557" s="107"/>
      <c r="C557" s="107"/>
      <c r="D557" s="107"/>
      <c r="E557" s="107"/>
      <c r="F557" s="108"/>
      <c r="G557" s="108"/>
      <c r="H557" s="108"/>
      <c r="I557" s="108"/>
      <c r="J557" s="108"/>
      <c r="K557" s="107"/>
      <c r="L557" s="107"/>
      <c r="M557" s="107"/>
      <c r="N557" s="107"/>
      <c r="O557" s="107"/>
      <c r="P557" s="107"/>
      <c r="Q557" s="107"/>
      <c r="R557" s="107"/>
      <c r="S557" s="107"/>
      <c r="T557" s="107"/>
      <c r="U557" s="107"/>
      <c r="V557" s="107"/>
      <c r="W557" s="107"/>
      <c r="X557" s="107"/>
      <c r="Y557" s="107"/>
      <c r="Z557" s="107"/>
    </row>
    <row r="558" spans="1:26" ht="15" customHeight="1" x14ac:dyDescent="0.15">
      <c r="A558" s="107"/>
      <c r="B558" s="107"/>
      <c r="C558" s="107"/>
      <c r="D558" s="107"/>
      <c r="E558" s="107"/>
      <c r="F558" s="108"/>
      <c r="G558" s="108"/>
      <c r="H558" s="108"/>
      <c r="I558" s="108"/>
      <c r="J558" s="108"/>
      <c r="K558" s="107"/>
      <c r="L558" s="107"/>
      <c r="M558" s="107"/>
      <c r="N558" s="107"/>
      <c r="O558" s="107"/>
      <c r="P558" s="107"/>
      <c r="Q558" s="107"/>
      <c r="R558" s="107"/>
      <c r="S558" s="107"/>
      <c r="T558" s="107"/>
      <c r="U558" s="107"/>
      <c r="V558" s="107"/>
      <c r="W558" s="107"/>
      <c r="X558" s="107"/>
      <c r="Y558" s="107"/>
      <c r="Z558" s="107"/>
    </row>
    <row r="559" spans="1:26" ht="15" customHeight="1" x14ac:dyDescent="0.15">
      <c r="A559" s="107"/>
      <c r="B559" s="107"/>
      <c r="C559" s="107"/>
      <c r="D559" s="107"/>
      <c r="E559" s="107"/>
      <c r="F559" s="108"/>
      <c r="G559" s="108"/>
      <c r="H559" s="108"/>
      <c r="I559" s="108"/>
      <c r="J559" s="108"/>
      <c r="K559" s="107"/>
      <c r="L559" s="107"/>
      <c r="M559" s="107"/>
      <c r="N559" s="107"/>
      <c r="O559" s="107"/>
      <c r="P559" s="107"/>
      <c r="Q559" s="107"/>
      <c r="R559" s="107"/>
      <c r="S559" s="107"/>
      <c r="T559" s="107"/>
      <c r="U559" s="107"/>
      <c r="V559" s="107"/>
      <c r="W559" s="107"/>
      <c r="X559" s="107"/>
      <c r="Y559" s="107"/>
      <c r="Z559" s="107"/>
    </row>
    <row r="560" spans="1:26" ht="15" customHeight="1" x14ac:dyDescent="0.15">
      <c r="A560" s="107"/>
      <c r="B560" s="107"/>
      <c r="C560" s="107"/>
      <c r="D560" s="107"/>
      <c r="E560" s="107"/>
      <c r="F560" s="108"/>
      <c r="G560" s="108"/>
      <c r="H560" s="108"/>
      <c r="I560" s="108"/>
      <c r="J560" s="108"/>
      <c r="K560" s="107"/>
      <c r="L560" s="107"/>
      <c r="M560" s="107"/>
      <c r="N560" s="107"/>
      <c r="O560" s="107"/>
      <c r="P560" s="107"/>
      <c r="Q560" s="107"/>
      <c r="R560" s="107"/>
      <c r="S560" s="107"/>
      <c r="T560" s="107"/>
      <c r="U560" s="107"/>
      <c r="V560" s="107"/>
      <c r="W560" s="107"/>
      <c r="X560" s="107"/>
      <c r="Y560" s="107"/>
      <c r="Z560" s="107"/>
    </row>
    <row r="561" spans="1:26" ht="15" customHeight="1" x14ac:dyDescent="0.15">
      <c r="A561" s="107"/>
      <c r="B561" s="107"/>
      <c r="C561" s="107"/>
      <c r="D561" s="107"/>
      <c r="E561" s="107"/>
      <c r="F561" s="108"/>
      <c r="G561" s="108"/>
      <c r="H561" s="108"/>
      <c r="I561" s="108"/>
      <c r="J561" s="108"/>
      <c r="K561" s="107"/>
      <c r="L561" s="107"/>
      <c r="M561" s="107"/>
      <c r="N561" s="107"/>
      <c r="O561" s="107"/>
      <c r="P561" s="107"/>
      <c r="Q561" s="107"/>
      <c r="R561" s="107"/>
      <c r="S561" s="107"/>
      <c r="T561" s="107"/>
      <c r="U561" s="107"/>
      <c r="V561" s="107"/>
      <c r="W561" s="107"/>
      <c r="X561" s="107"/>
      <c r="Y561" s="107"/>
      <c r="Z561" s="107"/>
    </row>
    <row r="562" spans="1:26" ht="15" customHeight="1" x14ac:dyDescent="0.15">
      <c r="A562" s="107"/>
      <c r="B562" s="107"/>
      <c r="C562" s="107"/>
      <c r="D562" s="107"/>
      <c r="E562" s="107"/>
      <c r="F562" s="108"/>
      <c r="G562" s="108"/>
      <c r="H562" s="108"/>
      <c r="I562" s="108"/>
      <c r="J562" s="108"/>
      <c r="K562" s="107"/>
      <c r="L562" s="107"/>
      <c r="M562" s="107"/>
      <c r="N562" s="107"/>
      <c r="O562" s="107"/>
      <c r="P562" s="107"/>
      <c r="Q562" s="107"/>
      <c r="R562" s="107"/>
      <c r="S562" s="107"/>
      <c r="T562" s="107"/>
      <c r="U562" s="107"/>
      <c r="V562" s="107"/>
      <c r="W562" s="107"/>
      <c r="X562" s="107"/>
      <c r="Y562" s="107"/>
      <c r="Z562" s="107"/>
    </row>
    <row r="563" spans="1:26" ht="15" customHeight="1" x14ac:dyDescent="0.15">
      <c r="A563" s="107"/>
      <c r="B563" s="107"/>
      <c r="C563" s="107"/>
      <c r="D563" s="107"/>
      <c r="E563" s="107"/>
      <c r="F563" s="108"/>
      <c r="G563" s="108"/>
      <c r="H563" s="108"/>
      <c r="I563" s="108"/>
      <c r="J563" s="108"/>
      <c r="K563" s="107"/>
      <c r="L563" s="107"/>
      <c r="M563" s="107"/>
      <c r="N563" s="107"/>
      <c r="O563" s="107"/>
      <c r="P563" s="107"/>
      <c r="Q563" s="107"/>
      <c r="R563" s="107"/>
      <c r="S563" s="107"/>
      <c r="T563" s="107"/>
      <c r="U563" s="107"/>
      <c r="V563" s="107"/>
      <c r="W563" s="107"/>
      <c r="X563" s="107"/>
      <c r="Y563" s="107"/>
      <c r="Z563" s="107"/>
    </row>
    <row r="564" spans="1:26" ht="15" customHeight="1" x14ac:dyDescent="0.15">
      <c r="A564" s="107"/>
      <c r="B564" s="107"/>
      <c r="C564" s="107"/>
      <c r="D564" s="107"/>
      <c r="E564" s="107"/>
      <c r="F564" s="108"/>
      <c r="G564" s="108"/>
      <c r="H564" s="108"/>
      <c r="I564" s="108"/>
      <c r="J564" s="108"/>
      <c r="K564" s="107"/>
      <c r="L564" s="107"/>
      <c r="M564" s="107"/>
      <c r="N564" s="107"/>
      <c r="O564" s="107"/>
      <c r="P564" s="107"/>
      <c r="Q564" s="107"/>
      <c r="R564" s="107"/>
      <c r="S564" s="107"/>
      <c r="T564" s="107"/>
      <c r="U564" s="107"/>
      <c r="V564" s="107"/>
      <c r="W564" s="107"/>
      <c r="X564" s="107"/>
      <c r="Y564" s="107"/>
      <c r="Z564" s="107"/>
    </row>
    <row r="565" spans="1:26" ht="15" customHeight="1" x14ac:dyDescent="0.15">
      <c r="A565" s="107"/>
      <c r="B565" s="107"/>
      <c r="C565" s="107"/>
      <c r="D565" s="107"/>
      <c r="E565" s="107"/>
      <c r="F565" s="108"/>
      <c r="G565" s="108"/>
      <c r="H565" s="108"/>
      <c r="I565" s="108"/>
      <c r="J565" s="108"/>
      <c r="K565" s="107"/>
      <c r="L565" s="107"/>
      <c r="M565" s="107"/>
      <c r="N565" s="107"/>
      <c r="O565" s="107"/>
      <c r="P565" s="107"/>
      <c r="Q565" s="107"/>
      <c r="R565" s="107"/>
      <c r="S565" s="107"/>
      <c r="T565" s="107"/>
      <c r="U565" s="107"/>
      <c r="V565" s="107"/>
      <c r="W565" s="107"/>
      <c r="X565" s="107"/>
      <c r="Y565" s="107"/>
      <c r="Z565" s="107"/>
    </row>
    <row r="566" spans="1:26" ht="15" customHeight="1" x14ac:dyDescent="0.15">
      <c r="A566" s="107"/>
      <c r="B566" s="107"/>
      <c r="C566" s="107"/>
      <c r="D566" s="107"/>
      <c r="E566" s="107"/>
      <c r="F566" s="108"/>
      <c r="G566" s="108"/>
      <c r="H566" s="108"/>
      <c r="I566" s="108"/>
      <c r="J566" s="108"/>
      <c r="K566" s="107"/>
      <c r="L566" s="107"/>
      <c r="M566" s="107"/>
      <c r="N566" s="107"/>
      <c r="O566" s="107"/>
      <c r="P566" s="107"/>
      <c r="Q566" s="107"/>
      <c r="R566" s="107"/>
      <c r="S566" s="107"/>
      <c r="T566" s="107"/>
      <c r="U566" s="107"/>
      <c r="V566" s="107"/>
      <c r="W566" s="107"/>
      <c r="X566" s="107"/>
      <c r="Y566" s="107"/>
      <c r="Z566" s="107"/>
    </row>
    <row r="567" spans="1:26" ht="15" customHeight="1" x14ac:dyDescent="0.15">
      <c r="A567" s="107"/>
      <c r="B567" s="107"/>
      <c r="C567" s="107"/>
      <c r="D567" s="107"/>
      <c r="E567" s="107"/>
      <c r="F567" s="108"/>
      <c r="G567" s="108"/>
      <c r="H567" s="108"/>
      <c r="I567" s="108"/>
      <c r="J567" s="108"/>
      <c r="K567" s="107"/>
      <c r="L567" s="107"/>
      <c r="M567" s="107"/>
      <c r="N567" s="107"/>
      <c r="O567" s="107"/>
      <c r="P567" s="107"/>
      <c r="Q567" s="107"/>
      <c r="R567" s="107"/>
      <c r="S567" s="107"/>
      <c r="T567" s="107"/>
      <c r="U567" s="107"/>
      <c r="V567" s="107"/>
      <c r="W567" s="107"/>
      <c r="X567" s="107"/>
      <c r="Y567" s="107"/>
      <c r="Z567" s="107"/>
    </row>
    <row r="568" spans="1:26" ht="15" customHeight="1" x14ac:dyDescent="0.15">
      <c r="A568" s="107"/>
      <c r="B568" s="107"/>
      <c r="C568" s="107"/>
      <c r="D568" s="107"/>
      <c r="E568" s="107"/>
      <c r="F568" s="108"/>
      <c r="G568" s="108"/>
      <c r="H568" s="108"/>
      <c r="I568" s="108"/>
      <c r="J568" s="108"/>
      <c r="K568" s="107"/>
      <c r="L568" s="107"/>
      <c r="M568" s="107"/>
      <c r="N568" s="107"/>
      <c r="O568" s="107"/>
      <c r="P568" s="107"/>
      <c r="Q568" s="107"/>
      <c r="R568" s="107"/>
      <c r="S568" s="107"/>
      <c r="T568" s="107"/>
      <c r="U568" s="107"/>
      <c r="V568" s="107"/>
      <c r="W568" s="107"/>
      <c r="X568" s="107"/>
      <c r="Y568" s="107"/>
      <c r="Z568" s="107"/>
    </row>
    <row r="569" spans="1:26" ht="15" customHeight="1" x14ac:dyDescent="0.15">
      <c r="A569" s="107"/>
      <c r="B569" s="107"/>
      <c r="C569" s="107"/>
      <c r="D569" s="107"/>
      <c r="E569" s="107"/>
      <c r="F569" s="108"/>
      <c r="G569" s="108"/>
      <c r="H569" s="108"/>
      <c r="I569" s="108"/>
      <c r="J569" s="108"/>
      <c r="K569" s="107"/>
      <c r="L569" s="107"/>
      <c r="M569" s="107"/>
      <c r="N569" s="107"/>
      <c r="O569" s="107"/>
      <c r="P569" s="107"/>
      <c r="Q569" s="107"/>
      <c r="R569" s="107"/>
      <c r="S569" s="107"/>
      <c r="T569" s="107"/>
      <c r="U569" s="107"/>
      <c r="V569" s="107"/>
      <c r="W569" s="107"/>
      <c r="X569" s="107"/>
      <c r="Y569" s="107"/>
      <c r="Z569" s="107"/>
    </row>
    <row r="570" spans="1:26" ht="15" customHeight="1" x14ac:dyDescent="0.15">
      <c r="A570" s="107"/>
      <c r="B570" s="107"/>
      <c r="C570" s="107"/>
      <c r="D570" s="107"/>
      <c r="E570" s="107"/>
      <c r="F570" s="108"/>
      <c r="G570" s="108"/>
      <c r="H570" s="108"/>
      <c r="I570" s="108"/>
      <c r="J570" s="108"/>
      <c r="K570" s="107"/>
      <c r="L570" s="107"/>
      <c r="M570" s="107"/>
      <c r="N570" s="107"/>
      <c r="O570" s="107"/>
      <c r="P570" s="107"/>
      <c r="Q570" s="107"/>
      <c r="R570" s="107"/>
      <c r="S570" s="107"/>
      <c r="T570" s="107"/>
      <c r="U570" s="107"/>
      <c r="V570" s="107"/>
      <c r="W570" s="107"/>
      <c r="X570" s="107"/>
      <c r="Y570" s="107"/>
      <c r="Z570" s="107"/>
    </row>
    <row r="571" spans="1:26" ht="15" customHeight="1" x14ac:dyDescent="0.15">
      <c r="A571" s="107"/>
      <c r="B571" s="107"/>
      <c r="C571" s="107"/>
      <c r="D571" s="107"/>
      <c r="E571" s="107"/>
      <c r="F571" s="108"/>
      <c r="G571" s="108"/>
      <c r="H571" s="108"/>
      <c r="I571" s="108"/>
      <c r="J571" s="108"/>
      <c r="K571" s="107"/>
      <c r="L571" s="107"/>
      <c r="M571" s="107"/>
      <c r="N571" s="107"/>
      <c r="O571" s="107"/>
      <c r="P571" s="107"/>
      <c r="Q571" s="107"/>
      <c r="R571" s="107"/>
      <c r="S571" s="107"/>
      <c r="T571" s="107"/>
      <c r="U571" s="107"/>
      <c r="V571" s="107"/>
      <c r="W571" s="107"/>
      <c r="X571" s="107"/>
      <c r="Y571" s="107"/>
      <c r="Z571" s="107"/>
    </row>
    <row r="572" spans="1:26" ht="15" customHeight="1" x14ac:dyDescent="0.15">
      <c r="A572" s="107"/>
      <c r="B572" s="107"/>
      <c r="C572" s="107"/>
      <c r="D572" s="107"/>
      <c r="E572" s="107"/>
      <c r="F572" s="108"/>
      <c r="G572" s="108"/>
      <c r="H572" s="108"/>
      <c r="I572" s="108"/>
      <c r="J572" s="108"/>
      <c r="K572" s="107"/>
      <c r="L572" s="107"/>
      <c r="M572" s="107"/>
      <c r="N572" s="107"/>
      <c r="O572" s="107"/>
      <c r="P572" s="107"/>
      <c r="Q572" s="107"/>
      <c r="R572" s="107"/>
      <c r="S572" s="107"/>
      <c r="T572" s="107"/>
      <c r="U572" s="107"/>
      <c r="V572" s="107"/>
      <c r="W572" s="107"/>
      <c r="X572" s="107"/>
      <c r="Y572" s="107"/>
      <c r="Z572" s="107"/>
    </row>
    <row r="573" spans="1:26" ht="15" customHeight="1" x14ac:dyDescent="0.15">
      <c r="A573" s="107"/>
      <c r="B573" s="107"/>
      <c r="C573" s="107"/>
      <c r="D573" s="107"/>
      <c r="E573" s="107"/>
      <c r="F573" s="108"/>
      <c r="G573" s="108"/>
      <c r="H573" s="108"/>
      <c r="I573" s="108"/>
      <c r="J573" s="108"/>
      <c r="K573" s="107"/>
      <c r="L573" s="107"/>
      <c r="M573" s="107"/>
      <c r="N573" s="107"/>
      <c r="O573" s="107"/>
      <c r="P573" s="107"/>
      <c r="Q573" s="107"/>
      <c r="R573" s="107"/>
      <c r="S573" s="107"/>
      <c r="T573" s="107"/>
      <c r="U573" s="107"/>
      <c r="V573" s="107"/>
      <c r="W573" s="107"/>
      <c r="X573" s="107"/>
      <c r="Y573" s="107"/>
      <c r="Z573" s="107"/>
    </row>
    <row r="574" spans="1:26" ht="15" customHeight="1" x14ac:dyDescent="0.15">
      <c r="A574" s="107"/>
      <c r="B574" s="107"/>
      <c r="C574" s="107"/>
      <c r="D574" s="107"/>
      <c r="E574" s="107"/>
      <c r="F574" s="108"/>
      <c r="G574" s="108"/>
      <c r="H574" s="108"/>
      <c r="I574" s="108"/>
      <c r="J574" s="108"/>
      <c r="K574" s="107"/>
      <c r="L574" s="107"/>
      <c r="M574" s="107"/>
      <c r="N574" s="107"/>
      <c r="O574" s="107"/>
      <c r="P574" s="107"/>
      <c r="Q574" s="107"/>
      <c r="R574" s="107"/>
      <c r="S574" s="107"/>
      <c r="T574" s="107"/>
      <c r="U574" s="107"/>
      <c r="V574" s="107"/>
      <c r="W574" s="107"/>
      <c r="X574" s="107"/>
      <c r="Y574" s="107"/>
      <c r="Z574" s="107"/>
    </row>
    <row r="575" spans="1:26" ht="15" customHeight="1" x14ac:dyDescent="0.15">
      <c r="A575" s="107"/>
      <c r="B575" s="107"/>
      <c r="C575" s="107"/>
      <c r="D575" s="107"/>
      <c r="E575" s="107"/>
      <c r="F575" s="108"/>
      <c r="G575" s="108"/>
      <c r="H575" s="108"/>
      <c r="I575" s="108"/>
      <c r="J575" s="108"/>
      <c r="K575" s="107"/>
      <c r="L575" s="107"/>
      <c r="M575" s="107"/>
      <c r="N575" s="107"/>
      <c r="O575" s="107"/>
      <c r="P575" s="107"/>
      <c r="Q575" s="107"/>
      <c r="R575" s="107"/>
      <c r="S575" s="107"/>
      <c r="T575" s="107"/>
      <c r="U575" s="107"/>
      <c r="V575" s="107"/>
      <c r="W575" s="107"/>
      <c r="X575" s="107"/>
      <c r="Y575" s="107"/>
      <c r="Z575" s="107"/>
    </row>
    <row r="576" spans="1:26" ht="15" customHeight="1" x14ac:dyDescent="0.15">
      <c r="A576" s="107"/>
      <c r="B576" s="107"/>
      <c r="C576" s="107"/>
      <c r="D576" s="107"/>
      <c r="E576" s="107"/>
      <c r="F576" s="108"/>
      <c r="G576" s="108"/>
      <c r="H576" s="108"/>
      <c r="I576" s="108"/>
      <c r="J576" s="108"/>
      <c r="K576" s="107"/>
      <c r="L576" s="107"/>
      <c r="M576" s="107"/>
      <c r="N576" s="107"/>
      <c r="O576" s="107"/>
      <c r="P576" s="107"/>
      <c r="Q576" s="107"/>
      <c r="R576" s="107"/>
      <c r="S576" s="107"/>
      <c r="T576" s="107"/>
      <c r="U576" s="107"/>
      <c r="V576" s="107"/>
      <c r="W576" s="107"/>
      <c r="X576" s="107"/>
      <c r="Y576" s="107"/>
      <c r="Z576" s="107"/>
    </row>
    <row r="577" spans="1:26" ht="15" customHeight="1" x14ac:dyDescent="0.15">
      <c r="A577" s="107"/>
      <c r="B577" s="107"/>
      <c r="C577" s="107"/>
      <c r="D577" s="107"/>
      <c r="E577" s="107"/>
      <c r="F577" s="108"/>
      <c r="G577" s="108"/>
      <c r="H577" s="108"/>
      <c r="I577" s="108"/>
      <c r="J577" s="108"/>
      <c r="K577" s="107"/>
      <c r="L577" s="107"/>
      <c r="M577" s="107"/>
      <c r="N577" s="107"/>
      <c r="O577" s="107"/>
      <c r="P577" s="107"/>
      <c r="Q577" s="107"/>
      <c r="R577" s="107"/>
      <c r="S577" s="107"/>
      <c r="T577" s="107"/>
      <c r="U577" s="107"/>
      <c r="V577" s="107"/>
      <c r="W577" s="107"/>
      <c r="X577" s="107"/>
      <c r="Y577" s="107"/>
      <c r="Z577" s="107"/>
    </row>
    <row r="578" spans="1:26" ht="15" customHeight="1" x14ac:dyDescent="0.15">
      <c r="A578" s="107"/>
      <c r="B578" s="107"/>
      <c r="C578" s="107"/>
      <c r="D578" s="107"/>
      <c r="E578" s="107"/>
      <c r="F578" s="108"/>
      <c r="G578" s="108"/>
      <c r="H578" s="108"/>
      <c r="I578" s="108"/>
      <c r="J578" s="108"/>
      <c r="K578" s="107"/>
      <c r="L578" s="107"/>
      <c r="M578" s="107"/>
      <c r="N578" s="107"/>
      <c r="O578" s="107"/>
      <c r="P578" s="107"/>
      <c r="Q578" s="107"/>
      <c r="R578" s="107"/>
      <c r="S578" s="107"/>
      <c r="T578" s="107"/>
      <c r="U578" s="107"/>
      <c r="V578" s="107"/>
      <c r="W578" s="107"/>
      <c r="X578" s="107"/>
      <c r="Y578" s="107"/>
      <c r="Z578" s="107"/>
    </row>
    <row r="579" spans="1:26" ht="15" customHeight="1" x14ac:dyDescent="0.15">
      <c r="A579" s="107"/>
      <c r="B579" s="107"/>
      <c r="C579" s="107"/>
      <c r="D579" s="107"/>
      <c r="E579" s="107"/>
      <c r="F579" s="108"/>
      <c r="G579" s="108"/>
      <c r="H579" s="108"/>
      <c r="I579" s="108"/>
      <c r="J579" s="108"/>
      <c r="K579" s="107"/>
      <c r="L579" s="107"/>
      <c r="M579" s="107"/>
      <c r="N579" s="107"/>
      <c r="O579" s="107"/>
      <c r="P579" s="107"/>
      <c r="Q579" s="107"/>
      <c r="R579" s="107"/>
      <c r="S579" s="107"/>
      <c r="T579" s="107"/>
      <c r="U579" s="107"/>
      <c r="V579" s="107"/>
      <c r="W579" s="107"/>
      <c r="X579" s="107"/>
      <c r="Y579" s="107"/>
      <c r="Z579" s="107"/>
    </row>
    <row r="580" spans="1:26" ht="15" customHeight="1" x14ac:dyDescent="0.15">
      <c r="A580" s="107"/>
      <c r="B580" s="107"/>
      <c r="C580" s="107"/>
      <c r="D580" s="107"/>
      <c r="E580" s="107"/>
      <c r="F580" s="108"/>
      <c r="G580" s="108"/>
      <c r="H580" s="108"/>
      <c r="I580" s="108"/>
      <c r="J580" s="108"/>
      <c r="K580" s="107"/>
      <c r="L580" s="107"/>
      <c r="M580" s="107"/>
      <c r="N580" s="107"/>
      <c r="O580" s="107"/>
      <c r="P580" s="107"/>
      <c r="Q580" s="107"/>
      <c r="R580" s="107"/>
      <c r="S580" s="107"/>
      <c r="T580" s="107"/>
      <c r="U580" s="107"/>
      <c r="V580" s="107"/>
      <c r="W580" s="107"/>
      <c r="X580" s="107"/>
      <c r="Y580" s="107"/>
      <c r="Z580" s="107"/>
    </row>
    <row r="581" spans="1:26" ht="15" customHeight="1" x14ac:dyDescent="0.15">
      <c r="A581" s="107"/>
      <c r="B581" s="107"/>
      <c r="C581" s="107"/>
      <c r="D581" s="107"/>
      <c r="E581" s="107"/>
      <c r="F581" s="108"/>
      <c r="G581" s="108"/>
      <c r="H581" s="108"/>
      <c r="I581" s="108"/>
      <c r="J581" s="108"/>
      <c r="K581" s="107"/>
      <c r="L581" s="107"/>
      <c r="M581" s="107"/>
      <c r="N581" s="107"/>
      <c r="O581" s="107"/>
      <c r="P581" s="107"/>
      <c r="Q581" s="107"/>
      <c r="R581" s="107"/>
      <c r="S581" s="107"/>
      <c r="T581" s="107"/>
      <c r="U581" s="107"/>
      <c r="V581" s="107"/>
      <c r="W581" s="107"/>
      <c r="X581" s="107"/>
      <c r="Y581" s="107"/>
      <c r="Z581" s="107"/>
    </row>
    <row r="582" spans="1:26" ht="15" customHeight="1" x14ac:dyDescent="0.15">
      <c r="A582" s="107"/>
      <c r="B582" s="107"/>
      <c r="C582" s="107"/>
      <c r="D582" s="107"/>
      <c r="E582" s="107"/>
      <c r="F582" s="108"/>
      <c r="G582" s="108"/>
      <c r="H582" s="108"/>
      <c r="I582" s="108"/>
      <c r="J582" s="108"/>
      <c r="K582" s="107"/>
      <c r="L582" s="107"/>
      <c r="M582" s="107"/>
      <c r="N582" s="107"/>
      <c r="O582" s="107"/>
      <c r="P582" s="107"/>
      <c r="Q582" s="107"/>
      <c r="R582" s="107"/>
      <c r="S582" s="107"/>
      <c r="T582" s="107"/>
      <c r="U582" s="107"/>
      <c r="V582" s="107"/>
      <c r="W582" s="107"/>
      <c r="X582" s="107"/>
      <c r="Y582" s="107"/>
      <c r="Z582" s="107"/>
    </row>
    <row r="583" spans="1:26" ht="15" customHeight="1" x14ac:dyDescent="0.15">
      <c r="A583" s="107"/>
      <c r="B583" s="107"/>
      <c r="C583" s="107"/>
      <c r="D583" s="107"/>
      <c r="E583" s="107"/>
      <c r="F583" s="108"/>
      <c r="G583" s="108"/>
      <c r="H583" s="108"/>
      <c r="I583" s="108"/>
      <c r="J583" s="108"/>
      <c r="K583" s="107"/>
      <c r="L583" s="107"/>
      <c r="M583" s="107"/>
      <c r="N583" s="107"/>
      <c r="O583" s="107"/>
      <c r="P583" s="107"/>
      <c r="Q583" s="107"/>
      <c r="R583" s="107"/>
      <c r="S583" s="107"/>
      <c r="T583" s="107"/>
      <c r="U583" s="107"/>
      <c r="V583" s="107"/>
      <c r="W583" s="107"/>
      <c r="X583" s="107"/>
      <c r="Y583" s="107"/>
      <c r="Z583" s="107"/>
    </row>
    <row r="584" spans="1:26" ht="15" customHeight="1" x14ac:dyDescent="0.15">
      <c r="A584" s="107"/>
      <c r="B584" s="107"/>
      <c r="C584" s="107"/>
      <c r="D584" s="107"/>
      <c r="E584" s="107"/>
      <c r="F584" s="108"/>
      <c r="G584" s="108"/>
      <c r="H584" s="108"/>
      <c r="I584" s="108"/>
      <c r="J584" s="108"/>
      <c r="K584" s="107"/>
      <c r="L584" s="107"/>
      <c r="M584" s="107"/>
      <c r="N584" s="107"/>
      <c r="O584" s="107"/>
      <c r="P584" s="107"/>
      <c r="Q584" s="107"/>
      <c r="R584" s="107"/>
      <c r="S584" s="107"/>
      <c r="T584" s="107"/>
      <c r="U584" s="107"/>
      <c r="V584" s="107"/>
      <c r="W584" s="107"/>
      <c r="X584" s="107"/>
      <c r="Y584" s="107"/>
      <c r="Z584" s="107"/>
    </row>
    <row r="585" spans="1:26" ht="15" customHeight="1" x14ac:dyDescent="0.15">
      <c r="A585" s="107"/>
      <c r="B585" s="107"/>
      <c r="C585" s="107"/>
      <c r="D585" s="107"/>
      <c r="E585" s="107"/>
      <c r="F585" s="108"/>
      <c r="G585" s="108"/>
      <c r="H585" s="108"/>
      <c r="I585" s="108"/>
      <c r="J585" s="108"/>
      <c r="K585" s="107"/>
      <c r="L585" s="107"/>
      <c r="M585" s="107"/>
      <c r="N585" s="107"/>
      <c r="O585" s="107"/>
      <c r="P585" s="107"/>
      <c r="Q585" s="107"/>
      <c r="R585" s="107"/>
      <c r="S585" s="107"/>
      <c r="T585" s="107"/>
      <c r="U585" s="107"/>
      <c r="V585" s="107"/>
      <c r="W585" s="107"/>
      <c r="X585" s="107"/>
      <c r="Y585" s="107"/>
      <c r="Z585" s="107"/>
    </row>
    <row r="586" spans="1:26" ht="15" customHeight="1" x14ac:dyDescent="0.15">
      <c r="A586" s="107"/>
      <c r="B586" s="107"/>
      <c r="C586" s="107"/>
      <c r="D586" s="107"/>
      <c r="E586" s="107"/>
      <c r="F586" s="108"/>
      <c r="G586" s="108"/>
      <c r="H586" s="108"/>
      <c r="I586" s="108"/>
      <c r="J586" s="108"/>
      <c r="K586" s="107"/>
      <c r="L586" s="107"/>
      <c r="M586" s="107"/>
      <c r="N586" s="107"/>
      <c r="O586" s="107"/>
      <c r="P586" s="107"/>
      <c r="Q586" s="107"/>
      <c r="R586" s="107"/>
      <c r="S586" s="107"/>
      <c r="T586" s="107"/>
      <c r="U586" s="107"/>
      <c r="V586" s="107"/>
      <c r="W586" s="107"/>
      <c r="X586" s="107"/>
      <c r="Y586" s="107"/>
      <c r="Z586" s="107"/>
    </row>
    <row r="587" spans="1:26" ht="15" customHeight="1" x14ac:dyDescent="0.15">
      <c r="A587" s="107"/>
      <c r="B587" s="107"/>
      <c r="C587" s="107"/>
      <c r="D587" s="107"/>
      <c r="E587" s="107"/>
      <c r="F587" s="108"/>
      <c r="G587" s="108"/>
      <c r="H587" s="108"/>
      <c r="I587" s="108"/>
      <c r="J587" s="108"/>
      <c r="K587" s="107"/>
      <c r="L587" s="107"/>
      <c r="M587" s="107"/>
      <c r="N587" s="107"/>
      <c r="O587" s="107"/>
      <c r="P587" s="107"/>
      <c r="Q587" s="107"/>
      <c r="R587" s="107"/>
      <c r="S587" s="107"/>
      <c r="T587" s="107"/>
      <c r="U587" s="107"/>
      <c r="V587" s="107"/>
      <c r="W587" s="107"/>
      <c r="X587" s="107"/>
      <c r="Y587" s="107"/>
      <c r="Z587" s="107"/>
    </row>
    <row r="588" spans="1:26" ht="15" customHeight="1" x14ac:dyDescent="0.15">
      <c r="A588" s="107"/>
      <c r="B588" s="107"/>
      <c r="C588" s="107"/>
      <c r="D588" s="107"/>
      <c r="E588" s="107"/>
      <c r="F588" s="108"/>
      <c r="G588" s="108"/>
      <c r="H588" s="108"/>
      <c r="I588" s="108"/>
      <c r="J588" s="108"/>
      <c r="K588" s="107"/>
      <c r="L588" s="107"/>
      <c r="M588" s="107"/>
      <c r="N588" s="107"/>
      <c r="O588" s="107"/>
      <c r="P588" s="107"/>
      <c r="Q588" s="107"/>
      <c r="R588" s="107"/>
      <c r="S588" s="107"/>
      <c r="T588" s="107"/>
      <c r="U588" s="107"/>
      <c r="V588" s="107"/>
      <c r="W588" s="107"/>
      <c r="X588" s="107"/>
      <c r="Y588" s="107"/>
      <c r="Z588" s="107"/>
    </row>
    <row r="589" spans="1:26" ht="15" customHeight="1" x14ac:dyDescent="0.15">
      <c r="A589" s="107"/>
      <c r="B589" s="107"/>
      <c r="C589" s="107"/>
      <c r="D589" s="107"/>
      <c r="E589" s="107"/>
      <c r="F589" s="108"/>
      <c r="G589" s="108"/>
      <c r="H589" s="108"/>
      <c r="I589" s="108"/>
      <c r="J589" s="108"/>
      <c r="K589" s="107"/>
      <c r="L589" s="107"/>
      <c r="M589" s="107"/>
      <c r="N589" s="107"/>
      <c r="O589" s="107"/>
      <c r="P589" s="107"/>
      <c r="Q589" s="107"/>
      <c r="R589" s="107"/>
      <c r="S589" s="107"/>
      <c r="T589" s="107"/>
      <c r="U589" s="107"/>
      <c r="V589" s="107"/>
      <c r="W589" s="107"/>
      <c r="X589" s="107"/>
      <c r="Y589" s="107"/>
      <c r="Z589" s="107"/>
    </row>
    <row r="590" spans="1:26" ht="15" customHeight="1" x14ac:dyDescent="0.15">
      <c r="A590" s="107"/>
      <c r="B590" s="107"/>
      <c r="C590" s="107"/>
      <c r="D590" s="107"/>
      <c r="E590" s="107"/>
      <c r="F590" s="108"/>
      <c r="G590" s="108"/>
      <c r="H590" s="108"/>
      <c r="I590" s="108"/>
      <c r="J590" s="108"/>
      <c r="K590" s="107"/>
      <c r="L590" s="107"/>
      <c r="M590" s="107"/>
      <c r="N590" s="107"/>
      <c r="O590" s="107"/>
      <c r="P590" s="107"/>
      <c r="Q590" s="107"/>
      <c r="R590" s="107"/>
      <c r="S590" s="107"/>
      <c r="T590" s="107"/>
      <c r="U590" s="107"/>
      <c r="V590" s="107"/>
      <c r="W590" s="107"/>
      <c r="X590" s="107"/>
      <c r="Y590" s="107"/>
      <c r="Z590" s="107"/>
    </row>
    <row r="591" spans="1:26" ht="15" customHeight="1" x14ac:dyDescent="0.15">
      <c r="A591" s="107"/>
      <c r="B591" s="107"/>
      <c r="C591" s="107"/>
      <c r="D591" s="107"/>
      <c r="E591" s="107"/>
      <c r="F591" s="108"/>
      <c r="G591" s="108"/>
      <c r="H591" s="108"/>
      <c r="I591" s="108"/>
      <c r="J591" s="108"/>
      <c r="K591" s="107"/>
      <c r="L591" s="107"/>
      <c r="M591" s="107"/>
      <c r="N591" s="107"/>
      <c r="O591" s="107"/>
      <c r="P591" s="107"/>
      <c r="Q591" s="107"/>
      <c r="R591" s="107"/>
      <c r="S591" s="107"/>
      <c r="T591" s="107"/>
      <c r="U591" s="107"/>
      <c r="V591" s="107"/>
      <c r="W591" s="107"/>
      <c r="X591" s="107"/>
      <c r="Y591" s="107"/>
      <c r="Z591" s="107"/>
    </row>
    <row r="592" spans="1:26" ht="15" customHeight="1" x14ac:dyDescent="0.15">
      <c r="A592" s="107"/>
      <c r="B592" s="107"/>
      <c r="C592" s="107"/>
      <c r="D592" s="107"/>
      <c r="E592" s="107"/>
      <c r="F592" s="108"/>
      <c r="G592" s="108"/>
      <c r="H592" s="108"/>
      <c r="I592" s="108"/>
      <c r="J592" s="108"/>
      <c r="K592" s="107"/>
      <c r="L592" s="107"/>
      <c r="M592" s="107"/>
      <c r="N592" s="107"/>
      <c r="O592" s="107"/>
      <c r="P592" s="107"/>
      <c r="Q592" s="107"/>
      <c r="R592" s="107"/>
      <c r="S592" s="107"/>
      <c r="T592" s="107"/>
      <c r="U592" s="107"/>
      <c r="V592" s="107"/>
      <c r="W592" s="107"/>
      <c r="X592" s="107"/>
      <c r="Y592" s="107"/>
      <c r="Z592" s="107"/>
    </row>
    <row r="593" spans="1:26" ht="15" customHeight="1" x14ac:dyDescent="0.15">
      <c r="A593" s="107"/>
      <c r="B593" s="107"/>
      <c r="C593" s="107"/>
      <c r="D593" s="107"/>
      <c r="E593" s="107"/>
      <c r="F593" s="108"/>
      <c r="G593" s="108"/>
      <c r="H593" s="108"/>
      <c r="I593" s="108"/>
      <c r="J593" s="108"/>
      <c r="K593" s="107"/>
      <c r="L593" s="107"/>
      <c r="M593" s="107"/>
      <c r="N593" s="107"/>
      <c r="O593" s="107"/>
      <c r="P593" s="107"/>
      <c r="Q593" s="107"/>
      <c r="R593" s="107"/>
      <c r="S593" s="107"/>
      <c r="T593" s="107"/>
      <c r="U593" s="107"/>
      <c r="V593" s="107"/>
      <c r="W593" s="107"/>
      <c r="X593" s="107"/>
      <c r="Y593" s="107"/>
      <c r="Z593" s="107"/>
    </row>
    <row r="594" spans="1:26" ht="15" customHeight="1" x14ac:dyDescent="0.15">
      <c r="A594" s="107"/>
      <c r="B594" s="107"/>
      <c r="C594" s="107"/>
      <c r="D594" s="107"/>
      <c r="E594" s="107"/>
      <c r="F594" s="108"/>
      <c r="G594" s="108"/>
      <c r="H594" s="108"/>
      <c r="I594" s="108"/>
      <c r="J594" s="108"/>
      <c r="K594" s="107"/>
      <c r="L594" s="107"/>
      <c r="M594" s="107"/>
      <c r="N594" s="107"/>
      <c r="O594" s="107"/>
      <c r="P594" s="107"/>
      <c r="Q594" s="107"/>
      <c r="R594" s="107"/>
      <c r="S594" s="107"/>
      <c r="T594" s="107"/>
      <c r="U594" s="107"/>
      <c r="V594" s="107"/>
      <c r="W594" s="107"/>
      <c r="X594" s="107"/>
      <c r="Y594" s="107"/>
      <c r="Z594" s="107"/>
    </row>
    <row r="595" spans="1:26" ht="15" customHeight="1" x14ac:dyDescent="0.15">
      <c r="A595" s="107"/>
      <c r="B595" s="107"/>
      <c r="C595" s="107"/>
      <c r="D595" s="107"/>
      <c r="E595" s="107"/>
      <c r="F595" s="108"/>
      <c r="G595" s="108"/>
      <c r="H595" s="108"/>
      <c r="I595" s="108"/>
      <c r="J595" s="108"/>
      <c r="K595" s="107"/>
      <c r="L595" s="107"/>
      <c r="M595" s="107"/>
      <c r="N595" s="107"/>
      <c r="O595" s="107"/>
      <c r="P595" s="107"/>
      <c r="Q595" s="107"/>
      <c r="R595" s="107"/>
      <c r="S595" s="107"/>
      <c r="T595" s="107"/>
      <c r="U595" s="107"/>
      <c r="V595" s="107"/>
      <c r="W595" s="107"/>
      <c r="X595" s="107"/>
      <c r="Y595" s="107"/>
      <c r="Z595" s="107"/>
    </row>
    <row r="596" spans="1:26" ht="15" customHeight="1" x14ac:dyDescent="0.15">
      <c r="A596" s="107"/>
      <c r="B596" s="107"/>
      <c r="C596" s="107"/>
      <c r="D596" s="107"/>
      <c r="E596" s="107"/>
      <c r="F596" s="108"/>
      <c r="G596" s="108"/>
      <c r="H596" s="108"/>
      <c r="I596" s="108"/>
      <c r="J596" s="108"/>
      <c r="K596" s="107"/>
      <c r="L596" s="107"/>
      <c r="M596" s="107"/>
      <c r="N596" s="107"/>
      <c r="O596" s="107"/>
      <c r="P596" s="107"/>
      <c r="Q596" s="107"/>
      <c r="R596" s="107"/>
      <c r="S596" s="107"/>
      <c r="T596" s="107"/>
      <c r="U596" s="107"/>
      <c r="V596" s="107"/>
      <c r="W596" s="107"/>
      <c r="X596" s="107"/>
      <c r="Y596" s="107"/>
      <c r="Z596" s="107"/>
    </row>
    <row r="597" spans="1:26" ht="15" customHeight="1" x14ac:dyDescent="0.15">
      <c r="A597" s="107"/>
      <c r="B597" s="107"/>
      <c r="C597" s="107"/>
      <c r="D597" s="107"/>
      <c r="E597" s="107"/>
      <c r="F597" s="108"/>
      <c r="G597" s="108"/>
      <c r="H597" s="108"/>
      <c r="I597" s="108"/>
      <c r="J597" s="108"/>
      <c r="K597" s="107"/>
      <c r="L597" s="107"/>
      <c r="M597" s="107"/>
      <c r="N597" s="107"/>
      <c r="O597" s="107"/>
      <c r="P597" s="107"/>
      <c r="Q597" s="107"/>
      <c r="R597" s="107"/>
      <c r="S597" s="107"/>
      <c r="T597" s="107"/>
      <c r="U597" s="107"/>
      <c r="V597" s="107"/>
      <c r="W597" s="107"/>
      <c r="X597" s="107"/>
      <c r="Y597" s="107"/>
      <c r="Z597" s="107"/>
    </row>
    <row r="598" spans="1:26" ht="15" customHeight="1" x14ac:dyDescent="0.15">
      <c r="A598" s="107"/>
      <c r="B598" s="107"/>
      <c r="C598" s="107"/>
      <c r="D598" s="107"/>
      <c r="E598" s="107"/>
      <c r="F598" s="108"/>
      <c r="G598" s="108"/>
      <c r="H598" s="108"/>
      <c r="I598" s="108"/>
      <c r="J598" s="108"/>
      <c r="K598" s="107"/>
      <c r="L598" s="107"/>
      <c r="M598" s="107"/>
      <c r="N598" s="107"/>
      <c r="O598" s="107"/>
      <c r="P598" s="107"/>
      <c r="Q598" s="107"/>
      <c r="R598" s="107"/>
      <c r="S598" s="107"/>
      <c r="T598" s="107"/>
      <c r="U598" s="107"/>
      <c r="V598" s="107"/>
      <c r="W598" s="107"/>
      <c r="X598" s="107"/>
      <c r="Y598" s="107"/>
      <c r="Z598" s="107"/>
    </row>
    <row r="599" spans="1:26" ht="15" customHeight="1" x14ac:dyDescent="0.15">
      <c r="A599" s="107"/>
      <c r="B599" s="107"/>
      <c r="C599" s="107"/>
      <c r="D599" s="107"/>
      <c r="E599" s="107"/>
      <c r="F599" s="108"/>
      <c r="G599" s="108"/>
      <c r="H599" s="108"/>
      <c r="I599" s="108"/>
      <c r="J599" s="108"/>
      <c r="K599" s="107"/>
      <c r="L599" s="107"/>
      <c r="M599" s="107"/>
      <c r="N599" s="107"/>
      <c r="O599" s="107"/>
      <c r="P599" s="107"/>
      <c r="Q599" s="107"/>
      <c r="R599" s="107"/>
      <c r="S599" s="107"/>
      <c r="T599" s="107"/>
      <c r="U599" s="107"/>
      <c r="V599" s="107"/>
      <c r="W599" s="107"/>
      <c r="X599" s="107"/>
      <c r="Y599" s="107"/>
      <c r="Z599" s="107"/>
    </row>
    <row r="600" spans="1:26" ht="15" customHeight="1" x14ac:dyDescent="0.15">
      <c r="A600" s="107"/>
      <c r="B600" s="107"/>
      <c r="C600" s="107"/>
      <c r="D600" s="107"/>
      <c r="E600" s="107"/>
      <c r="F600" s="108"/>
      <c r="G600" s="108"/>
      <c r="H600" s="108"/>
      <c r="I600" s="108"/>
      <c r="J600" s="108"/>
      <c r="K600" s="107"/>
      <c r="L600" s="107"/>
      <c r="M600" s="107"/>
      <c r="N600" s="107"/>
      <c r="O600" s="107"/>
      <c r="P600" s="107"/>
      <c r="Q600" s="107"/>
      <c r="R600" s="107"/>
      <c r="S600" s="107"/>
      <c r="T600" s="107"/>
      <c r="U600" s="107"/>
      <c r="V600" s="107"/>
      <c r="W600" s="107"/>
      <c r="X600" s="107"/>
      <c r="Y600" s="107"/>
      <c r="Z600" s="107"/>
    </row>
    <row r="601" spans="1:26" ht="15" customHeight="1" x14ac:dyDescent="0.15">
      <c r="A601" s="107"/>
      <c r="B601" s="107"/>
      <c r="C601" s="107"/>
      <c r="D601" s="107"/>
      <c r="E601" s="107"/>
      <c r="F601" s="108"/>
      <c r="G601" s="108"/>
      <c r="H601" s="108"/>
      <c r="I601" s="108"/>
      <c r="J601" s="108"/>
      <c r="K601" s="107"/>
      <c r="L601" s="107"/>
      <c r="M601" s="107"/>
      <c r="N601" s="107"/>
      <c r="O601" s="107"/>
      <c r="P601" s="107"/>
      <c r="Q601" s="107"/>
      <c r="R601" s="107"/>
      <c r="S601" s="107"/>
      <c r="T601" s="107"/>
      <c r="U601" s="107"/>
      <c r="V601" s="107"/>
      <c r="W601" s="107"/>
      <c r="X601" s="107"/>
      <c r="Y601" s="107"/>
      <c r="Z601" s="107"/>
    </row>
    <row r="602" spans="1:26" ht="15" customHeight="1" x14ac:dyDescent="0.15">
      <c r="A602" s="107"/>
      <c r="B602" s="107"/>
      <c r="C602" s="107"/>
      <c r="D602" s="107"/>
      <c r="E602" s="107"/>
      <c r="F602" s="108"/>
      <c r="G602" s="108"/>
      <c r="H602" s="108"/>
      <c r="I602" s="108"/>
      <c r="J602" s="108"/>
      <c r="K602" s="107"/>
      <c r="L602" s="107"/>
      <c r="M602" s="107"/>
      <c r="N602" s="107"/>
      <c r="O602" s="107"/>
      <c r="P602" s="107"/>
      <c r="Q602" s="107"/>
      <c r="R602" s="107"/>
      <c r="S602" s="107"/>
      <c r="T602" s="107"/>
      <c r="U602" s="107"/>
      <c r="V602" s="107"/>
      <c r="W602" s="107"/>
      <c r="X602" s="107"/>
      <c r="Y602" s="107"/>
      <c r="Z602" s="107"/>
    </row>
    <row r="603" spans="1:26" ht="15" customHeight="1" x14ac:dyDescent="0.15">
      <c r="A603" s="107"/>
      <c r="B603" s="107"/>
      <c r="C603" s="107"/>
      <c r="D603" s="107"/>
      <c r="E603" s="107"/>
      <c r="F603" s="108"/>
      <c r="G603" s="108"/>
      <c r="H603" s="108"/>
      <c r="I603" s="108"/>
      <c r="J603" s="108"/>
      <c r="K603" s="107"/>
      <c r="L603" s="107"/>
      <c r="M603" s="107"/>
      <c r="N603" s="107"/>
      <c r="O603" s="107"/>
      <c r="P603" s="107"/>
      <c r="Q603" s="107"/>
      <c r="R603" s="107"/>
      <c r="S603" s="107"/>
      <c r="T603" s="107"/>
      <c r="U603" s="107"/>
      <c r="V603" s="107"/>
      <c r="W603" s="107"/>
      <c r="X603" s="107"/>
      <c r="Y603" s="107"/>
      <c r="Z603" s="107"/>
    </row>
    <row r="604" spans="1:26" ht="15" customHeight="1" x14ac:dyDescent="0.15">
      <c r="A604" s="107"/>
      <c r="B604" s="107"/>
      <c r="C604" s="107"/>
      <c r="D604" s="107"/>
      <c r="E604" s="107"/>
      <c r="F604" s="108"/>
      <c r="G604" s="108"/>
      <c r="H604" s="108"/>
      <c r="I604" s="108"/>
      <c r="J604" s="108"/>
      <c r="K604" s="107"/>
      <c r="L604" s="107"/>
      <c r="M604" s="107"/>
      <c r="N604" s="107"/>
      <c r="O604" s="107"/>
      <c r="P604" s="107"/>
      <c r="Q604" s="107"/>
      <c r="R604" s="107"/>
      <c r="S604" s="107"/>
      <c r="T604" s="107"/>
      <c r="U604" s="107"/>
      <c r="V604" s="107"/>
      <c r="W604" s="107"/>
      <c r="X604" s="107"/>
      <c r="Y604" s="107"/>
      <c r="Z604" s="107"/>
    </row>
    <row r="605" spans="1:26" ht="15" customHeight="1" x14ac:dyDescent="0.15">
      <c r="A605" s="107"/>
      <c r="B605" s="107"/>
      <c r="C605" s="107"/>
      <c r="D605" s="107"/>
      <c r="E605" s="107"/>
      <c r="F605" s="108"/>
      <c r="G605" s="108"/>
      <c r="H605" s="108"/>
      <c r="I605" s="108"/>
      <c r="J605" s="108"/>
      <c r="K605" s="107"/>
      <c r="L605" s="107"/>
      <c r="M605" s="107"/>
      <c r="N605" s="107"/>
      <c r="O605" s="107"/>
      <c r="P605" s="107"/>
      <c r="Q605" s="107"/>
      <c r="R605" s="107"/>
      <c r="S605" s="107"/>
      <c r="T605" s="107"/>
      <c r="U605" s="107"/>
      <c r="V605" s="107"/>
      <c r="W605" s="107"/>
      <c r="X605" s="107"/>
      <c r="Y605" s="107"/>
      <c r="Z605" s="107"/>
    </row>
    <row r="606" spans="1:26" ht="15" customHeight="1" x14ac:dyDescent="0.15">
      <c r="A606" s="107"/>
      <c r="B606" s="107"/>
      <c r="C606" s="107"/>
      <c r="D606" s="107"/>
      <c r="E606" s="107"/>
      <c r="F606" s="108"/>
      <c r="G606" s="108"/>
      <c r="H606" s="108"/>
      <c r="I606" s="108"/>
      <c r="J606" s="108"/>
      <c r="K606" s="107"/>
      <c r="L606" s="107"/>
      <c r="M606" s="107"/>
      <c r="N606" s="107"/>
      <c r="O606" s="107"/>
      <c r="P606" s="107"/>
      <c r="Q606" s="107"/>
      <c r="R606" s="107"/>
      <c r="S606" s="107"/>
      <c r="T606" s="107"/>
      <c r="U606" s="107"/>
      <c r="V606" s="107"/>
      <c r="W606" s="107"/>
      <c r="X606" s="107"/>
      <c r="Y606" s="107"/>
      <c r="Z606" s="107"/>
    </row>
    <row r="607" spans="1:26" ht="15" customHeight="1" x14ac:dyDescent="0.15">
      <c r="A607" s="107"/>
      <c r="B607" s="107"/>
      <c r="C607" s="107"/>
      <c r="D607" s="107"/>
      <c r="E607" s="107"/>
      <c r="F607" s="108"/>
      <c r="G607" s="108"/>
      <c r="H607" s="108"/>
      <c r="I607" s="108"/>
      <c r="J607" s="108"/>
      <c r="K607" s="107"/>
      <c r="L607" s="107"/>
      <c r="M607" s="107"/>
      <c r="N607" s="107"/>
      <c r="O607" s="107"/>
      <c r="P607" s="107"/>
      <c r="Q607" s="107"/>
      <c r="R607" s="107"/>
      <c r="S607" s="107"/>
      <c r="T607" s="107"/>
      <c r="U607" s="107"/>
      <c r="V607" s="107"/>
      <c r="W607" s="107"/>
      <c r="X607" s="107"/>
      <c r="Y607" s="107"/>
      <c r="Z607" s="107"/>
    </row>
    <row r="608" spans="1:26" ht="15" customHeight="1" x14ac:dyDescent="0.15">
      <c r="A608" s="107"/>
      <c r="B608" s="107"/>
      <c r="C608" s="107"/>
      <c r="D608" s="107"/>
      <c r="E608" s="107"/>
      <c r="F608" s="108"/>
      <c r="G608" s="108"/>
      <c r="H608" s="108"/>
      <c r="I608" s="108"/>
      <c r="J608" s="108"/>
      <c r="K608" s="107"/>
      <c r="L608" s="107"/>
      <c r="M608" s="107"/>
      <c r="N608" s="107"/>
      <c r="O608" s="107"/>
      <c r="P608" s="107"/>
      <c r="Q608" s="107"/>
      <c r="R608" s="107"/>
      <c r="S608" s="107"/>
      <c r="T608" s="107"/>
      <c r="U608" s="107"/>
      <c r="V608" s="107"/>
      <c r="W608" s="107"/>
      <c r="X608" s="107"/>
      <c r="Y608" s="107"/>
      <c r="Z608" s="107"/>
    </row>
    <row r="609" spans="1:26" ht="15" customHeight="1" x14ac:dyDescent="0.15">
      <c r="A609" s="107"/>
      <c r="B609" s="107"/>
      <c r="C609" s="107"/>
      <c r="D609" s="107"/>
      <c r="E609" s="107"/>
      <c r="F609" s="108"/>
      <c r="G609" s="108"/>
      <c r="H609" s="108"/>
      <c r="I609" s="108"/>
      <c r="J609" s="108"/>
      <c r="K609" s="107"/>
      <c r="L609" s="107"/>
      <c r="M609" s="107"/>
      <c r="N609" s="107"/>
      <c r="O609" s="107"/>
      <c r="P609" s="107"/>
      <c r="Q609" s="107"/>
      <c r="R609" s="107"/>
      <c r="S609" s="107"/>
      <c r="T609" s="107"/>
      <c r="U609" s="107"/>
      <c r="V609" s="107"/>
      <c r="W609" s="107"/>
      <c r="X609" s="107"/>
      <c r="Y609" s="107"/>
      <c r="Z609" s="107"/>
    </row>
    <row r="610" spans="1:26" ht="15" customHeight="1" x14ac:dyDescent="0.15">
      <c r="A610" s="107"/>
      <c r="B610" s="107"/>
      <c r="C610" s="107"/>
      <c r="D610" s="107"/>
      <c r="E610" s="107"/>
      <c r="F610" s="108"/>
      <c r="G610" s="108"/>
      <c r="H610" s="108"/>
      <c r="I610" s="108"/>
      <c r="J610" s="108"/>
      <c r="K610" s="107"/>
      <c r="L610" s="107"/>
      <c r="M610" s="107"/>
      <c r="N610" s="107"/>
      <c r="O610" s="107"/>
      <c r="P610" s="107"/>
      <c r="Q610" s="107"/>
      <c r="R610" s="107"/>
      <c r="S610" s="107"/>
      <c r="T610" s="107"/>
      <c r="U610" s="107"/>
      <c r="V610" s="107"/>
      <c r="W610" s="107"/>
      <c r="X610" s="107"/>
      <c r="Y610" s="107"/>
      <c r="Z610" s="107"/>
    </row>
    <row r="611" spans="1:26" ht="15" customHeight="1" x14ac:dyDescent="0.15">
      <c r="A611" s="107"/>
      <c r="B611" s="107"/>
      <c r="C611" s="107"/>
      <c r="D611" s="107"/>
      <c r="E611" s="107"/>
      <c r="F611" s="108"/>
      <c r="G611" s="108"/>
      <c r="H611" s="108"/>
      <c r="I611" s="108"/>
      <c r="J611" s="108"/>
      <c r="K611" s="107"/>
      <c r="L611" s="107"/>
      <c r="M611" s="107"/>
      <c r="N611" s="107"/>
      <c r="O611" s="107"/>
      <c r="P611" s="107"/>
      <c r="Q611" s="107"/>
      <c r="R611" s="107"/>
      <c r="S611" s="107"/>
      <c r="T611" s="107"/>
      <c r="U611" s="107"/>
      <c r="V611" s="107"/>
      <c r="W611" s="107"/>
      <c r="X611" s="107"/>
      <c r="Y611" s="107"/>
      <c r="Z611" s="107"/>
    </row>
    <row r="612" spans="1:26" ht="15" customHeight="1" x14ac:dyDescent="0.15">
      <c r="A612" s="107"/>
      <c r="B612" s="107"/>
      <c r="C612" s="107"/>
      <c r="D612" s="107"/>
      <c r="E612" s="107"/>
      <c r="F612" s="108"/>
      <c r="G612" s="108"/>
      <c r="H612" s="108"/>
      <c r="I612" s="108"/>
      <c r="J612" s="108"/>
      <c r="K612" s="107"/>
      <c r="L612" s="107"/>
      <c r="M612" s="107"/>
      <c r="N612" s="107"/>
      <c r="O612" s="107"/>
      <c r="P612" s="107"/>
      <c r="Q612" s="107"/>
      <c r="R612" s="107"/>
      <c r="S612" s="107"/>
      <c r="T612" s="107"/>
      <c r="U612" s="107"/>
      <c r="V612" s="107"/>
      <c r="W612" s="107"/>
      <c r="X612" s="107"/>
      <c r="Y612" s="107"/>
      <c r="Z612" s="107"/>
    </row>
    <row r="613" spans="1:26" ht="15" customHeight="1" x14ac:dyDescent="0.15">
      <c r="A613" s="107"/>
      <c r="B613" s="107"/>
      <c r="C613" s="107"/>
      <c r="D613" s="107"/>
      <c r="E613" s="107"/>
      <c r="F613" s="108"/>
      <c r="G613" s="108"/>
      <c r="H613" s="108"/>
      <c r="I613" s="108"/>
      <c r="J613" s="108"/>
      <c r="K613" s="107"/>
      <c r="L613" s="107"/>
      <c r="M613" s="107"/>
      <c r="N613" s="107"/>
      <c r="O613" s="107"/>
      <c r="P613" s="107"/>
      <c r="Q613" s="107"/>
      <c r="R613" s="107"/>
      <c r="S613" s="107"/>
      <c r="T613" s="107"/>
      <c r="U613" s="107"/>
      <c r="V613" s="107"/>
      <c r="W613" s="107"/>
      <c r="X613" s="107"/>
      <c r="Y613" s="107"/>
      <c r="Z613" s="107"/>
    </row>
    <row r="614" spans="1:26" ht="15" customHeight="1" x14ac:dyDescent="0.15">
      <c r="A614" s="107"/>
      <c r="B614" s="107"/>
      <c r="C614" s="107"/>
      <c r="D614" s="107"/>
      <c r="E614" s="107"/>
      <c r="F614" s="108"/>
      <c r="G614" s="108"/>
      <c r="H614" s="108"/>
      <c r="I614" s="108"/>
      <c r="J614" s="108"/>
      <c r="K614" s="107"/>
      <c r="L614" s="107"/>
      <c r="M614" s="107"/>
      <c r="N614" s="107"/>
      <c r="O614" s="107"/>
      <c r="P614" s="107"/>
      <c r="Q614" s="107"/>
      <c r="R614" s="107"/>
      <c r="S614" s="107"/>
      <c r="T614" s="107"/>
      <c r="U614" s="107"/>
      <c r="V614" s="107"/>
      <c r="W614" s="107"/>
      <c r="X614" s="107"/>
      <c r="Y614" s="107"/>
      <c r="Z614" s="107"/>
    </row>
    <row r="615" spans="1:26" ht="15" customHeight="1" x14ac:dyDescent="0.15">
      <c r="A615" s="107"/>
      <c r="B615" s="107"/>
      <c r="C615" s="107"/>
      <c r="D615" s="107"/>
      <c r="E615" s="107"/>
      <c r="F615" s="108"/>
      <c r="G615" s="108"/>
      <c r="H615" s="108"/>
      <c r="I615" s="108"/>
      <c r="J615" s="108"/>
      <c r="K615" s="107"/>
      <c r="L615" s="107"/>
      <c r="M615" s="107"/>
      <c r="N615" s="107"/>
      <c r="O615" s="107"/>
      <c r="P615" s="107"/>
      <c r="Q615" s="107"/>
      <c r="R615" s="107"/>
      <c r="S615" s="107"/>
      <c r="T615" s="107"/>
      <c r="U615" s="107"/>
      <c r="V615" s="107"/>
      <c r="W615" s="107"/>
      <c r="X615" s="107"/>
      <c r="Y615" s="107"/>
      <c r="Z615" s="107"/>
    </row>
    <row r="616" spans="1:26" ht="15" customHeight="1" x14ac:dyDescent="0.15">
      <c r="A616" s="107"/>
      <c r="B616" s="107"/>
      <c r="C616" s="107"/>
      <c r="D616" s="107"/>
      <c r="E616" s="107"/>
      <c r="F616" s="108"/>
      <c r="G616" s="108"/>
      <c r="H616" s="108"/>
      <c r="I616" s="108"/>
      <c r="J616" s="108"/>
      <c r="K616" s="107"/>
      <c r="L616" s="107"/>
      <c r="M616" s="107"/>
      <c r="N616" s="107"/>
      <c r="O616" s="107"/>
      <c r="P616" s="107"/>
      <c r="Q616" s="107"/>
      <c r="R616" s="107"/>
      <c r="S616" s="107"/>
      <c r="T616" s="107"/>
      <c r="U616" s="107"/>
      <c r="V616" s="107"/>
      <c r="W616" s="107"/>
      <c r="X616" s="107"/>
      <c r="Y616" s="107"/>
      <c r="Z616" s="107"/>
    </row>
    <row r="617" spans="1:26" ht="15" customHeight="1" x14ac:dyDescent="0.15">
      <c r="A617" s="107"/>
      <c r="B617" s="107"/>
      <c r="C617" s="107"/>
      <c r="D617" s="107"/>
      <c r="E617" s="107"/>
      <c r="F617" s="108"/>
      <c r="G617" s="108"/>
      <c r="H617" s="108"/>
      <c r="I617" s="108"/>
      <c r="J617" s="108"/>
      <c r="K617" s="107"/>
      <c r="L617" s="107"/>
      <c r="M617" s="107"/>
      <c r="N617" s="107"/>
      <c r="O617" s="107"/>
      <c r="P617" s="107"/>
      <c r="Q617" s="107"/>
      <c r="R617" s="107"/>
      <c r="S617" s="107"/>
      <c r="T617" s="107"/>
      <c r="U617" s="107"/>
      <c r="V617" s="107"/>
      <c r="W617" s="107"/>
      <c r="X617" s="107"/>
      <c r="Y617" s="107"/>
      <c r="Z617" s="107"/>
    </row>
    <row r="618" spans="1:26" ht="15" customHeight="1" x14ac:dyDescent="0.15">
      <c r="A618" s="107"/>
      <c r="B618" s="107"/>
      <c r="C618" s="107"/>
      <c r="D618" s="107"/>
      <c r="E618" s="107"/>
      <c r="F618" s="108"/>
      <c r="G618" s="108"/>
      <c r="H618" s="108"/>
      <c r="I618" s="108"/>
      <c r="J618" s="108"/>
      <c r="K618" s="107"/>
      <c r="L618" s="107"/>
      <c r="M618" s="107"/>
      <c r="N618" s="107"/>
      <c r="O618" s="107"/>
      <c r="P618" s="107"/>
      <c r="Q618" s="107"/>
      <c r="R618" s="107"/>
      <c r="S618" s="107"/>
      <c r="T618" s="107"/>
      <c r="U618" s="107"/>
      <c r="V618" s="107"/>
      <c r="W618" s="107"/>
      <c r="X618" s="107"/>
      <c r="Y618" s="107"/>
      <c r="Z618" s="107"/>
    </row>
    <row r="619" spans="1:26" ht="15" customHeight="1" x14ac:dyDescent="0.15">
      <c r="A619" s="107"/>
      <c r="B619" s="107"/>
      <c r="C619" s="107"/>
      <c r="D619" s="107"/>
      <c r="E619" s="107"/>
      <c r="F619" s="108"/>
      <c r="G619" s="108"/>
      <c r="H619" s="108"/>
      <c r="I619" s="108"/>
      <c r="J619" s="108"/>
      <c r="K619" s="107"/>
      <c r="L619" s="107"/>
      <c r="M619" s="107"/>
      <c r="N619" s="107"/>
      <c r="O619" s="107"/>
      <c r="P619" s="107"/>
      <c r="Q619" s="107"/>
      <c r="R619" s="107"/>
      <c r="S619" s="107"/>
      <c r="T619" s="107"/>
      <c r="U619" s="107"/>
      <c r="V619" s="107"/>
      <c r="W619" s="107"/>
      <c r="X619" s="107"/>
      <c r="Y619" s="107"/>
      <c r="Z619" s="107"/>
    </row>
    <row r="620" spans="1:26" ht="15" customHeight="1" x14ac:dyDescent="0.15">
      <c r="A620" s="107"/>
      <c r="B620" s="107"/>
      <c r="C620" s="107"/>
      <c r="D620" s="107"/>
      <c r="E620" s="107"/>
      <c r="F620" s="108"/>
      <c r="G620" s="108"/>
      <c r="H620" s="108"/>
      <c r="I620" s="108"/>
      <c r="J620" s="108"/>
      <c r="K620" s="107"/>
      <c r="L620" s="107"/>
      <c r="M620" s="107"/>
      <c r="N620" s="107"/>
      <c r="O620" s="107"/>
      <c r="P620" s="107"/>
      <c r="Q620" s="107"/>
      <c r="R620" s="107"/>
      <c r="S620" s="107"/>
      <c r="T620" s="107"/>
      <c r="U620" s="107"/>
      <c r="V620" s="107"/>
      <c r="W620" s="107"/>
      <c r="X620" s="107"/>
      <c r="Y620" s="107"/>
      <c r="Z620" s="107"/>
    </row>
    <row r="621" spans="1:26" ht="15" customHeight="1" x14ac:dyDescent="0.15">
      <c r="A621" s="107"/>
      <c r="B621" s="107"/>
      <c r="C621" s="107"/>
      <c r="D621" s="107"/>
      <c r="E621" s="107"/>
      <c r="F621" s="108"/>
      <c r="G621" s="108"/>
      <c r="H621" s="108"/>
      <c r="I621" s="108"/>
      <c r="J621" s="108"/>
      <c r="K621" s="107"/>
      <c r="L621" s="107"/>
      <c r="M621" s="107"/>
      <c r="N621" s="107"/>
      <c r="O621" s="107"/>
      <c r="P621" s="107"/>
      <c r="Q621" s="107"/>
      <c r="R621" s="107"/>
      <c r="S621" s="107"/>
      <c r="T621" s="107"/>
      <c r="U621" s="107"/>
      <c r="V621" s="107"/>
      <c r="W621" s="107"/>
      <c r="X621" s="107"/>
      <c r="Y621" s="107"/>
      <c r="Z621" s="107"/>
    </row>
    <row r="622" spans="1:26" ht="15" customHeight="1" x14ac:dyDescent="0.15">
      <c r="A622" s="107"/>
      <c r="B622" s="107"/>
      <c r="C622" s="107"/>
      <c r="D622" s="107"/>
      <c r="E622" s="107"/>
      <c r="F622" s="108"/>
      <c r="G622" s="108"/>
      <c r="H622" s="108"/>
      <c r="I622" s="108"/>
      <c r="J622" s="108"/>
      <c r="K622" s="107"/>
      <c r="L622" s="107"/>
      <c r="M622" s="107"/>
      <c r="N622" s="107"/>
      <c r="O622" s="107"/>
      <c r="P622" s="107"/>
      <c r="Q622" s="107"/>
      <c r="R622" s="107"/>
      <c r="S622" s="107"/>
      <c r="T622" s="107"/>
      <c r="U622" s="107"/>
      <c r="V622" s="107"/>
      <c r="W622" s="107"/>
      <c r="X622" s="107"/>
      <c r="Y622" s="107"/>
      <c r="Z622" s="107"/>
    </row>
    <row r="623" spans="1:26" ht="15" customHeight="1" x14ac:dyDescent="0.15">
      <c r="A623" s="107"/>
      <c r="B623" s="107"/>
      <c r="C623" s="107"/>
      <c r="D623" s="107"/>
      <c r="E623" s="107"/>
      <c r="F623" s="108"/>
      <c r="G623" s="108"/>
      <c r="H623" s="108"/>
      <c r="I623" s="108"/>
      <c r="J623" s="108"/>
      <c r="K623" s="107"/>
      <c r="L623" s="107"/>
      <c r="M623" s="107"/>
      <c r="N623" s="107"/>
      <c r="O623" s="107"/>
      <c r="P623" s="107"/>
      <c r="Q623" s="107"/>
      <c r="R623" s="107"/>
      <c r="S623" s="107"/>
      <c r="T623" s="107"/>
      <c r="U623" s="107"/>
      <c r="V623" s="107"/>
      <c r="W623" s="107"/>
      <c r="X623" s="107"/>
      <c r="Y623" s="107"/>
      <c r="Z623" s="107"/>
    </row>
    <row r="624" spans="1:26" ht="15" customHeight="1" x14ac:dyDescent="0.15">
      <c r="A624" s="107"/>
      <c r="B624" s="107"/>
      <c r="C624" s="107"/>
      <c r="D624" s="107"/>
      <c r="E624" s="107"/>
      <c r="F624" s="108"/>
      <c r="G624" s="108"/>
      <c r="H624" s="108"/>
      <c r="I624" s="108"/>
      <c r="J624" s="108"/>
      <c r="K624" s="107"/>
      <c r="L624" s="107"/>
      <c r="M624" s="107"/>
      <c r="N624" s="107"/>
      <c r="O624" s="107"/>
      <c r="P624" s="107"/>
      <c r="Q624" s="107"/>
      <c r="R624" s="107"/>
      <c r="S624" s="107"/>
      <c r="T624" s="107"/>
      <c r="U624" s="107"/>
      <c r="V624" s="107"/>
      <c r="W624" s="107"/>
      <c r="X624" s="107"/>
      <c r="Y624" s="107"/>
      <c r="Z624" s="107"/>
    </row>
    <row r="625" spans="1:26" ht="15" customHeight="1" x14ac:dyDescent="0.15">
      <c r="A625" s="107"/>
      <c r="B625" s="107"/>
      <c r="C625" s="107"/>
      <c r="D625" s="107"/>
      <c r="E625" s="107"/>
      <c r="F625" s="108"/>
      <c r="G625" s="108"/>
      <c r="H625" s="108"/>
      <c r="I625" s="108"/>
      <c r="J625" s="108"/>
      <c r="K625" s="107"/>
      <c r="L625" s="107"/>
      <c r="M625" s="107"/>
      <c r="N625" s="107"/>
      <c r="O625" s="107"/>
      <c r="P625" s="107"/>
      <c r="Q625" s="107"/>
      <c r="R625" s="107"/>
      <c r="S625" s="107"/>
      <c r="T625" s="107"/>
      <c r="U625" s="107"/>
      <c r="V625" s="107"/>
      <c r="W625" s="107"/>
      <c r="X625" s="107"/>
      <c r="Y625" s="107"/>
      <c r="Z625" s="107"/>
    </row>
    <row r="626" spans="1:26" ht="15" customHeight="1" x14ac:dyDescent="0.15">
      <c r="A626" s="107"/>
      <c r="B626" s="107"/>
      <c r="C626" s="107"/>
      <c r="D626" s="107"/>
      <c r="E626" s="107"/>
      <c r="F626" s="108"/>
      <c r="G626" s="108"/>
      <c r="H626" s="108"/>
      <c r="I626" s="108"/>
      <c r="J626" s="108"/>
      <c r="K626" s="107"/>
      <c r="L626" s="107"/>
      <c r="M626" s="107"/>
      <c r="N626" s="107"/>
      <c r="O626" s="107"/>
      <c r="P626" s="107"/>
      <c r="Q626" s="107"/>
      <c r="R626" s="107"/>
      <c r="S626" s="107"/>
      <c r="T626" s="107"/>
      <c r="U626" s="107"/>
      <c r="V626" s="107"/>
      <c r="W626" s="107"/>
      <c r="X626" s="107"/>
      <c r="Y626" s="107"/>
      <c r="Z626" s="107"/>
    </row>
    <row r="627" spans="1:26" ht="15" customHeight="1" x14ac:dyDescent="0.15">
      <c r="A627" s="107"/>
      <c r="B627" s="107"/>
      <c r="C627" s="107"/>
      <c r="D627" s="107"/>
      <c r="E627" s="107"/>
      <c r="F627" s="108"/>
      <c r="G627" s="108"/>
      <c r="H627" s="108"/>
      <c r="I627" s="108"/>
      <c r="J627" s="108"/>
      <c r="K627" s="107"/>
      <c r="L627" s="107"/>
      <c r="M627" s="107"/>
      <c r="N627" s="107"/>
      <c r="O627" s="107"/>
      <c r="P627" s="107"/>
      <c r="Q627" s="107"/>
      <c r="R627" s="107"/>
      <c r="S627" s="107"/>
      <c r="T627" s="107"/>
      <c r="U627" s="107"/>
      <c r="V627" s="107"/>
      <c r="W627" s="107"/>
      <c r="X627" s="107"/>
      <c r="Y627" s="107"/>
      <c r="Z627" s="107"/>
    </row>
    <row r="628" spans="1:26" ht="15" customHeight="1" x14ac:dyDescent="0.15">
      <c r="A628" s="107"/>
      <c r="B628" s="107"/>
      <c r="C628" s="107"/>
      <c r="D628" s="107"/>
      <c r="E628" s="107"/>
      <c r="F628" s="108"/>
      <c r="G628" s="108"/>
      <c r="H628" s="108"/>
      <c r="I628" s="108"/>
      <c r="J628" s="108"/>
      <c r="K628" s="107"/>
      <c r="L628" s="107"/>
      <c r="M628" s="107"/>
      <c r="N628" s="107"/>
      <c r="O628" s="107"/>
      <c r="P628" s="107"/>
      <c r="Q628" s="107"/>
      <c r="R628" s="107"/>
      <c r="S628" s="107"/>
      <c r="T628" s="107"/>
      <c r="U628" s="107"/>
      <c r="V628" s="107"/>
      <c r="W628" s="107"/>
      <c r="X628" s="107"/>
      <c r="Y628" s="107"/>
      <c r="Z628" s="107"/>
    </row>
    <row r="629" spans="1:26" ht="15" customHeight="1" x14ac:dyDescent="0.15">
      <c r="A629" s="107"/>
      <c r="B629" s="107"/>
      <c r="C629" s="107"/>
      <c r="D629" s="107"/>
      <c r="E629" s="107"/>
      <c r="F629" s="108"/>
      <c r="G629" s="108"/>
      <c r="H629" s="108"/>
      <c r="I629" s="108"/>
      <c r="J629" s="108"/>
      <c r="K629" s="107"/>
      <c r="L629" s="107"/>
      <c r="M629" s="107"/>
      <c r="N629" s="107"/>
      <c r="O629" s="107"/>
      <c r="P629" s="107"/>
      <c r="Q629" s="107"/>
      <c r="R629" s="107"/>
      <c r="S629" s="107"/>
      <c r="T629" s="107"/>
      <c r="U629" s="107"/>
      <c r="V629" s="107"/>
      <c r="W629" s="107"/>
      <c r="X629" s="107"/>
      <c r="Y629" s="107"/>
      <c r="Z629" s="107"/>
    </row>
    <row r="630" spans="1:26" ht="15" customHeight="1" x14ac:dyDescent="0.15">
      <c r="A630" s="107"/>
      <c r="B630" s="107"/>
      <c r="C630" s="107"/>
      <c r="D630" s="107"/>
      <c r="E630" s="107"/>
      <c r="F630" s="108"/>
      <c r="G630" s="108"/>
      <c r="H630" s="108"/>
      <c r="I630" s="108"/>
      <c r="J630" s="108"/>
      <c r="K630" s="107"/>
      <c r="L630" s="107"/>
      <c r="M630" s="107"/>
      <c r="N630" s="107"/>
      <c r="O630" s="107"/>
      <c r="P630" s="107"/>
      <c r="Q630" s="107"/>
      <c r="R630" s="107"/>
      <c r="S630" s="107"/>
      <c r="T630" s="107"/>
      <c r="U630" s="107"/>
      <c r="V630" s="107"/>
      <c r="W630" s="107"/>
      <c r="X630" s="107"/>
      <c r="Y630" s="107"/>
      <c r="Z630" s="107"/>
    </row>
    <row r="631" spans="1:26" ht="15" customHeight="1" x14ac:dyDescent="0.15">
      <c r="A631" s="107"/>
      <c r="B631" s="107"/>
      <c r="C631" s="107"/>
      <c r="D631" s="107"/>
      <c r="E631" s="107"/>
      <c r="F631" s="108"/>
      <c r="G631" s="108"/>
      <c r="H631" s="108"/>
      <c r="I631" s="108"/>
      <c r="J631" s="108"/>
      <c r="K631" s="107"/>
      <c r="L631" s="107"/>
      <c r="M631" s="107"/>
      <c r="N631" s="107"/>
      <c r="O631" s="107"/>
      <c r="P631" s="107"/>
      <c r="Q631" s="107"/>
      <c r="R631" s="107"/>
      <c r="S631" s="107"/>
      <c r="T631" s="107"/>
      <c r="U631" s="107"/>
      <c r="V631" s="107"/>
      <c r="W631" s="107"/>
      <c r="X631" s="107"/>
      <c r="Y631" s="107"/>
      <c r="Z631" s="107"/>
    </row>
    <row r="632" spans="1:26" ht="15" customHeight="1" x14ac:dyDescent="0.15">
      <c r="A632" s="107"/>
      <c r="B632" s="107"/>
      <c r="C632" s="107"/>
      <c r="D632" s="107"/>
      <c r="E632" s="107"/>
      <c r="F632" s="108"/>
      <c r="G632" s="108"/>
      <c r="H632" s="108"/>
      <c r="I632" s="108"/>
      <c r="J632" s="108"/>
      <c r="K632" s="107"/>
      <c r="L632" s="107"/>
      <c r="M632" s="107"/>
      <c r="N632" s="107"/>
      <c r="O632" s="107"/>
      <c r="P632" s="107"/>
      <c r="Q632" s="107"/>
      <c r="R632" s="107"/>
      <c r="S632" s="107"/>
      <c r="T632" s="107"/>
      <c r="U632" s="107"/>
      <c r="V632" s="107"/>
      <c r="W632" s="107"/>
      <c r="X632" s="107"/>
      <c r="Y632" s="107"/>
      <c r="Z632" s="107"/>
    </row>
    <row r="633" spans="1:26" ht="15" customHeight="1" x14ac:dyDescent="0.15">
      <c r="A633" s="107"/>
      <c r="B633" s="107"/>
      <c r="C633" s="107"/>
      <c r="D633" s="107"/>
      <c r="E633" s="107"/>
      <c r="F633" s="108"/>
      <c r="G633" s="108"/>
      <c r="H633" s="108"/>
      <c r="I633" s="108"/>
      <c r="J633" s="108"/>
      <c r="K633" s="107"/>
      <c r="L633" s="107"/>
      <c r="M633" s="107"/>
      <c r="N633" s="107"/>
      <c r="O633" s="107"/>
      <c r="P633" s="107"/>
      <c r="Q633" s="107"/>
      <c r="R633" s="107"/>
      <c r="S633" s="107"/>
      <c r="T633" s="107"/>
      <c r="U633" s="107"/>
      <c r="V633" s="107"/>
      <c r="W633" s="107"/>
      <c r="X633" s="107"/>
      <c r="Y633" s="107"/>
      <c r="Z633" s="107"/>
    </row>
    <row r="634" spans="1:26" ht="15" customHeight="1" x14ac:dyDescent="0.15">
      <c r="A634" s="107"/>
      <c r="B634" s="107"/>
      <c r="C634" s="107"/>
      <c r="D634" s="107"/>
      <c r="E634" s="107"/>
      <c r="F634" s="108"/>
      <c r="G634" s="108"/>
      <c r="H634" s="108"/>
      <c r="I634" s="108"/>
      <c r="J634" s="108"/>
      <c r="K634" s="107"/>
      <c r="L634" s="107"/>
      <c r="M634" s="107"/>
      <c r="N634" s="107"/>
      <c r="O634" s="107"/>
      <c r="P634" s="107"/>
      <c r="Q634" s="107"/>
      <c r="R634" s="107"/>
      <c r="S634" s="107"/>
      <c r="T634" s="107"/>
      <c r="U634" s="107"/>
      <c r="V634" s="107"/>
      <c r="W634" s="107"/>
      <c r="X634" s="107"/>
      <c r="Y634" s="107"/>
      <c r="Z634" s="107"/>
    </row>
    <row r="635" spans="1:26" ht="15" customHeight="1" x14ac:dyDescent="0.15">
      <c r="A635" s="107"/>
      <c r="B635" s="107"/>
      <c r="C635" s="107"/>
      <c r="D635" s="107"/>
      <c r="E635" s="107"/>
      <c r="F635" s="108"/>
      <c r="G635" s="108"/>
      <c r="H635" s="108"/>
      <c r="I635" s="108"/>
      <c r="J635" s="108"/>
      <c r="K635" s="107"/>
      <c r="L635" s="107"/>
      <c r="M635" s="107"/>
      <c r="N635" s="107"/>
      <c r="O635" s="107"/>
      <c r="P635" s="107"/>
      <c r="Q635" s="107"/>
      <c r="R635" s="107"/>
      <c r="S635" s="107"/>
      <c r="T635" s="107"/>
      <c r="U635" s="107"/>
      <c r="V635" s="107"/>
      <c r="W635" s="107"/>
      <c r="X635" s="107"/>
      <c r="Y635" s="107"/>
      <c r="Z635" s="107"/>
    </row>
    <row r="636" spans="1:26" ht="15" customHeight="1" x14ac:dyDescent="0.15">
      <c r="A636" s="107"/>
      <c r="B636" s="107"/>
      <c r="C636" s="107"/>
      <c r="D636" s="107"/>
      <c r="E636" s="107"/>
      <c r="F636" s="108"/>
      <c r="G636" s="108"/>
      <c r="H636" s="108"/>
      <c r="I636" s="108"/>
      <c r="J636" s="108"/>
      <c r="K636" s="107"/>
      <c r="L636" s="107"/>
      <c r="M636" s="107"/>
      <c r="N636" s="107"/>
      <c r="O636" s="107"/>
      <c r="P636" s="107"/>
      <c r="Q636" s="107"/>
      <c r="R636" s="107"/>
      <c r="S636" s="107"/>
      <c r="T636" s="107"/>
      <c r="U636" s="107"/>
      <c r="V636" s="107"/>
      <c r="W636" s="107"/>
      <c r="X636" s="107"/>
      <c r="Y636" s="107"/>
      <c r="Z636" s="107"/>
    </row>
    <row r="637" spans="1:26" ht="15" customHeight="1" x14ac:dyDescent="0.15">
      <c r="A637" s="107"/>
      <c r="B637" s="107"/>
      <c r="C637" s="107"/>
      <c r="D637" s="107"/>
      <c r="E637" s="107"/>
      <c r="F637" s="108"/>
      <c r="G637" s="108"/>
      <c r="H637" s="108"/>
      <c r="I637" s="108"/>
      <c r="J637" s="108"/>
      <c r="K637" s="107"/>
      <c r="L637" s="107"/>
      <c r="M637" s="107"/>
      <c r="N637" s="107"/>
      <c r="O637" s="107"/>
      <c r="P637" s="107"/>
      <c r="Q637" s="107"/>
      <c r="R637" s="107"/>
      <c r="S637" s="107"/>
      <c r="T637" s="107"/>
      <c r="U637" s="107"/>
      <c r="V637" s="107"/>
      <c r="W637" s="107"/>
      <c r="X637" s="107"/>
      <c r="Y637" s="107"/>
      <c r="Z637" s="107"/>
    </row>
    <row r="638" spans="1:26" ht="15" customHeight="1" x14ac:dyDescent="0.15">
      <c r="A638" s="107"/>
      <c r="B638" s="107"/>
      <c r="C638" s="107"/>
      <c r="D638" s="107"/>
      <c r="E638" s="107"/>
      <c r="F638" s="108"/>
      <c r="G638" s="108"/>
      <c r="H638" s="108"/>
      <c r="I638" s="108"/>
      <c r="J638" s="108"/>
      <c r="K638" s="107"/>
      <c r="L638" s="107"/>
      <c r="M638" s="107"/>
      <c r="N638" s="107"/>
      <c r="O638" s="107"/>
      <c r="P638" s="107"/>
      <c r="Q638" s="107"/>
      <c r="R638" s="107"/>
      <c r="S638" s="107"/>
      <c r="T638" s="107"/>
      <c r="U638" s="107"/>
      <c r="V638" s="107"/>
      <c r="W638" s="107"/>
      <c r="X638" s="107"/>
      <c r="Y638" s="107"/>
      <c r="Z638" s="107"/>
    </row>
    <row r="639" spans="1:26" ht="15" customHeight="1" x14ac:dyDescent="0.15">
      <c r="A639" s="107"/>
      <c r="B639" s="107"/>
      <c r="C639" s="107"/>
      <c r="D639" s="107"/>
      <c r="E639" s="107"/>
      <c r="F639" s="108"/>
      <c r="G639" s="108"/>
      <c r="H639" s="108"/>
      <c r="I639" s="108"/>
      <c r="J639" s="108"/>
      <c r="K639" s="107"/>
      <c r="L639" s="107"/>
      <c r="M639" s="107"/>
      <c r="N639" s="107"/>
      <c r="O639" s="107"/>
      <c r="P639" s="107"/>
      <c r="Q639" s="107"/>
      <c r="R639" s="107"/>
      <c r="S639" s="107"/>
      <c r="T639" s="107"/>
      <c r="U639" s="107"/>
      <c r="V639" s="107"/>
      <c r="W639" s="107"/>
      <c r="X639" s="107"/>
      <c r="Y639" s="107"/>
      <c r="Z639" s="107"/>
    </row>
    <row r="640" spans="1:26" ht="15" customHeight="1" x14ac:dyDescent="0.15">
      <c r="A640" s="107"/>
      <c r="B640" s="107"/>
      <c r="C640" s="107"/>
      <c r="D640" s="107"/>
      <c r="E640" s="107"/>
      <c r="F640" s="108"/>
      <c r="G640" s="108"/>
      <c r="H640" s="108"/>
      <c r="I640" s="108"/>
      <c r="J640" s="108"/>
      <c r="K640" s="107"/>
      <c r="L640" s="107"/>
      <c r="M640" s="107"/>
      <c r="N640" s="107"/>
      <c r="O640" s="107"/>
      <c r="P640" s="107"/>
      <c r="Q640" s="107"/>
      <c r="R640" s="107"/>
      <c r="S640" s="107"/>
      <c r="T640" s="107"/>
      <c r="U640" s="107"/>
      <c r="V640" s="107"/>
      <c r="W640" s="107"/>
      <c r="X640" s="107"/>
      <c r="Y640" s="107"/>
      <c r="Z640" s="107"/>
    </row>
    <row r="641" spans="1:26" ht="15" customHeight="1" x14ac:dyDescent="0.15">
      <c r="A641" s="107"/>
      <c r="B641" s="107"/>
      <c r="C641" s="107"/>
      <c r="D641" s="107"/>
      <c r="E641" s="107"/>
      <c r="F641" s="108"/>
      <c r="G641" s="108"/>
      <c r="H641" s="108"/>
      <c r="I641" s="108"/>
      <c r="J641" s="108"/>
      <c r="K641" s="107"/>
      <c r="L641" s="107"/>
      <c r="M641" s="107"/>
      <c r="N641" s="107"/>
      <c r="O641" s="107"/>
      <c r="P641" s="107"/>
      <c r="Q641" s="107"/>
      <c r="R641" s="107"/>
      <c r="S641" s="107"/>
      <c r="T641" s="107"/>
      <c r="U641" s="107"/>
      <c r="V641" s="107"/>
      <c r="W641" s="107"/>
      <c r="X641" s="107"/>
      <c r="Y641" s="107"/>
      <c r="Z641" s="107"/>
    </row>
    <row r="642" spans="1:26" ht="15" customHeight="1" x14ac:dyDescent="0.15">
      <c r="A642" s="107"/>
      <c r="B642" s="107"/>
      <c r="C642" s="107"/>
      <c r="D642" s="107"/>
      <c r="E642" s="107"/>
      <c r="F642" s="108"/>
      <c r="G642" s="108"/>
      <c r="H642" s="108"/>
      <c r="I642" s="108"/>
      <c r="J642" s="108"/>
      <c r="K642" s="107"/>
      <c r="L642" s="107"/>
      <c r="M642" s="107"/>
      <c r="N642" s="107"/>
      <c r="O642" s="107"/>
      <c r="P642" s="107"/>
      <c r="Q642" s="107"/>
      <c r="R642" s="107"/>
      <c r="S642" s="107"/>
      <c r="T642" s="107"/>
      <c r="U642" s="107"/>
      <c r="V642" s="107"/>
      <c r="W642" s="107"/>
      <c r="X642" s="107"/>
      <c r="Y642" s="107"/>
      <c r="Z642" s="107"/>
    </row>
    <row r="643" spans="1:26" ht="15" customHeight="1" x14ac:dyDescent="0.15">
      <c r="A643" s="107"/>
      <c r="B643" s="107"/>
      <c r="C643" s="107"/>
      <c r="D643" s="107"/>
      <c r="E643" s="107"/>
      <c r="F643" s="108"/>
      <c r="G643" s="108"/>
      <c r="H643" s="108"/>
      <c r="I643" s="108"/>
      <c r="J643" s="108"/>
      <c r="K643" s="107"/>
      <c r="L643" s="107"/>
      <c r="M643" s="107"/>
      <c r="N643" s="107"/>
      <c r="O643" s="107"/>
      <c r="P643" s="107"/>
      <c r="Q643" s="107"/>
      <c r="R643" s="107"/>
      <c r="S643" s="107"/>
      <c r="T643" s="107"/>
      <c r="U643" s="107"/>
      <c r="V643" s="107"/>
      <c r="W643" s="107"/>
      <c r="X643" s="107"/>
      <c r="Y643" s="107"/>
      <c r="Z643" s="107"/>
    </row>
    <row r="644" spans="1:26" ht="15" customHeight="1" x14ac:dyDescent="0.15">
      <c r="A644" s="107"/>
      <c r="B644" s="107"/>
      <c r="C644" s="107"/>
      <c r="D644" s="107"/>
      <c r="E644" s="107"/>
      <c r="F644" s="108"/>
      <c r="G644" s="108"/>
      <c r="H644" s="108"/>
      <c r="I644" s="108"/>
      <c r="J644" s="108"/>
      <c r="K644" s="107"/>
      <c r="L644" s="107"/>
      <c r="M644" s="107"/>
      <c r="N644" s="107"/>
      <c r="O644" s="107"/>
      <c r="P644" s="107"/>
      <c r="Q644" s="107"/>
      <c r="R644" s="107"/>
      <c r="S644" s="107"/>
      <c r="T644" s="107"/>
      <c r="U644" s="107"/>
      <c r="V644" s="107"/>
      <c r="W644" s="107"/>
      <c r="X644" s="107"/>
      <c r="Y644" s="107"/>
      <c r="Z644" s="107"/>
    </row>
    <row r="645" spans="1:26" ht="15" customHeight="1" x14ac:dyDescent="0.15">
      <c r="A645" s="107"/>
      <c r="B645" s="107"/>
      <c r="C645" s="107"/>
      <c r="D645" s="107"/>
      <c r="E645" s="107"/>
      <c r="F645" s="108"/>
      <c r="G645" s="108"/>
      <c r="H645" s="108"/>
      <c r="I645" s="108"/>
      <c r="J645" s="108"/>
      <c r="K645" s="107"/>
      <c r="L645" s="107"/>
      <c r="M645" s="107"/>
      <c r="N645" s="107"/>
      <c r="O645" s="107"/>
      <c r="P645" s="107"/>
      <c r="Q645" s="107"/>
      <c r="R645" s="107"/>
      <c r="S645" s="107"/>
      <c r="T645" s="107"/>
      <c r="U645" s="107"/>
      <c r="V645" s="107"/>
      <c r="W645" s="107"/>
      <c r="X645" s="107"/>
      <c r="Y645" s="107"/>
      <c r="Z645" s="107"/>
    </row>
    <row r="646" spans="1:26" ht="15" customHeight="1" x14ac:dyDescent="0.15">
      <c r="A646" s="107"/>
      <c r="B646" s="107"/>
      <c r="C646" s="107"/>
      <c r="D646" s="107"/>
      <c r="E646" s="107"/>
      <c r="F646" s="108"/>
      <c r="G646" s="108"/>
      <c r="H646" s="108"/>
      <c r="I646" s="108"/>
      <c r="J646" s="108"/>
      <c r="K646" s="107"/>
      <c r="L646" s="107"/>
      <c r="M646" s="107"/>
      <c r="N646" s="107"/>
      <c r="O646" s="107"/>
      <c r="P646" s="107"/>
      <c r="Q646" s="107"/>
      <c r="R646" s="107"/>
      <c r="S646" s="107"/>
      <c r="T646" s="107"/>
      <c r="U646" s="107"/>
      <c r="V646" s="107"/>
      <c r="W646" s="107"/>
      <c r="X646" s="107"/>
      <c r="Y646" s="107"/>
      <c r="Z646" s="107"/>
    </row>
    <row r="647" spans="1:26" ht="15" customHeight="1" x14ac:dyDescent="0.15">
      <c r="A647" s="107"/>
      <c r="B647" s="107"/>
      <c r="C647" s="107"/>
      <c r="D647" s="107"/>
      <c r="E647" s="107"/>
      <c r="F647" s="108"/>
      <c r="G647" s="108"/>
      <c r="H647" s="108"/>
      <c r="I647" s="108"/>
      <c r="J647" s="108"/>
      <c r="K647" s="107"/>
      <c r="L647" s="107"/>
      <c r="M647" s="107"/>
      <c r="N647" s="107"/>
      <c r="O647" s="107"/>
      <c r="P647" s="107"/>
      <c r="Q647" s="107"/>
      <c r="R647" s="107"/>
      <c r="S647" s="107"/>
      <c r="T647" s="107"/>
      <c r="U647" s="107"/>
      <c r="V647" s="107"/>
      <c r="W647" s="107"/>
      <c r="X647" s="107"/>
      <c r="Y647" s="107"/>
      <c r="Z647" s="107"/>
    </row>
    <row r="648" spans="1:26" ht="15" customHeight="1" x14ac:dyDescent="0.15">
      <c r="A648" s="107"/>
      <c r="B648" s="107"/>
      <c r="C648" s="107"/>
      <c r="D648" s="107"/>
      <c r="E648" s="107"/>
      <c r="F648" s="108"/>
      <c r="G648" s="108"/>
      <c r="H648" s="108"/>
      <c r="I648" s="108"/>
      <c r="J648" s="108"/>
      <c r="K648" s="107"/>
      <c r="L648" s="107"/>
      <c r="M648" s="107"/>
      <c r="N648" s="107"/>
      <c r="O648" s="107"/>
      <c r="P648" s="107"/>
      <c r="Q648" s="107"/>
      <c r="R648" s="107"/>
      <c r="S648" s="107"/>
      <c r="T648" s="107"/>
      <c r="U648" s="107"/>
      <c r="V648" s="107"/>
      <c r="W648" s="107"/>
      <c r="X648" s="107"/>
      <c r="Y648" s="107"/>
      <c r="Z648" s="107"/>
    </row>
    <row r="649" spans="1:26" ht="15" customHeight="1" x14ac:dyDescent="0.15">
      <c r="A649" s="107"/>
      <c r="B649" s="107"/>
      <c r="C649" s="107"/>
      <c r="D649" s="107"/>
      <c r="E649" s="107"/>
      <c r="F649" s="108"/>
      <c r="G649" s="108"/>
      <c r="H649" s="108"/>
      <c r="I649" s="108"/>
      <c r="J649" s="108"/>
      <c r="K649" s="107"/>
      <c r="L649" s="107"/>
      <c r="M649" s="107"/>
      <c r="N649" s="107"/>
      <c r="O649" s="107"/>
      <c r="P649" s="107"/>
      <c r="Q649" s="107"/>
      <c r="R649" s="107"/>
      <c r="S649" s="107"/>
      <c r="T649" s="107"/>
      <c r="U649" s="107"/>
      <c r="V649" s="107"/>
      <c r="W649" s="107"/>
      <c r="X649" s="107"/>
      <c r="Y649" s="107"/>
      <c r="Z649" s="107"/>
    </row>
    <row r="650" spans="1:26" ht="15" customHeight="1" x14ac:dyDescent="0.15">
      <c r="A650" s="107"/>
      <c r="B650" s="107"/>
      <c r="C650" s="107"/>
      <c r="D650" s="107"/>
      <c r="E650" s="107"/>
      <c r="F650" s="108"/>
      <c r="G650" s="108"/>
      <c r="H650" s="108"/>
      <c r="I650" s="108"/>
      <c r="J650" s="108"/>
      <c r="K650" s="107"/>
      <c r="L650" s="107"/>
      <c r="M650" s="107"/>
      <c r="N650" s="107"/>
      <c r="O650" s="107"/>
      <c r="P650" s="107"/>
      <c r="Q650" s="107"/>
      <c r="R650" s="107"/>
      <c r="S650" s="107"/>
      <c r="T650" s="107"/>
      <c r="U650" s="107"/>
      <c r="V650" s="107"/>
      <c r="W650" s="107"/>
      <c r="X650" s="107"/>
      <c r="Y650" s="107"/>
      <c r="Z650" s="107"/>
    </row>
    <row r="651" spans="1:26" ht="15" customHeight="1" x14ac:dyDescent="0.15">
      <c r="A651" s="107"/>
      <c r="B651" s="107"/>
      <c r="C651" s="107"/>
      <c r="D651" s="107"/>
      <c r="E651" s="107"/>
      <c r="F651" s="108"/>
      <c r="G651" s="108"/>
      <c r="H651" s="108"/>
      <c r="I651" s="108"/>
      <c r="J651" s="108"/>
      <c r="K651" s="107"/>
      <c r="L651" s="107"/>
      <c r="M651" s="107"/>
      <c r="N651" s="107"/>
      <c r="O651" s="107"/>
      <c r="P651" s="107"/>
      <c r="Q651" s="107"/>
      <c r="R651" s="107"/>
      <c r="S651" s="107"/>
      <c r="T651" s="107"/>
      <c r="U651" s="107"/>
      <c r="V651" s="107"/>
      <c r="W651" s="107"/>
      <c r="X651" s="107"/>
      <c r="Y651" s="107"/>
      <c r="Z651" s="107"/>
    </row>
    <row r="652" spans="1:26" ht="15" customHeight="1" x14ac:dyDescent="0.15">
      <c r="A652" s="107"/>
      <c r="B652" s="107"/>
      <c r="C652" s="107"/>
      <c r="D652" s="107"/>
      <c r="E652" s="107"/>
      <c r="F652" s="108"/>
      <c r="G652" s="108"/>
      <c r="H652" s="108"/>
      <c r="I652" s="108"/>
      <c r="J652" s="108"/>
      <c r="K652" s="107"/>
      <c r="L652" s="107"/>
      <c r="M652" s="107"/>
      <c r="N652" s="107"/>
      <c r="O652" s="107"/>
      <c r="P652" s="107"/>
      <c r="Q652" s="107"/>
      <c r="R652" s="107"/>
      <c r="S652" s="107"/>
      <c r="T652" s="107"/>
      <c r="U652" s="107"/>
      <c r="V652" s="107"/>
      <c r="W652" s="107"/>
      <c r="X652" s="107"/>
      <c r="Y652" s="107"/>
      <c r="Z652" s="107"/>
    </row>
    <row r="653" spans="1:26" ht="15" customHeight="1" x14ac:dyDescent="0.15">
      <c r="A653" s="107"/>
      <c r="B653" s="107"/>
      <c r="C653" s="107"/>
      <c r="D653" s="107"/>
      <c r="E653" s="107"/>
      <c r="F653" s="108"/>
      <c r="G653" s="108"/>
      <c r="H653" s="108"/>
      <c r="I653" s="108"/>
      <c r="J653" s="108"/>
      <c r="K653" s="107"/>
      <c r="L653" s="107"/>
      <c r="M653" s="107"/>
      <c r="N653" s="107"/>
      <c r="O653" s="107"/>
      <c r="P653" s="107"/>
      <c r="Q653" s="107"/>
      <c r="R653" s="107"/>
      <c r="S653" s="107"/>
      <c r="T653" s="107"/>
      <c r="U653" s="107"/>
      <c r="V653" s="107"/>
      <c r="W653" s="107"/>
      <c r="X653" s="107"/>
      <c r="Y653" s="107"/>
      <c r="Z653" s="107"/>
    </row>
    <row r="654" spans="1:26" ht="15" customHeight="1" x14ac:dyDescent="0.15">
      <c r="A654" s="107"/>
      <c r="B654" s="107"/>
      <c r="C654" s="107"/>
      <c r="D654" s="107"/>
      <c r="E654" s="107"/>
      <c r="F654" s="108"/>
      <c r="G654" s="108"/>
      <c r="H654" s="108"/>
      <c r="I654" s="108"/>
      <c r="J654" s="108"/>
      <c r="K654" s="107"/>
      <c r="L654" s="107"/>
      <c r="M654" s="107"/>
      <c r="N654" s="107"/>
      <c r="O654" s="107"/>
      <c r="P654" s="107"/>
      <c r="Q654" s="107"/>
      <c r="R654" s="107"/>
      <c r="S654" s="107"/>
      <c r="T654" s="107"/>
      <c r="U654" s="107"/>
      <c r="V654" s="107"/>
      <c r="W654" s="107"/>
      <c r="X654" s="107"/>
      <c r="Y654" s="107"/>
      <c r="Z654" s="107"/>
    </row>
    <row r="655" spans="1:26" ht="15" customHeight="1" x14ac:dyDescent="0.15">
      <c r="A655" s="107"/>
      <c r="B655" s="107"/>
      <c r="C655" s="107"/>
      <c r="D655" s="107"/>
      <c r="E655" s="107"/>
      <c r="F655" s="108"/>
      <c r="G655" s="108"/>
      <c r="H655" s="108"/>
      <c r="I655" s="108"/>
      <c r="J655" s="108"/>
      <c r="K655" s="107"/>
      <c r="L655" s="107"/>
      <c r="M655" s="107"/>
      <c r="N655" s="107"/>
      <c r="O655" s="107"/>
      <c r="P655" s="107"/>
      <c r="Q655" s="107"/>
      <c r="R655" s="107"/>
      <c r="S655" s="107"/>
      <c r="T655" s="107"/>
      <c r="U655" s="107"/>
      <c r="V655" s="107"/>
      <c r="W655" s="107"/>
      <c r="X655" s="107"/>
      <c r="Y655" s="107"/>
      <c r="Z655" s="107"/>
    </row>
    <row r="656" spans="1:26" ht="15" customHeight="1" x14ac:dyDescent="0.15">
      <c r="A656" s="107"/>
      <c r="B656" s="107"/>
      <c r="C656" s="107"/>
      <c r="D656" s="107"/>
      <c r="E656" s="107"/>
      <c r="F656" s="108"/>
      <c r="G656" s="108"/>
      <c r="H656" s="108"/>
      <c r="I656" s="108"/>
      <c r="J656" s="108"/>
      <c r="K656" s="107"/>
      <c r="L656" s="107"/>
      <c r="M656" s="107"/>
      <c r="N656" s="107"/>
      <c r="O656" s="107"/>
      <c r="P656" s="107"/>
      <c r="Q656" s="107"/>
      <c r="R656" s="107"/>
      <c r="S656" s="107"/>
      <c r="T656" s="107"/>
      <c r="U656" s="107"/>
      <c r="V656" s="107"/>
      <c r="W656" s="107"/>
      <c r="X656" s="107"/>
      <c r="Y656" s="107"/>
      <c r="Z656" s="107"/>
    </row>
    <row r="657" spans="1:26" ht="15" customHeight="1" x14ac:dyDescent="0.15">
      <c r="A657" s="107"/>
      <c r="B657" s="107"/>
      <c r="C657" s="107"/>
      <c r="D657" s="107"/>
      <c r="E657" s="107"/>
      <c r="F657" s="108"/>
      <c r="G657" s="108"/>
      <c r="H657" s="108"/>
      <c r="I657" s="108"/>
      <c r="J657" s="108"/>
      <c r="K657" s="107"/>
      <c r="L657" s="107"/>
      <c r="M657" s="107"/>
      <c r="N657" s="107"/>
      <c r="O657" s="107"/>
      <c r="P657" s="107"/>
      <c r="Q657" s="107"/>
      <c r="R657" s="107"/>
      <c r="S657" s="107"/>
      <c r="T657" s="107"/>
      <c r="U657" s="107"/>
      <c r="V657" s="107"/>
      <c r="W657" s="107"/>
      <c r="X657" s="107"/>
      <c r="Y657" s="107"/>
      <c r="Z657" s="107"/>
    </row>
    <row r="658" spans="1:26" ht="15" customHeight="1" x14ac:dyDescent="0.15">
      <c r="A658" s="107"/>
      <c r="B658" s="107"/>
      <c r="C658" s="107"/>
      <c r="D658" s="107"/>
      <c r="E658" s="107"/>
      <c r="F658" s="108"/>
      <c r="G658" s="108"/>
      <c r="H658" s="108"/>
      <c r="I658" s="108"/>
      <c r="J658" s="108"/>
      <c r="K658" s="107"/>
      <c r="L658" s="107"/>
      <c r="M658" s="107"/>
      <c r="N658" s="107"/>
      <c r="O658" s="107"/>
      <c r="P658" s="107"/>
      <c r="Q658" s="107"/>
      <c r="R658" s="107"/>
      <c r="S658" s="107"/>
      <c r="T658" s="107"/>
      <c r="U658" s="107"/>
      <c r="V658" s="107"/>
      <c r="W658" s="107"/>
      <c r="X658" s="107"/>
      <c r="Y658" s="107"/>
      <c r="Z658" s="107"/>
    </row>
    <row r="659" spans="1:26" ht="15" customHeight="1" x14ac:dyDescent="0.15">
      <c r="A659" s="107"/>
      <c r="B659" s="107"/>
      <c r="C659" s="107"/>
      <c r="D659" s="107"/>
      <c r="E659" s="107"/>
      <c r="F659" s="108"/>
      <c r="G659" s="108"/>
      <c r="H659" s="108"/>
      <c r="I659" s="108"/>
      <c r="J659" s="108"/>
      <c r="K659" s="107"/>
      <c r="L659" s="107"/>
      <c r="M659" s="107"/>
      <c r="N659" s="107"/>
      <c r="O659" s="107"/>
      <c r="P659" s="107"/>
      <c r="Q659" s="107"/>
      <c r="R659" s="107"/>
      <c r="S659" s="107"/>
      <c r="T659" s="107"/>
      <c r="U659" s="107"/>
      <c r="V659" s="107"/>
      <c r="W659" s="107"/>
      <c r="X659" s="107"/>
      <c r="Y659" s="107"/>
      <c r="Z659" s="107"/>
    </row>
    <row r="660" spans="1:26" ht="15" customHeight="1" x14ac:dyDescent="0.15">
      <c r="A660" s="107"/>
      <c r="B660" s="107"/>
      <c r="C660" s="107"/>
      <c r="D660" s="107"/>
      <c r="E660" s="107"/>
      <c r="F660" s="108"/>
      <c r="G660" s="108"/>
      <c r="H660" s="108"/>
      <c r="I660" s="108"/>
      <c r="J660" s="108"/>
      <c r="K660" s="107"/>
      <c r="L660" s="107"/>
      <c r="M660" s="107"/>
      <c r="N660" s="107"/>
      <c r="O660" s="107"/>
      <c r="P660" s="107"/>
      <c r="Q660" s="107"/>
      <c r="R660" s="107"/>
      <c r="S660" s="107"/>
      <c r="T660" s="107"/>
      <c r="U660" s="107"/>
      <c r="V660" s="107"/>
      <c r="W660" s="107"/>
      <c r="X660" s="107"/>
      <c r="Y660" s="107"/>
      <c r="Z660" s="107"/>
    </row>
    <row r="661" spans="1:26" ht="15" customHeight="1" x14ac:dyDescent="0.15">
      <c r="A661" s="107"/>
      <c r="B661" s="107"/>
      <c r="C661" s="107"/>
      <c r="D661" s="107"/>
      <c r="E661" s="107"/>
      <c r="F661" s="108"/>
      <c r="G661" s="108"/>
      <c r="H661" s="108"/>
      <c r="I661" s="108"/>
      <c r="J661" s="108"/>
      <c r="K661" s="107"/>
      <c r="L661" s="107"/>
      <c r="M661" s="107"/>
      <c r="N661" s="107"/>
      <c r="O661" s="107"/>
      <c r="P661" s="107"/>
      <c r="Q661" s="107"/>
      <c r="R661" s="107"/>
      <c r="S661" s="107"/>
      <c r="T661" s="107"/>
      <c r="U661" s="107"/>
      <c r="V661" s="107"/>
      <c r="W661" s="107"/>
      <c r="X661" s="107"/>
      <c r="Y661" s="107"/>
      <c r="Z661" s="107"/>
    </row>
    <row r="662" spans="1:26" ht="15" customHeight="1" x14ac:dyDescent="0.15">
      <c r="A662" s="107"/>
      <c r="B662" s="107"/>
      <c r="C662" s="107"/>
      <c r="D662" s="107"/>
      <c r="E662" s="107"/>
      <c r="F662" s="108"/>
      <c r="G662" s="108"/>
      <c r="H662" s="108"/>
      <c r="I662" s="108"/>
      <c r="J662" s="108"/>
      <c r="K662" s="107"/>
      <c r="L662" s="107"/>
      <c r="M662" s="107"/>
      <c r="N662" s="107"/>
      <c r="O662" s="107"/>
      <c r="P662" s="107"/>
      <c r="Q662" s="107"/>
      <c r="R662" s="107"/>
      <c r="S662" s="107"/>
      <c r="T662" s="107"/>
      <c r="U662" s="107"/>
      <c r="V662" s="107"/>
      <c r="W662" s="107"/>
      <c r="X662" s="107"/>
      <c r="Y662" s="107"/>
      <c r="Z662" s="107"/>
    </row>
    <row r="663" spans="1:26" ht="15" customHeight="1" x14ac:dyDescent="0.15">
      <c r="A663" s="107"/>
      <c r="B663" s="107"/>
      <c r="C663" s="107"/>
      <c r="D663" s="107"/>
      <c r="E663" s="107"/>
      <c r="F663" s="108"/>
      <c r="G663" s="108"/>
      <c r="H663" s="108"/>
      <c r="I663" s="108"/>
      <c r="J663" s="108"/>
      <c r="K663" s="107"/>
      <c r="L663" s="107"/>
      <c r="M663" s="107"/>
      <c r="N663" s="107"/>
      <c r="O663" s="107"/>
      <c r="P663" s="107"/>
      <c r="Q663" s="107"/>
      <c r="R663" s="107"/>
      <c r="S663" s="107"/>
      <c r="T663" s="107"/>
      <c r="U663" s="107"/>
      <c r="V663" s="107"/>
      <c r="W663" s="107"/>
      <c r="X663" s="107"/>
      <c r="Y663" s="107"/>
      <c r="Z663" s="107"/>
    </row>
    <row r="664" spans="1:26" ht="15" customHeight="1" x14ac:dyDescent="0.15">
      <c r="A664" s="107"/>
      <c r="B664" s="107"/>
      <c r="C664" s="107"/>
      <c r="D664" s="107"/>
      <c r="E664" s="107"/>
      <c r="F664" s="108"/>
      <c r="G664" s="108"/>
      <c r="H664" s="108"/>
      <c r="I664" s="108"/>
      <c r="J664" s="108"/>
      <c r="K664" s="107"/>
      <c r="L664" s="107"/>
      <c r="M664" s="107"/>
      <c r="N664" s="107"/>
      <c r="O664" s="107"/>
      <c r="P664" s="107"/>
      <c r="Q664" s="107"/>
      <c r="R664" s="107"/>
      <c r="S664" s="107"/>
      <c r="T664" s="107"/>
      <c r="U664" s="107"/>
      <c r="V664" s="107"/>
      <c r="W664" s="107"/>
      <c r="X664" s="107"/>
      <c r="Y664" s="107"/>
      <c r="Z664" s="107"/>
    </row>
    <row r="665" spans="1:26" ht="15" customHeight="1" x14ac:dyDescent="0.15">
      <c r="A665" s="107"/>
      <c r="B665" s="107"/>
      <c r="C665" s="107"/>
      <c r="D665" s="107"/>
      <c r="E665" s="107"/>
      <c r="F665" s="108"/>
      <c r="G665" s="108"/>
      <c r="H665" s="108"/>
      <c r="I665" s="108"/>
      <c r="J665" s="108"/>
      <c r="K665" s="107"/>
      <c r="L665" s="107"/>
      <c r="M665" s="107"/>
      <c r="N665" s="107"/>
      <c r="O665" s="107"/>
      <c r="P665" s="107"/>
      <c r="Q665" s="107"/>
      <c r="R665" s="107"/>
      <c r="S665" s="107"/>
      <c r="T665" s="107"/>
      <c r="U665" s="107"/>
      <c r="V665" s="107"/>
      <c r="W665" s="107"/>
      <c r="X665" s="107"/>
      <c r="Y665" s="107"/>
      <c r="Z665" s="107"/>
    </row>
    <row r="666" spans="1:26" ht="15" customHeight="1" x14ac:dyDescent="0.15">
      <c r="A666" s="107"/>
      <c r="B666" s="107"/>
      <c r="C666" s="107"/>
      <c r="D666" s="107"/>
      <c r="E666" s="107"/>
      <c r="F666" s="108"/>
      <c r="G666" s="108"/>
      <c r="H666" s="108"/>
      <c r="I666" s="108"/>
      <c r="J666" s="108"/>
      <c r="K666" s="107"/>
      <c r="L666" s="107"/>
      <c r="M666" s="107"/>
      <c r="N666" s="107"/>
      <c r="O666" s="107"/>
      <c r="P666" s="107"/>
      <c r="Q666" s="107"/>
      <c r="R666" s="107"/>
      <c r="S666" s="107"/>
      <c r="T666" s="107"/>
      <c r="U666" s="107"/>
      <c r="V666" s="107"/>
      <c r="W666" s="107"/>
      <c r="X666" s="107"/>
      <c r="Y666" s="107"/>
      <c r="Z666" s="107"/>
    </row>
    <row r="667" spans="1:26" ht="15" customHeight="1" x14ac:dyDescent="0.15">
      <c r="A667" s="107"/>
      <c r="B667" s="107"/>
      <c r="C667" s="107"/>
      <c r="D667" s="107"/>
      <c r="E667" s="107"/>
      <c r="F667" s="108"/>
      <c r="G667" s="108"/>
      <c r="H667" s="108"/>
      <c r="I667" s="108"/>
      <c r="J667" s="108"/>
      <c r="K667" s="107"/>
      <c r="L667" s="107"/>
      <c r="M667" s="107"/>
      <c r="N667" s="107"/>
      <c r="O667" s="107"/>
      <c r="P667" s="107"/>
      <c r="Q667" s="107"/>
      <c r="R667" s="107"/>
      <c r="S667" s="107"/>
      <c r="T667" s="107"/>
      <c r="U667" s="107"/>
      <c r="V667" s="107"/>
      <c r="W667" s="107"/>
      <c r="X667" s="107"/>
      <c r="Y667" s="107"/>
      <c r="Z667" s="107"/>
    </row>
    <row r="668" spans="1:26" ht="15" customHeight="1" x14ac:dyDescent="0.15">
      <c r="A668" s="107"/>
      <c r="B668" s="107"/>
      <c r="C668" s="107"/>
      <c r="D668" s="107"/>
      <c r="E668" s="107"/>
      <c r="F668" s="108"/>
      <c r="G668" s="108"/>
      <c r="H668" s="108"/>
      <c r="I668" s="108"/>
      <c r="J668" s="108"/>
      <c r="K668" s="107"/>
      <c r="L668" s="107"/>
      <c r="M668" s="107"/>
      <c r="N668" s="107"/>
      <c r="O668" s="107"/>
      <c r="P668" s="107"/>
      <c r="Q668" s="107"/>
      <c r="R668" s="107"/>
      <c r="S668" s="107"/>
      <c r="T668" s="107"/>
      <c r="U668" s="107"/>
      <c r="V668" s="107"/>
      <c r="W668" s="107"/>
      <c r="X668" s="107"/>
      <c r="Y668" s="107"/>
      <c r="Z668" s="107"/>
    </row>
    <row r="669" spans="1:26" ht="15" customHeight="1" x14ac:dyDescent="0.15">
      <c r="A669" s="107"/>
      <c r="B669" s="107"/>
      <c r="C669" s="107"/>
      <c r="D669" s="107"/>
      <c r="E669" s="107"/>
      <c r="F669" s="108"/>
      <c r="G669" s="108"/>
      <c r="H669" s="108"/>
      <c r="I669" s="108"/>
      <c r="J669" s="108"/>
      <c r="K669" s="107"/>
      <c r="L669" s="107"/>
      <c r="M669" s="107"/>
      <c r="N669" s="107"/>
      <c r="O669" s="107"/>
      <c r="P669" s="107"/>
      <c r="Q669" s="107"/>
      <c r="R669" s="107"/>
      <c r="S669" s="107"/>
      <c r="T669" s="107"/>
      <c r="U669" s="107"/>
      <c r="V669" s="107"/>
      <c r="W669" s="107"/>
      <c r="X669" s="107"/>
      <c r="Y669" s="107"/>
      <c r="Z669" s="107"/>
    </row>
    <row r="670" spans="1:26" ht="15" customHeight="1" x14ac:dyDescent="0.15">
      <c r="A670" s="107"/>
      <c r="B670" s="107"/>
      <c r="C670" s="107"/>
      <c r="D670" s="107"/>
      <c r="E670" s="107"/>
      <c r="F670" s="108"/>
      <c r="G670" s="108"/>
      <c r="H670" s="108"/>
      <c r="I670" s="108"/>
      <c r="J670" s="108"/>
      <c r="K670" s="107"/>
      <c r="L670" s="107"/>
      <c r="M670" s="107"/>
      <c r="N670" s="107"/>
      <c r="O670" s="107"/>
      <c r="P670" s="107"/>
      <c r="Q670" s="107"/>
      <c r="R670" s="107"/>
      <c r="S670" s="107"/>
      <c r="T670" s="107"/>
      <c r="U670" s="107"/>
      <c r="V670" s="107"/>
      <c r="W670" s="107"/>
      <c r="X670" s="107"/>
      <c r="Y670" s="107"/>
      <c r="Z670" s="107"/>
    </row>
    <row r="671" spans="1:26" ht="15" customHeight="1" x14ac:dyDescent="0.15">
      <c r="A671" s="107"/>
      <c r="B671" s="107"/>
      <c r="C671" s="107"/>
      <c r="D671" s="107"/>
      <c r="E671" s="107"/>
      <c r="F671" s="108"/>
      <c r="G671" s="108"/>
      <c r="H671" s="108"/>
      <c r="I671" s="108"/>
      <c r="J671" s="108"/>
      <c r="K671" s="107"/>
      <c r="L671" s="107"/>
      <c r="M671" s="107"/>
      <c r="N671" s="107"/>
      <c r="O671" s="107"/>
      <c r="P671" s="107"/>
      <c r="Q671" s="107"/>
      <c r="R671" s="107"/>
      <c r="S671" s="107"/>
      <c r="T671" s="107"/>
      <c r="U671" s="107"/>
      <c r="V671" s="107"/>
      <c r="W671" s="107"/>
      <c r="X671" s="107"/>
      <c r="Y671" s="107"/>
      <c r="Z671" s="107"/>
    </row>
    <row r="672" spans="1:26" ht="15" customHeight="1" x14ac:dyDescent="0.15">
      <c r="A672" s="107"/>
      <c r="B672" s="107"/>
      <c r="C672" s="107"/>
      <c r="D672" s="107"/>
      <c r="E672" s="107"/>
      <c r="F672" s="108"/>
      <c r="G672" s="108"/>
      <c r="H672" s="108"/>
      <c r="I672" s="108"/>
      <c r="J672" s="108"/>
      <c r="K672" s="107"/>
      <c r="L672" s="107"/>
      <c r="M672" s="107"/>
      <c r="N672" s="107"/>
      <c r="O672" s="107"/>
      <c r="P672" s="107"/>
      <c r="Q672" s="107"/>
      <c r="R672" s="107"/>
      <c r="S672" s="107"/>
      <c r="T672" s="107"/>
      <c r="U672" s="107"/>
      <c r="V672" s="107"/>
      <c r="W672" s="107"/>
      <c r="X672" s="107"/>
      <c r="Y672" s="107"/>
      <c r="Z672" s="107"/>
    </row>
    <row r="673" spans="1:26" ht="15" customHeight="1" x14ac:dyDescent="0.15">
      <c r="A673" s="107"/>
      <c r="B673" s="107"/>
      <c r="C673" s="107"/>
      <c r="D673" s="107"/>
      <c r="E673" s="107"/>
      <c r="F673" s="108"/>
      <c r="G673" s="108"/>
      <c r="H673" s="108"/>
      <c r="I673" s="108"/>
      <c r="J673" s="108"/>
      <c r="K673" s="107"/>
      <c r="L673" s="107"/>
      <c r="M673" s="107"/>
      <c r="N673" s="107"/>
      <c r="O673" s="107"/>
      <c r="P673" s="107"/>
      <c r="Q673" s="107"/>
      <c r="R673" s="107"/>
      <c r="S673" s="107"/>
      <c r="T673" s="107"/>
      <c r="U673" s="107"/>
      <c r="V673" s="107"/>
      <c r="W673" s="107"/>
      <c r="X673" s="107"/>
      <c r="Y673" s="107"/>
      <c r="Z673" s="107"/>
    </row>
    <row r="674" spans="1:26" ht="15" customHeight="1" x14ac:dyDescent="0.15">
      <c r="A674" s="107"/>
      <c r="B674" s="107"/>
      <c r="C674" s="107"/>
      <c r="D674" s="107"/>
      <c r="E674" s="107"/>
      <c r="F674" s="108"/>
      <c r="G674" s="108"/>
      <c r="H674" s="108"/>
      <c r="I674" s="108"/>
      <c r="J674" s="108"/>
      <c r="K674" s="107"/>
      <c r="L674" s="107"/>
      <c r="M674" s="107"/>
      <c r="N674" s="107"/>
      <c r="O674" s="107"/>
      <c r="P674" s="107"/>
      <c r="Q674" s="107"/>
      <c r="R674" s="107"/>
      <c r="S674" s="107"/>
      <c r="T674" s="107"/>
      <c r="U674" s="107"/>
      <c r="V674" s="107"/>
      <c r="W674" s="107"/>
      <c r="X674" s="107"/>
      <c r="Y674" s="107"/>
      <c r="Z674" s="107"/>
    </row>
    <row r="675" spans="1:26" ht="15" customHeight="1" x14ac:dyDescent="0.15">
      <c r="A675" s="107"/>
      <c r="B675" s="107"/>
      <c r="C675" s="107"/>
      <c r="D675" s="107"/>
      <c r="E675" s="107"/>
      <c r="F675" s="108"/>
      <c r="G675" s="108"/>
      <c r="H675" s="108"/>
      <c r="I675" s="108"/>
      <c r="J675" s="108"/>
      <c r="K675" s="107"/>
      <c r="L675" s="107"/>
      <c r="M675" s="107"/>
      <c r="N675" s="107"/>
      <c r="O675" s="107"/>
      <c r="P675" s="107"/>
      <c r="Q675" s="107"/>
      <c r="R675" s="107"/>
      <c r="S675" s="107"/>
      <c r="T675" s="107"/>
      <c r="U675" s="107"/>
      <c r="V675" s="107"/>
      <c r="W675" s="107"/>
      <c r="X675" s="107"/>
      <c r="Y675" s="107"/>
      <c r="Z675" s="107"/>
    </row>
    <row r="676" spans="1:26" ht="15" customHeight="1" x14ac:dyDescent="0.15">
      <c r="A676" s="107"/>
      <c r="B676" s="107"/>
      <c r="C676" s="107"/>
      <c r="D676" s="107"/>
      <c r="E676" s="107"/>
      <c r="F676" s="108"/>
      <c r="G676" s="108"/>
      <c r="H676" s="108"/>
      <c r="I676" s="108"/>
      <c r="J676" s="108"/>
      <c r="K676" s="107"/>
      <c r="L676" s="107"/>
      <c r="M676" s="107"/>
      <c r="N676" s="107"/>
      <c r="O676" s="107"/>
      <c r="P676" s="107"/>
      <c r="Q676" s="107"/>
      <c r="R676" s="107"/>
      <c r="S676" s="107"/>
      <c r="T676" s="107"/>
      <c r="U676" s="107"/>
      <c r="V676" s="107"/>
      <c r="W676" s="107"/>
      <c r="X676" s="107"/>
      <c r="Y676" s="107"/>
      <c r="Z676" s="107"/>
    </row>
    <row r="677" spans="1:26" ht="15" customHeight="1" x14ac:dyDescent="0.15">
      <c r="A677" s="107"/>
      <c r="B677" s="107"/>
      <c r="C677" s="107"/>
      <c r="D677" s="107"/>
      <c r="E677" s="107"/>
      <c r="F677" s="108"/>
      <c r="G677" s="108"/>
      <c r="H677" s="108"/>
      <c r="I677" s="108"/>
      <c r="J677" s="108"/>
      <c r="K677" s="107"/>
      <c r="L677" s="107"/>
      <c r="M677" s="107"/>
      <c r="N677" s="107"/>
      <c r="O677" s="107"/>
      <c r="P677" s="107"/>
      <c r="Q677" s="107"/>
      <c r="R677" s="107"/>
      <c r="S677" s="107"/>
      <c r="T677" s="107"/>
      <c r="U677" s="107"/>
      <c r="V677" s="107"/>
      <c r="W677" s="107"/>
      <c r="X677" s="107"/>
      <c r="Y677" s="107"/>
      <c r="Z677" s="107"/>
    </row>
    <row r="678" spans="1:26" ht="15" customHeight="1" x14ac:dyDescent="0.15">
      <c r="A678" s="107"/>
      <c r="B678" s="107"/>
      <c r="C678" s="107"/>
      <c r="D678" s="107"/>
      <c r="E678" s="107"/>
      <c r="F678" s="108"/>
      <c r="G678" s="108"/>
      <c r="H678" s="108"/>
      <c r="I678" s="108"/>
      <c r="J678" s="108"/>
      <c r="K678" s="107"/>
      <c r="L678" s="107"/>
      <c r="M678" s="107"/>
      <c r="N678" s="107"/>
      <c r="O678" s="107"/>
      <c r="P678" s="107"/>
      <c r="Q678" s="107"/>
      <c r="R678" s="107"/>
      <c r="S678" s="107"/>
      <c r="T678" s="107"/>
      <c r="U678" s="107"/>
      <c r="V678" s="107"/>
      <c r="W678" s="107"/>
      <c r="X678" s="107"/>
      <c r="Y678" s="107"/>
      <c r="Z678" s="107"/>
    </row>
    <row r="679" spans="1:26" ht="15" customHeight="1" x14ac:dyDescent="0.15">
      <c r="A679" s="107"/>
      <c r="B679" s="107"/>
      <c r="C679" s="107"/>
      <c r="D679" s="107"/>
      <c r="E679" s="107"/>
      <c r="F679" s="108"/>
      <c r="G679" s="108"/>
      <c r="H679" s="108"/>
      <c r="I679" s="108"/>
      <c r="J679" s="108"/>
      <c r="K679" s="107"/>
      <c r="L679" s="107"/>
      <c r="M679" s="107"/>
      <c r="N679" s="107"/>
      <c r="O679" s="107"/>
      <c r="P679" s="107"/>
      <c r="Q679" s="107"/>
      <c r="R679" s="107"/>
      <c r="S679" s="107"/>
      <c r="T679" s="107"/>
      <c r="U679" s="107"/>
      <c r="V679" s="107"/>
      <c r="W679" s="107"/>
      <c r="X679" s="107"/>
      <c r="Y679" s="107"/>
      <c r="Z679" s="107"/>
    </row>
    <row r="680" spans="1:26" ht="15" customHeight="1" x14ac:dyDescent="0.15">
      <c r="A680" s="107"/>
      <c r="B680" s="107"/>
      <c r="C680" s="107"/>
      <c r="D680" s="107"/>
      <c r="E680" s="107"/>
      <c r="F680" s="108"/>
      <c r="G680" s="108"/>
      <c r="H680" s="108"/>
      <c r="I680" s="108"/>
      <c r="J680" s="108"/>
      <c r="K680" s="107"/>
      <c r="L680" s="107"/>
      <c r="M680" s="107"/>
      <c r="N680" s="107"/>
      <c r="O680" s="107"/>
      <c r="P680" s="107"/>
      <c r="Q680" s="107"/>
      <c r="R680" s="107"/>
      <c r="S680" s="107"/>
      <c r="T680" s="107"/>
      <c r="U680" s="107"/>
      <c r="V680" s="107"/>
      <c r="W680" s="107"/>
      <c r="X680" s="107"/>
      <c r="Y680" s="107"/>
      <c r="Z680" s="107"/>
    </row>
    <row r="681" spans="1:26" ht="15" customHeight="1" x14ac:dyDescent="0.15">
      <c r="A681" s="107"/>
      <c r="B681" s="107"/>
      <c r="C681" s="107"/>
      <c r="D681" s="107"/>
      <c r="E681" s="107"/>
      <c r="F681" s="108"/>
      <c r="G681" s="108"/>
      <c r="H681" s="108"/>
      <c r="I681" s="108"/>
      <c r="J681" s="108"/>
      <c r="K681" s="107"/>
      <c r="L681" s="107"/>
      <c r="M681" s="107"/>
      <c r="N681" s="107"/>
      <c r="O681" s="107"/>
      <c r="P681" s="107"/>
      <c r="Q681" s="107"/>
      <c r="R681" s="107"/>
      <c r="S681" s="107"/>
      <c r="T681" s="107"/>
      <c r="U681" s="107"/>
      <c r="V681" s="107"/>
      <c r="W681" s="107"/>
      <c r="X681" s="107"/>
      <c r="Y681" s="107"/>
      <c r="Z681" s="107"/>
    </row>
    <row r="682" spans="1:26" ht="15" customHeight="1" x14ac:dyDescent="0.15">
      <c r="A682" s="107"/>
      <c r="B682" s="107"/>
      <c r="C682" s="107"/>
      <c r="D682" s="107"/>
      <c r="E682" s="107"/>
      <c r="F682" s="108"/>
      <c r="G682" s="108"/>
      <c r="H682" s="108"/>
      <c r="I682" s="108"/>
      <c r="J682" s="108"/>
      <c r="K682" s="107"/>
      <c r="L682" s="107"/>
      <c r="M682" s="107"/>
      <c r="N682" s="107"/>
      <c r="O682" s="107"/>
      <c r="P682" s="107"/>
      <c r="Q682" s="107"/>
      <c r="R682" s="107"/>
      <c r="S682" s="107"/>
      <c r="T682" s="107"/>
      <c r="U682" s="107"/>
      <c r="V682" s="107"/>
      <c r="W682" s="107"/>
      <c r="X682" s="107"/>
      <c r="Y682" s="107"/>
      <c r="Z682" s="107"/>
    </row>
    <row r="683" spans="1:26" ht="15" customHeight="1" x14ac:dyDescent="0.15">
      <c r="A683" s="107"/>
      <c r="B683" s="107"/>
      <c r="C683" s="107"/>
      <c r="D683" s="107"/>
      <c r="E683" s="107"/>
      <c r="F683" s="108"/>
      <c r="G683" s="108"/>
      <c r="H683" s="108"/>
      <c r="I683" s="108"/>
      <c r="J683" s="108"/>
      <c r="K683" s="107"/>
      <c r="L683" s="107"/>
      <c r="M683" s="107"/>
      <c r="N683" s="107"/>
      <c r="O683" s="107"/>
      <c r="P683" s="107"/>
      <c r="Q683" s="107"/>
      <c r="R683" s="107"/>
      <c r="S683" s="107"/>
      <c r="T683" s="107"/>
      <c r="U683" s="107"/>
      <c r="V683" s="107"/>
      <c r="W683" s="107"/>
      <c r="X683" s="107"/>
      <c r="Y683" s="107"/>
      <c r="Z683" s="107"/>
    </row>
    <row r="684" spans="1:26" ht="15" customHeight="1" x14ac:dyDescent="0.15">
      <c r="A684" s="107"/>
      <c r="B684" s="107"/>
      <c r="C684" s="107"/>
      <c r="D684" s="107"/>
      <c r="E684" s="107"/>
      <c r="F684" s="108"/>
      <c r="G684" s="108"/>
      <c r="H684" s="108"/>
      <c r="I684" s="108"/>
      <c r="J684" s="108"/>
      <c r="K684" s="107"/>
      <c r="L684" s="107"/>
      <c r="M684" s="107"/>
      <c r="N684" s="107"/>
      <c r="O684" s="107"/>
      <c r="P684" s="107"/>
      <c r="Q684" s="107"/>
      <c r="R684" s="107"/>
      <c r="S684" s="107"/>
      <c r="T684" s="107"/>
      <c r="U684" s="107"/>
      <c r="V684" s="107"/>
      <c r="W684" s="107"/>
      <c r="X684" s="107"/>
      <c r="Y684" s="107"/>
      <c r="Z684" s="107"/>
    </row>
    <row r="685" spans="1:26" ht="15" customHeight="1" x14ac:dyDescent="0.15">
      <c r="A685" s="107"/>
      <c r="B685" s="107"/>
      <c r="C685" s="107"/>
      <c r="D685" s="107"/>
      <c r="E685" s="107"/>
      <c r="F685" s="108"/>
      <c r="G685" s="108"/>
      <c r="H685" s="108"/>
      <c r="I685" s="108"/>
      <c r="J685" s="108"/>
      <c r="K685" s="107"/>
      <c r="L685" s="107"/>
      <c r="M685" s="107"/>
      <c r="N685" s="107"/>
      <c r="O685" s="107"/>
      <c r="P685" s="107"/>
      <c r="Q685" s="107"/>
      <c r="R685" s="107"/>
      <c r="S685" s="107"/>
      <c r="T685" s="107"/>
      <c r="U685" s="107"/>
      <c r="V685" s="107"/>
      <c r="W685" s="107"/>
      <c r="X685" s="107"/>
      <c r="Y685" s="107"/>
      <c r="Z685" s="107"/>
    </row>
    <row r="686" spans="1:26" ht="15" customHeight="1" x14ac:dyDescent="0.15">
      <c r="A686" s="107"/>
      <c r="B686" s="107"/>
      <c r="C686" s="107"/>
      <c r="D686" s="107"/>
      <c r="E686" s="107"/>
      <c r="F686" s="108"/>
      <c r="G686" s="108"/>
      <c r="H686" s="108"/>
      <c r="I686" s="108"/>
      <c r="J686" s="108"/>
      <c r="K686" s="107"/>
      <c r="L686" s="107"/>
      <c r="M686" s="107"/>
      <c r="N686" s="107"/>
      <c r="O686" s="107"/>
      <c r="P686" s="107"/>
      <c r="Q686" s="107"/>
      <c r="R686" s="107"/>
      <c r="S686" s="107"/>
      <c r="T686" s="107"/>
      <c r="U686" s="107"/>
      <c r="V686" s="107"/>
      <c r="W686" s="107"/>
      <c r="X686" s="107"/>
      <c r="Y686" s="107"/>
      <c r="Z686" s="107"/>
    </row>
    <row r="687" spans="1:26" ht="15" customHeight="1" x14ac:dyDescent="0.15">
      <c r="A687" s="107"/>
      <c r="B687" s="107"/>
      <c r="C687" s="107"/>
      <c r="D687" s="107"/>
      <c r="E687" s="107"/>
      <c r="F687" s="108"/>
      <c r="G687" s="108"/>
      <c r="H687" s="108"/>
      <c r="I687" s="108"/>
      <c r="J687" s="108"/>
      <c r="K687" s="107"/>
      <c r="L687" s="107"/>
      <c r="M687" s="107"/>
      <c r="N687" s="107"/>
      <c r="O687" s="107"/>
      <c r="P687" s="107"/>
      <c r="Q687" s="107"/>
      <c r="R687" s="107"/>
      <c r="S687" s="107"/>
      <c r="T687" s="107"/>
      <c r="U687" s="107"/>
      <c r="V687" s="107"/>
      <c r="W687" s="107"/>
      <c r="X687" s="107"/>
      <c r="Y687" s="107"/>
      <c r="Z687" s="107"/>
    </row>
    <row r="688" spans="1:26" ht="15" customHeight="1" x14ac:dyDescent="0.15">
      <c r="A688" s="107"/>
      <c r="B688" s="107"/>
      <c r="C688" s="107"/>
      <c r="D688" s="107"/>
      <c r="E688" s="107"/>
      <c r="F688" s="108"/>
      <c r="G688" s="108"/>
      <c r="H688" s="108"/>
      <c r="I688" s="108"/>
      <c r="J688" s="108"/>
      <c r="K688" s="107"/>
      <c r="L688" s="107"/>
      <c r="M688" s="107"/>
      <c r="N688" s="107"/>
      <c r="O688" s="107"/>
      <c r="P688" s="107"/>
      <c r="Q688" s="107"/>
      <c r="R688" s="107"/>
      <c r="S688" s="107"/>
      <c r="T688" s="107"/>
      <c r="U688" s="107"/>
      <c r="V688" s="107"/>
      <c r="W688" s="107"/>
      <c r="X688" s="107"/>
      <c r="Y688" s="107"/>
      <c r="Z688" s="107"/>
    </row>
    <row r="689" spans="1:26" ht="15" customHeight="1" x14ac:dyDescent="0.15">
      <c r="A689" s="107"/>
      <c r="B689" s="107"/>
      <c r="C689" s="107"/>
      <c r="D689" s="107"/>
      <c r="E689" s="107"/>
      <c r="F689" s="108"/>
      <c r="G689" s="108"/>
      <c r="H689" s="108"/>
      <c r="I689" s="108"/>
      <c r="J689" s="108"/>
      <c r="K689" s="107"/>
      <c r="L689" s="107"/>
      <c r="M689" s="107"/>
      <c r="N689" s="107"/>
      <c r="O689" s="107"/>
      <c r="P689" s="107"/>
      <c r="Q689" s="107"/>
      <c r="R689" s="107"/>
      <c r="S689" s="107"/>
      <c r="T689" s="107"/>
      <c r="U689" s="107"/>
      <c r="V689" s="107"/>
      <c r="W689" s="107"/>
      <c r="X689" s="107"/>
      <c r="Y689" s="107"/>
      <c r="Z689" s="107"/>
    </row>
    <row r="690" spans="1:26" ht="15" customHeight="1" x14ac:dyDescent="0.15">
      <c r="A690" s="107"/>
      <c r="B690" s="107"/>
      <c r="C690" s="107"/>
      <c r="D690" s="107"/>
      <c r="E690" s="107"/>
      <c r="F690" s="108"/>
      <c r="G690" s="108"/>
      <c r="H690" s="108"/>
      <c r="I690" s="108"/>
      <c r="J690" s="108"/>
      <c r="K690" s="107"/>
      <c r="L690" s="107"/>
      <c r="M690" s="107"/>
      <c r="N690" s="107"/>
      <c r="O690" s="107"/>
      <c r="P690" s="107"/>
      <c r="Q690" s="107"/>
      <c r="R690" s="107"/>
      <c r="S690" s="107"/>
      <c r="T690" s="107"/>
      <c r="U690" s="107"/>
      <c r="V690" s="107"/>
      <c r="W690" s="107"/>
      <c r="X690" s="107"/>
      <c r="Y690" s="107"/>
      <c r="Z690" s="107"/>
    </row>
    <row r="691" spans="1:26" ht="15" customHeight="1" x14ac:dyDescent="0.15">
      <c r="A691" s="107"/>
      <c r="B691" s="107"/>
      <c r="C691" s="107"/>
      <c r="D691" s="107"/>
      <c r="E691" s="107"/>
      <c r="F691" s="108"/>
      <c r="G691" s="108"/>
      <c r="H691" s="108"/>
      <c r="I691" s="108"/>
      <c r="J691" s="108"/>
      <c r="K691" s="107"/>
      <c r="L691" s="107"/>
      <c r="M691" s="107"/>
      <c r="N691" s="107"/>
      <c r="O691" s="107"/>
      <c r="P691" s="107"/>
      <c r="Q691" s="107"/>
      <c r="R691" s="107"/>
      <c r="S691" s="107"/>
      <c r="T691" s="107"/>
      <c r="U691" s="107"/>
      <c r="V691" s="107"/>
      <c r="W691" s="107"/>
      <c r="X691" s="107"/>
      <c r="Y691" s="107"/>
      <c r="Z691" s="107"/>
    </row>
    <row r="692" spans="1:26" ht="15" customHeight="1" x14ac:dyDescent="0.15">
      <c r="A692" s="107"/>
      <c r="B692" s="107"/>
      <c r="C692" s="107"/>
      <c r="D692" s="107"/>
      <c r="E692" s="107"/>
      <c r="F692" s="108"/>
      <c r="G692" s="108"/>
      <c r="H692" s="108"/>
      <c r="I692" s="108"/>
      <c r="J692" s="108"/>
      <c r="K692" s="107"/>
      <c r="L692" s="107"/>
      <c r="M692" s="107"/>
      <c r="N692" s="107"/>
      <c r="O692" s="107"/>
      <c r="P692" s="107"/>
      <c r="Q692" s="107"/>
      <c r="R692" s="107"/>
      <c r="S692" s="107"/>
      <c r="T692" s="107"/>
      <c r="U692" s="107"/>
      <c r="V692" s="107"/>
      <c r="W692" s="107"/>
      <c r="X692" s="107"/>
      <c r="Y692" s="107"/>
      <c r="Z692" s="107"/>
    </row>
    <row r="693" spans="1:26" ht="15" customHeight="1" x14ac:dyDescent="0.15">
      <c r="A693" s="107"/>
      <c r="B693" s="107"/>
      <c r="C693" s="107"/>
      <c r="D693" s="107"/>
      <c r="E693" s="107"/>
      <c r="F693" s="108"/>
      <c r="G693" s="108"/>
      <c r="H693" s="108"/>
      <c r="I693" s="108"/>
      <c r="J693" s="108"/>
      <c r="K693" s="107"/>
      <c r="L693" s="107"/>
      <c r="M693" s="107"/>
      <c r="N693" s="107"/>
      <c r="O693" s="107"/>
      <c r="P693" s="107"/>
      <c r="Q693" s="107"/>
      <c r="R693" s="107"/>
      <c r="S693" s="107"/>
      <c r="T693" s="107"/>
      <c r="U693" s="107"/>
      <c r="V693" s="107"/>
      <c r="W693" s="107"/>
      <c r="X693" s="107"/>
      <c r="Y693" s="107"/>
      <c r="Z693" s="107"/>
    </row>
    <row r="694" spans="1:26" ht="15" customHeight="1" x14ac:dyDescent="0.15">
      <c r="A694" s="107"/>
      <c r="B694" s="107"/>
      <c r="C694" s="107"/>
      <c r="D694" s="107"/>
      <c r="E694" s="107"/>
      <c r="F694" s="108"/>
      <c r="G694" s="108"/>
      <c r="H694" s="108"/>
      <c r="I694" s="108"/>
      <c r="J694" s="108"/>
      <c r="K694" s="107"/>
      <c r="L694" s="107"/>
      <c r="M694" s="107"/>
      <c r="N694" s="107"/>
      <c r="O694" s="107"/>
      <c r="P694" s="107"/>
      <c r="Q694" s="107"/>
      <c r="R694" s="107"/>
      <c r="S694" s="107"/>
      <c r="T694" s="107"/>
      <c r="U694" s="107"/>
      <c r="V694" s="107"/>
      <c r="W694" s="107"/>
      <c r="X694" s="107"/>
      <c r="Y694" s="107"/>
      <c r="Z694" s="107"/>
    </row>
    <row r="695" spans="1:26" ht="15" customHeight="1" x14ac:dyDescent="0.15">
      <c r="A695" s="107"/>
      <c r="B695" s="107"/>
      <c r="C695" s="107"/>
      <c r="D695" s="107"/>
      <c r="E695" s="107"/>
      <c r="F695" s="108"/>
      <c r="G695" s="108"/>
      <c r="H695" s="108"/>
      <c r="I695" s="108"/>
      <c r="J695" s="108"/>
      <c r="K695" s="107"/>
      <c r="L695" s="107"/>
      <c r="M695" s="107"/>
      <c r="N695" s="107"/>
      <c r="O695" s="107"/>
      <c r="P695" s="107"/>
      <c r="Q695" s="107"/>
      <c r="R695" s="107"/>
      <c r="S695" s="107"/>
      <c r="T695" s="107"/>
      <c r="U695" s="107"/>
      <c r="V695" s="107"/>
      <c r="W695" s="107"/>
      <c r="X695" s="107"/>
      <c r="Y695" s="107"/>
      <c r="Z695" s="107"/>
    </row>
    <row r="696" spans="1:26" ht="15" customHeight="1" x14ac:dyDescent="0.15">
      <c r="A696" s="107"/>
      <c r="B696" s="107"/>
      <c r="C696" s="107"/>
      <c r="D696" s="107"/>
      <c r="E696" s="107"/>
      <c r="F696" s="108"/>
      <c r="G696" s="108"/>
      <c r="H696" s="108"/>
      <c r="I696" s="108"/>
      <c r="J696" s="108"/>
      <c r="K696" s="107"/>
      <c r="L696" s="107"/>
      <c r="M696" s="107"/>
      <c r="N696" s="107"/>
      <c r="O696" s="107"/>
      <c r="P696" s="107"/>
      <c r="Q696" s="107"/>
      <c r="R696" s="107"/>
      <c r="S696" s="107"/>
      <c r="T696" s="107"/>
      <c r="U696" s="107"/>
      <c r="V696" s="107"/>
      <c r="W696" s="107"/>
      <c r="X696" s="107"/>
      <c r="Y696" s="107"/>
      <c r="Z696" s="107"/>
    </row>
    <row r="697" spans="1:26" ht="15" customHeight="1" x14ac:dyDescent="0.15">
      <c r="A697" s="107"/>
      <c r="B697" s="107"/>
      <c r="C697" s="107"/>
      <c r="D697" s="107"/>
      <c r="E697" s="107"/>
      <c r="F697" s="108"/>
      <c r="G697" s="108"/>
      <c r="H697" s="108"/>
      <c r="I697" s="108"/>
      <c r="J697" s="108"/>
      <c r="K697" s="107"/>
      <c r="L697" s="107"/>
      <c r="M697" s="107"/>
      <c r="N697" s="107"/>
      <c r="O697" s="107"/>
      <c r="P697" s="107"/>
      <c r="Q697" s="107"/>
      <c r="R697" s="107"/>
      <c r="S697" s="107"/>
      <c r="T697" s="107"/>
      <c r="U697" s="107"/>
      <c r="V697" s="107"/>
      <c r="W697" s="107"/>
      <c r="X697" s="107"/>
      <c r="Y697" s="107"/>
      <c r="Z697" s="107"/>
    </row>
    <row r="698" spans="1:26" ht="15" customHeight="1" x14ac:dyDescent="0.15">
      <c r="A698" s="107"/>
      <c r="B698" s="107"/>
      <c r="C698" s="107"/>
      <c r="D698" s="107"/>
      <c r="E698" s="107"/>
      <c r="F698" s="108"/>
      <c r="G698" s="108"/>
      <c r="H698" s="108"/>
      <c r="I698" s="108"/>
      <c r="J698" s="108"/>
      <c r="K698" s="107"/>
      <c r="L698" s="107"/>
      <c r="M698" s="107"/>
      <c r="N698" s="107"/>
      <c r="O698" s="107"/>
      <c r="P698" s="107"/>
      <c r="Q698" s="107"/>
      <c r="R698" s="107"/>
      <c r="S698" s="107"/>
      <c r="T698" s="107"/>
      <c r="U698" s="107"/>
      <c r="V698" s="107"/>
      <c r="W698" s="107"/>
      <c r="X698" s="107"/>
      <c r="Y698" s="107"/>
      <c r="Z698" s="107"/>
    </row>
    <row r="699" spans="1:26" ht="15" customHeight="1" x14ac:dyDescent="0.15">
      <c r="A699" s="107"/>
      <c r="B699" s="107"/>
      <c r="C699" s="107"/>
      <c r="D699" s="107"/>
      <c r="E699" s="107"/>
      <c r="F699" s="108"/>
      <c r="G699" s="108"/>
      <c r="H699" s="108"/>
      <c r="I699" s="108"/>
      <c r="J699" s="108"/>
      <c r="K699" s="107"/>
      <c r="L699" s="107"/>
      <c r="M699" s="107"/>
      <c r="N699" s="107"/>
      <c r="O699" s="107"/>
      <c r="P699" s="107"/>
      <c r="Q699" s="107"/>
      <c r="R699" s="107"/>
      <c r="S699" s="107"/>
      <c r="T699" s="107"/>
      <c r="U699" s="107"/>
      <c r="V699" s="107"/>
      <c r="W699" s="107"/>
      <c r="X699" s="107"/>
      <c r="Y699" s="107"/>
      <c r="Z699" s="107"/>
    </row>
    <row r="700" spans="1:26" ht="15" customHeight="1" x14ac:dyDescent="0.15">
      <c r="A700" s="107"/>
      <c r="B700" s="107"/>
      <c r="C700" s="107"/>
      <c r="D700" s="107"/>
      <c r="E700" s="107"/>
      <c r="F700" s="108"/>
      <c r="G700" s="108"/>
      <c r="H700" s="108"/>
      <c r="I700" s="108"/>
      <c r="J700" s="108"/>
      <c r="K700" s="107"/>
      <c r="L700" s="107"/>
      <c r="M700" s="107"/>
      <c r="N700" s="107"/>
      <c r="O700" s="107"/>
      <c r="P700" s="107"/>
      <c r="Q700" s="107"/>
      <c r="R700" s="107"/>
      <c r="S700" s="107"/>
      <c r="T700" s="107"/>
      <c r="U700" s="107"/>
      <c r="V700" s="107"/>
      <c r="W700" s="107"/>
      <c r="X700" s="107"/>
      <c r="Y700" s="107"/>
      <c r="Z700" s="107"/>
    </row>
    <row r="701" spans="1:26" ht="15" customHeight="1" x14ac:dyDescent="0.15">
      <c r="A701" s="107"/>
      <c r="B701" s="107"/>
      <c r="C701" s="107"/>
      <c r="D701" s="107"/>
      <c r="E701" s="107"/>
      <c r="F701" s="108"/>
      <c r="G701" s="108"/>
      <c r="H701" s="108"/>
      <c r="I701" s="108"/>
      <c r="J701" s="108"/>
      <c r="K701" s="107"/>
      <c r="L701" s="107"/>
      <c r="M701" s="107"/>
      <c r="N701" s="107"/>
      <c r="O701" s="107"/>
      <c r="P701" s="107"/>
      <c r="Q701" s="107"/>
      <c r="R701" s="107"/>
      <c r="S701" s="107"/>
      <c r="T701" s="107"/>
      <c r="U701" s="107"/>
      <c r="V701" s="107"/>
      <c r="W701" s="107"/>
      <c r="X701" s="107"/>
      <c r="Y701" s="107"/>
      <c r="Z701" s="107"/>
    </row>
    <row r="702" spans="1:26" ht="15" customHeight="1" x14ac:dyDescent="0.15">
      <c r="A702" s="107"/>
      <c r="B702" s="107"/>
      <c r="C702" s="107"/>
      <c r="D702" s="107"/>
      <c r="E702" s="107"/>
      <c r="F702" s="108"/>
      <c r="G702" s="108"/>
      <c r="H702" s="108"/>
      <c r="I702" s="108"/>
      <c r="J702" s="108"/>
      <c r="K702" s="107"/>
      <c r="L702" s="107"/>
      <c r="M702" s="107"/>
      <c r="N702" s="107"/>
      <c r="O702" s="107"/>
      <c r="P702" s="107"/>
      <c r="Q702" s="107"/>
      <c r="R702" s="107"/>
      <c r="S702" s="107"/>
      <c r="T702" s="107"/>
      <c r="U702" s="107"/>
      <c r="V702" s="107"/>
      <c r="W702" s="107"/>
      <c r="X702" s="107"/>
      <c r="Y702" s="107"/>
      <c r="Z702" s="107"/>
    </row>
    <row r="703" spans="1:26" ht="15" customHeight="1" x14ac:dyDescent="0.15">
      <c r="A703" s="107"/>
      <c r="B703" s="107"/>
      <c r="C703" s="107"/>
      <c r="D703" s="107"/>
      <c r="E703" s="107"/>
      <c r="F703" s="108"/>
      <c r="G703" s="108"/>
      <c r="H703" s="108"/>
      <c r="I703" s="108"/>
      <c r="J703" s="108"/>
      <c r="K703" s="107"/>
      <c r="L703" s="107"/>
      <c r="M703" s="107"/>
      <c r="N703" s="107"/>
      <c r="O703" s="107"/>
      <c r="P703" s="107"/>
      <c r="Q703" s="107"/>
      <c r="R703" s="107"/>
      <c r="S703" s="107"/>
      <c r="T703" s="107"/>
      <c r="U703" s="107"/>
      <c r="V703" s="107"/>
      <c r="W703" s="107"/>
      <c r="X703" s="107"/>
      <c r="Y703" s="107"/>
      <c r="Z703" s="107"/>
    </row>
    <row r="704" spans="1:26" ht="15" customHeight="1" x14ac:dyDescent="0.15">
      <c r="A704" s="107"/>
      <c r="B704" s="107"/>
      <c r="C704" s="107"/>
      <c r="D704" s="107"/>
      <c r="E704" s="107"/>
      <c r="F704" s="108"/>
      <c r="G704" s="108"/>
      <c r="H704" s="108"/>
      <c r="I704" s="108"/>
      <c r="J704" s="108"/>
      <c r="K704" s="107"/>
      <c r="L704" s="107"/>
      <c r="M704" s="107"/>
      <c r="N704" s="107"/>
      <c r="O704" s="107"/>
      <c r="P704" s="107"/>
      <c r="Q704" s="107"/>
      <c r="R704" s="107"/>
      <c r="S704" s="107"/>
      <c r="T704" s="107"/>
      <c r="U704" s="107"/>
      <c r="V704" s="107"/>
      <c r="W704" s="107"/>
      <c r="X704" s="107"/>
      <c r="Y704" s="107"/>
      <c r="Z704" s="107"/>
    </row>
    <row r="705" spans="1:26" ht="15" customHeight="1" x14ac:dyDescent="0.15">
      <c r="A705" s="107"/>
      <c r="B705" s="107"/>
      <c r="C705" s="107"/>
      <c r="D705" s="107"/>
      <c r="E705" s="107"/>
      <c r="F705" s="108"/>
      <c r="G705" s="108"/>
      <c r="H705" s="108"/>
      <c r="I705" s="108"/>
      <c r="J705" s="108"/>
      <c r="K705" s="107"/>
      <c r="L705" s="107"/>
      <c r="M705" s="107"/>
      <c r="N705" s="107"/>
      <c r="O705" s="107"/>
      <c r="P705" s="107"/>
      <c r="Q705" s="107"/>
      <c r="R705" s="107"/>
      <c r="S705" s="107"/>
      <c r="T705" s="107"/>
      <c r="U705" s="107"/>
      <c r="V705" s="107"/>
      <c r="W705" s="107"/>
      <c r="X705" s="107"/>
      <c r="Y705" s="107"/>
      <c r="Z705" s="107"/>
    </row>
    <row r="706" spans="1:26" ht="15" customHeight="1" x14ac:dyDescent="0.15">
      <c r="A706" s="107"/>
      <c r="B706" s="107"/>
      <c r="C706" s="107"/>
      <c r="D706" s="107"/>
      <c r="E706" s="107"/>
      <c r="F706" s="108"/>
      <c r="G706" s="108"/>
      <c r="H706" s="108"/>
      <c r="I706" s="108"/>
      <c r="J706" s="108"/>
      <c r="K706" s="107"/>
      <c r="L706" s="107"/>
      <c r="M706" s="107"/>
      <c r="N706" s="107"/>
      <c r="O706" s="107"/>
      <c r="P706" s="107"/>
      <c r="Q706" s="107"/>
      <c r="R706" s="107"/>
      <c r="S706" s="107"/>
      <c r="T706" s="107"/>
      <c r="U706" s="107"/>
      <c r="V706" s="107"/>
      <c r="W706" s="107"/>
      <c r="X706" s="107"/>
      <c r="Y706" s="107"/>
      <c r="Z706" s="107"/>
    </row>
    <row r="707" spans="1:26" ht="15" customHeight="1" x14ac:dyDescent="0.15">
      <c r="A707" s="107"/>
      <c r="B707" s="107"/>
      <c r="C707" s="107"/>
      <c r="D707" s="107"/>
      <c r="E707" s="107"/>
      <c r="F707" s="108"/>
      <c r="G707" s="108"/>
      <c r="H707" s="108"/>
      <c r="I707" s="108"/>
      <c r="J707" s="108"/>
      <c r="K707" s="107"/>
      <c r="L707" s="107"/>
      <c r="M707" s="107"/>
      <c r="N707" s="107"/>
      <c r="O707" s="107"/>
      <c r="P707" s="107"/>
      <c r="Q707" s="107"/>
      <c r="R707" s="107"/>
      <c r="S707" s="107"/>
      <c r="T707" s="107"/>
      <c r="U707" s="107"/>
      <c r="V707" s="107"/>
      <c r="W707" s="107"/>
      <c r="X707" s="107"/>
      <c r="Y707" s="107"/>
      <c r="Z707" s="107"/>
    </row>
    <row r="708" spans="1:26" ht="15" customHeight="1" x14ac:dyDescent="0.15">
      <c r="A708" s="107"/>
      <c r="B708" s="107"/>
      <c r="C708" s="107"/>
      <c r="D708" s="107"/>
      <c r="E708" s="107"/>
      <c r="F708" s="108"/>
      <c r="G708" s="108"/>
      <c r="H708" s="108"/>
      <c r="I708" s="108"/>
      <c r="J708" s="108"/>
      <c r="K708" s="107"/>
      <c r="L708" s="107"/>
      <c r="M708" s="107"/>
      <c r="N708" s="107"/>
      <c r="O708" s="107"/>
      <c r="P708" s="107"/>
      <c r="Q708" s="107"/>
      <c r="R708" s="107"/>
      <c r="S708" s="107"/>
      <c r="T708" s="107"/>
      <c r="U708" s="107"/>
      <c r="V708" s="107"/>
      <c r="W708" s="107"/>
      <c r="X708" s="107"/>
      <c r="Y708" s="107"/>
      <c r="Z708" s="107"/>
    </row>
    <row r="709" spans="1:26" ht="15" customHeight="1" x14ac:dyDescent="0.15">
      <c r="A709" s="107"/>
      <c r="B709" s="107"/>
      <c r="C709" s="107"/>
      <c r="D709" s="107"/>
      <c r="E709" s="107"/>
      <c r="F709" s="108"/>
      <c r="G709" s="108"/>
      <c r="H709" s="108"/>
      <c r="I709" s="108"/>
      <c r="J709" s="108"/>
      <c r="K709" s="107"/>
      <c r="L709" s="107"/>
      <c r="M709" s="107"/>
      <c r="N709" s="107"/>
      <c r="O709" s="107"/>
      <c r="P709" s="107"/>
      <c r="Q709" s="107"/>
      <c r="R709" s="107"/>
      <c r="S709" s="107"/>
      <c r="T709" s="107"/>
      <c r="U709" s="107"/>
      <c r="V709" s="107"/>
      <c r="W709" s="107"/>
      <c r="X709" s="107"/>
      <c r="Y709" s="107"/>
      <c r="Z709" s="107"/>
    </row>
    <row r="710" spans="1:26" ht="15" customHeight="1" x14ac:dyDescent="0.15">
      <c r="A710" s="107"/>
      <c r="B710" s="107"/>
      <c r="C710" s="107"/>
      <c r="D710" s="107"/>
      <c r="E710" s="107"/>
      <c r="F710" s="108"/>
      <c r="G710" s="108"/>
      <c r="H710" s="108"/>
      <c r="I710" s="108"/>
      <c r="J710" s="108"/>
      <c r="K710" s="107"/>
      <c r="L710" s="107"/>
      <c r="M710" s="107"/>
      <c r="N710" s="107"/>
      <c r="O710" s="107"/>
      <c r="P710" s="107"/>
      <c r="Q710" s="107"/>
      <c r="R710" s="107"/>
      <c r="S710" s="107"/>
      <c r="T710" s="107"/>
      <c r="U710" s="107"/>
      <c r="V710" s="107"/>
      <c r="W710" s="107"/>
      <c r="X710" s="107"/>
      <c r="Y710" s="107"/>
      <c r="Z710" s="107"/>
    </row>
    <row r="711" spans="1:26" ht="15" customHeight="1" x14ac:dyDescent="0.15">
      <c r="A711" s="107"/>
      <c r="B711" s="107"/>
      <c r="C711" s="107"/>
      <c r="D711" s="107"/>
      <c r="E711" s="107"/>
      <c r="F711" s="108"/>
      <c r="G711" s="108"/>
      <c r="H711" s="108"/>
      <c r="I711" s="108"/>
      <c r="J711" s="108"/>
      <c r="K711" s="107"/>
      <c r="L711" s="107"/>
      <c r="M711" s="107"/>
      <c r="N711" s="107"/>
      <c r="O711" s="107"/>
      <c r="P711" s="107"/>
      <c r="Q711" s="107"/>
      <c r="R711" s="107"/>
      <c r="S711" s="107"/>
      <c r="T711" s="107"/>
      <c r="U711" s="107"/>
      <c r="V711" s="107"/>
      <c r="W711" s="107"/>
      <c r="X711" s="107"/>
      <c r="Y711" s="107"/>
      <c r="Z711" s="107"/>
    </row>
    <row r="712" spans="1:26" ht="15" customHeight="1" x14ac:dyDescent="0.15">
      <c r="A712" s="107"/>
      <c r="B712" s="107"/>
      <c r="C712" s="107"/>
      <c r="D712" s="107"/>
      <c r="E712" s="107"/>
      <c r="F712" s="108"/>
      <c r="G712" s="108"/>
      <c r="H712" s="108"/>
      <c r="I712" s="108"/>
      <c r="J712" s="108"/>
      <c r="K712" s="107"/>
      <c r="L712" s="107"/>
      <c r="M712" s="107"/>
      <c r="N712" s="107"/>
      <c r="O712" s="107"/>
      <c r="P712" s="107"/>
      <c r="Q712" s="107"/>
      <c r="R712" s="107"/>
      <c r="S712" s="107"/>
      <c r="T712" s="107"/>
      <c r="U712" s="107"/>
      <c r="V712" s="107"/>
      <c r="W712" s="107"/>
      <c r="X712" s="107"/>
      <c r="Y712" s="107"/>
      <c r="Z712" s="107"/>
    </row>
    <row r="713" spans="1:26" ht="15" customHeight="1" x14ac:dyDescent="0.15">
      <c r="A713" s="107"/>
      <c r="B713" s="107"/>
      <c r="C713" s="107"/>
      <c r="D713" s="107"/>
      <c r="E713" s="107"/>
      <c r="F713" s="108"/>
      <c r="G713" s="108"/>
      <c r="H713" s="108"/>
      <c r="I713" s="108"/>
      <c r="J713" s="108"/>
      <c r="K713" s="107"/>
      <c r="L713" s="107"/>
      <c r="M713" s="107"/>
      <c r="N713" s="107"/>
      <c r="O713" s="107"/>
      <c r="P713" s="107"/>
      <c r="Q713" s="107"/>
      <c r="R713" s="107"/>
      <c r="S713" s="107"/>
      <c r="T713" s="107"/>
      <c r="U713" s="107"/>
      <c r="V713" s="107"/>
      <c r="W713" s="107"/>
      <c r="X713" s="107"/>
      <c r="Y713" s="107"/>
      <c r="Z713" s="107"/>
    </row>
    <row r="714" spans="1:26" ht="15" customHeight="1" x14ac:dyDescent="0.15">
      <c r="A714" s="107"/>
      <c r="B714" s="107"/>
      <c r="C714" s="107"/>
      <c r="D714" s="107"/>
      <c r="E714" s="107"/>
      <c r="F714" s="108"/>
      <c r="G714" s="108"/>
      <c r="H714" s="108"/>
      <c r="I714" s="108"/>
      <c r="J714" s="108"/>
      <c r="K714" s="107"/>
      <c r="L714" s="107"/>
      <c r="M714" s="107"/>
      <c r="N714" s="107"/>
      <c r="O714" s="107"/>
      <c r="P714" s="107"/>
      <c r="Q714" s="107"/>
      <c r="R714" s="107"/>
      <c r="S714" s="107"/>
      <c r="T714" s="107"/>
      <c r="U714" s="107"/>
      <c r="V714" s="107"/>
      <c r="W714" s="107"/>
      <c r="X714" s="107"/>
      <c r="Y714" s="107"/>
      <c r="Z714" s="107"/>
    </row>
    <row r="715" spans="1:26" ht="15" customHeight="1" x14ac:dyDescent="0.15">
      <c r="A715" s="107"/>
      <c r="B715" s="107"/>
      <c r="C715" s="107"/>
      <c r="D715" s="107"/>
      <c r="E715" s="107"/>
      <c r="F715" s="108"/>
      <c r="G715" s="108"/>
      <c r="H715" s="108"/>
      <c r="I715" s="108"/>
      <c r="J715" s="108"/>
      <c r="K715" s="107"/>
      <c r="L715" s="107"/>
      <c r="M715" s="107"/>
      <c r="N715" s="107"/>
      <c r="O715" s="107"/>
      <c r="P715" s="107"/>
      <c r="Q715" s="107"/>
      <c r="R715" s="107"/>
      <c r="S715" s="107"/>
      <c r="T715" s="107"/>
      <c r="U715" s="107"/>
      <c r="V715" s="107"/>
      <c r="W715" s="107"/>
      <c r="X715" s="107"/>
      <c r="Y715" s="107"/>
      <c r="Z715" s="107"/>
    </row>
    <row r="716" spans="1:26" ht="15" customHeight="1" x14ac:dyDescent="0.15">
      <c r="A716" s="107"/>
      <c r="B716" s="107"/>
      <c r="C716" s="107"/>
      <c r="D716" s="107"/>
      <c r="E716" s="107"/>
      <c r="F716" s="108"/>
      <c r="G716" s="108"/>
      <c r="H716" s="108"/>
      <c r="I716" s="108"/>
      <c r="J716" s="108"/>
      <c r="K716" s="107"/>
      <c r="L716" s="107"/>
      <c r="M716" s="107"/>
      <c r="N716" s="107"/>
      <c r="O716" s="107"/>
      <c r="P716" s="107"/>
      <c r="Q716" s="107"/>
      <c r="R716" s="107"/>
      <c r="S716" s="107"/>
      <c r="T716" s="107"/>
      <c r="U716" s="107"/>
      <c r="V716" s="107"/>
      <c r="W716" s="107"/>
      <c r="X716" s="107"/>
      <c r="Y716" s="107"/>
      <c r="Z716" s="107"/>
    </row>
    <row r="717" spans="1:26" ht="15" customHeight="1" x14ac:dyDescent="0.15">
      <c r="A717" s="107"/>
      <c r="B717" s="107"/>
      <c r="C717" s="107"/>
      <c r="D717" s="107"/>
      <c r="E717" s="107"/>
      <c r="F717" s="108"/>
      <c r="G717" s="108"/>
      <c r="H717" s="108"/>
      <c r="I717" s="108"/>
      <c r="J717" s="108"/>
      <c r="K717" s="107"/>
      <c r="L717" s="107"/>
      <c r="M717" s="107"/>
      <c r="N717" s="107"/>
      <c r="O717" s="107"/>
      <c r="P717" s="107"/>
      <c r="Q717" s="107"/>
      <c r="R717" s="107"/>
      <c r="S717" s="107"/>
      <c r="T717" s="107"/>
      <c r="U717" s="107"/>
      <c r="V717" s="107"/>
      <c r="W717" s="107"/>
      <c r="X717" s="107"/>
      <c r="Y717" s="107"/>
      <c r="Z717" s="107"/>
    </row>
    <row r="718" spans="1:26" ht="15" customHeight="1" x14ac:dyDescent="0.15">
      <c r="A718" s="107"/>
      <c r="B718" s="107"/>
      <c r="C718" s="107"/>
      <c r="D718" s="107"/>
      <c r="E718" s="107"/>
      <c r="F718" s="108"/>
      <c r="G718" s="108"/>
      <c r="H718" s="108"/>
      <c r="I718" s="108"/>
      <c r="J718" s="108"/>
      <c r="K718" s="107"/>
      <c r="L718" s="107"/>
      <c r="M718" s="107"/>
      <c r="N718" s="107"/>
      <c r="O718" s="107"/>
      <c r="P718" s="107"/>
      <c r="Q718" s="107"/>
      <c r="R718" s="107"/>
      <c r="S718" s="107"/>
      <c r="T718" s="107"/>
      <c r="U718" s="107"/>
      <c r="V718" s="107"/>
      <c r="W718" s="107"/>
      <c r="X718" s="107"/>
      <c r="Y718" s="107"/>
      <c r="Z718" s="107"/>
    </row>
    <row r="719" spans="1:26" ht="15" customHeight="1" x14ac:dyDescent="0.15">
      <c r="A719" s="107"/>
      <c r="B719" s="107"/>
      <c r="C719" s="107"/>
      <c r="D719" s="107"/>
      <c r="E719" s="107"/>
      <c r="F719" s="108"/>
      <c r="G719" s="108"/>
      <c r="H719" s="108"/>
      <c r="I719" s="108"/>
      <c r="J719" s="108"/>
      <c r="K719" s="107"/>
      <c r="L719" s="107"/>
      <c r="M719" s="107"/>
      <c r="N719" s="107"/>
      <c r="O719" s="107"/>
      <c r="P719" s="107"/>
      <c r="Q719" s="107"/>
      <c r="R719" s="107"/>
      <c r="S719" s="107"/>
      <c r="T719" s="107"/>
      <c r="U719" s="107"/>
      <c r="V719" s="107"/>
      <c r="W719" s="107"/>
      <c r="X719" s="107"/>
      <c r="Y719" s="107"/>
      <c r="Z719" s="107"/>
    </row>
    <row r="720" spans="1:26" ht="15" customHeight="1" x14ac:dyDescent="0.15">
      <c r="A720" s="107"/>
      <c r="B720" s="107"/>
      <c r="C720" s="107"/>
      <c r="D720" s="107"/>
      <c r="E720" s="107"/>
      <c r="F720" s="108"/>
      <c r="G720" s="108"/>
      <c r="H720" s="108"/>
      <c r="I720" s="108"/>
      <c r="J720" s="108"/>
      <c r="K720" s="107"/>
      <c r="L720" s="107"/>
      <c r="M720" s="107"/>
      <c r="N720" s="107"/>
      <c r="O720" s="107"/>
      <c r="P720" s="107"/>
      <c r="Q720" s="107"/>
      <c r="R720" s="107"/>
      <c r="S720" s="107"/>
      <c r="T720" s="107"/>
      <c r="U720" s="107"/>
      <c r="V720" s="107"/>
      <c r="W720" s="107"/>
      <c r="X720" s="107"/>
      <c r="Y720" s="107"/>
      <c r="Z720" s="107"/>
    </row>
    <row r="721" spans="1:26" ht="15" customHeight="1" x14ac:dyDescent="0.15">
      <c r="A721" s="107"/>
      <c r="B721" s="107"/>
      <c r="C721" s="107"/>
      <c r="D721" s="107"/>
      <c r="E721" s="107"/>
      <c r="F721" s="108"/>
      <c r="G721" s="108"/>
      <c r="H721" s="108"/>
      <c r="I721" s="108"/>
      <c r="J721" s="108"/>
      <c r="K721" s="107"/>
      <c r="L721" s="107"/>
      <c r="M721" s="107"/>
      <c r="N721" s="107"/>
      <c r="O721" s="107"/>
      <c r="P721" s="107"/>
      <c r="Q721" s="107"/>
      <c r="R721" s="107"/>
      <c r="S721" s="107"/>
      <c r="T721" s="107"/>
      <c r="U721" s="107"/>
      <c r="V721" s="107"/>
      <c r="W721" s="107"/>
      <c r="X721" s="107"/>
      <c r="Y721" s="107"/>
      <c r="Z721" s="107"/>
    </row>
    <row r="722" spans="1:26" ht="15" customHeight="1" x14ac:dyDescent="0.15">
      <c r="A722" s="107"/>
      <c r="B722" s="107"/>
      <c r="C722" s="107"/>
      <c r="D722" s="107"/>
      <c r="E722" s="107"/>
      <c r="F722" s="108"/>
      <c r="G722" s="108"/>
      <c r="H722" s="108"/>
      <c r="I722" s="108"/>
      <c r="J722" s="108"/>
      <c r="K722" s="107"/>
      <c r="L722" s="107"/>
      <c r="M722" s="107"/>
      <c r="N722" s="107"/>
      <c r="O722" s="107"/>
      <c r="P722" s="107"/>
      <c r="Q722" s="107"/>
      <c r="R722" s="107"/>
      <c r="S722" s="107"/>
      <c r="T722" s="107"/>
      <c r="U722" s="107"/>
      <c r="V722" s="107"/>
      <c r="W722" s="107"/>
      <c r="X722" s="107"/>
      <c r="Y722" s="107"/>
      <c r="Z722" s="107"/>
    </row>
    <row r="723" spans="1:26" ht="15" customHeight="1" x14ac:dyDescent="0.15">
      <c r="A723" s="107"/>
      <c r="B723" s="107"/>
      <c r="C723" s="107"/>
      <c r="D723" s="107"/>
      <c r="E723" s="107"/>
      <c r="F723" s="108"/>
      <c r="G723" s="108"/>
      <c r="H723" s="108"/>
      <c r="I723" s="108"/>
      <c r="J723" s="108"/>
      <c r="K723" s="107"/>
      <c r="L723" s="107"/>
      <c r="M723" s="107"/>
      <c r="N723" s="107"/>
      <c r="O723" s="107"/>
      <c r="P723" s="107"/>
      <c r="Q723" s="107"/>
      <c r="R723" s="107"/>
      <c r="S723" s="107"/>
      <c r="T723" s="107"/>
      <c r="U723" s="107"/>
      <c r="V723" s="107"/>
      <c r="W723" s="107"/>
      <c r="X723" s="107"/>
      <c r="Y723" s="107"/>
      <c r="Z723" s="107"/>
    </row>
    <row r="724" spans="1:26" ht="15" customHeight="1" x14ac:dyDescent="0.15">
      <c r="A724" s="107"/>
      <c r="B724" s="107"/>
      <c r="C724" s="107"/>
      <c r="D724" s="107"/>
      <c r="E724" s="107"/>
      <c r="F724" s="108"/>
      <c r="G724" s="108"/>
      <c r="H724" s="108"/>
      <c r="I724" s="108"/>
      <c r="J724" s="108"/>
      <c r="K724" s="107"/>
      <c r="L724" s="107"/>
      <c r="M724" s="107"/>
      <c r="N724" s="107"/>
      <c r="O724" s="107"/>
      <c r="P724" s="107"/>
      <c r="Q724" s="107"/>
      <c r="R724" s="107"/>
      <c r="S724" s="107"/>
      <c r="T724" s="107"/>
      <c r="U724" s="107"/>
      <c r="V724" s="107"/>
      <c r="W724" s="107"/>
      <c r="X724" s="107"/>
      <c r="Y724" s="107"/>
      <c r="Z724" s="107"/>
    </row>
    <row r="725" spans="1:26" ht="15" customHeight="1" x14ac:dyDescent="0.15">
      <c r="A725" s="107"/>
      <c r="B725" s="107"/>
      <c r="C725" s="107"/>
      <c r="D725" s="107"/>
      <c r="E725" s="107"/>
      <c r="F725" s="108"/>
      <c r="G725" s="108"/>
      <c r="H725" s="108"/>
      <c r="I725" s="108"/>
      <c r="J725" s="108"/>
      <c r="K725" s="107"/>
      <c r="L725" s="107"/>
      <c r="M725" s="107"/>
      <c r="N725" s="107"/>
      <c r="O725" s="107"/>
      <c r="P725" s="107"/>
      <c r="Q725" s="107"/>
      <c r="R725" s="107"/>
      <c r="S725" s="107"/>
      <c r="T725" s="107"/>
      <c r="U725" s="107"/>
      <c r="V725" s="107"/>
      <c r="W725" s="107"/>
      <c r="X725" s="107"/>
      <c r="Y725" s="107"/>
      <c r="Z725" s="107"/>
    </row>
    <row r="726" spans="1:26" ht="15" customHeight="1" x14ac:dyDescent="0.15">
      <c r="A726" s="107"/>
      <c r="B726" s="107"/>
      <c r="C726" s="107"/>
      <c r="D726" s="107"/>
      <c r="E726" s="107"/>
      <c r="F726" s="108"/>
      <c r="G726" s="108"/>
      <c r="H726" s="108"/>
      <c r="I726" s="108"/>
      <c r="J726" s="108"/>
      <c r="K726" s="107"/>
      <c r="L726" s="107"/>
      <c r="M726" s="107"/>
      <c r="N726" s="107"/>
      <c r="O726" s="107"/>
      <c r="P726" s="107"/>
      <c r="Q726" s="107"/>
      <c r="R726" s="107"/>
      <c r="S726" s="107"/>
      <c r="T726" s="107"/>
      <c r="U726" s="107"/>
      <c r="V726" s="107"/>
      <c r="W726" s="107"/>
      <c r="X726" s="107"/>
      <c r="Y726" s="107"/>
      <c r="Z726" s="107"/>
    </row>
    <row r="727" spans="1:26" ht="15" customHeight="1" x14ac:dyDescent="0.15">
      <c r="A727" s="107"/>
      <c r="B727" s="107"/>
      <c r="C727" s="107"/>
      <c r="D727" s="107"/>
      <c r="E727" s="107"/>
      <c r="F727" s="108"/>
      <c r="G727" s="108"/>
      <c r="H727" s="108"/>
      <c r="I727" s="108"/>
      <c r="J727" s="108"/>
      <c r="K727" s="107"/>
      <c r="L727" s="107"/>
      <c r="M727" s="107"/>
      <c r="N727" s="107"/>
      <c r="O727" s="107"/>
      <c r="P727" s="107"/>
      <c r="Q727" s="107"/>
      <c r="R727" s="107"/>
      <c r="S727" s="107"/>
      <c r="T727" s="107"/>
      <c r="U727" s="107"/>
      <c r="V727" s="107"/>
      <c r="W727" s="107"/>
      <c r="X727" s="107"/>
      <c r="Y727" s="107"/>
      <c r="Z727" s="107"/>
    </row>
    <row r="728" spans="1:26" ht="15" customHeight="1" x14ac:dyDescent="0.15">
      <c r="A728" s="107"/>
      <c r="B728" s="107"/>
      <c r="C728" s="107"/>
      <c r="D728" s="107"/>
      <c r="E728" s="107"/>
      <c r="F728" s="108"/>
      <c r="G728" s="108"/>
      <c r="H728" s="108"/>
      <c r="I728" s="108"/>
      <c r="J728" s="108"/>
      <c r="K728" s="107"/>
      <c r="L728" s="107"/>
      <c r="M728" s="107"/>
      <c r="N728" s="107"/>
      <c r="O728" s="107"/>
      <c r="P728" s="107"/>
      <c r="Q728" s="107"/>
      <c r="R728" s="107"/>
      <c r="S728" s="107"/>
      <c r="T728" s="107"/>
      <c r="U728" s="107"/>
      <c r="V728" s="107"/>
      <c r="W728" s="107"/>
      <c r="X728" s="107"/>
      <c r="Y728" s="107"/>
      <c r="Z728" s="107"/>
    </row>
    <row r="729" spans="1:26" ht="15" customHeight="1" x14ac:dyDescent="0.15">
      <c r="A729" s="107"/>
      <c r="B729" s="107"/>
      <c r="C729" s="107"/>
      <c r="D729" s="107"/>
      <c r="E729" s="107"/>
      <c r="F729" s="108"/>
      <c r="G729" s="108"/>
      <c r="H729" s="108"/>
      <c r="I729" s="108"/>
      <c r="J729" s="108"/>
      <c r="K729" s="107"/>
      <c r="L729" s="107"/>
      <c r="M729" s="107"/>
      <c r="N729" s="107"/>
      <c r="O729" s="107"/>
      <c r="P729" s="107"/>
      <c r="Q729" s="107"/>
      <c r="R729" s="107"/>
      <c r="S729" s="107"/>
      <c r="T729" s="107"/>
      <c r="U729" s="107"/>
      <c r="V729" s="107"/>
      <c r="W729" s="107"/>
      <c r="X729" s="107"/>
      <c r="Y729" s="107"/>
      <c r="Z729" s="107"/>
    </row>
    <row r="730" spans="1:26" ht="15" customHeight="1" x14ac:dyDescent="0.15">
      <c r="A730" s="107"/>
      <c r="B730" s="107"/>
      <c r="C730" s="107"/>
      <c r="D730" s="107"/>
      <c r="E730" s="107"/>
      <c r="F730" s="108"/>
      <c r="G730" s="108"/>
      <c r="H730" s="108"/>
      <c r="I730" s="108"/>
      <c r="J730" s="108"/>
      <c r="K730" s="107"/>
      <c r="L730" s="107"/>
      <c r="M730" s="107"/>
      <c r="N730" s="107"/>
      <c r="O730" s="107"/>
      <c r="P730" s="107"/>
      <c r="Q730" s="107"/>
      <c r="R730" s="107"/>
      <c r="S730" s="107"/>
      <c r="T730" s="107"/>
      <c r="U730" s="107"/>
      <c r="V730" s="107"/>
      <c r="W730" s="107"/>
      <c r="X730" s="107"/>
      <c r="Y730" s="107"/>
      <c r="Z730" s="107"/>
    </row>
    <row r="731" spans="1:26" ht="15" customHeight="1" x14ac:dyDescent="0.15">
      <c r="A731" s="107"/>
      <c r="B731" s="107"/>
      <c r="C731" s="107"/>
      <c r="D731" s="107"/>
      <c r="E731" s="107"/>
      <c r="F731" s="108"/>
      <c r="G731" s="108"/>
      <c r="H731" s="108"/>
      <c r="I731" s="108"/>
      <c r="J731" s="108"/>
      <c r="K731" s="107"/>
      <c r="L731" s="107"/>
      <c r="M731" s="107"/>
      <c r="N731" s="107"/>
      <c r="O731" s="107"/>
      <c r="P731" s="107"/>
      <c r="Q731" s="107"/>
      <c r="R731" s="107"/>
      <c r="S731" s="107"/>
      <c r="T731" s="107"/>
      <c r="U731" s="107"/>
      <c r="V731" s="107"/>
      <c r="W731" s="107"/>
      <c r="X731" s="107"/>
      <c r="Y731" s="107"/>
      <c r="Z731" s="107"/>
    </row>
    <row r="732" spans="1:26" ht="15" customHeight="1" x14ac:dyDescent="0.15">
      <c r="A732" s="107"/>
      <c r="B732" s="107"/>
      <c r="C732" s="107"/>
      <c r="D732" s="107"/>
      <c r="E732" s="107"/>
      <c r="F732" s="108"/>
      <c r="G732" s="108"/>
      <c r="H732" s="108"/>
      <c r="I732" s="108"/>
      <c r="J732" s="108"/>
      <c r="K732" s="107"/>
      <c r="L732" s="107"/>
      <c r="M732" s="107"/>
      <c r="N732" s="107"/>
      <c r="O732" s="107"/>
      <c r="P732" s="107"/>
      <c r="Q732" s="107"/>
      <c r="R732" s="107"/>
      <c r="S732" s="107"/>
      <c r="T732" s="107"/>
      <c r="U732" s="107"/>
      <c r="V732" s="107"/>
      <c r="W732" s="107"/>
      <c r="X732" s="107"/>
      <c r="Y732" s="107"/>
      <c r="Z732" s="107"/>
    </row>
    <row r="733" spans="1:26" ht="15" customHeight="1" x14ac:dyDescent="0.15">
      <c r="A733" s="107"/>
      <c r="B733" s="107"/>
      <c r="C733" s="107"/>
      <c r="D733" s="107"/>
      <c r="E733" s="107"/>
      <c r="F733" s="108"/>
      <c r="G733" s="108"/>
      <c r="H733" s="108"/>
      <c r="I733" s="108"/>
      <c r="J733" s="108"/>
      <c r="K733" s="107"/>
      <c r="L733" s="107"/>
      <c r="M733" s="107"/>
      <c r="N733" s="107"/>
      <c r="O733" s="107"/>
      <c r="P733" s="107"/>
      <c r="Q733" s="107"/>
      <c r="R733" s="107"/>
      <c r="S733" s="107"/>
      <c r="T733" s="107"/>
      <c r="U733" s="107"/>
      <c r="V733" s="107"/>
      <c r="W733" s="107"/>
      <c r="X733" s="107"/>
      <c r="Y733" s="107"/>
      <c r="Z733" s="107"/>
    </row>
    <row r="734" spans="1:26" ht="15" customHeight="1" x14ac:dyDescent="0.15">
      <c r="A734" s="107"/>
      <c r="B734" s="107"/>
      <c r="C734" s="107"/>
      <c r="D734" s="107"/>
      <c r="E734" s="107"/>
      <c r="F734" s="108"/>
      <c r="G734" s="108"/>
      <c r="H734" s="108"/>
      <c r="I734" s="108"/>
      <c r="J734" s="108"/>
      <c r="K734" s="107"/>
      <c r="L734" s="107"/>
      <c r="M734" s="107"/>
      <c r="N734" s="107"/>
      <c r="O734" s="107"/>
      <c r="P734" s="107"/>
      <c r="Q734" s="107"/>
      <c r="R734" s="107"/>
      <c r="S734" s="107"/>
      <c r="T734" s="107"/>
      <c r="U734" s="107"/>
      <c r="V734" s="107"/>
      <c r="W734" s="107"/>
      <c r="X734" s="107"/>
      <c r="Y734" s="107"/>
      <c r="Z734" s="107"/>
    </row>
    <row r="735" spans="1:26" ht="15" customHeight="1" x14ac:dyDescent="0.15">
      <c r="A735" s="107"/>
      <c r="B735" s="107"/>
      <c r="C735" s="107"/>
      <c r="D735" s="107"/>
      <c r="E735" s="107"/>
      <c r="F735" s="108"/>
      <c r="G735" s="108"/>
      <c r="H735" s="108"/>
      <c r="I735" s="108"/>
      <c r="J735" s="108"/>
      <c r="K735" s="107"/>
      <c r="L735" s="107"/>
      <c r="M735" s="107"/>
      <c r="N735" s="107"/>
      <c r="O735" s="107"/>
      <c r="P735" s="107"/>
      <c r="Q735" s="107"/>
      <c r="R735" s="107"/>
      <c r="S735" s="107"/>
      <c r="T735" s="107"/>
      <c r="U735" s="107"/>
      <c r="V735" s="107"/>
      <c r="W735" s="107"/>
      <c r="X735" s="107"/>
      <c r="Y735" s="107"/>
      <c r="Z735" s="107"/>
    </row>
    <row r="736" spans="1:26" ht="15" customHeight="1" x14ac:dyDescent="0.15">
      <c r="A736" s="107"/>
      <c r="B736" s="107"/>
      <c r="C736" s="107"/>
      <c r="D736" s="107"/>
      <c r="E736" s="107"/>
      <c r="F736" s="108"/>
      <c r="G736" s="108"/>
      <c r="H736" s="108"/>
      <c r="I736" s="108"/>
      <c r="J736" s="108"/>
      <c r="K736" s="107"/>
      <c r="L736" s="107"/>
      <c r="M736" s="107"/>
      <c r="N736" s="107"/>
      <c r="O736" s="107"/>
      <c r="P736" s="107"/>
      <c r="Q736" s="107"/>
      <c r="R736" s="107"/>
      <c r="S736" s="107"/>
      <c r="T736" s="107"/>
      <c r="U736" s="107"/>
      <c r="V736" s="107"/>
      <c r="W736" s="107"/>
      <c r="X736" s="107"/>
      <c r="Y736" s="107"/>
      <c r="Z736" s="107"/>
    </row>
    <row r="737" spans="1:26" ht="15" customHeight="1" x14ac:dyDescent="0.15">
      <c r="A737" s="107"/>
      <c r="B737" s="107"/>
      <c r="C737" s="107"/>
      <c r="D737" s="107"/>
      <c r="E737" s="107"/>
      <c r="F737" s="108"/>
      <c r="G737" s="108"/>
      <c r="H737" s="108"/>
      <c r="I737" s="108"/>
      <c r="J737" s="108"/>
      <c r="K737" s="107"/>
      <c r="L737" s="107"/>
      <c r="M737" s="107"/>
      <c r="N737" s="107"/>
      <c r="O737" s="107"/>
      <c r="P737" s="107"/>
      <c r="Q737" s="107"/>
      <c r="R737" s="107"/>
      <c r="S737" s="107"/>
      <c r="T737" s="107"/>
      <c r="U737" s="107"/>
      <c r="V737" s="107"/>
      <c r="W737" s="107"/>
      <c r="X737" s="107"/>
      <c r="Y737" s="107"/>
      <c r="Z737" s="107"/>
    </row>
    <row r="738" spans="1:26" ht="15" customHeight="1" x14ac:dyDescent="0.15">
      <c r="A738" s="107"/>
      <c r="B738" s="107"/>
      <c r="C738" s="107"/>
      <c r="D738" s="107"/>
      <c r="E738" s="107"/>
      <c r="F738" s="108"/>
      <c r="G738" s="108"/>
      <c r="H738" s="108"/>
      <c r="I738" s="108"/>
      <c r="J738" s="108"/>
      <c r="K738" s="107"/>
      <c r="L738" s="107"/>
      <c r="M738" s="107"/>
      <c r="N738" s="107"/>
      <c r="O738" s="107"/>
      <c r="P738" s="107"/>
      <c r="Q738" s="107"/>
      <c r="R738" s="107"/>
      <c r="S738" s="107"/>
      <c r="T738" s="107"/>
      <c r="U738" s="107"/>
      <c r="V738" s="107"/>
      <c r="W738" s="107"/>
      <c r="X738" s="107"/>
      <c r="Y738" s="107"/>
      <c r="Z738" s="107"/>
    </row>
    <row r="739" spans="1:26" ht="15" customHeight="1" x14ac:dyDescent="0.15">
      <c r="A739" s="107"/>
      <c r="B739" s="107"/>
      <c r="C739" s="107"/>
      <c r="D739" s="107"/>
      <c r="E739" s="107"/>
      <c r="F739" s="108"/>
      <c r="G739" s="108"/>
      <c r="H739" s="108"/>
      <c r="I739" s="108"/>
      <c r="J739" s="108"/>
      <c r="K739" s="107"/>
      <c r="L739" s="107"/>
      <c r="M739" s="107"/>
      <c r="N739" s="107"/>
      <c r="O739" s="107"/>
      <c r="P739" s="107"/>
      <c r="Q739" s="107"/>
      <c r="R739" s="107"/>
      <c r="S739" s="107"/>
      <c r="T739" s="107"/>
      <c r="U739" s="107"/>
      <c r="V739" s="107"/>
      <c r="W739" s="107"/>
      <c r="X739" s="107"/>
      <c r="Y739" s="107"/>
      <c r="Z739" s="107"/>
    </row>
    <row r="740" spans="1:26" ht="15" customHeight="1" x14ac:dyDescent="0.15">
      <c r="A740" s="107"/>
      <c r="B740" s="107"/>
      <c r="C740" s="107"/>
      <c r="D740" s="107"/>
      <c r="E740" s="107"/>
      <c r="F740" s="108"/>
      <c r="G740" s="108"/>
      <c r="H740" s="108"/>
      <c r="I740" s="108"/>
      <c r="J740" s="108"/>
      <c r="K740" s="107"/>
      <c r="L740" s="107"/>
      <c r="M740" s="107"/>
      <c r="N740" s="107"/>
      <c r="O740" s="107"/>
      <c r="P740" s="107"/>
      <c r="Q740" s="107"/>
      <c r="R740" s="107"/>
      <c r="S740" s="107"/>
      <c r="T740" s="107"/>
      <c r="U740" s="107"/>
      <c r="V740" s="107"/>
      <c r="W740" s="107"/>
      <c r="X740" s="107"/>
      <c r="Y740" s="107"/>
      <c r="Z740" s="107"/>
    </row>
    <row r="741" spans="1:26" ht="15" customHeight="1" x14ac:dyDescent="0.15">
      <c r="A741" s="107"/>
      <c r="B741" s="107"/>
      <c r="C741" s="107"/>
      <c r="D741" s="107"/>
      <c r="E741" s="107"/>
      <c r="F741" s="108"/>
      <c r="G741" s="108"/>
      <c r="H741" s="108"/>
      <c r="I741" s="108"/>
      <c r="J741" s="108"/>
      <c r="K741" s="107"/>
      <c r="L741" s="107"/>
      <c r="M741" s="107"/>
      <c r="N741" s="107"/>
      <c r="O741" s="107"/>
      <c r="P741" s="107"/>
      <c r="Q741" s="107"/>
      <c r="R741" s="107"/>
      <c r="S741" s="107"/>
      <c r="T741" s="107"/>
      <c r="U741" s="107"/>
      <c r="V741" s="107"/>
      <c r="W741" s="107"/>
      <c r="X741" s="107"/>
      <c r="Y741" s="107"/>
      <c r="Z741" s="107"/>
    </row>
    <row r="742" spans="1:26" ht="15" customHeight="1" x14ac:dyDescent="0.15">
      <c r="A742" s="107"/>
      <c r="B742" s="107"/>
      <c r="C742" s="107"/>
      <c r="D742" s="107"/>
      <c r="E742" s="107"/>
      <c r="F742" s="108"/>
      <c r="G742" s="108"/>
      <c r="H742" s="108"/>
      <c r="I742" s="108"/>
      <c r="J742" s="108"/>
      <c r="K742" s="107"/>
      <c r="L742" s="107"/>
      <c r="M742" s="107"/>
      <c r="N742" s="107"/>
      <c r="O742" s="107"/>
      <c r="P742" s="107"/>
      <c r="Q742" s="107"/>
      <c r="R742" s="107"/>
      <c r="S742" s="107"/>
      <c r="T742" s="107"/>
      <c r="U742" s="107"/>
      <c r="V742" s="107"/>
      <c r="W742" s="107"/>
      <c r="X742" s="107"/>
      <c r="Y742" s="107"/>
      <c r="Z742" s="107"/>
    </row>
    <row r="743" spans="1:26" ht="15" customHeight="1" x14ac:dyDescent="0.15">
      <c r="A743" s="107"/>
      <c r="B743" s="107"/>
      <c r="C743" s="107"/>
      <c r="D743" s="107"/>
      <c r="E743" s="107"/>
      <c r="F743" s="108"/>
      <c r="G743" s="108"/>
      <c r="H743" s="108"/>
      <c r="I743" s="108"/>
      <c r="J743" s="108"/>
      <c r="K743" s="107"/>
      <c r="L743" s="107"/>
      <c r="M743" s="107"/>
      <c r="N743" s="107"/>
      <c r="O743" s="107"/>
      <c r="P743" s="107"/>
      <c r="Q743" s="107"/>
      <c r="R743" s="107"/>
      <c r="S743" s="107"/>
      <c r="T743" s="107"/>
      <c r="U743" s="107"/>
      <c r="V743" s="107"/>
      <c r="W743" s="107"/>
      <c r="X743" s="107"/>
      <c r="Y743" s="107"/>
      <c r="Z743" s="107"/>
    </row>
    <row r="744" spans="1:26" ht="15" customHeight="1" x14ac:dyDescent="0.15">
      <c r="A744" s="107"/>
      <c r="B744" s="107"/>
      <c r="C744" s="107"/>
      <c r="D744" s="107"/>
      <c r="E744" s="107"/>
      <c r="F744" s="108"/>
      <c r="G744" s="108"/>
      <c r="H744" s="108"/>
      <c r="I744" s="108"/>
      <c r="J744" s="108"/>
      <c r="K744" s="107"/>
      <c r="L744" s="107"/>
      <c r="M744" s="107"/>
      <c r="N744" s="107"/>
      <c r="O744" s="107"/>
      <c r="P744" s="107"/>
      <c r="Q744" s="107"/>
      <c r="R744" s="107"/>
      <c r="S744" s="107"/>
      <c r="T744" s="107"/>
      <c r="U744" s="107"/>
      <c r="V744" s="107"/>
      <c r="W744" s="107"/>
      <c r="X744" s="107"/>
      <c r="Y744" s="107"/>
      <c r="Z744" s="107"/>
    </row>
    <row r="745" spans="1:26" ht="15" customHeight="1" x14ac:dyDescent="0.15">
      <c r="A745" s="107"/>
      <c r="B745" s="107"/>
      <c r="C745" s="107"/>
      <c r="D745" s="107"/>
      <c r="E745" s="107"/>
      <c r="F745" s="108"/>
      <c r="G745" s="108"/>
      <c r="H745" s="108"/>
      <c r="I745" s="108"/>
      <c r="J745" s="108"/>
      <c r="K745" s="107"/>
      <c r="L745" s="107"/>
      <c r="M745" s="107"/>
      <c r="N745" s="107"/>
      <c r="O745" s="107"/>
      <c r="P745" s="107"/>
      <c r="Q745" s="107"/>
      <c r="R745" s="107"/>
      <c r="S745" s="107"/>
      <c r="T745" s="107"/>
      <c r="U745" s="107"/>
      <c r="V745" s="107"/>
      <c r="W745" s="107"/>
      <c r="X745" s="107"/>
      <c r="Y745" s="107"/>
      <c r="Z745" s="107"/>
    </row>
    <row r="746" spans="1:26" ht="15" customHeight="1" x14ac:dyDescent="0.15">
      <c r="A746" s="107"/>
      <c r="B746" s="107"/>
      <c r="C746" s="107"/>
      <c r="D746" s="107"/>
      <c r="E746" s="107"/>
      <c r="F746" s="108"/>
      <c r="G746" s="108"/>
      <c r="H746" s="108"/>
      <c r="I746" s="108"/>
      <c r="J746" s="108"/>
      <c r="K746" s="107"/>
      <c r="L746" s="107"/>
      <c r="M746" s="107"/>
      <c r="N746" s="107"/>
      <c r="O746" s="107"/>
      <c r="P746" s="107"/>
      <c r="Q746" s="107"/>
      <c r="R746" s="107"/>
      <c r="S746" s="107"/>
      <c r="T746" s="107"/>
      <c r="U746" s="107"/>
      <c r="V746" s="107"/>
      <c r="W746" s="107"/>
      <c r="X746" s="107"/>
      <c r="Y746" s="107"/>
      <c r="Z746" s="107"/>
    </row>
    <row r="747" spans="1:26" ht="15" customHeight="1" x14ac:dyDescent="0.15">
      <c r="A747" s="107"/>
      <c r="B747" s="107"/>
      <c r="C747" s="107"/>
      <c r="D747" s="107"/>
      <c r="E747" s="107"/>
      <c r="F747" s="108"/>
      <c r="G747" s="108"/>
      <c r="H747" s="108"/>
      <c r="I747" s="108"/>
      <c r="J747" s="108"/>
      <c r="K747" s="107"/>
      <c r="L747" s="107"/>
      <c r="M747" s="107"/>
      <c r="N747" s="107"/>
      <c r="O747" s="107"/>
      <c r="P747" s="107"/>
      <c r="Q747" s="107"/>
      <c r="R747" s="107"/>
      <c r="S747" s="107"/>
      <c r="T747" s="107"/>
      <c r="U747" s="107"/>
      <c r="V747" s="107"/>
      <c r="W747" s="107"/>
      <c r="X747" s="107"/>
      <c r="Y747" s="107"/>
      <c r="Z747" s="107"/>
    </row>
    <row r="748" spans="1:26" ht="15" customHeight="1" x14ac:dyDescent="0.15">
      <c r="A748" s="107"/>
      <c r="B748" s="107"/>
      <c r="C748" s="107"/>
      <c r="D748" s="107"/>
      <c r="E748" s="107"/>
      <c r="F748" s="108"/>
      <c r="G748" s="108"/>
      <c r="H748" s="108"/>
      <c r="I748" s="108"/>
      <c r="J748" s="108"/>
      <c r="K748" s="107"/>
      <c r="L748" s="107"/>
      <c r="M748" s="107"/>
      <c r="N748" s="107"/>
      <c r="O748" s="107"/>
      <c r="P748" s="107"/>
      <c r="Q748" s="107"/>
      <c r="R748" s="107"/>
      <c r="S748" s="107"/>
      <c r="T748" s="107"/>
      <c r="U748" s="107"/>
      <c r="V748" s="107"/>
      <c r="W748" s="107"/>
      <c r="X748" s="107"/>
      <c r="Y748" s="107"/>
      <c r="Z748" s="107"/>
    </row>
    <row r="749" spans="1:26" ht="15" customHeight="1" x14ac:dyDescent="0.15">
      <c r="A749" s="107"/>
      <c r="B749" s="107"/>
      <c r="C749" s="107"/>
      <c r="D749" s="107"/>
      <c r="E749" s="107"/>
      <c r="F749" s="108"/>
      <c r="G749" s="108"/>
      <c r="H749" s="108"/>
      <c r="I749" s="108"/>
      <c r="J749" s="108"/>
      <c r="K749" s="107"/>
      <c r="L749" s="107"/>
      <c r="M749" s="107"/>
      <c r="N749" s="107"/>
      <c r="O749" s="107"/>
      <c r="P749" s="107"/>
      <c r="Q749" s="107"/>
      <c r="R749" s="107"/>
      <c r="S749" s="107"/>
      <c r="T749" s="107"/>
      <c r="U749" s="107"/>
      <c r="V749" s="107"/>
      <c r="W749" s="107"/>
      <c r="X749" s="107"/>
      <c r="Y749" s="107"/>
      <c r="Z749" s="107"/>
    </row>
    <row r="750" spans="1:26" ht="15" customHeight="1" x14ac:dyDescent="0.15">
      <c r="A750" s="107"/>
      <c r="B750" s="107"/>
      <c r="C750" s="107"/>
      <c r="D750" s="107"/>
      <c r="E750" s="107"/>
      <c r="F750" s="108"/>
      <c r="G750" s="108"/>
      <c r="H750" s="108"/>
      <c r="I750" s="108"/>
      <c r="J750" s="108"/>
      <c r="K750" s="107"/>
      <c r="L750" s="107"/>
      <c r="M750" s="107"/>
      <c r="N750" s="107"/>
      <c r="O750" s="107"/>
      <c r="P750" s="107"/>
      <c r="Q750" s="107"/>
      <c r="R750" s="107"/>
      <c r="S750" s="107"/>
      <c r="T750" s="107"/>
      <c r="U750" s="107"/>
      <c r="V750" s="107"/>
      <c r="W750" s="107"/>
      <c r="X750" s="107"/>
      <c r="Y750" s="107"/>
      <c r="Z750" s="107"/>
    </row>
    <row r="751" spans="1:26" ht="15" customHeight="1" x14ac:dyDescent="0.15">
      <c r="A751" s="107"/>
      <c r="B751" s="107"/>
      <c r="C751" s="107"/>
      <c r="D751" s="107"/>
      <c r="E751" s="107"/>
      <c r="F751" s="108"/>
      <c r="G751" s="108"/>
      <c r="H751" s="108"/>
      <c r="I751" s="108"/>
      <c r="J751" s="108"/>
      <c r="K751" s="107"/>
      <c r="L751" s="107"/>
      <c r="M751" s="107"/>
      <c r="N751" s="107"/>
      <c r="O751" s="107"/>
      <c r="P751" s="107"/>
      <c r="Q751" s="107"/>
      <c r="R751" s="107"/>
      <c r="S751" s="107"/>
      <c r="T751" s="107"/>
      <c r="U751" s="107"/>
      <c r="V751" s="107"/>
      <c r="W751" s="107"/>
      <c r="X751" s="107"/>
      <c r="Y751" s="107"/>
      <c r="Z751" s="107"/>
    </row>
    <row r="752" spans="1:26" ht="15" customHeight="1" x14ac:dyDescent="0.15">
      <c r="A752" s="107"/>
      <c r="B752" s="107"/>
      <c r="C752" s="107"/>
      <c r="D752" s="107"/>
      <c r="E752" s="107"/>
      <c r="F752" s="108"/>
      <c r="G752" s="108"/>
      <c r="H752" s="108"/>
      <c r="I752" s="108"/>
      <c r="J752" s="108"/>
      <c r="K752" s="107"/>
      <c r="L752" s="107"/>
      <c r="M752" s="107"/>
      <c r="N752" s="107"/>
      <c r="O752" s="107"/>
      <c r="P752" s="107"/>
      <c r="Q752" s="107"/>
      <c r="R752" s="107"/>
      <c r="S752" s="107"/>
      <c r="T752" s="107"/>
      <c r="U752" s="107"/>
      <c r="V752" s="107"/>
      <c r="W752" s="107"/>
      <c r="X752" s="107"/>
      <c r="Y752" s="107"/>
      <c r="Z752" s="107"/>
    </row>
    <row r="753" spans="1:26" ht="15" customHeight="1" x14ac:dyDescent="0.15">
      <c r="A753" s="107"/>
      <c r="B753" s="107"/>
      <c r="C753" s="107"/>
      <c r="D753" s="107"/>
      <c r="E753" s="107"/>
      <c r="F753" s="108"/>
      <c r="G753" s="108"/>
      <c r="H753" s="108"/>
      <c r="I753" s="108"/>
      <c r="J753" s="108"/>
      <c r="K753" s="107"/>
      <c r="L753" s="107"/>
      <c r="M753" s="107"/>
      <c r="N753" s="107"/>
      <c r="O753" s="107"/>
      <c r="P753" s="107"/>
      <c r="Q753" s="107"/>
      <c r="R753" s="107"/>
      <c r="S753" s="107"/>
      <c r="T753" s="107"/>
      <c r="U753" s="107"/>
      <c r="V753" s="107"/>
      <c r="W753" s="107"/>
      <c r="X753" s="107"/>
      <c r="Y753" s="107"/>
      <c r="Z753" s="107"/>
    </row>
    <row r="754" spans="1:26" ht="15" customHeight="1" x14ac:dyDescent="0.15">
      <c r="A754" s="107"/>
      <c r="B754" s="107"/>
      <c r="C754" s="107"/>
      <c r="D754" s="107"/>
      <c r="E754" s="107"/>
      <c r="F754" s="108"/>
      <c r="G754" s="108"/>
      <c r="H754" s="108"/>
      <c r="I754" s="108"/>
      <c r="J754" s="108"/>
      <c r="K754" s="107"/>
      <c r="L754" s="107"/>
      <c r="M754" s="107"/>
      <c r="N754" s="107"/>
      <c r="O754" s="107"/>
      <c r="P754" s="107"/>
      <c r="Q754" s="107"/>
      <c r="R754" s="107"/>
      <c r="S754" s="107"/>
      <c r="T754" s="107"/>
      <c r="U754" s="107"/>
      <c r="V754" s="107"/>
      <c r="W754" s="107"/>
      <c r="X754" s="107"/>
      <c r="Y754" s="107"/>
      <c r="Z754" s="107"/>
    </row>
    <row r="755" spans="1:26" ht="15" customHeight="1" x14ac:dyDescent="0.15">
      <c r="A755" s="107"/>
      <c r="B755" s="107"/>
      <c r="C755" s="107"/>
      <c r="D755" s="107"/>
      <c r="E755" s="107"/>
      <c r="F755" s="108"/>
      <c r="G755" s="108"/>
      <c r="H755" s="108"/>
      <c r="I755" s="108"/>
      <c r="J755" s="108"/>
      <c r="K755" s="107"/>
      <c r="L755" s="107"/>
      <c r="M755" s="107"/>
      <c r="N755" s="107"/>
      <c r="O755" s="107"/>
      <c r="P755" s="107"/>
      <c r="Q755" s="107"/>
      <c r="R755" s="107"/>
      <c r="S755" s="107"/>
      <c r="T755" s="107"/>
      <c r="U755" s="107"/>
      <c r="V755" s="107"/>
      <c r="W755" s="107"/>
      <c r="X755" s="107"/>
      <c r="Y755" s="107"/>
      <c r="Z755" s="107"/>
    </row>
    <row r="756" spans="1:26" ht="15" customHeight="1" x14ac:dyDescent="0.15">
      <c r="A756" s="107"/>
      <c r="B756" s="107"/>
      <c r="C756" s="107"/>
      <c r="D756" s="107"/>
      <c r="E756" s="107"/>
      <c r="F756" s="108"/>
      <c r="G756" s="108"/>
      <c r="H756" s="108"/>
      <c r="I756" s="108"/>
      <c r="J756" s="108"/>
      <c r="K756" s="107"/>
      <c r="L756" s="107"/>
      <c r="M756" s="107"/>
      <c r="N756" s="107"/>
      <c r="O756" s="107"/>
      <c r="P756" s="107"/>
      <c r="Q756" s="107"/>
      <c r="R756" s="107"/>
      <c r="S756" s="107"/>
      <c r="T756" s="107"/>
      <c r="U756" s="107"/>
      <c r="V756" s="107"/>
      <c r="W756" s="107"/>
      <c r="X756" s="107"/>
      <c r="Y756" s="107"/>
      <c r="Z756" s="107"/>
    </row>
    <row r="757" spans="1:26" ht="15" customHeight="1" x14ac:dyDescent="0.15">
      <c r="A757" s="107"/>
      <c r="B757" s="107"/>
      <c r="C757" s="107"/>
      <c r="D757" s="107"/>
      <c r="E757" s="107"/>
      <c r="F757" s="108"/>
      <c r="G757" s="108"/>
      <c r="H757" s="108"/>
      <c r="I757" s="108"/>
      <c r="J757" s="108"/>
      <c r="K757" s="107"/>
      <c r="L757" s="107"/>
      <c r="M757" s="107"/>
      <c r="N757" s="107"/>
      <c r="O757" s="107"/>
      <c r="P757" s="107"/>
      <c r="Q757" s="107"/>
      <c r="R757" s="107"/>
      <c r="S757" s="107"/>
      <c r="T757" s="107"/>
      <c r="U757" s="107"/>
      <c r="V757" s="107"/>
      <c r="W757" s="107"/>
      <c r="X757" s="107"/>
      <c r="Y757" s="107"/>
      <c r="Z757" s="107"/>
    </row>
    <row r="758" spans="1:26" ht="15" customHeight="1" x14ac:dyDescent="0.15">
      <c r="A758" s="107"/>
      <c r="B758" s="107"/>
      <c r="C758" s="107"/>
      <c r="D758" s="107"/>
      <c r="E758" s="107"/>
      <c r="F758" s="108"/>
      <c r="G758" s="108"/>
      <c r="H758" s="108"/>
      <c r="I758" s="108"/>
      <c r="J758" s="108"/>
      <c r="K758" s="107"/>
      <c r="L758" s="107"/>
      <c r="M758" s="107"/>
      <c r="N758" s="107"/>
      <c r="O758" s="107"/>
      <c r="P758" s="107"/>
      <c r="Q758" s="107"/>
      <c r="R758" s="107"/>
      <c r="S758" s="107"/>
      <c r="T758" s="107"/>
      <c r="U758" s="107"/>
      <c r="V758" s="107"/>
      <c r="W758" s="107"/>
      <c r="X758" s="107"/>
      <c r="Y758" s="107"/>
      <c r="Z758" s="107"/>
    </row>
    <row r="759" spans="1:26" ht="15" customHeight="1" x14ac:dyDescent="0.15">
      <c r="A759" s="107"/>
      <c r="B759" s="107"/>
      <c r="C759" s="107"/>
      <c r="D759" s="107"/>
      <c r="E759" s="107"/>
      <c r="F759" s="108"/>
      <c r="G759" s="108"/>
      <c r="H759" s="108"/>
      <c r="I759" s="108"/>
      <c r="J759" s="108"/>
      <c r="K759" s="107"/>
      <c r="L759" s="107"/>
      <c r="M759" s="107"/>
      <c r="N759" s="107"/>
      <c r="O759" s="107"/>
      <c r="P759" s="107"/>
      <c r="Q759" s="107"/>
      <c r="R759" s="107"/>
      <c r="S759" s="107"/>
      <c r="T759" s="107"/>
      <c r="U759" s="107"/>
      <c r="V759" s="107"/>
      <c r="W759" s="107"/>
      <c r="X759" s="107"/>
      <c r="Y759" s="107"/>
      <c r="Z759" s="107"/>
    </row>
    <row r="760" spans="1:26" ht="15" customHeight="1" x14ac:dyDescent="0.15">
      <c r="A760" s="107"/>
      <c r="B760" s="107"/>
      <c r="C760" s="107"/>
      <c r="D760" s="107"/>
      <c r="E760" s="107"/>
      <c r="F760" s="108"/>
      <c r="G760" s="108"/>
      <c r="H760" s="108"/>
      <c r="I760" s="108"/>
      <c r="J760" s="108"/>
      <c r="K760" s="107"/>
      <c r="L760" s="107"/>
      <c r="M760" s="107"/>
      <c r="N760" s="107"/>
      <c r="O760" s="107"/>
      <c r="P760" s="107"/>
      <c r="Q760" s="107"/>
      <c r="R760" s="107"/>
      <c r="S760" s="107"/>
      <c r="T760" s="107"/>
      <c r="U760" s="107"/>
      <c r="V760" s="107"/>
      <c r="W760" s="107"/>
      <c r="X760" s="107"/>
      <c r="Y760" s="107"/>
      <c r="Z760" s="107"/>
    </row>
    <row r="761" spans="1:26" ht="15" customHeight="1" x14ac:dyDescent="0.15">
      <c r="A761" s="107"/>
      <c r="B761" s="107"/>
      <c r="C761" s="107"/>
      <c r="D761" s="107"/>
      <c r="E761" s="107"/>
      <c r="F761" s="108"/>
      <c r="G761" s="108"/>
      <c r="H761" s="108"/>
      <c r="I761" s="108"/>
      <c r="J761" s="108"/>
      <c r="K761" s="107"/>
      <c r="L761" s="107"/>
      <c r="M761" s="107"/>
      <c r="N761" s="107"/>
      <c r="O761" s="107"/>
      <c r="P761" s="107"/>
      <c r="Q761" s="107"/>
      <c r="R761" s="107"/>
      <c r="S761" s="107"/>
      <c r="T761" s="107"/>
      <c r="U761" s="107"/>
      <c r="V761" s="107"/>
      <c r="W761" s="107"/>
      <c r="X761" s="107"/>
      <c r="Y761" s="107"/>
      <c r="Z761" s="107"/>
    </row>
    <row r="762" spans="1:26" ht="15" customHeight="1" x14ac:dyDescent="0.15">
      <c r="A762" s="107"/>
      <c r="B762" s="107"/>
      <c r="C762" s="107"/>
      <c r="D762" s="107"/>
      <c r="E762" s="107"/>
      <c r="F762" s="108"/>
      <c r="G762" s="108"/>
      <c r="H762" s="108"/>
      <c r="I762" s="108"/>
      <c r="J762" s="108"/>
      <c r="K762" s="107"/>
      <c r="L762" s="107"/>
      <c r="M762" s="107"/>
      <c r="N762" s="107"/>
      <c r="O762" s="107"/>
      <c r="P762" s="107"/>
      <c r="Q762" s="107"/>
      <c r="R762" s="107"/>
      <c r="S762" s="107"/>
      <c r="T762" s="107"/>
      <c r="U762" s="107"/>
      <c r="V762" s="107"/>
      <c r="W762" s="107"/>
      <c r="X762" s="107"/>
      <c r="Y762" s="107"/>
      <c r="Z762" s="107"/>
    </row>
    <row r="763" spans="1:26" ht="15" customHeight="1" x14ac:dyDescent="0.15">
      <c r="A763" s="107"/>
      <c r="B763" s="107"/>
      <c r="C763" s="107"/>
      <c r="D763" s="107"/>
      <c r="E763" s="107"/>
      <c r="F763" s="108"/>
      <c r="G763" s="108"/>
      <c r="H763" s="108"/>
      <c r="I763" s="108"/>
      <c r="J763" s="108"/>
      <c r="K763" s="107"/>
      <c r="L763" s="107"/>
      <c r="M763" s="107"/>
      <c r="N763" s="107"/>
      <c r="O763" s="107"/>
      <c r="P763" s="107"/>
      <c r="Q763" s="107"/>
      <c r="R763" s="107"/>
      <c r="S763" s="107"/>
      <c r="T763" s="107"/>
      <c r="U763" s="107"/>
      <c r="V763" s="107"/>
      <c r="W763" s="107"/>
      <c r="X763" s="107"/>
      <c r="Y763" s="107"/>
      <c r="Z763" s="107"/>
    </row>
    <row r="764" spans="1:26" ht="15" customHeight="1" x14ac:dyDescent="0.15">
      <c r="A764" s="107"/>
      <c r="B764" s="107"/>
      <c r="C764" s="107"/>
      <c r="D764" s="107"/>
      <c r="E764" s="107"/>
      <c r="F764" s="108"/>
      <c r="G764" s="108"/>
      <c r="H764" s="108"/>
      <c r="I764" s="108"/>
      <c r="J764" s="108"/>
      <c r="K764" s="107"/>
      <c r="L764" s="107"/>
      <c r="M764" s="107"/>
      <c r="N764" s="107"/>
      <c r="O764" s="107"/>
      <c r="P764" s="107"/>
      <c r="Q764" s="107"/>
      <c r="R764" s="107"/>
      <c r="S764" s="107"/>
      <c r="T764" s="107"/>
      <c r="U764" s="107"/>
      <c r="V764" s="107"/>
      <c r="W764" s="107"/>
      <c r="X764" s="107"/>
      <c r="Y764" s="107"/>
      <c r="Z764" s="107"/>
    </row>
    <row r="765" spans="1:26" ht="15" customHeight="1" x14ac:dyDescent="0.15">
      <c r="A765" s="107"/>
      <c r="B765" s="107"/>
      <c r="C765" s="107"/>
      <c r="D765" s="107"/>
      <c r="E765" s="107"/>
      <c r="F765" s="108"/>
      <c r="G765" s="108"/>
      <c r="H765" s="108"/>
      <c r="I765" s="108"/>
      <c r="J765" s="108"/>
      <c r="K765" s="107"/>
      <c r="L765" s="107"/>
      <c r="M765" s="107"/>
      <c r="N765" s="107"/>
      <c r="O765" s="107"/>
      <c r="P765" s="107"/>
      <c r="Q765" s="107"/>
      <c r="R765" s="107"/>
      <c r="S765" s="107"/>
      <c r="T765" s="107"/>
      <c r="U765" s="107"/>
      <c r="V765" s="107"/>
      <c r="W765" s="107"/>
      <c r="X765" s="107"/>
      <c r="Y765" s="107"/>
      <c r="Z765" s="107"/>
    </row>
    <row r="766" spans="1:26" ht="15" customHeight="1" x14ac:dyDescent="0.15">
      <c r="A766" s="107"/>
      <c r="B766" s="107"/>
      <c r="C766" s="107"/>
      <c r="D766" s="107"/>
      <c r="E766" s="107"/>
      <c r="F766" s="108"/>
      <c r="G766" s="108"/>
      <c r="H766" s="108"/>
      <c r="I766" s="108"/>
      <c r="J766" s="108"/>
      <c r="K766" s="107"/>
      <c r="L766" s="107"/>
      <c r="M766" s="107"/>
      <c r="N766" s="107"/>
      <c r="O766" s="107"/>
      <c r="P766" s="107"/>
      <c r="Q766" s="107"/>
      <c r="R766" s="107"/>
      <c r="S766" s="107"/>
      <c r="T766" s="107"/>
      <c r="U766" s="107"/>
      <c r="V766" s="107"/>
      <c r="W766" s="107"/>
      <c r="X766" s="107"/>
      <c r="Y766" s="107"/>
      <c r="Z766" s="107"/>
    </row>
    <row r="767" spans="1:26" ht="15" customHeight="1" x14ac:dyDescent="0.15">
      <c r="A767" s="107"/>
      <c r="B767" s="107"/>
      <c r="C767" s="107"/>
      <c r="D767" s="107"/>
      <c r="E767" s="107"/>
      <c r="F767" s="108"/>
      <c r="G767" s="108"/>
      <c r="H767" s="108"/>
      <c r="I767" s="108"/>
      <c r="J767" s="108"/>
      <c r="K767" s="107"/>
      <c r="L767" s="107"/>
      <c r="M767" s="107"/>
      <c r="N767" s="107"/>
      <c r="O767" s="107"/>
      <c r="P767" s="107"/>
      <c r="Q767" s="107"/>
      <c r="R767" s="107"/>
      <c r="S767" s="107"/>
      <c r="T767" s="107"/>
      <c r="U767" s="107"/>
      <c r="V767" s="107"/>
      <c r="W767" s="107"/>
      <c r="X767" s="107"/>
      <c r="Y767" s="107"/>
      <c r="Z767" s="107"/>
    </row>
    <row r="768" spans="1:26" ht="15" customHeight="1" x14ac:dyDescent="0.15">
      <c r="A768" s="107"/>
      <c r="B768" s="107"/>
      <c r="C768" s="107"/>
      <c r="D768" s="107"/>
      <c r="E768" s="107"/>
      <c r="F768" s="108"/>
      <c r="G768" s="108"/>
      <c r="H768" s="108"/>
      <c r="I768" s="108"/>
      <c r="J768" s="108"/>
      <c r="K768" s="107"/>
      <c r="L768" s="107"/>
      <c r="M768" s="107"/>
      <c r="N768" s="107"/>
      <c r="O768" s="107"/>
      <c r="P768" s="107"/>
      <c r="Q768" s="107"/>
      <c r="R768" s="107"/>
      <c r="S768" s="107"/>
      <c r="T768" s="107"/>
      <c r="U768" s="107"/>
      <c r="V768" s="107"/>
      <c r="W768" s="107"/>
      <c r="X768" s="107"/>
      <c r="Y768" s="107"/>
      <c r="Z768" s="107"/>
    </row>
    <row r="769" spans="1:26" ht="15" customHeight="1" x14ac:dyDescent="0.15">
      <c r="A769" s="107"/>
      <c r="B769" s="107"/>
      <c r="C769" s="107"/>
      <c r="D769" s="107"/>
      <c r="E769" s="107"/>
      <c r="F769" s="108"/>
      <c r="G769" s="108"/>
      <c r="H769" s="108"/>
      <c r="I769" s="108"/>
      <c r="J769" s="108"/>
      <c r="K769" s="107"/>
      <c r="L769" s="107"/>
      <c r="M769" s="107"/>
      <c r="N769" s="107"/>
      <c r="O769" s="107"/>
      <c r="P769" s="107"/>
      <c r="Q769" s="107"/>
      <c r="R769" s="107"/>
      <c r="S769" s="107"/>
      <c r="T769" s="107"/>
      <c r="U769" s="107"/>
      <c r="V769" s="107"/>
      <c r="W769" s="107"/>
      <c r="X769" s="107"/>
      <c r="Y769" s="107"/>
      <c r="Z769" s="107"/>
    </row>
    <row r="770" spans="1:26" ht="15" customHeight="1" x14ac:dyDescent="0.15">
      <c r="A770" s="107"/>
      <c r="B770" s="107"/>
      <c r="C770" s="107"/>
      <c r="D770" s="107"/>
      <c r="E770" s="107"/>
      <c r="F770" s="108"/>
      <c r="G770" s="108"/>
      <c r="H770" s="108"/>
      <c r="I770" s="108"/>
      <c r="J770" s="108"/>
      <c r="K770" s="107"/>
      <c r="L770" s="107"/>
      <c r="M770" s="107"/>
      <c r="N770" s="107"/>
      <c r="O770" s="107"/>
      <c r="P770" s="107"/>
      <c r="Q770" s="107"/>
      <c r="R770" s="107"/>
      <c r="S770" s="107"/>
      <c r="T770" s="107"/>
      <c r="U770" s="107"/>
      <c r="V770" s="107"/>
      <c r="W770" s="107"/>
      <c r="X770" s="107"/>
      <c r="Y770" s="107"/>
      <c r="Z770" s="107"/>
    </row>
    <row r="771" spans="1:26" ht="15" customHeight="1" x14ac:dyDescent="0.15">
      <c r="A771" s="107"/>
      <c r="B771" s="107"/>
      <c r="C771" s="107"/>
      <c r="D771" s="107"/>
      <c r="E771" s="107"/>
      <c r="F771" s="108"/>
      <c r="G771" s="108"/>
      <c r="H771" s="108"/>
      <c r="I771" s="108"/>
      <c r="J771" s="108"/>
      <c r="K771" s="107"/>
      <c r="L771" s="107"/>
      <c r="M771" s="107"/>
      <c r="N771" s="107"/>
      <c r="O771" s="107"/>
      <c r="P771" s="107"/>
      <c r="Q771" s="107"/>
      <c r="R771" s="107"/>
      <c r="S771" s="107"/>
      <c r="T771" s="107"/>
      <c r="U771" s="107"/>
      <c r="V771" s="107"/>
      <c r="W771" s="107"/>
      <c r="X771" s="107"/>
      <c r="Y771" s="107"/>
      <c r="Z771" s="107"/>
    </row>
    <row r="772" spans="1:26" ht="15" customHeight="1" x14ac:dyDescent="0.15">
      <c r="A772" s="107"/>
      <c r="B772" s="107"/>
      <c r="C772" s="107"/>
      <c r="D772" s="107"/>
      <c r="E772" s="107"/>
      <c r="F772" s="108"/>
      <c r="G772" s="108"/>
      <c r="H772" s="108"/>
      <c r="I772" s="108"/>
      <c r="J772" s="108"/>
      <c r="K772" s="107"/>
      <c r="L772" s="107"/>
      <c r="M772" s="107"/>
      <c r="N772" s="107"/>
      <c r="O772" s="107"/>
      <c r="P772" s="107"/>
      <c r="Q772" s="107"/>
      <c r="R772" s="107"/>
      <c r="S772" s="107"/>
      <c r="T772" s="107"/>
      <c r="U772" s="107"/>
      <c r="V772" s="107"/>
      <c r="W772" s="107"/>
      <c r="X772" s="107"/>
      <c r="Y772" s="107"/>
      <c r="Z772" s="107"/>
    </row>
    <row r="773" spans="1:26" ht="15" customHeight="1" x14ac:dyDescent="0.15">
      <c r="A773" s="107"/>
      <c r="B773" s="107"/>
      <c r="C773" s="107"/>
      <c r="D773" s="107"/>
      <c r="E773" s="107"/>
      <c r="F773" s="108"/>
      <c r="G773" s="108"/>
      <c r="H773" s="108"/>
      <c r="I773" s="108"/>
      <c r="J773" s="108"/>
      <c r="K773" s="107"/>
      <c r="L773" s="107"/>
      <c r="M773" s="107"/>
      <c r="N773" s="107"/>
      <c r="O773" s="107"/>
      <c r="P773" s="107"/>
      <c r="Q773" s="107"/>
      <c r="R773" s="107"/>
      <c r="S773" s="107"/>
      <c r="T773" s="107"/>
      <c r="U773" s="107"/>
      <c r="V773" s="107"/>
      <c r="W773" s="107"/>
      <c r="X773" s="107"/>
      <c r="Y773" s="107"/>
      <c r="Z773" s="107"/>
    </row>
    <row r="774" spans="1:26" ht="15" customHeight="1" x14ac:dyDescent="0.15">
      <c r="A774" s="107"/>
      <c r="B774" s="107"/>
      <c r="C774" s="107"/>
      <c r="D774" s="107"/>
      <c r="E774" s="107"/>
      <c r="F774" s="108"/>
      <c r="G774" s="108"/>
      <c r="H774" s="108"/>
      <c r="I774" s="108"/>
      <c r="J774" s="108"/>
      <c r="K774" s="107"/>
      <c r="L774" s="107"/>
      <c r="M774" s="107"/>
      <c r="N774" s="107"/>
      <c r="O774" s="107"/>
      <c r="P774" s="107"/>
      <c r="Q774" s="107"/>
      <c r="R774" s="107"/>
      <c r="S774" s="107"/>
      <c r="T774" s="107"/>
      <c r="U774" s="107"/>
      <c r="V774" s="107"/>
      <c r="W774" s="107"/>
      <c r="X774" s="107"/>
      <c r="Y774" s="107"/>
      <c r="Z774" s="107"/>
    </row>
    <row r="775" spans="1:26" ht="15" customHeight="1" x14ac:dyDescent="0.15">
      <c r="A775" s="107"/>
      <c r="B775" s="107"/>
      <c r="C775" s="107"/>
      <c r="D775" s="107"/>
      <c r="E775" s="107"/>
      <c r="F775" s="108"/>
      <c r="G775" s="108"/>
      <c r="H775" s="108"/>
      <c r="I775" s="108"/>
      <c r="J775" s="108"/>
      <c r="K775" s="107"/>
      <c r="L775" s="107"/>
      <c r="M775" s="107"/>
      <c r="N775" s="107"/>
      <c r="O775" s="107"/>
      <c r="P775" s="107"/>
      <c r="Q775" s="107"/>
      <c r="R775" s="107"/>
      <c r="S775" s="107"/>
      <c r="T775" s="107"/>
      <c r="U775" s="107"/>
      <c r="V775" s="107"/>
      <c r="W775" s="107"/>
      <c r="X775" s="107"/>
      <c r="Y775" s="107"/>
      <c r="Z775" s="107"/>
    </row>
    <row r="776" spans="1:26" ht="15" customHeight="1" x14ac:dyDescent="0.15">
      <c r="A776" s="107"/>
      <c r="B776" s="107"/>
      <c r="C776" s="107"/>
      <c r="D776" s="107"/>
      <c r="E776" s="107"/>
      <c r="F776" s="108"/>
      <c r="G776" s="108"/>
      <c r="H776" s="108"/>
      <c r="I776" s="108"/>
      <c r="J776" s="108"/>
      <c r="K776" s="107"/>
      <c r="L776" s="107"/>
      <c r="M776" s="107"/>
      <c r="N776" s="107"/>
      <c r="O776" s="107"/>
      <c r="P776" s="107"/>
      <c r="Q776" s="107"/>
      <c r="R776" s="107"/>
      <c r="S776" s="107"/>
      <c r="T776" s="107"/>
      <c r="U776" s="107"/>
      <c r="V776" s="107"/>
      <c r="W776" s="107"/>
      <c r="X776" s="107"/>
      <c r="Y776" s="107"/>
      <c r="Z776" s="107"/>
    </row>
    <row r="777" spans="1:26" ht="15" customHeight="1" x14ac:dyDescent="0.15">
      <c r="A777" s="107"/>
      <c r="B777" s="107"/>
      <c r="C777" s="107"/>
      <c r="D777" s="107"/>
      <c r="E777" s="107"/>
      <c r="F777" s="108"/>
      <c r="G777" s="108"/>
      <c r="H777" s="108"/>
      <c r="I777" s="108"/>
      <c r="J777" s="108"/>
      <c r="K777" s="107"/>
      <c r="L777" s="107"/>
      <c r="M777" s="107"/>
      <c r="N777" s="107"/>
      <c r="O777" s="107"/>
      <c r="P777" s="107"/>
      <c r="Q777" s="107"/>
      <c r="R777" s="107"/>
      <c r="S777" s="107"/>
      <c r="T777" s="107"/>
      <c r="U777" s="107"/>
      <c r="V777" s="107"/>
      <c r="W777" s="107"/>
      <c r="X777" s="107"/>
      <c r="Y777" s="107"/>
      <c r="Z777" s="107"/>
    </row>
    <row r="778" spans="1:26" ht="15" customHeight="1" x14ac:dyDescent="0.15">
      <c r="A778" s="107"/>
      <c r="B778" s="107"/>
      <c r="C778" s="107"/>
      <c r="D778" s="107"/>
      <c r="E778" s="107"/>
      <c r="F778" s="108"/>
      <c r="G778" s="108"/>
      <c r="H778" s="108"/>
      <c r="I778" s="108"/>
      <c r="J778" s="108"/>
      <c r="K778" s="107"/>
      <c r="L778" s="107"/>
      <c r="M778" s="107"/>
      <c r="N778" s="107"/>
      <c r="O778" s="107"/>
      <c r="P778" s="107"/>
      <c r="Q778" s="107"/>
      <c r="R778" s="107"/>
      <c r="S778" s="107"/>
      <c r="T778" s="107"/>
      <c r="U778" s="107"/>
      <c r="V778" s="107"/>
      <c r="W778" s="107"/>
      <c r="X778" s="107"/>
      <c r="Y778" s="107"/>
      <c r="Z778" s="107"/>
    </row>
    <row r="779" spans="1:26" ht="15" customHeight="1" x14ac:dyDescent="0.15">
      <c r="A779" s="107"/>
      <c r="B779" s="107"/>
      <c r="C779" s="107"/>
      <c r="D779" s="107"/>
      <c r="E779" s="107"/>
      <c r="F779" s="108"/>
      <c r="G779" s="108"/>
      <c r="H779" s="108"/>
      <c r="I779" s="108"/>
      <c r="J779" s="108"/>
      <c r="K779" s="107"/>
      <c r="L779" s="107"/>
      <c r="M779" s="107"/>
      <c r="N779" s="107"/>
      <c r="O779" s="107"/>
      <c r="P779" s="107"/>
      <c r="Q779" s="107"/>
      <c r="R779" s="107"/>
      <c r="S779" s="107"/>
      <c r="T779" s="107"/>
      <c r="U779" s="107"/>
      <c r="V779" s="107"/>
      <c r="W779" s="107"/>
      <c r="X779" s="107"/>
      <c r="Y779" s="107"/>
      <c r="Z779" s="107"/>
    </row>
    <row r="780" spans="1:26" ht="15" customHeight="1" x14ac:dyDescent="0.15">
      <c r="A780" s="107"/>
      <c r="B780" s="107"/>
      <c r="C780" s="107"/>
      <c r="D780" s="107"/>
      <c r="E780" s="107"/>
      <c r="F780" s="108"/>
      <c r="G780" s="108"/>
      <c r="H780" s="108"/>
      <c r="I780" s="108"/>
      <c r="J780" s="108"/>
      <c r="K780" s="107"/>
      <c r="L780" s="107"/>
      <c r="M780" s="107"/>
      <c r="N780" s="107"/>
      <c r="O780" s="107"/>
      <c r="P780" s="107"/>
      <c r="Q780" s="107"/>
      <c r="R780" s="107"/>
      <c r="S780" s="107"/>
      <c r="T780" s="107"/>
      <c r="U780" s="107"/>
      <c r="V780" s="107"/>
      <c r="W780" s="107"/>
      <c r="X780" s="107"/>
      <c r="Y780" s="107"/>
      <c r="Z780" s="107"/>
    </row>
    <row r="781" spans="1:26" ht="15" customHeight="1" x14ac:dyDescent="0.15">
      <c r="A781" s="107"/>
      <c r="B781" s="107"/>
      <c r="C781" s="107"/>
      <c r="D781" s="107"/>
      <c r="E781" s="107"/>
      <c r="F781" s="108"/>
      <c r="G781" s="108"/>
      <c r="H781" s="108"/>
      <c r="I781" s="108"/>
      <c r="J781" s="108"/>
      <c r="K781" s="107"/>
      <c r="L781" s="107"/>
      <c r="M781" s="107"/>
      <c r="N781" s="107"/>
      <c r="O781" s="107"/>
      <c r="P781" s="107"/>
      <c r="Q781" s="107"/>
      <c r="R781" s="107"/>
      <c r="S781" s="107"/>
      <c r="T781" s="107"/>
      <c r="U781" s="107"/>
      <c r="V781" s="107"/>
      <c r="W781" s="107"/>
      <c r="X781" s="107"/>
      <c r="Y781" s="107"/>
      <c r="Z781" s="107"/>
    </row>
    <row r="782" spans="1:26" ht="15" customHeight="1" x14ac:dyDescent="0.15">
      <c r="A782" s="107"/>
      <c r="B782" s="107"/>
      <c r="C782" s="107"/>
      <c r="D782" s="107"/>
      <c r="E782" s="107"/>
      <c r="F782" s="108"/>
      <c r="G782" s="108"/>
      <c r="H782" s="108"/>
      <c r="I782" s="108"/>
      <c r="J782" s="108"/>
      <c r="K782" s="107"/>
      <c r="L782" s="107"/>
      <c r="M782" s="107"/>
      <c r="N782" s="107"/>
      <c r="O782" s="107"/>
      <c r="P782" s="107"/>
      <c r="Q782" s="107"/>
      <c r="R782" s="107"/>
      <c r="S782" s="107"/>
      <c r="T782" s="107"/>
      <c r="U782" s="107"/>
      <c r="V782" s="107"/>
      <c r="W782" s="107"/>
      <c r="X782" s="107"/>
      <c r="Y782" s="107"/>
      <c r="Z782" s="107"/>
    </row>
    <row r="783" spans="1:26" ht="15" customHeight="1" x14ac:dyDescent="0.15">
      <c r="A783" s="107"/>
      <c r="B783" s="107"/>
      <c r="C783" s="107"/>
      <c r="D783" s="107"/>
      <c r="E783" s="107"/>
      <c r="F783" s="108"/>
      <c r="G783" s="108"/>
      <c r="H783" s="108"/>
      <c r="I783" s="108"/>
      <c r="J783" s="108"/>
      <c r="K783" s="107"/>
      <c r="L783" s="107"/>
      <c r="M783" s="107"/>
      <c r="N783" s="107"/>
      <c r="O783" s="107"/>
      <c r="P783" s="107"/>
      <c r="Q783" s="107"/>
      <c r="R783" s="107"/>
      <c r="S783" s="107"/>
      <c r="T783" s="107"/>
      <c r="U783" s="107"/>
      <c r="V783" s="107"/>
      <c r="W783" s="107"/>
      <c r="X783" s="107"/>
      <c r="Y783" s="107"/>
      <c r="Z783" s="107"/>
    </row>
    <row r="784" spans="1:26" ht="15" customHeight="1" x14ac:dyDescent="0.15">
      <c r="A784" s="107"/>
      <c r="B784" s="107"/>
      <c r="C784" s="107"/>
      <c r="D784" s="107"/>
      <c r="E784" s="107"/>
      <c r="F784" s="108"/>
      <c r="G784" s="108"/>
      <c r="H784" s="108"/>
      <c r="I784" s="108"/>
      <c r="J784" s="108"/>
      <c r="K784" s="107"/>
      <c r="L784" s="107"/>
      <c r="M784" s="107"/>
      <c r="N784" s="107"/>
      <c r="O784" s="107"/>
      <c r="P784" s="107"/>
      <c r="Q784" s="107"/>
      <c r="R784" s="107"/>
      <c r="S784" s="107"/>
      <c r="T784" s="107"/>
      <c r="U784" s="107"/>
      <c r="V784" s="107"/>
      <c r="W784" s="107"/>
      <c r="X784" s="107"/>
      <c r="Y784" s="107"/>
      <c r="Z784" s="107"/>
    </row>
    <row r="785" spans="1:26" ht="15" customHeight="1" x14ac:dyDescent="0.15">
      <c r="A785" s="107"/>
      <c r="B785" s="107"/>
      <c r="C785" s="107"/>
      <c r="D785" s="107"/>
      <c r="E785" s="107"/>
      <c r="F785" s="108"/>
      <c r="G785" s="108"/>
      <c r="H785" s="108"/>
      <c r="I785" s="108"/>
      <c r="J785" s="108"/>
      <c r="K785" s="107"/>
      <c r="L785" s="107"/>
      <c r="M785" s="107"/>
      <c r="N785" s="107"/>
      <c r="O785" s="107"/>
      <c r="P785" s="107"/>
      <c r="Q785" s="107"/>
      <c r="R785" s="107"/>
      <c r="S785" s="107"/>
      <c r="T785" s="107"/>
      <c r="U785" s="107"/>
      <c r="V785" s="107"/>
      <c r="W785" s="107"/>
      <c r="X785" s="107"/>
      <c r="Y785" s="107"/>
      <c r="Z785" s="107"/>
    </row>
    <row r="786" spans="1:26" ht="15" customHeight="1" x14ac:dyDescent="0.15">
      <c r="A786" s="107"/>
      <c r="B786" s="107"/>
      <c r="C786" s="107"/>
      <c r="D786" s="107"/>
      <c r="E786" s="107"/>
      <c r="F786" s="108"/>
      <c r="G786" s="108"/>
      <c r="H786" s="108"/>
      <c r="I786" s="108"/>
      <c r="J786" s="108"/>
      <c r="K786" s="107"/>
      <c r="L786" s="107"/>
      <c r="M786" s="107"/>
      <c r="N786" s="107"/>
      <c r="O786" s="107"/>
      <c r="P786" s="107"/>
      <c r="Q786" s="107"/>
      <c r="R786" s="107"/>
      <c r="S786" s="107"/>
      <c r="T786" s="107"/>
      <c r="U786" s="107"/>
      <c r="V786" s="107"/>
      <c r="W786" s="107"/>
      <c r="X786" s="107"/>
      <c r="Y786" s="107"/>
      <c r="Z786" s="107"/>
    </row>
    <row r="787" spans="1:26" ht="15" customHeight="1" x14ac:dyDescent="0.15">
      <c r="A787" s="107"/>
      <c r="B787" s="107"/>
      <c r="C787" s="107"/>
      <c r="D787" s="107"/>
      <c r="E787" s="107"/>
      <c r="F787" s="108"/>
      <c r="G787" s="108"/>
      <c r="H787" s="108"/>
      <c r="I787" s="108"/>
      <c r="J787" s="108"/>
      <c r="K787" s="107"/>
      <c r="L787" s="107"/>
      <c r="M787" s="107"/>
      <c r="N787" s="107"/>
      <c r="O787" s="107"/>
      <c r="P787" s="107"/>
      <c r="Q787" s="107"/>
      <c r="R787" s="107"/>
      <c r="S787" s="107"/>
      <c r="T787" s="107"/>
      <c r="U787" s="107"/>
      <c r="V787" s="107"/>
      <c r="W787" s="107"/>
      <c r="X787" s="107"/>
      <c r="Y787" s="107"/>
      <c r="Z787" s="107"/>
    </row>
    <row r="788" spans="1:26" ht="15" customHeight="1" x14ac:dyDescent="0.15">
      <c r="A788" s="107"/>
      <c r="B788" s="107"/>
      <c r="C788" s="107"/>
      <c r="D788" s="107"/>
      <c r="E788" s="107"/>
      <c r="F788" s="108"/>
      <c r="G788" s="108"/>
      <c r="H788" s="108"/>
      <c r="I788" s="108"/>
      <c r="J788" s="108"/>
      <c r="K788" s="107"/>
      <c r="L788" s="107"/>
      <c r="M788" s="107"/>
      <c r="N788" s="107"/>
      <c r="O788" s="107"/>
      <c r="P788" s="107"/>
      <c r="Q788" s="107"/>
      <c r="R788" s="107"/>
      <c r="S788" s="107"/>
      <c r="T788" s="107"/>
      <c r="U788" s="107"/>
      <c r="V788" s="107"/>
      <c r="W788" s="107"/>
      <c r="X788" s="107"/>
      <c r="Y788" s="107"/>
      <c r="Z788" s="107"/>
    </row>
    <row r="789" spans="1:26" ht="15" customHeight="1" x14ac:dyDescent="0.15">
      <c r="A789" s="107"/>
      <c r="B789" s="107"/>
      <c r="C789" s="107"/>
      <c r="D789" s="107"/>
      <c r="E789" s="107"/>
      <c r="F789" s="108"/>
      <c r="G789" s="108"/>
      <c r="H789" s="108"/>
      <c r="I789" s="108"/>
      <c r="J789" s="108"/>
      <c r="K789" s="107"/>
      <c r="L789" s="107"/>
      <c r="M789" s="107"/>
      <c r="N789" s="107"/>
      <c r="O789" s="107"/>
      <c r="P789" s="107"/>
      <c r="Q789" s="107"/>
      <c r="R789" s="107"/>
      <c r="S789" s="107"/>
      <c r="T789" s="107"/>
      <c r="U789" s="107"/>
      <c r="V789" s="107"/>
      <c r="W789" s="107"/>
      <c r="X789" s="107"/>
      <c r="Y789" s="107"/>
      <c r="Z789" s="107"/>
    </row>
    <row r="790" spans="1:26" ht="15" customHeight="1" x14ac:dyDescent="0.15">
      <c r="A790" s="107"/>
      <c r="B790" s="107"/>
      <c r="C790" s="107"/>
      <c r="D790" s="107"/>
      <c r="E790" s="107"/>
      <c r="F790" s="108"/>
      <c r="G790" s="108"/>
      <c r="H790" s="108"/>
      <c r="I790" s="108"/>
      <c r="J790" s="108"/>
      <c r="K790" s="107"/>
      <c r="L790" s="107"/>
      <c r="M790" s="107"/>
      <c r="N790" s="107"/>
      <c r="O790" s="107"/>
      <c r="P790" s="107"/>
      <c r="Q790" s="107"/>
      <c r="R790" s="107"/>
      <c r="S790" s="107"/>
      <c r="T790" s="107"/>
      <c r="U790" s="107"/>
      <c r="V790" s="107"/>
      <c r="W790" s="107"/>
      <c r="X790" s="107"/>
      <c r="Y790" s="107"/>
      <c r="Z790" s="107"/>
    </row>
    <row r="791" spans="1:26" ht="15" customHeight="1" x14ac:dyDescent="0.15">
      <c r="A791" s="107"/>
      <c r="B791" s="107"/>
      <c r="C791" s="107"/>
      <c r="D791" s="107"/>
      <c r="E791" s="107"/>
      <c r="F791" s="108"/>
      <c r="G791" s="108"/>
      <c r="H791" s="108"/>
      <c r="I791" s="108"/>
      <c r="J791" s="108"/>
      <c r="K791" s="107"/>
      <c r="L791" s="107"/>
      <c r="M791" s="107"/>
      <c r="N791" s="107"/>
      <c r="O791" s="107"/>
      <c r="P791" s="107"/>
      <c r="Q791" s="107"/>
      <c r="R791" s="107"/>
      <c r="S791" s="107"/>
      <c r="T791" s="107"/>
      <c r="U791" s="107"/>
      <c r="V791" s="107"/>
      <c r="W791" s="107"/>
      <c r="X791" s="107"/>
      <c r="Y791" s="107"/>
      <c r="Z791" s="107"/>
    </row>
    <row r="792" spans="1:26" ht="15" customHeight="1" x14ac:dyDescent="0.15">
      <c r="A792" s="107"/>
      <c r="B792" s="107"/>
      <c r="C792" s="107"/>
      <c r="D792" s="107"/>
      <c r="E792" s="107"/>
      <c r="F792" s="108"/>
      <c r="G792" s="108"/>
      <c r="H792" s="108"/>
      <c r="I792" s="108"/>
      <c r="J792" s="108"/>
      <c r="K792" s="107"/>
      <c r="L792" s="107"/>
      <c r="M792" s="107"/>
      <c r="N792" s="107"/>
      <c r="O792" s="107"/>
      <c r="P792" s="107"/>
      <c r="Q792" s="107"/>
      <c r="R792" s="107"/>
      <c r="S792" s="107"/>
      <c r="T792" s="107"/>
      <c r="U792" s="107"/>
      <c r="V792" s="107"/>
      <c r="W792" s="107"/>
      <c r="X792" s="107"/>
      <c r="Y792" s="107"/>
      <c r="Z792" s="107"/>
    </row>
    <row r="793" spans="1:26" ht="15" customHeight="1" x14ac:dyDescent="0.15">
      <c r="A793" s="107"/>
      <c r="B793" s="107"/>
      <c r="C793" s="107"/>
      <c r="D793" s="107"/>
      <c r="E793" s="107"/>
      <c r="F793" s="108"/>
      <c r="G793" s="108"/>
      <c r="H793" s="108"/>
      <c r="I793" s="108"/>
      <c r="J793" s="108"/>
      <c r="K793" s="107"/>
      <c r="L793" s="107"/>
      <c r="M793" s="107"/>
      <c r="N793" s="107"/>
      <c r="O793" s="107"/>
      <c r="P793" s="107"/>
      <c r="Q793" s="107"/>
      <c r="R793" s="107"/>
      <c r="S793" s="107"/>
      <c r="T793" s="107"/>
      <c r="U793" s="107"/>
      <c r="V793" s="107"/>
      <c r="W793" s="107"/>
      <c r="X793" s="107"/>
      <c r="Y793" s="107"/>
      <c r="Z793" s="107"/>
    </row>
    <row r="794" spans="1:26" ht="15" customHeight="1" x14ac:dyDescent="0.15">
      <c r="A794" s="107"/>
      <c r="B794" s="107"/>
      <c r="C794" s="107"/>
      <c r="D794" s="107"/>
      <c r="E794" s="107"/>
      <c r="F794" s="108"/>
      <c r="G794" s="108"/>
      <c r="H794" s="108"/>
      <c r="I794" s="108"/>
      <c r="J794" s="108"/>
      <c r="K794" s="107"/>
      <c r="L794" s="107"/>
      <c r="M794" s="107"/>
      <c r="N794" s="107"/>
      <c r="O794" s="107"/>
      <c r="P794" s="107"/>
      <c r="Q794" s="107"/>
      <c r="R794" s="107"/>
      <c r="S794" s="107"/>
      <c r="T794" s="107"/>
      <c r="U794" s="107"/>
      <c r="V794" s="107"/>
      <c r="W794" s="107"/>
      <c r="X794" s="107"/>
      <c r="Y794" s="107"/>
      <c r="Z794" s="107"/>
    </row>
    <row r="795" spans="1:26" ht="15" customHeight="1" x14ac:dyDescent="0.15">
      <c r="A795" s="107"/>
      <c r="B795" s="107"/>
      <c r="C795" s="107"/>
      <c r="D795" s="107"/>
      <c r="E795" s="107"/>
      <c r="F795" s="108"/>
      <c r="G795" s="108"/>
      <c r="H795" s="108"/>
      <c r="I795" s="108"/>
      <c r="J795" s="108"/>
      <c r="K795" s="107"/>
      <c r="L795" s="107"/>
      <c r="M795" s="107"/>
      <c r="N795" s="107"/>
      <c r="O795" s="107"/>
      <c r="P795" s="107"/>
      <c r="Q795" s="107"/>
      <c r="R795" s="107"/>
      <c r="S795" s="107"/>
      <c r="T795" s="107"/>
      <c r="U795" s="107"/>
      <c r="V795" s="107"/>
      <c r="W795" s="107"/>
      <c r="X795" s="107"/>
      <c r="Y795" s="107"/>
      <c r="Z795" s="107"/>
    </row>
    <row r="796" spans="1:26" ht="15" customHeight="1" x14ac:dyDescent="0.15">
      <c r="A796" s="107"/>
      <c r="B796" s="107"/>
      <c r="C796" s="107"/>
      <c r="D796" s="107"/>
      <c r="E796" s="107"/>
      <c r="F796" s="108"/>
      <c r="G796" s="108"/>
      <c r="H796" s="108"/>
      <c r="I796" s="108"/>
      <c r="J796" s="108"/>
      <c r="K796" s="107"/>
      <c r="L796" s="107"/>
      <c r="M796" s="107"/>
      <c r="N796" s="107"/>
      <c r="O796" s="107"/>
      <c r="P796" s="107"/>
      <c r="Q796" s="107"/>
      <c r="R796" s="107"/>
      <c r="S796" s="107"/>
      <c r="T796" s="107"/>
      <c r="U796" s="107"/>
      <c r="V796" s="107"/>
      <c r="W796" s="107"/>
      <c r="X796" s="107"/>
      <c r="Y796" s="107"/>
      <c r="Z796" s="107"/>
    </row>
    <row r="797" spans="1:26" ht="15" customHeight="1" x14ac:dyDescent="0.15">
      <c r="A797" s="107"/>
      <c r="B797" s="107"/>
      <c r="C797" s="107"/>
      <c r="D797" s="107"/>
      <c r="E797" s="107"/>
      <c r="F797" s="108"/>
      <c r="G797" s="108"/>
      <c r="H797" s="108"/>
      <c r="I797" s="108"/>
      <c r="J797" s="108"/>
      <c r="K797" s="107"/>
      <c r="L797" s="107"/>
      <c r="M797" s="107"/>
      <c r="N797" s="107"/>
      <c r="O797" s="107"/>
      <c r="P797" s="107"/>
      <c r="Q797" s="107"/>
      <c r="R797" s="107"/>
      <c r="S797" s="107"/>
      <c r="T797" s="107"/>
      <c r="U797" s="107"/>
      <c r="V797" s="107"/>
      <c r="W797" s="107"/>
      <c r="X797" s="107"/>
      <c r="Y797" s="107"/>
      <c r="Z797" s="107"/>
    </row>
    <row r="798" spans="1:26" ht="15" customHeight="1" x14ac:dyDescent="0.15">
      <c r="A798" s="107"/>
      <c r="B798" s="107"/>
      <c r="C798" s="107"/>
      <c r="D798" s="107"/>
      <c r="E798" s="107"/>
      <c r="F798" s="108"/>
      <c r="G798" s="108"/>
      <c r="H798" s="108"/>
      <c r="I798" s="108"/>
      <c r="J798" s="108"/>
      <c r="K798" s="107"/>
      <c r="L798" s="107"/>
      <c r="M798" s="107"/>
      <c r="N798" s="107"/>
      <c r="O798" s="107"/>
      <c r="P798" s="107"/>
      <c r="Q798" s="107"/>
      <c r="R798" s="107"/>
      <c r="S798" s="107"/>
      <c r="T798" s="107"/>
      <c r="U798" s="107"/>
      <c r="V798" s="107"/>
      <c r="W798" s="107"/>
      <c r="X798" s="107"/>
      <c r="Y798" s="107"/>
      <c r="Z798" s="107"/>
    </row>
    <row r="799" spans="1:26" ht="15" customHeight="1" x14ac:dyDescent="0.15">
      <c r="A799" s="107"/>
      <c r="B799" s="107"/>
      <c r="C799" s="107"/>
      <c r="D799" s="107"/>
      <c r="E799" s="107"/>
      <c r="F799" s="108"/>
      <c r="G799" s="108"/>
      <c r="H799" s="108"/>
      <c r="I799" s="108"/>
      <c r="J799" s="108"/>
      <c r="K799" s="107"/>
      <c r="L799" s="107"/>
      <c r="M799" s="107"/>
      <c r="N799" s="107"/>
      <c r="O799" s="107"/>
      <c r="P799" s="107"/>
      <c r="Q799" s="107"/>
      <c r="R799" s="107"/>
      <c r="S799" s="107"/>
      <c r="T799" s="107"/>
      <c r="U799" s="107"/>
      <c r="V799" s="107"/>
      <c r="W799" s="107"/>
      <c r="X799" s="107"/>
      <c r="Y799" s="107"/>
      <c r="Z799" s="107"/>
    </row>
    <row r="800" spans="1:26" ht="15" customHeight="1" x14ac:dyDescent="0.15">
      <c r="A800" s="107"/>
      <c r="B800" s="107"/>
      <c r="C800" s="107"/>
      <c r="D800" s="107"/>
      <c r="E800" s="107"/>
      <c r="F800" s="108"/>
      <c r="G800" s="108"/>
      <c r="H800" s="108"/>
      <c r="I800" s="108"/>
      <c r="J800" s="108"/>
      <c r="K800" s="107"/>
      <c r="L800" s="107"/>
      <c r="M800" s="107"/>
      <c r="N800" s="107"/>
      <c r="O800" s="107"/>
      <c r="P800" s="107"/>
      <c r="Q800" s="107"/>
      <c r="R800" s="107"/>
      <c r="S800" s="107"/>
      <c r="T800" s="107"/>
      <c r="U800" s="107"/>
      <c r="V800" s="107"/>
      <c r="W800" s="107"/>
      <c r="X800" s="107"/>
      <c r="Y800" s="107"/>
      <c r="Z800" s="107"/>
    </row>
    <row r="801" spans="1:26" ht="15" customHeight="1" x14ac:dyDescent="0.15">
      <c r="A801" s="107"/>
      <c r="B801" s="107"/>
      <c r="C801" s="107"/>
      <c r="D801" s="107"/>
      <c r="E801" s="107"/>
      <c r="F801" s="108"/>
      <c r="G801" s="108"/>
      <c r="H801" s="108"/>
      <c r="I801" s="108"/>
      <c r="J801" s="108"/>
      <c r="K801" s="107"/>
      <c r="L801" s="107"/>
      <c r="M801" s="107"/>
      <c r="N801" s="107"/>
      <c r="O801" s="107"/>
      <c r="P801" s="107"/>
      <c r="Q801" s="107"/>
      <c r="R801" s="107"/>
      <c r="S801" s="107"/>
      <c r="T801" s="107"/>
      <c r="U801" s="107"/>
      <c r="V801" s="107"/>
      <c r="W801" s="107"/>
      <c r="X801" s="107"/>
      <c r="Y801" s="107"/>
      <c r="Z801" s="107"/>
    </row>
    <row r="802" spans="1:26" ht="15" customHeight="1" x14ac:dyDescent="0.15">
      <c r="A802" s="107"/>
      <c r="B802" s="107"/>
      <c r="C802" s="107"/>
      <c r="D802" s="107"/>
      <c r="E802" s="107"/>
      <c r="F802" s="108"/>
      <c r="G802" s="108"/>
      <c r="H802" s="108"/>
      <c r="I802" s="108"/>
      <c r="J802" s="108"/>
      <c r="K802" s="107"/>
      <c r="L802" s="107"/>
      <c r="M802" s="107"/>
      <c r="N802" s="107"/>
      <c r="O802" s="107"/>
      <c r="P802" s="107"/>
      <c r="Q802" s="107"/>
      <c r="R802" s="107"/>
      <c r="S802" s="107"/>
      <c r="T802" s="107"/>
      <c r="U802" s="107"/>
      <c r="V802" s="107"/>
      <c r="W802" s="107"/>
      <c r="X802" s="107"/>
      <c r="Y802" s="107"/>
      <c r="Z802" s="107"/>
    </row>
    <row r="803" spans="1:26" ht="15" customHeight="1" x14ac:dyDescent="0.15">
      <c r="A803" s="107"/>
      <c r="B803" s="107"/>
      <c r="C803" s="107"/>
      <c r="D803" s="107"/>
      <c r="E803" s="107"/>
      <c r="F803" s="108"/>
      <c r="G803" s="108"/>
      <c r="H803" s="108"/>
      <c r="I803" s="108"/>
      <c r="J803" s="108"/>
      <c r="K803" s="107"/>
      <c r="L803" s="107"/>
      <c r="M803" s="107"/>
      <c r="N803" s="107"/>
      <c r="O803" s="107"/>
      <c r="P803" s="107"/>
      <c r="Q803" s="107"/>
      <c r="R803" s="107"/>
      <c r="S803" s="107"/>
      <c r="T803" s="107"/>
      <c r="U803" s="107"/>
      <c r="V803" s="107"/>
      <c r="W803" s="107"/>
      <c r="X803" s="107"/>
      <c r="Y803" s="107"/>
      <c r="Z803" s="107"/>
    </row>
    <row r="804" spans="1:26" ht="15" customHeight="1" x14ac:dyDescent="0.15">
      <c r="A804" s="107"/>
      <c r="B804" s="107"/>
      <c r="C804" s="107"/>
      <c r="D804" s="107"/>
      <c r="E804" s="107"/>
      <c r="F804" s="108"/>
      <c r="G804" s="108"/>
      <c r="H804" s="108"/>
      <c r="I804" s="108"/>
      <c r="J804" s="108"/>
      <c r="K804" s="107"/>
      <c r="L804" s="107"/>
      <c r="M804" s="107"/>
      <c r="N804" s="107"/>
      <c r="O804" s="107"/>
      <c r="P804" s="107"/>
      <c r="Q804" s="107"/>
      <c r="R804" s="107"/>
      <c r="S804" s="107"/>
      <c r="T804" s="107"/>
      <c r="U804" s="107"/>
      <c r="V804" s="107"/>
      <c r="W804" s="107"/>
      <c r="X804" s="107"/>
      <c r="Y804" s="107"/>
      <c r="Z804" s="107"/>
    </row>
    <row r="805" spans="1:26" ht="15" customHeight="1" x14ac:dyDescent="0.15">
      <c r="A805" s="107"/>
      <c r="B805" s="107"/>
      <c r="C805" s="107"/>
      <c r="D805" s="107"/>
      <c r="E805" s="107"/>
      <c r="F805" s="108"/>
      <c r="G805" s="108"/>
      <c r="H805" s="108"/>
      <c r="I805" s="108"/>
      <c r="J805" s="108"/>
      <c r="K805" s="107"/>
      <c r="L805" s="107"/>
      <c r="M805" s="107"/>
      <c r="N805" s="107"/>
      <c r="O805" s="107"/>
      <c r="P805" s="107"/>
      <c r="Q805" s="107"/>
      <c r="R805" s="107"/>
      <c r="S805" s="107"/>
      <c r="T805" s="107"/>
      <c r="U805" s="107"/>
      <c r="V805" s="107"/>
      <c r="W805" s="107"/>
      <c r="X805" s="107"/>
      <c r="Y805" s="107"/>
      <c r="Z805" s="107"/>
    </row>
    <row r="806" spans="1:26" ht="15" customHeight="1" x14ac:dyDescent="0.15">
      <c r="A806" s="107"/>
      <c r="B806" s="107"/>
      <c r="C806" s="107"/>
      <c r="D806" s="107"/>
      <c r="E806" s="107"/>
      <c r="F806" s="108"/>
      <c r="G806" s="108"/>
      <c r="H806" s="108"/>
      <c r="I806" s="108"/>
      <c r="J806" s="108"/>
      <c r="K806" s="107"/>
      <c r="L806" s="107"/>
      <c r="M806" s="107"/>
      <c r="N806" s="107"/>
      <c r="O806" s="107"/>
      <c r="P806" s="107"/>
      <c r="Q806" s="107"/>
      <c r="R806" s="107"/>
      <c r="S806" s="107"/>
      <c r="T806" s="107"/>
      <c r="U806" s="107"/>
      <c r="V806" s="107"/>
      <c r="W806" s="107"/>
      <c r="X806" s="107"/>
      <c r="Y806" s="107"/>
      <c r="Z806" s="107"/>
    </row>
    <row r="807" spans="1:26" ht="15" customHeight="1" x14ac:dyDescent="0.15">
      <c r="A807" s="107"/>
      <c r="B807" s="107"/>
      <c r="C807" s="107"/>
      <c r="D807" s="107"/>
      <c r="E807" s="107"/>
      <c r="F807" s="108"/>
      <c r="G807" s="108"/>
      <c r="H807" s="108"/>
      <c r="I807" s="108"/>
      <c r="J807" s="108"/>
      <c r="K807" s="107"/>
      <c r="L807" s="107"/>
      <c r="M807" s="107"/>
      <c r="N807" s="107"/>
      <c r="O807" s="107"/>
      <c r="P807" s="107"/>
      <c r="Q807" s="107"/>
      <c r="R807" s="107"/>
      <c r="S807" s="107"/>
      <c r="T807" s="107"/>
      <c r="U807" s="107"/>
      <c r="V807" s="107"/>
      <c r="W807" s="107"/>
      <c r="X807" s="107"/>
      <c r="Y807" s="107"/>
      <c r="Z807" s="107"/>
    </row>
    <row r="808" spans="1:26" ht="15" customHeight="1" x14ac:dyDescent="0.15">
      <c r="A808" s="107"/>
      <c r="B808" s="107"/>
      <c r="C808" s="107"/>
      <c r="D808" s="107"/>
      <c r="E808" s="107"/>
      <c r="F808" s="108"/>
      <c r="G808" s="108"/>
      <c r="H808" s="108"/>
      <c r="I808" s="108"/>
      <c r="J808" s="108"/>
      <c r="K808" s="107"/>
      <c r="L808" s="107"/>
      <c r="M808" s="107"/>
      <c r="N808" s="107"/>
      <c r="O808" s="107"/>
      <c r="P808" s="107"/>
      <c r="Q808" s="107"/>
      <c r="R808" s="107"/>
      <c r="S808" s="107"/>
      <c r="T808" s="107"/>
      <c r="U808" s="107"/>
      <c r="V808" s="107"/>
      <c r="W808" s="107"/>
      <c r="X808" s="107"/>
      <c r="Y808" s="107"/>
      <c r="Z808" s="107"/>
    </row>
    <row r="809" spans="1:26" ht="15" customHeight="1" x14ac:dyDescent="0.15">
      <c r="A809" s="107"/>
      <c r="B809" s="107"/>
      <c r="C809" s="107"/>
      <c r="D809" s="107"/>
      <c r="E809" s="107"/>
      <c r="F809" s="108"/>
      <c r="G809" s="108"/>
      <c r="H809" s="108"/>
      <c r="I809" s="108"/>
      <c r="J809" s="108"/>
      <c r="K809" s="107"/>
      <c r="L809" s="107"/>
      <c r="M809" s="107"/>
      <c r="N809" s="107"/>
      <c r="O809" s="107"/>
      <c r="P809" s="107"/>
      <c r="Q809" s="107"/>
      <c r="R809" s="107"/>
      <c r="S809" s="107"/>
      <c r="T809" s="107"/>
      <c r="U809" s="107"/>
      <c r="V809" s="107"/>
      <c r="W809" s="107"/>
      <c r="X809" s="107"/>
      <c r="Y809" s="107"/>
      <c r="Z809" s="107"/>
    </row>
    <row r="810" spans="1:26" ht="15" customHeight="1" x14ac:dyDescent="0.15">
      <c r="A810" s="107"/>
      <c r="B810" s="107"/>
      <c r="C810" s="107"/>
      <c r="D810" s="107"/>
      <c r="E810" s="107"/>
      <c r="F810" s="108"/>
      <c r="G810" s="108"/>
      <c r="H810" s="108"/>
      <c r="I810" s="108"/>
      <c r="J810" s="108"/>
      <c r="K810" s="107"/>
      <c r="L810" s="107"/>
      <c r="M810" s="107"/>
      <c r="N810" s="107"/>
      <c r="O810" s="107"/>
      <c r="P810" s="107"/>
      <c r="Q810" s="107"/>
      <c r="R810" s="107"/>
      <c r="S810" s="107"/>
      <c r="T810" s="107"/>
      <c r="U810" s="107"/>
      <c r="V810" s="107"/>
      <c r="W810" s="107"/>
      <c r="X810" s="107"/>
      <c r="Y810" s="107"/>
      <c r="Z810" s="107"/>
    </row>
    <row r="811" spans="1:26" ht="15" customHeight="1" x14ac:dyDescent="0.15">
      <c r="A811" s="107"/>
      <c r="B811" s="107"/>
      <c r="C811" s="107"/>
      <c r="D811" s="107"/>
      <c r="E811" s="107"/>
      <c r="F811" s="108"/>
      <c r="G811" s="108"/>
      <c r="H811" s="108"/>
      <c r="I811" s="108"/>
      <c r="J811" s="108"/>
      <c r="K811" s="107"/>
      <c r="L811" s="107"/>
      <c r="M811" s="107"/>
      <c r="N811" s="107"/>
      <c r="O811" s="107"/>
      <c r="P811" s="107"/>
      <c r="Q811" s="107"/>
      <c r="R811" s="107"/>
      <c r="S811" s="107"/>
      <c r="T811" s="107"/>
      <c r="U811" s="107"/>
      <c r="V811" s="107"/>
      <c r="W811" s="107"/>
      <c r="X811" s="107"/>
      <c r="Y811" s="107"/>
      <c r="Z811" s="107"/>
    </row>
    <row r="812" spans="1:26" ht="15" customHeight="1" x14ac:dyDescent="0.15">
      <c r="A812" s="107"/>
      <c r="B812" s="107"/>
      <c r="C812" s="107"/>
      <c r="D812" s="107"/>
      <c r="E812" s="107"/>
      <c r="F812" s="108"/>
      <c r="G812" s="108"/>
      <c r="H812" s="108"/>
      <c r="I812" s="108"/>
      <c r="J812" s="108"/>
      <c r="K812" s="107"/>
      <c r="L812" s="107"/>
      <c r="M812" s="107"/>
      <c r="N812" s="107"/>
      <c r="O812" s="107"/>
      <c r="P812" s="107"/>
      <c r="Q812" s="107"/>
      <c r="R812" s="107"/>
      <c r="S812" s="107"/>
      <c r="T812" s="107"/>
      <c r="U812" s="107"/>
      <c r="V812" s="107"/>
      <c r="W812" s="107"/>
      <c r="X812" s="107"/>
      <c r="Y812" s="107"/>
      <c r="Z812" s="107"/>
    </row>
    <row r="813" spans="1:26" ht="15" customHeight="1" x14ac:dyDescent="0.15">
      <c r="A813" s="107"/>
      <c r="B813" s="107"/>
      <c r="C813" s="107"/>
      <c r="D813" s="107"/>
      <c r="E813" s="107"/>
      <c r="F813" s="108"/>
      <c r="G813" s="108"/>
      <c r="H813" s="108"/>
      <c r="I813" s="108"/>
      <c r="J813" s="108"/>
      <c r="K813" s="107"/>
      <c r="L813" s="107"/>
      <c r="M813" s="107"/>
      <c r="N813" s="107"/>
      <c r="O813" s="107"/>
      <c r="P813" s="107"/>
      <c r="Q813" s="107"/>
      <c r="R813" s="107"/>
      <c r="S813" s="107"/>
      <c r="T813" s="107"/>
      <c r="U813" s="107"/>
      <c r="V813" s="107"/>
      <c r="W813" s="107"/>
      <c r="X813" s="107"/>
      <c r="Y813" s="107"/>
      <c r="Z813" s="107"/>
    </row>
    <row r="814" spans="1:26" ht="15" customHeight="1" x14ac:dyDescent="0.15">
      <c r="A814" s="107"/>
      <c r="B814" s="107"/>
      <c r="C814" s="107"/>
      <c r="D814" s="107"/>
      <c r="E814" s="107"/>
      <c r="F814" s="108"/>
      <c r="G814" s="108"/>
      <c r="H814" s="108"/>
      <c r="I814" s="108"/>
      <c r="J814" s="108"/>
      <c r="K814" s="107"/>
      <c r="L814" s="107"/>
      <c r="M814" s="107"/>
      <c r="N814" s="107"/>
      <c r="O814" s="107"/>
      <c r="P814" s="107"/>
      <c r="Q814" s="107"/>
      <c r="R814" s="107"/>
      <c r="S814" s="107"/>
      <c r="T814" s="107"/>
      <c r="U814" s="107"/>
      <c r="V814" s="107"/>
      <c r="W814" s="107"/>
      <c r="X814" s="107"/>
      <c r="Y814" s="107"/>
      <c r="Z814" s="107"/>
    </row>
    <row r="815" spans="1:26" ht="15" customHeight="1" x14ac:dyDescent="0.15">
      <c r="A815" s="107"/>
      <c r="B815" s="107"/>
      <c r="C815" s="107"/>
      <c r="D815" s="107"/>
      <c r="E815" s="107"/>
      <c r="F815" s="108"/>
      <c r="G815" s="108"/>
      <c r="H815" s="108"/>
      <c r="I815" s="108"/>
      <c r="J815" s="108"/>
      <c r="K815" s="107"/>
      <c r="L815" s="107"/>
      <c r="M815" s="107"/>
      <c r="N815" s="107"/>
      <c r="O815" s="107"/>
      <c r="P815" s="107"/>
      <c r="Q815" s="107"/>
      <c r="R815" s="107"/>
      <c r="S815" s="107"/>
      <c r="T815" s="107"/>
      <c r="U815" s="107"/>
      <c r="V815" s="107"/>
      <c r="W815" s="107"/>
      <c r="X815" s="107"/>
      <c r="Y815" s="107"/>
      <c r="Z815" s="107"/>
    </row>
    <row r="816" spans="1:26" ht="15" customHeight="1" x14ac:dyDescent="0.15">
      <c r="A816" s="107"/>
      <c r="B816" s="107"/>
      <c r="C816" s="107"/>
      <c r="D816" s="107"/>
      <c r="E816" s="107"/>
      <c r="F816" s="108"/>
      <c r="G816" s="108"/>
      <c r="H816" s="108"/>
      <c r="I816" s="108"/>
      <c r="J816" s="108"/>
      <c r="K816" s="107"/>
      <c r="L816" s="107"/>
      <c r="M816" s="107"/>
      <c r="N816" s="107"/>
      <c r="O816" s="107"/>
      <c r="P816" s="107"/>
      <c r="Q816" s="107"/>
      <c r="R816" s="107"/>
      <c r="S816" s="107"/>
      <c r="T816" s="107"/>
      <c r="U816" s="107"/>
      <c r="V816" s="107"/>
      <c r="W816" s="107"/>
      <c r="X816" s="107"/>
      <c r="Y816" s="107"/>
      <c r="Z816" s="107"/>
    </row>
    <row r="817" spans="1:26" ht="15" customHeight="1" x14ac:dyDescent="0.15">
      <c r="A817" s="107"/>
      <c r="B817" s="107"/>
      <c r="C817" s="107"/>
      <c r="D817" s="107"/>
      <c r="E817" s="107"/>
      <c r="F817" s="108"/>
      <c r="G817" s="108"/>
      <c r="H817" s="108"/>
      <c r="I817" s="108"/>
      <c r="J817" s="108"/>
      <c r="K817" s="107"/>
      <c r="L817" s="107"/>
      <c r="M817" s="107"/>
      <c r="N817" s="107"/>
      <c r="O817" s="107"/>
      <c r="P817" s="107"/>
      <c r="Q817" s="107"/>
      <c r="R817" s="107"/>
      <c r="S817" s="107"/>
      <c r="T817" s="107"/>
      <c r="U817" s="107"/>
      <c r="V817" s="107"/>
      <c r="W817" s="107"/>
      <c r="X817" s="107"/>
      <c r="Y817" s="107"/>
      <c r="Z817" s="107"/>
    </row>
    <row r="818" spans="1:26" ht="15" customHeight="1" x14ac:dyDescent="0.15">
      <c r="A818" s="107"/>
      <c r="B818" s="107"/>
      <c r="C818" s="107"/>
      <c r="D818" s="107"/>
      <c r="E818" s="107"/>
      <c r="F818" s="108"/>
      <c r="G818" s="108"/>
      <c r="H818" s="108"/>
      <c r="I818" s="108"/>
      <c r="J818" s="108"/>
      <c r="K818" s="107"/>
      <c r="L818" s="107"/>
      <c r="M818" s="107"/>
      <c r="N818" s="107"/>
      <c r="O818" s="107"/>
      <c r="P818" s="107"/>
      <c r="Q818" s="107"/>
      <c r="R818" s="107"/>
      <c r="S818" s="107"/>
      <c r="T818" s="107"/>
      <c r="U818" s="107"/>
      <c r="V818" s="107"/>
      <c r="W818" s="107"/>
      <c r="X818" s="107"/>
      <c r="Y818" s="107"/>
      <c r="Z818" s="107"/>
    </row>
    <row r="819" spans="1:26" ht="15" customHeight="1" x14ac:dyDescent="0.15">
      <c r="A819" s="107"/>
      <c r="B819" s="107"/>
      <c r="C819" s="107"/>
      <c r="D819" s="107"/>
      <c r="E819" s="107"/>
      <c r="F819" s="108"/>
      <c r="G819" s="108"/>
      <c r="H819" s="108"/>
      <c r="I819" s="108"/>
      <c r="J819" s="108"/>
      <c r="K819" s="107"/>
      <c r="L819" s="107"/>
      <c r="M819" s="107"/>
      <c r="N819" s="107"/>
      <c r="O819" s="107"/>
      <c r="P819" s="107"/>
      <c r="Q819" s="107"/>
      <c r="R819" s="107"/>
      <c r="S819" s="107"/>
      <c r="T819" s="107"/>
      <c r="U819" s="107"/>
      <c r="V819" s="107"/>
      <c r="W819" s="107"/>
      <c r="X819" s="107"/>
      <c r="Y819" s="107"/>
      <c r="Z819" s="107"/>
    </row>
    <row r="820" spans="1:26" ht="15" customHeight="1" x14ac:dyDescent="0.15">
      <c r="A820" s="107"/>
      <c r="B820" s="107"/>
      <c r="C820" s="107"/>
      <c r="D820" s="107"/>
      <c r="E820" s="107"/>
      <c r="F820" s="108"/>
      <c r="G820" s="108"/>
      <c r="H820" s="108"/>
      <c r="I820" s="108"/>
      <c r="J820" s="108"/>
      <c r="K820" s="107"/>
      <c r="L820" s="107"/>
      <c r="M820" s="107"/>
      <c r="N820" s="107"/>
      <c r="O820" s="107"/>
      <c r="P820" s="107"/>
      <c r="Q820" s="107"/>
      <c r="R820" s="107"/>
      <c r="S820" s="107"/>
      <c r="T820" s="107"/>
      <c r="U820" s="107"/>
      <c r="V820" s="107"/>
      <c r="W820" s="107"/>
      <c r="X820" s="107"/>
      <c r="Y820" s="107"/>
      <c r="Z820" s="107"/>
    </row>
    <row r="821" spans="1:26" ht="15" customHeight="1" x14ac:dyDescent="0.15">
      <c r="A821" s="107"/>
      <c r="B821" s="107"/>
      <c r="C821" s="107"/>
      <c r="D821" s="107"/>
      <c r="E821" s="107"/>
      <c r="F821" s="108"/>
      <c r="G821" s="108"/>
      <c r="H821" s="108"/>
      <c r="I821" s="108"/>
      <c r="J821" s="108"/>
      <c r="K821" s="107"/>
      <c r="L821" s="107"/>
      <c r="M821" s="107"/>
      <c r="N821" s="107"/>
      <c r="O821" s="107"/>
      <c r="P821" s="107"/>
      <c r="Q821" s="107"/>
      <c r="R821" s="107"/>
      <c r="S821" s="107"/>
      <c r="T821" s="107"/>
      <c r="U821" s="107"/>
      <c r="V821" s="107"/>
      <c r="W821" s="107"/>
      <c r="X821" s="107"/>
      <c r="Y821" s="107"/>
      <c r="Z821" s="107"/>
    </row>
    <row r="822" spans="1:26" ht="15" customHeight="1" x14ac:dyDescent="0.15">
      <c r="A822" s="107"/>
      <c r="B822" s="107"/>
      <c r="C822" s="107"/>
      <c r="D822" s="107"/>
      <c r="E822" s="107"/>
      <c r="F822" s="108"/>
      <c r="G822" s="108"/>
      <c r="H822" s="108"/>
      <c r="I822" s="108"/>
      <c r="J822" s="108"/>
      <c r="K822" s="107"/>
      <c r="L822" s="107"/>
      <c r="M822" s="107"/>
      <c r="N822" s="107"/>
      <c r="O822" s="107"/>
      <c r="P822" s="107"/>
      <c r="Q822" s="107"/>
      <c r="R822" s="107"/>
      <c r="S822" s="107"/>
      <c r="T822" s="107"/>
      <c r="U822" s="107"/>
      <c r="V822" s="107"/>
      <c r="W822" s="107"/>
      <c r="X822" s="107"/>
      <c r="Y822" s="107"/>
      <c r="Z822" s="107"/>
    </row>
    <row r="823" spans="1:26" ht="15" customHeight="1" x14ac:dyDescent="0.15">
      <c r="A823" s="107"/>
      <c r="B823" s="107"/>
      <c r="C823" s="107"/>
      <c r="D823" s="107"/>
      <c r="E823" s="107"/>
      <c r="F823" s="108"/>
      <c r="G823" s="108"/>
      <c r="H823" s="108"/>
      <c r="I823" s="108"/>
      <c r="J823" s="108"/>
      <c r="K823" s="107"/>
      <c r="L823" s="107"/>
      <c r="M823" s="107"/>
      <c r="N823" s="107"/>
      <c r="O823" s="107"/>
      <c r="P823" s="107"/>
      <c r="Q823" s="107"/>
      <c r="R823" s="107"/>
      <c r="S823" s="107"/>
      <c r="T823" s="107"/>
      <c r="U823" s="107"/>
      <c r="V823" s="107"/>
      <c r="W823" s="107"/>
      <c r="X823" s="107"/>
      <c r="Y823" s="107"/>
      <c r="Z823" s="107"/>
    </row>
    <row r="824" spans="1:26" ht="15" customHeight="1" x14ac:dyDescent="0.15">
      <c r="A824" s="107"/>
      <c r="B824" s="107"/>
      <c r="C824" s="107"/>
      <c r="D824" s="107"/>
      <c r="E824" s="107"/>
      <c r="F824" s="108"/>
      <c r="G824" s="108"/>
      <c r="H824" s="108"/>
      <c r="I824" s="108"/>
      <c r="J824" s="108"/>
      <c r="K824" s="107"/>
      <c r="L824" s="107"/>
      <c r="M824" s="107"/>
      <c r="N824" s="107"/>
      <c r="O824" s="107"/>
      <c r="P824" s="107"/>
      <c r="Q824" s="107"/>
      <c r="R824" s="107"/>
      <c r="S824" s="107"/>
      <c r="T824" s="107"/>
      <c r="U824" s="107"/>
      <c r="V824" s="107"/>
      <c r="W824" s="107"/>
      <c r="X824" s="107"/>
      <c r="Y824" s="107"/>
      <c r="Z824" s="107"/>
    </row>
    <row r="825" spans="1:26" ht="15" customHeight="1" x14ac:dyDescent="0.15">
      <c r="A825" s="107"/>
      <c r="B825" s="107"/>
      <c r="C825" s="107"/>
      <c r="D825" s="107"/>
      <c r="E825" s="107"/>
      <c r="F825" s="108"/>
      <c r="G825" s="108"/>
      <c r="H825" s="108"/>
      <c r="I825" s="108"/>
      <c r="J825" s="108"/>
      <c r="K825" s="107"/>
      <c r="L825" s="107"/>
      <c r="M825" s="107"/>
      <c r="N825" s="107"/>
      <c r="O825" s="107"/>
      <c r="P825" s="107"/>
      <c r="Q825" s="107"/>
      <c r="R825" s="107"/>
      <c r="S825" s="107"/>
      <c r="T825" s="107"/>
      <c r="U825" s="107"/>
      <c r="V825" s="107"/>
      <c r="W825" s="107"/>
      <c r="X825" s="107"/>
      <c r="Y825" s="107"/>
      <c r="Z825" s="107"/>
    </row>
    <row r="826" spans="1:26" ht="15" customHeight="1" x14ac:dyDescent="0.15">
      <c r="A826" s="107"/>
      <c r="B826" s="107"/>
      <c r="C826" s="107"/>
      <c r="D826" s="107"/>
      <c r="E826" s="107"/>
      <c r="F826" s="108"/>
      <c r="G826" s="108"/>
      <c r="H826" s="108"/>
      <c r="I826" s="108"/>
      <c r="J826" s="108"/>
      <c r="K826" s="107"/>
      <c r="L826" s="107"/>
      <c r="M826" s="107"/>
      <c r="N826" s="107"/>
      <c r="O826" s="107"/>
      <c r="P826" s="107"/>
      <c r="Q826" s="107"/>
      <c r="R826" s="107"/>
      <c r="S826" s="107"/>
      <c r="T826" s="107"/>
      <c r="U826" s="107"/>
      <c r="V826" s="107"/>
      <c r="W826" s="107"/>
      <c r="X826" s="107"/>
      <c r="Y826" s="107"/>
      <c r="Z826" s="107"/>
    </row>
    <row r="827" spans="1:26" ht="15" customHeight="1" x14ac:dyDescent="0.15">
      <c r="A827" s="107"/>
      <c r="B827" s="107"/>
      <c r="C827" s="107"/>
      <c r="D827" s="107"/>
      <c r="E827" s="107"/>
      <c r="F827" s="108"/>
      <c r="G827" s="108"/>
      <c r="H827" s="108"/>
      <c r="I827" s="108"/>
      <c r="J827" s="108"/>
      <c r="K827" s="107"/>
      <c r="L827" s="107"/>
      <c r="M827" s="107"/>
      <c r="N827" s="107"/>
      <c r="O827" s="107"/>
      <c r="P827" s="107"/>
      <c r="Q827" s="107"/>
      <c r="R827" s="107"/>
      <c r="S827" s="107"/>
      <c r="T827" s="107"/>
      <c r="U827" s="107"/>
      <c r="V827" s="107"/>
      <c r="W827" s="107"/>
      <c r="X827" s="107"/>
      <c r="Y827" s="107"/>
      <c r="Z827" s="107"/>
    </row>
    <row r="828" spans="1:26" ht="15" customHeight="1" x14ac:dyDescent="0.15">
      <c r="A828" s="107"/>
      <c r="B828" s="107"/>
      <c r="C828" s="107"/>
      <c r="D828" s="107"/>
      <c r="E828" s="107"/>
      <c r="F828" s="108"/>
      <c r="G828" s="108"/>
      <c r="H828" s="108"/>
      <c r="I828" s="108"/>
      <c r="J828" s="108"/>
      <c r="K828" s="107"/>
      <c r="L828" s="107"/>
      <c r="M828" s="107"/>
      <c r="N828" s="107"/>
      <c r="O828" s="107"/>
      <c r="P828" s="107"/>
      <c r="Q828" s="107"/>
      <c r="R828" s="107"/>
      <c r="S828" s="107"/>
      <c r="T828" s="107"/>
      <c r="U828" s="107"/>
      <c r="V828" s="107"/>
      <c r="W828" s="107"/>
      <c r="X828" s="107"/>
      <c r="Y828" s="107"/>
      <c r="Z828" s="107"/>
    </row>
    <row r="829" spans="1:26" ht="15" customHeight="1" x14ac:dyDescent="0.15">
      <c r="A829" s="107"/>
      <c r="B829" s="107"/>
      <c r="C829" s="107"/>
      <c r="D829" s="107"/>
      <c r="E829" s="107"/>
      <c r="F829" s="108"/>
      <c r="G829" s="108"/>
      <c r="H829" s="108"/>
      <c r="I829" s="108"/>
      <c r="J829" s="108"/>
      <c r="K829" s="107"/>
      <c r="L829" s="107"/>
      <c r="M829" s="107"/>
      <c r="N829" s="107"/>
      <c r="O829" s="107"/>
      <c r="P829" s="107"/>
      <c r="Q829" s="107"/>
      <c r="R829" s="107"/>
      <c r="S829" s="107"/>
      <c r="T829" s="107"/>
      <c r="U829" s="107"/>
      <c r="V829" s="107"/>
      <c r="W829" s="107"/>
      <c r="X829" s="107"/>
      <c r="Y829" s="107"/>
      <c r="Z829" s="107"/>
    </row>
    <row r="830" spans="1:26" ht="15" customHeight="1" x14ac:dyDescent="0.15">
      <c r="A830" s="107"/>
      <c r="B830" s="107"/>
      <c r="C830" s="107"/>
      <c r="D830" s="107"/>
      <c r="E830" s="107"/>
      <c r="F830" s="108"/>
      <c r="G830" s="108"/>
      <c r="H830" s="108"/>
      <c r="I830" s="108"/>
      <c r="J830" s="108"/>
      <c r="K830" s="107"/>
      <c r="L830" s="107"/>
      <c r="M830" s="107"/>
      <c r="N830" s="107"/>
      <c r="O830" s="107"/>
      <c r="P830" s="107"/>
      <c r="Q830" s="107"/>
      <c r="R830" s="107"/>
      <c r="S830" s="107"/>
      <c r="T830" s="107"/>
      <c r="U830" s="107"/>
      <c r="V830" s="107"/>
      <c r="W830" s="107"/>
      <c r="X830" s="107"/>
      <c r="Y830" s="107"/>
      <c r="Z830" s="107"/>
    </row>
    <row r="831" spans="1:26" ht="15" customHeight="1" x14ac:dyDescent="0.15">
      <c r="A831" s="107"/>
      <c r="B831" s="107"/>
      <c r="C831" s="107"/>
      <c r="D831" s="107"/>
      <c r="E831" s="107"/>
      <c r="F831" s="108"/>
      <c r="G831" s="108"/>
      <c r="H831" s="108"/>
      <c r="I831" s="108"/>
      <c r="J831" s="108"/>
      <c r="K831" s="107"/>
      <c r="L831" s="107"/>
      <c r="M831" s="107"/>
      <c r="N831" s="107"/>
      <c r="O831" s="107"/>
      <c r="P831" s="107"/>
      <c r="Q831" s="107"/>
      <c r="R831" s="107"/>
      <c r="S831" s="107"/>
      <c r="T831" s="107"/>
      <c r="U831" s="107"/>
      <c r="V831" s="107"/>
      <c r="W831" s="107"/>
      <c r="X831" s="107"/>
      <c r="Y831" s="107"/>
      <c r="Z831" s="107"/>
    </row>
    <row r="832" spans="1:26" ht="15" customHeight="1" x14ac:dyDescent="0.15">
      <c r="A832" s="107"/>
      <c r="B832" s="107"/>
      <c r="C832" s="107"/>
      <c r="D832" s="107"/>
      <c r="E832" s="107"/>
      <c r="F832" s="108"/>
      <c r="G832" s="108"/>
      <c r="H832" s="108"/>
      <c r="I832" s="108"/>
      <c r="J832" s="108"/>
      <c r="K832" s="107"/>
      <c r="L832" s="107"/>
      <c r="M832" s="107"/>
      <c r="N832" s="107"/>
      <c r="O832" s="107"/>
      <c r="P832" s="107"/>
      <c r="Q832" s="107"/>
      <c r="R832" s="107"/>
      <c r="S832" s="107"/>
      <c r="T832" s="107"/>
      <c r="U832" s="107"/>
      <c r="V832" s="107"/>
      <c r="W832" s="107"/>
      <c r="X832" s="107"/>
      <c r="Y832" s="107"/>
      <c r="Z832" s="107"/>
    </row>
    <row r="833" spans="1:26" ht="15" customHeight="1" x14ac:dyDescent="0.15">
      <c r="A833" s="107"/>
      <c r="B833" s="107"/>
      <c r="C833" s="107"/>
      <c r="D833" s="107"/>
      <c r="E833" s="107"/>
      <c r="F833" s="108"/>
      <c r="G833" s="108"/>
      <c r="H833" s="108"/>
      <c r="I833" s="108"/>
      <c r="J833" s="108"/>
      <c r="K833" s="107"/>
      <c r="L833" s="107"/>
      <c r="M833" s="107"/>
      <c r="N833" s="107"/>
      <c r="O833" s="107"/>
      <c r="P833" s="107"/>
      <c r="Q833" s="107"/>
      <c r="R833" s="107"/>
      <c r="S833" s="107"/>
      <c r="T833" s="107"/>
      <c r="U833" s="107"/>
      <c r="V833" s="107"/>
      <c r="W833" s="107"/>
      <c r="X833" s="107"/>
      <c r="Y833" s="107"/>
      <c r="Z833" s="107"/>
    </row>
    <row r="834" spans="1:26" ht="15" customHeight="1" x14ac:dyDescent="0.15">
      <c r="A834" s="107"/>
      <c r="B834" s="107"/>
      <c r="C834" s="107"/>
      <c r="D834" s="107"/>
      <c r="E834" s="107"/>
      <c r="F834" s="108"/>
      <c r="G834" s="108"/>
      <c r="H834" s="108"/>
      <c r="I834" s="108"/>
      <c r="J834" s="108"/>
      <c r="K834" s="107"/>
      <c r="L834" s="107"/>
      <c r="M834" s="107"/>
      <c r="N834" s="107"/>
      <c r="O834" s="107"/>
      <c r="P834" s="107"/>
      <c r="Q834" s="107"/>
      <c r="R834" s="107"/>
      <c r="S834" s="107"/>
      <c r="T834" s="107"/>
      <c r="U834" s="107"/>
      <c r="V834" s="107"/>
      <c r="W834" s="107"/>
      <c r="X834" s="107"/>
      <c r="Y834" s="107"/>
      <c r="Z834" s="107"/>
    </row>
    <row r="835" spans="1:26" ht="15" customHeight="1" x14ac:dyDescent="0.15">
      <c r="A835" s="107"/>
      <c r="B835" s="107"/>
      <c r="C835" s="107"/>
      <c r="D835" s="107"/>
      <c r="E835" s="107"/>
      <c r="F835" s="108"/>
      <c r="G835" s="108"/>
      <c r="H835" s="108"/>
      <c r="I835" s="108"/>
      <c r="J835" s="108"/>
      <c r="K835" s="107"/>
      <c r="L835" s="107"/>
      <c r="M835" s="107"/>
      <c r="N835" s="107"/>
      <c r="O835" s="107"/>
      <c r="P835" s="107"/>
      <c r="Q835" s="107"/>
      <c r="R835" s="107"/>
      <c r="S835" s="107"/>
      <c r="T835" s="107"/>
      <c r="U835" s="107"/>
      <c r="V835" s="107"/>
      <c r="W835" s="107"/>
      <c r="X835" s="107"/>
      <c r="Y835" s="107"/>
      <c r="Z835" s="107"/>
    </row>
    <row r="836" spans="1:26" ht="15" customHeight="1" x14ac:dyDescent="0.15">
      <c r="A836" s="107"/>
      <c r="B836" s="107"/>
      <c r="C836" s="107"/>
      <c r="D836" s="107"/>
      <c r="E836" s="107"/>
      <c r="F836" s="108"/>
      <c r="G836" s="108"/>
      <c r="H836" s="108"/>
      <c r="I836" s="108"/>
      <c r="J836" s="108"/>
      <c r="K836" s="107"/>
      <c r="L836" s="107"/>
      <c r="M836" s="107"/>
      <c r="N836" s="107"/>
      <c r="O836" s="107"/>
      <c r="P836" s="107"/>
      <c r="Q836" s="107"/>
      <c r="R836" s="107"/>
      <c r="S836" s="107"/>
      <c r="T836" s="107"/>
      <c r="U836" s="107"/>
      <c r="V836" s="107"/>
      <c r="W836" s="107"/>
      <c r="X836" s="107"/>
      <c r="Y836" s="107"/>
      <c r="Z836" s="107"/>
    </row>
    <row r="837" spans="1:26" ht="15" customHeight="1" x14ac:dyDescent="0.15">
      <c r="A837" s="107"/>
      <c r="B837" s="107"/>
      <c r="C837" s="107"/>
      <c r="D837" s="107"/>
      <c r="E837" s="107"/>
      <c r="F837" s="108"/>
      <c r="G837" s="108"/>
      <c r="H837" s="108"/>
      <c r="I837" s="108"/>
      <c r="J837" s="108"/>
      <c r="K837" s="107"/>
      <c r="L837" s="107"/>
      <c r="M837" s="107"/>
      <c r="N837" s="107"/>
      <c r="O837" s="107"/>
      <c r="P837" s="107"/>
      <c r="Q837" s="107"/>
      <c r="R837" s="107"/>
      <c r="S837" s="107"/>
      <c r="T837" s="107"/>
      <c r="U837" s="107"/>
      <c r="V837" s="107"/>
      <c r="W837" s="107"/>
      <c r="X837" s="107"/>
      <c r="Y837" s="107"/>
      <c r="Z837" s="107"/>
    </row>
    <row r="838" spans="1:26" ht="15" customHeight="1" x14ac:dyDescent="0.15">
      <c r="A838" s="107"/>
      <c r="B838" s="107"/>
      <c r="C838" s="107"/>
      <c r="D838" s="107"/>
      <c r="E838" s="107"/>
      <c r="F838" s="108"/>
      <c r="G838" s="108"/>
      <c r="H838" s="108"/>
      <c r="I838" s="108"/>
      <c r="J838" s="108"/>
      <c r="K838" s="107"/>
      <c r="L838" s="107"/>
      <c r="M838" s="107"/>
      <c r="N838" s="107"/>
      <c r="O838" s="107"/>
      <c r="P838" s="107"/>
      <c r="Q838" s="107"/>
      <c r="R838" s="107"/>
      <c r="S838" s="107"/>
      <c r="T838" s="107"/>
      <c r="U838" s="107"/>
      <c r="V838" s="107"/>
      <c r="W838" s="107"/>
      <c r="X838" s="107"/>
      <c r="Y838" s="107"/>
      <c r="Z838" s="107"/>
    </row>
    <row r="839" spans="1:26" ht="15" customHeight="1" x14ac:dyDescent="0.15">
      <c r="A839" s="107"/>
      <c r="B839" s="107"/>
      <c r="C839" s="107"/>
      <c r="D839" s="107"/>
      <c r="E839" s="107"/>
      <c r="F839" s="108"/>
      <c r="G839" s="108"/>
      <c r="H839" s="108"/>
      <c r="I839" s="108"/>
      <c r="J839" s="108"/>
      <c r="K839" s="107"/>
      <c r="L839" s="107"/>
      <c r="M839" s="107"/>
      <c r="N839" s="107"/>
      <c r="O839" s="107"/>
      <c r="P839" s="107"/>
      <c r="Q839" s="107"/>
      <c r="R839" s="107"/>
      <c r="S839" s="107"/>
      <c r="T839" s="107"/>
      <c r="U839" s="107"/>
      <c r="V839" s="107"/>
      <c r="W839" s="107"/>
      <c r="X839" s="107"/>
      <c r="Y839" s="107"/>
      <c r="Z839" s="107"/>
    </row>
    <row r="840" spans="1:26" ht="15" customHeight="1" x14ac:dyDescent="0.15">
      <c r="A840" s="107"/>
      <c r="B840" s="107"/>
      <c r="C840" s="107"/>
      <c r="D840" s="107"/>
      <c r="E840" s="107"/>
      <c r="F840" s="108"/>
      <c r="G840" s="108"/>
      <c r="H840" s="108"/>
      <c r="I840" s="108"/>
      <c r="J840" s="108"/>
      <c r="K840" s="107"/>
      <c r="L840" s="107"/>
      <c r="M840" s="107"/>
      <c r="N840" s="107"/>
      <c r="O840" s="107"/>
      <c r="P840" s="107"/>
      <c r="Q840" s="107"/>
      <c r="R840" s="107"/>
      <c r="S840" s="107"/>
      <c r="T840" s="107"/>
      <c r="U840" s="107"/>
      <c r="V840" s="107"/>
      <c r="W840" s="107"/>
      <c r="X840" s="107"/>
      <c r="Y840" s="107"/>
      <c r="Z840" s="107"/>
    </row>
    <row r="841" spans="1:26" ht="15" customHeight="1" x14ac:dyDescent="0.15">
      <c r="A841" s="107"/>
      <c r="B841" s="107"/>
      <c r="C841" s="107"/>
      <c r="D841" s="107"/>
      <c r="E841" s="107"/>
      <c r="F841" s="108"/>
      <c r="G841" s="108"/>
      <c r="H841" s="108"/>
      <c r="I841" s="108"/>
      <c r="J841" s="108"/>
      <c r="K841" s="107"/>
      <c r="L841" s="107"/>
      <c r="M841" s="107"/>
      <c r="N841" s="107"/>
      <c r="O841" s="107"/>
      <c r="P841" s="107"/>
      <c r="Q841" s="107"/>
      <c r="R841" s="107"/>
      <c r="S841" s="107"/>
      <c r="T841" s="107"/>
      <c r="U841" s="107"/>
      <c r="V841" s="107"/>
      <c r="W841" s="107"/>
      <c r="X841" s="107"/>
      <c r="Y841" s="107"/>
      <c r="Z841" s="107"/>
    </row>
    <row r="842" spans="1:26" ht="15" customHeight="1" x14ac:dyDescent="0.15">
      <c r="A842" s="107"/>
      <c r="B842" s="107"/>
      <c r="C842" s="107"/>
      <c r="D842" s="107"/>
      <c r="E842" s="107"/>
      <c r="F842" s="108"/>
      <c r="G842" s="108"/>
      <c r="H842" s="108"/>
      <c r="I842" s="108"/>
      <c r="J842" s="108"/>
      <c r="K842" s="107"/>
      <c r="L842" s="107"/>
      <c r="M842" s="107"/>
      <c r="N842" s="107"/>
      <c r="O842" s="107"/>
      <c r="P842" s="107"/>
      <c r="Q842" s="107"/>
      <c r="R842" s="107"/>
      <c r="S842" s="107"/>
      <c r="T842" s="107"/>
      <c r="U842" s="107"/>
      <c r="V842" s="107"/>
      <c r="W842" s="107"/>
      <c r="X842" s="107"/>
      <c r="Y842" s="107"/>
      <c r="Z842" s="107"/>
    </row>
    <row r="843" spans="1:26" ht="15" customHeight="1" x14ac:dyDescent="0.15">
      <c r="A843" s="107"/>
      <c r="B843" s="107"/>
      <c r="C843" s="107"/>
      <c r="D843" s="107"/>
      <c r="E843" s="107"/>
      <c r="F843" s="108"/>
      <c r="G843" s="108"/>
      <c r="H843" s="108"/>
      <c r="I843" s="108"/>
      <c r="J843" s="108"/>
      <c r="K843" s="107"/>
      <c r="L843" s="107"/>
      <c r="M843" s="107"/>
      <c r="N843" s="107"/>
      <c r="O843" s="107"/>
      <c r="P843" s="107"/>
      <c r="Q843" s="107"/>
      <c r="R843" s="107"/>
      <c r="S843" s="107"/>
      <c r="T843" s="107"/>
      <c r="U843" s="107"/>
      <c r="V843" s="107"/>
      <c r="W843" s="107"/>
      <c r="X843" s="107"/>
      <c r="Y843" s="107"/>
      <c r="Z843" s="107"/>
    </row>
    <row r="844" spans="1:26" ht="15" customHeight="1" x14ac:dyDescent="0.15">
      <c r="A844" s="107"/>
      <c r="B844" s="107"/>
      <c r="C844" s="107"/>
      <c r="D844" s="107"/>
      <c r="E844" s="107"/>
      <c r="F844" s="108"/>
      <c r="G844" s="108"/>
      <c r="H844" s="108"/>
      <c r="I844" s="108"/>
      <c r="J844" s="108"/>
      <c r="K844" s="107"/>
      <c r="L844" s="107"/>
      <c r="M844" s="107"/>
      <c r="N844" s="107"/>
      <c r="O844" s="107"/>
      <c r="P844" s="107"/>
      <c r="Q844" s="107"/>
      <c r="R844" s="107"/>
      <c r="S844" s="107"/>
      <c r="T844" s="107"/>
      <c r="U844" s="107"/>
      <c r="V844" s="107"/>
      <c r="W844" s="107"/>
      <c r="X844" s="107"/>
      <c r="Y844" s="107"/>
      <c r="Z844" s="107"/>
    </row>
    <row r="845" spans="1:26" ht="15" customHeight="1" x14ac:dyDescent="0.15">
      <c r="A845" s="107"/>
      <c r="B845" s="107"/>
      <c r="C845" s="107"/>
      <c r="D845" s="107"/>
      <c r="E845" s="107"/>
      <c r="F845" s="108"/>
      <c r="G845" s="108"/>
      <c r="H845" s="108"/>
      <c r="I845" s="108"/>
      <c r="J845" s="108"/>
      <c r="K845" s="107"/>
      <c r="L845" s="107"/>
      <c r="M845" s="107"/>
      <c r="N845" s="107"/>
      <c r="O845" s="107"/>
      <c r="P845" s="107"/>
      <c r="Q845" s="107"/>
      <c r="R845" s="107"/>
      <c r="S845" s="107"/>
      <c r="T845" s="107"/>
      <c r="U845" s="107"/>
      <c r="V845" s="107"/>
      <c r="W845" s="107"/>
      <c r="X845" s="107"/>
      <c r="Y845" s="107"/>
      <c r="Z845" s="107"/>
    </row>
    <row r="846" spans="1:26" ht="15" customHeight="1" x14ac:dyDescent="0.15">
      <c r="A846" s="107"/>
      <c r="B846" s="107"/>
      <c r="C846" s="107"/>
      <c r="D846" s="107"/>
      <c r="E846" s="107"/>
      <c r="F846" s="108"/>
      <c r="G846" s="108"/>
      <c r="H846" s="108"/>
      <c r="I846" s="108"/>
      <c r="J846" s="108"/>
      <c r="K846" s="107"/>
      <c r="L846" s="107"/>
      <c r="M846" s="107"/>
      <c r="N846" s="107"/>
      <c r="O846" s="107"/>
      <c r="P846" s="107"/>
      <c r="Q846" s="107"/>
      <c r="R846" s="107"/>
      <c r="S846" s="107"/>
      <c r="T846" s="107"/>
      <c r="U846" s="107"/>
      <c r="V846" s="107"/>
      <c r="W846" s="107"/>
      <c r="X846" s="107"/>
      <c r="Y846" s="107"/>
      <c r="Z846" s="107"/>
    </row>
    <row r="847" spans="1:26" ht="15" customHeight="1" x14ac:dyDescent="0.15">
      <c r="A847" s="107"/>
      <c r="B847" s="107"/>
      <c r="C847" s="107"/>
      <c r="D847" s="107"/>
      <c r="E847" s="107"/>
      <c r="F847" s="108"/>
      <c r="G847" s="108"/>
      <c r="H847" s="108"/>
      <c r="I847" s="108"/>
      <c r="J847" s="108"/>
      <c r="K847" s="107"/>
      <c r="L847" s="107"/>
      <c r="M847" s="107"/>
      <c r="N847" s="107"/>
      <c r="O847" s="107"/>
      <c r="P847" s="107"/>
      <c r="Q847" s="107"/>
      <c r="R847" s="107"/>
      <c r="S847" s="107"/>
      <c r="T847" s="107"/>
      <c r="U847" s="107"/>
      <c r="V847" s="107"/>
      <c r="W847" s="107"/>
      <c r="X847" s="107"/>
      <c r="Y847" s="107"/>
      <c r="Z847" s="107"/>
    </row>
    <row r="848" spans="1:26" ht="15" customHeight="1" x14ac:dyDescent="0.15">
      <c r="A848" s="107"/>
      <c r="B848" s="107"/>
      <c r="C848" s="107"/>
      <c r="D848" s="107"/>
      <c r="E848" s="107"/>
      <c r="F848" s="108"/>
      <c r="G848" s="108"/>
      <c r="H848" s="108"/>
      <c r="I848" s="108"/>
      <c r="J848" s="108"/>
      <c r="K848" s="107"/>
      <c r="L848" s="107"/>
      <c r="M848" s="107"/>
      <c r="N848" s="107"/>
      <c r="O848" s="107"/>
      <c r="P848" s="107"/>
      <c r="Q848" s="107"/>
      <c r="R848" s="107"/>
      <c r="S848" s="107"/>
      <c r="T848" s="107"/>
      <c r="U848" s="107"/>
      <c r="V848" s="107"/>
      <c r="W848" s="107"/>
      <c r="X848" s="107"/>
      <c r="Y848" s="107"/>
      <c r="Z848" s="107"/>
    </row>
    <row r="849" spans="1:26" ht="15" customHeight="1" x14ac:dyDescent="0.15">
      <c r="A849" s="107"/>
      <c r="B849" s="107"/>
      <c r="C849" s="107"/>
      <c r="D849" s="107"/>
      <c r="E849" s="107"/>
      <c r="F849" s="108"/>
      <c r="G849" s="108"/>
      <c r="H849" s="108"/>
      <c r="I849" s="108"/>
      <c r="J849" s="108"/>
      <c r="K849" s="107"/>
      <c r="L849" s="107"/>
      <c r="M849" s="107"/>
      <c r="N849" s="107"/>
      <c r="O849" s="107"/>
      <c r="P849" s="107"/>
      <c r="Q849" s="107"/>
      <c r="R849" s="107"/>
      <c r="S849" s="107"/>
      <c r="T849" s="107"/>
      <c r="U849" s="107"/>
      <c r="V849" s="107"/>
      <c r="W849" s="107"/>
      <c r="X849" s="107"/>
      <c r="Y849" s="107"/>
      <c r="Z849" s="107"/>
    </row>
    <row r="850" spans="1:26" ht="15" customHeight="1" x14ac:dyDescent="0.15">
      <c r="A850" s="107"/>
      <c r="B850" s="107"/>
      <c r="C850" s="107"/>
      <c r="D850" s="107"/>
      <c r="E850" s="107"/>
      <c r="F850" s="108"/>
      <c r="G850" s="108"/>
      <c r="H850" s="108"/>
      <c r="I850" s="108"/>
      <c r="J850" s="108"/>
      <c r="K850" s="107"/>
      <c r="L850" s="107"/>
      <c r="M850" s="107"/>
      <c r="N850" s="107"/>
      <c r="O850" s="107"/>
      <c r="P850" s="107"/>
      <c r="Q850" s="107"/>
      <c r="R850" s="107"/>
      <c r="S850" s="107"/>
      <c r="T850" s="107"/>
      <c r="U850" s="107"/>
      <c r="V850" s="107"/>
      <c r="W850" s="107"/>
      <c r="X850" s="107"/>
      <c r="Y850" s="107"/>
      <c r="Z850" s="107"/>
    </row>
    <row r="851" spans="1:26" ht="15" customHeight="1" x14ac:dyDescent="0.15">
      <c r="A851" s="107"/>
      <c r="B851" s="107"/>
      <c r="C851" s="107"/>
      <c r="D851" s="107"/>
      <c r="E851" s="107"/>
      <c r="F851" s="108"/>
      <c r="G851" s="108"/>
      <c r="H851" s="108"/>
      <c r="I851" s="108"/>
      <c r="J851" s="108"/>
      <c r="K851" s="107"/>
      <c r="L851" s="107"/>
      <c r="M851" s="107"/>
      <c r="N851" s="107"/>
      <c r="O851" s="107"/>
      <c r="P851" s="107"/>
      <c r="Q851" s="107"/>
      <c r="R851" s="107"/>
      <c r="S851" s="107"/>
      <c r="T851" s="107"/>
      <c r="U851" s="107"/>
      <c r="V851" s="107"/>
      <c r="W851" s="107"/>
      <c r="X851" s="107"/>
      <c r="Y851" s="107"/>
      <c r="Z851" s="107"/>
    </row>
    <row r="852" spans="1:26" ht="15" customHeight="1" x14ac:dyDescent="0.15">
      <c r="A852" s="107"/>
      <c r="B852" s="107"/>
      <c r="C852" s="107"/>
      <c r="D852" s="107"/>
      <c r="E852" s="107"/>
      <c r="F852" s="108"/>
      <c r="G852" s="108"/>
      <c r="H852" s="108"/>
      <c r="I852" s="108"/>
      <c r="J852" s="108"/>
      <c r="K852" s="107"/>
      <c r="L852" s="107"/>
      <c r="M852" s="107"/>
      <c r="N852" s="107"/>
      <c r="O852" s="107"/>
      <c r="P852" s="107"/>
      <c r="Q852" s="107"/>
      <c r="R852" s="107"/>
      <c r="S852" s="107"/>
      <c r="T852" s="107"/>
      <c r="U852" s="107"/>
      <c r="V852" s="107"/>
      <c r="W852" s="107"/>
      <c r="X852" s="107"/>
      <c r="Y852" s="107"/>
      <c r="Z852" s="107"/>
    </row>
    <row r="853" spans="1:26" ht="15" customHeight="1" x14ac:dyDescent="0.15">
      <c r="A853" s="107"/>
      <c r="B853" s="107"/>
      <c r="C853" s="107"/>
      <c r="D853" s="107"/>
      <c r="E853" s="107"/>
      <c r="F853" s="108"/>
      <c r="G853" s="108"/>
      <c r="H853" s="108"/>
      <c r="I853" s="108"/>
      <c r="J853" s="108"/>
      <c r="K853" s="107"/>
      <c r="L853" s="107"/>
      <c r="M853" s="107"/>
      <c r="N853" s="107"/>
      <c r="O853" s="107"/>
      <c r="P853" s="107"/>
      <c r="Q853" s="107"/>
      <c r="R853" s="107"/>
      <c r="S853" s="107"/>
      <c r="T853" s="107"/>
      <c r="U853" s="107"/>
      <c r="V853" s="107"/>
      <c r="W853" s="107"/>
      <c r="X853" s="107"/>
      <c r="Y853" s="107"/>
      <c r="Z853" s="107"/>
    </row>
    <row r="854" spans="1:26" ht="15" customHeight="1" x14ac:dyDescent="0.15">
      <c r="A854" s="107"/>
      <c r="B854" s="107"/>
      <c r="C854" s="107"/>
      <c r="D854" s="107"/>
      <c r="E854" s="107"/>
      <c r="F854" s="108"/>
      <c r="G854" s="108"/>
      <c r="H854" s="108"/>
      <c r="I854" s="108"/>
      <c r="J854" s="108"/>
      <c r="K854" s="107"/>
      <c r="L854" s="107"/>
      <c r="M854" s="107"/>
      <c r="N854" s="107"/>
      <c r="O854" s="107"/>
      <c r="P854" s="107"/>
      <c r="Q854" s="107"/>
      <c r="R854" s="107"/>
      <c r="S854" s="107"/>
      <c r="T854" s="107"/>
      <c r="U854" s="107"/>
      <c r="V854" s="107"/>
      <c r="W854" s="107"/>
      <c r="X854" s="107"/>
      <c r="Y854" s="107"/>
      <c r="Z854" s="107"/>
    </row>
    <row r="855" spans="1:26" ht="15" customHeight="1" x14ac:dyDescent="0.15">
      <c r="A855" s="107"/>
      <c r="B855" s="107"/>
      <c r="C855" s="107"/>
      <c r="D855" s="107"/>
      <c r="E855" s="107"/>
      <c r="F855" s="108"/>
      <c r="G855" s="108"/>
      <c r="H855" s="108"/>
      <c r="I855" s="108"/>
      <c r="J855" s="108"/>
      <c r="K855" s="107"/>
      <c r="L855" s="107"/>
      <c r="M855" s="107"/>
      <c r="N855" s="107"/>
      <c r="O855" s="107"/>
      <c r="P855" s="107"/>
      <c r="Q855" s="107"/>
      <c r="R855" s="107"/>
      <c r="S855" s="107"/>
      <c r="T855" s="107"/>
      <c r="U855" s="107"/>
      <c r="V855" s="107"/>
      <c r="W855" s="107"/>
      <c r="X855" s="107"/>
      <c r="Y855" s="107"/>
      <c r="Z855" s="107"/>
    </row>
    <row r="856" spans="1:26" ht="15" customHeight="1" x14ac:dyDescent="0.15">
      <c r="A856" s="107"/>
      <c r="B856" s="107"/>
      <c r="C856" s="107"/>
      <c r="D856" s="107"/>
      <c r="E856" s="107"/>
      <c r="F856" s="108"/>
      <c r="G856" s="108"/>
      <c r="H856" s="108"/>
      <c r="I856" s="108"/>
      <c r="J856" s="108"/>
      <c r="K856" s="107"/>
      <c r="L856" s="107"/>
      <c r="M856" s="107"/>
      <c r="N856" s="107"/>
      <c r="O856" s="107"/>
      <c r="P856" s="107"/>
      <c r="Q856" s="107"/>
      <c r="R856" s="107"/>
      <c r="S856" s="107"/>
      <c r="T856" s="107"/>
      <c r="U856" s="107"/>
      <c r="V856" s="107"/>
      <c r="W856" s="107"/>
      <c r="X856" s="107"/>
      <c r="Y856" s="107"/>
      <c r="Z856" s="107"/>
    </row>
    <row r="857" spans="1:26" ht="15" customHeight="1" x14ac:dyDescent="0.15">
      <c r="A857" s="107"/>
      <c r="B857" s="107"/>
      <c r="C857" s="107"/>
      <c r="D857" s="107"/>
      <c r="E857" s="107"/>
      <c r="F857" s="108"/>
      <c r="G857" s="108"/>
      <c r="H857" s="108"/>
      <c r="I857" s="108"/>
      <c r="J857" s="108"/>
      <c r="K857" s="107"/>
      <c r="L857" s="107"/>
      <c r="M857" s="107"/>
      <c r="N857" s="107"/>
      <c r="O857" s="107"/>
      <c r="P857" s="107"/>
      <c r="Q857" s="107"/>
      <c r="R857" s="107"/>
      <c r="S857" s="107"/>
      <c r="T857" s="107"/>
      <c r="U857" s="107"/>
      <c r="V857" s="107"/>
      <c r="W857" s="107"/>
      <c r="X857" s="107"/>
      <c r="Y857" s="107"/>
      <c r="Z857" s="107"/>
    </row>
    <row r="858" spans="1:26" ht="15" customHeight="1" x14ac:dyDescent="0.15">
      <c r="A858" s="107"/>
      <c r="B858" s="107"/>
      <c r="C858" s="107"/>
      <c r="D858" s="107"/>
      <c r="E858" s="107"/>
      <c r="F858" s="108"/>
      <c r="G858" s="108"/>
      <c r="H858" s="108"/>
      <c r="I858" s="108"/>
      <c r="J858" s="108"/>
      <c r="K858" s="107"/>
      <c r="L858" s="107"/>
      <c r="M858" s="107"/>
      <c r="N858" s="107"/>
      <c r="O858" s="107"/>
      <c r="P858" s="107"/>
      <c r="Q858" s="107"/>
      <c r="R858" s="107"/>
      <c r="S858" s="107"/>
      <c r="T858" s="107"/>
      <c r="U858" s="107"/>
      <c r="V858" s="107"/>
      <c r="W858" s="107"/>
      <c r="X858" s="107"/>
      <c r="Y858" s="107"/>
      <c r="Z858" s="107"/>
    </row>
    <row r="859" spans="1:26" ht="15" customHeight="1" x14ac:dyDescent="0.15">
      <c r="A859" s="107"/>
      <c r="B859" s="107"/>
      <c r="C859" s="107"/>
      <c r="D859" s="107"/>
      <c r="E859" s="107"/>
      <c r="F859" s="108"/>
      <c r="G859" s="108"/>
      <c r="H859" s="108"/>
      <c r="I859" s="108"/>
      <c r="J859" s="108"/>
      <c r="K859" s="107"/>
      <c r="L859" s="107"/>
      <c r="M859" s="107"/>
      <c r="N859" s="107"/>
      <c r="O859" s="107"/>
      <c r="P859" s="107"/>
      <c r="Q859" s="107"/>
      <c r="R859" s="107"/>
      <c r="S859" s="107"/>
      <c r="T859" s="107"/>
      <c r="U859" s="107"/>
      <c r="V859" s="107"/>
      <c r="W859" s="107"/>
      <c r="X859" s="107"/>
      <c r="Y859" s="107"/>
      <c r="Z859" s="107"/>
    </row>
    <row r="860" spans="1:26" ht="15" customHeight="1" x14ac:dyDescent="0.15">
      <c r="A860" s="107"/>
      <c r="B860" s="107"/>
      <c r="C860" s="107"/>
      <c r="D860" s="107"/>
      <c r="E860" s="107"/>
      <c r="F860" s="108"/>
      <c r="G860" s="108"/>
      <c r="H860" s="108"/>
      <c r="I860" s="108"/>
      <c r="J860" s="108"/>
      <c r="K860" s="107"/>
      <c r="L860" s="107"/>
      <c r="M860" s="107"/>
      <c r="N860" s="107"/>
      <c r="O860" s="107"/>
      <c r="P860" s="107"/>
      <c r="Q860" s="107"/>
      <c r="R860" s="107"/>
      <c r="S860" s="107"/>
      <c r="T860" s="107"/>
      <c r="U860" s="107"/>
      <c r="V860" s="107"/>
      <c r="W860" s="107"/>
      <c r="X860" s="107"/>
      <c r="Y860" s="107"/>
      <c r="Z860" s="107"/>
    </row>
    <row r="861" spans="1:26" ht="15" customHeight="1" x14ac:dyDescent="0.15">
      <c r="A861" s="107"/>
      <c r="B861" s="107"/>
      <c r="C861" s="107"/>
      <c r="D861" s="107"/>
      <c r="E861" s="107"/>
      <c r="F861" s="108"/>
      <c r="G861" s="108"/>
      <c r="H861" s="108"/>
      <c r="I861" s="108"/>
      <c r="J861" s="108"/>
      <c r="K861" s="107"/>
      <c r="L861" s="107"/>
      <c r="M861" s="107"/>
      <c r="N861" s="107"/>
      <c r="O861" s="107"/>
      <c r="P861" s="107"/>
      <c r="Q861" s="107"/>
      <c r="R861" s="107"/>
      <c r="S861" s="107"/>
      <c r="T861" s="107"/>
      <c r="U861" s="107"/>
      <c r="V861" s="107"/>
      <c r="W861" s="107"/>
      <c r="X861" s="107"/>
      <c r="Y861" s="107"/>
      <c r="Z861" s="107"/>
    </row>
    <row r="862" spans="1:26" ht="15" customHeight="1" x14ac:dyDescent="0.15">
      <c r="A862" s="107"/>
      <c r="B862" s="107"/>
      <c r="C862" s="107"/>
      <c r="D862" s="107"/>
      <c r="E862" s="107"/>
      <c r="F862" s="108"/>
      <c r="G862" s="108"/>
      <c r="H862" s="108"/>
      <c r="I862" s="108"/>
      <c r="J862" s="108"/>
      <c r="K862" s="107"/>
      <c r="L862" s="107"/>
      <c r="M862" s="107"/>
      <c r="N862" s="107"/>
      <c r="O862" s="107"/>
      <c r="P862" s="107"/>
      <c r="Q862" s="107"/>
      <c r="R862" s="107"/>
      <c r="S862" s="107"/>
      <c r="T862" s="107"/>
      <c r="U862" s="107"/>
      <c r="V862" s="107"/>
      <c r="W862" s="107"/>
      <c r="X862" s="107"/>
      <c r="Y862" s="107"/>
      <c r="Z862" s="107"/>
    </row>
    <row r="863" spans="1:26" ht="15" customHeight="1" x14ac:dyDescent="0.15">
      <c r="A863" s="107"/>
      <c r="B863" s="107"/>
      <c r="C863" s="107"/>
      <c r="D863" s="107"/>
      <c r="E863" s="107"/>
      <c r="F863" s="108"/>
      <c r="G863" s="108"/>
      <c r="H863" s="108"/>
      <c r="I863" s="108"/>
      <c r="J863" s="108"/>
      <c r="K863" s="107"/>
      <c r="L863" s="107"/>
      <c r="M863" s="107"/>
      <c r="N863" s="107"/>
      <c r="O863" s="107"/>
      <c r="P863" s="107"/>
      <c r="Q863" s="107"/>
      <c r="R863" s="107"/>
      <c r="S863" s="107"/>
      <c r="T863" s="107"/>
      <c r="U863" s="107"/>
      <c r="V863" s="107"/>
      <c r="W863" s="107"/>
      <c r="X863" s="107"/>
      <c r="Y863" s="107"/>
      <c r="Z863" s="107"/>
    </row>
    <row r="864" spans="1:26" ht="15" customHeight="1" x14ac:dyDescent="0.15">
      <c r="A864" s="107"/>
      <c r="B864" s="107"/>
      <c r="C864" s="107"/>
      <c r="D864" s="107"/>
      <c r="E864" s="107"/>
      <c r="F864" s="108"/>
      <c r="G864" s="108"/>
      <c r="H864" s="108"/>
      <c r="I864" s="108"/>
      <c r="J864" s="108"/>
      <c r="K864" s="107"/>
      <c r="L864" s="107"/>
      <c r="M864" s="107"/>
      <c r="N864" s="107"/>
      <c r="O864" s="107"/>
      <c r="P864" s="107"/>
      <c r="Q864" s="107"/>
      <c r="R864" s="107"/>
      <c r="S864" s="107"/>
      <c r="T864" s="107"/>
      <c r="U864" s="107"/>
      <c r="V864" s="107"/>
      <c r="W864" s="107"/>
      <c r="X864" s="107"/>
      <c r="Y864" s="107"/>
      <c r="Z864" s="107"/>
    </row>
    <row r="865" spans="1:26" ht="15" customHeight="1" x14ac:dyDescent="0.15">
      <c r="A865" s="107"/>
      <c r="B865" s="107"/>
      <c r="C865" s="107"/>
      <c r="D865" s="107"/>
      <c r="E865" s="107"/>
      <c r="F865" s="108"/>
      <c r="G865" s="108"/>
      <c r="H865" s="108"/>
      <c r="I865" s="108"/>
      <c r="J865" s="108"/>
      <c r="K865" s="107"/>
      <c r="L865" s="107"/>
      <c r="M865" s="107"/>
      <c r="N865" s="107"/>
      <c r="O865" s="107"/>
      <c r="P865" s="107"/>
      <c r="Q865" s="107"/>
      <c r="R865" s="107"/>
      <c r="S865" s="107"/>
      <c r="T865" s="107"/>
      <c r="U865" s="107"/>
      <c r="V865" s="107"/>
      <c r="W865" s="107"/>
      <c r="X865" s="107"/>
      <c r="Y865" s="107"/>
      <c r="Z865" s="107"/>
    </row>
    <row r="866" spans="1:26" ht="15" customHeight="1" x14ac:dyDescent="0.15">
      <c r="A866" s="107"/>
      <c r="B866" s="107"/>
      <c r="C866" s="107"/>
      <c r="D866" s="107"/>
      <c r="E866" s="107"/>
      <c r="F866" s="108"/>
      <c r="G866" s="108"/>
      <c r="H866" s="108"/>
      <c r="I866" s="108"/>
      <c r="J866" s="108"/>
      <c r="K866" s="107"/>
      <c r="L866" s="107"/>
      <c r="M866" s="107"/>
      <c r="N866" s="107"/>
      <c r="O866" s="107"/>
      <c r="P866" s="107"/>
      <c r="Q866" s="107"/>
      <c r="R866" s="107"/>
      <c r="S866" s="107"/>
      <c r="T866" s="107"/>
      <c r="U866" s="107"/>
      <c r="V866" s="107"/>
      <c r="W866" s="107"/>
      <c r="X866" s="107"/>
      <c r="Y866" s="107"/>
      <c r="Z866" s="107"/>
    </row>
    <row r="867" spans="1:26" ht="15" customHeight="1" x14ac:dyDescent="0.15">
      <c r="A867" s="107"/>
      <c r="B867" s="107"/>
      <c r="C867" s="107"/>
      <c r="D867" s="107"/>
      <c r="E867" s="107"/>
      <c r="F867" s="108"/>
      <c r="G867" s="108"/>
      <c r="H867" s="108"/>
      <c r="I867" s="108"/>
      <c r="J867" s="108"/>
      <c r="K867" s="107"/>
      <c r="L867" s="107"/>
      <c r="M867" s="107"/>
      <c r="N867" s="107"/>
      <c r="O867" s="107"/>
      <c r="P867" s="107"/>
      <c r="Q867" s="107"/>
      <c r="R867" s="107"/>
      <c r="S867" s="107"/>
      <c r="T867" s="107"/>
      <c r="U867" s="107"/>
      <c r="V867" s="107"/>
      <c r="W867" s="107"/>
      <c r="X867" s="107"/>
      <c r="Y867" s="107"/>
      <c r="Z867" s="107"/>
    </row>
    <row r="868" spans="1:26" ht="15" customHeight="1" x14ac:dyDescent="0.15">
      <c r="A868" s="107"/>
      <c r="B868" s="107"/>
      <c r="C868" s="107"/>
      <c r="D868" s="107"/>
      <c r="E868" s="107"/>
      <c r="F868" s="108"/>
      <c r="G868" s="108"/>
      <c r="H868" s="108"/>
      <c r="I868" s="108"/>
      <c r="J868" s="108"/>
      <c r="K868" s="107"/>
      <c r="L868" s="107"/>
      <c r="M868" s="107"/>
      <c r="N868" s="107"/>
      <c r="O868" s="107"/>
      <c r="P868" s="107"/>
      <c r="Q868" s="107"/>
      <c r="R868" s="107"/>
      <c r="S868" s="107"/>
      <c r="T868" s="107"/>
      <c r="U868" s="107"/>
      <c r="V868" s="107"/>
      <c r="W868" s="107"/>
      <c r="X868" s="107"/>
      <c r="Y868" s="107"/>
      <c r="Z868" s="107"/>
    </row>
    <row r="869" spans="1:26" ht="15" customHeight="1" x14ac:dyDescent="0.15">
      <c r="A869" s="107"/>
      <c r="B869" s="107"/>
      <c r="C869" s="107"/>
      <c r="D869" s="107"/>
      <c r="E869" s="107"/>
      <c r="F869" s="108"/>
      <c r="G869" s="108"/>
      <c r="H869" s="108"/>
      <c r="I869" s="108"/>
      <c r="J869" s="108"/>
      <c r="K869" s="107"/>
      <c r="L869" s="107"/>
      <c r="M869" s="107"/>
      <c r="N869" s="107"/>
      <c r="O869" s="107"/>
      <c r="P869" s="107"/>
      <c r="Q869" s="107"/>
      <c r="R869" s="107"/>
      <c r="S869" s="107"/>
      <c r="T869" s="107"/>
      <c r="U869" s="107"/>
      <c r="V869" s="107"/>
      <c r="W869" s="107"/>
      <c r="X869" s="107"/>
      <c r="Y869" s="107"/>
      <c r="Z869" s="107"/>
    </row>
    <row r="870" spans="1:26" ht="15" customHeight="1" x14ac:dyDescent="0.15">
      <c r="A870" s="107"/>
      <c r="B870" s="107"/>
      <c r="C870" s="107"/>
      <c r="D870" s="107"/>
      <c r="E870" s="107"/>
      <c r="F870" s="108"/>
      <c r="G870" s="108"/>
      <c r="H870" s="108"/>
      <c r="I870" s="108"/>
      <c r="J870" s="108"/>
      <c r="K870" s="107"/>
      <c r="L870" s="107"/>
      <c r="M870" s="107"/>
      <c r="N870" s="107"/>
      <c r="O870" s="107"/>
      <c r="P870" s="107"/>
      <c r="Q870" s="107"/>
      <c r="R870" s="107"/>
      <c r="S870" s="107"/>
      <c r="T870" s="107"/>
      <c r="U870" s="107"/>
      <c r="V870" s="107"/>
      <c r="W870" s="107"/>
      <c r="X870" s="107"/>
      <c r="Y870" s="107"/>
      <c r="Z870" s="107"/>
    </row>
    <row r="871" spans="1:26" ht="15" customHeight="1" x14ac:dyDescent="0.15">
      <c r="A871" s="107"/>
      <c r="B871" s="107"/>
      <c r="C871" s="107"/>
      <c r="D871" s="107"/>
      <c r="E871" s="107"/>
      <c r="F871" s="108"/>
      <c r="G871" s="108"/>
      <c r="H871" s="108"/>
      <c r="I871" s="108"/>
      <c r="J871" s="108"/>
      <c r="K871" s="107"/>
      <c r="L871" s="107"/>
      <c r="M871" s="107"/>
      <c r="N871" s="107"/>
      <c r="O871" s="107"/>
      <c r="P871" s="107"/>
      <c r="Q871" s="107"/>
      <c r="R871" s="107"/>
      <c r="S871" s="107"/>
      <c r="T871" s="107"/>
      <c r="U871" s="107"/>
      <c r="V871" s="107"/>
      <c r="W871" s="107"/>
      <c r="X871" s="107"/>
      <c r="Y871" s="107"/>
      <c r="Z871" s="107"/>
    </row>
    <row r="872" spans="1:26" ht="15" customHeight="1" x14ac:dyDescent="0.15">
      <c r="A872" s="107"/>
      <c r="B872" s="107"/>
      <c r="C872" s="107"/>
      <c r="D872" s="107"/>
      <c r="E872" s="107"/>
      <c r="F872" s="108"/>
      <c r="G872" s="108"/>
      <c r="H872" s="108"/>
      <c r="I872" s="108"/>
      <c r="J872" s="108"/>
      <c r="K872" s="107"/>
      <c r="L872" s="107"/>
      <c r="M872" s="107"/>
      <c r="N872" s="107"/>
      <c r="O872" s="107"/>
      <c r="P872" s="107"/>
      <c r="Q872" s="107"/>
      <c r="R872" s="107"/>
      <c r="S872" s="107"/>
      <c r="T872" s="107"/>
      <c r="U872" s="107"/>
      <c r="V872" s="107"/>
      <c r="W872" s="107"/>
      <c r="X872" s="107"/>
      <c r="Y872" s="107"/>
      <c r="Z872" s="107"/>
    </row>
    <row r="873" spans="1:26" ht="15" customHeight="1" x14ac:dyDescent="0.15">
      <c r="A873" s="107"/>
      <c r="B873" s="107"/>
      <c r="C873" s="107"/>
      <c r="D873" s="107"/>
      <c r="E873" s="107"/>
      <c r="F873" s="108"/>
      <c r="G873" s="108"/>
      <c r="H873" s="108"/>
      <c r="I873" s="108"/>
      <c r="J873" s="108"/>
      <c r="K873" s="107"/>
      <c r="L873" s="107"/>
      <c r="M873" s="107"/>
      <c r="N873" s="107"/>
      <c r="O873" s="107"/>
      <c r="P873" s="107"/>
      <c r="Q873" s="107"/>
      <c r="R873" s="107"/>
      <c r="S873" s="107"/>
      <c r="T873" s="107"/>
      <c r="U873" s="107"/>
      <c r="V873" s="107"/>
      <c r="W873" s="107"/>
      <c r="X873" s="107"/>
      <c r="Y873" s="107"/>
      <c r="Z873" s="107"/>
    </row>
    <row r="874" spans="1:26" ht="15" customHeight="1" x14ac:dyDescent="0.15">
      <c r="A874" s="107"/>
      <c r="B874" s="107"/>
      <c r="C874" s="107"/>
      <c r="D874" s="107"/>
      <c r="E874" s="107"/>
      <c r="F874" s="108"/>
      <c r="G874" s="108"/>
      <c r="H874" s="108"/>
      <c r="I874" s="108"/>
      <c r="J874" s="108"/>
      <c r="K874" s="107"/>
      <c r="L874" s="107"/>
      <c r="M874" s="107"/>
      <c r="N874" s="107"/>
      <c r="O874" s="107"/>
      <c r="P874" s="107"/>
      <c r="Q874" s="107"/>
      <c r="R874" s="107"/>
      <c r="S874" s="107"/>
      <c r="T874" s="107"/>
      <c r="U874" s="107"/>
      <c r="V874" s="107"/>
      <c r="W874" s="107"/>
      <c r="X874" s="107"/>
      <c r="Y874" s="107"/>
      <c r="Z874" s="107"/>
    </row>
    <row r="875" spans="1:26" ht="15" customHeight="1" x14ac:dyDescent="0.15">
      <c r="A875" s="107"/>
      <c r="B875" s="107"/>
      <c r="C875" s="107"/>
      <c r="D875" s="107"/>
      <c r="E875" s="107"/>
      <c r="F875" s="108"/>
      <c r="G875" s="108"/>
      <c r="H875" s="108"/>
      <c r="I875" s="108"/>
      <c r="J875" s="108"/>
      <c r="K875" s="107"/>
      <c r="L875" s="107"/>
      <c r="M875" s="107"/>
      <c r="N875" s="107"/>
      <c r="O875" s="107"/>
      <c r="P875" s="107"/>
      <c r="Q875" s="107"/>
      <c r="R875" s="107"/>
      <c r="S875" s="107"/>
      <c r="T875" s="107"/>
      <c r="U875" s="107"/>
      <c r="V875" s="107"/>
      <c r="W875" s="107"/>
      <c r="X875" s="107"/>
      <c r="Y875" s="107"/>
      <c r="Z875" s="107"/>
    </row>
    <row r="876" spans="1:26" ht="15" customHeight="1" x14ac:dyDescent="0.15">
      <c r="A876" s="107"/>
      <c r="B876" s="107"/>
      <c r="C876" s="107"/>
      <c r="D876" s="107"/>
      <c r="E876" s="107"/>
      <c r="F876" s="108"/>
      <c r="G876" s="108"/>
      <c r="H876" s="108"/>
      <c r="I876" s="108"/>
      <c r="J876" s="108"/>
      <c r="K876" s="107"/>
      <c r="L876" s="107"/>
      <c r="M876" s="107"/>
      <c r="N876" s="107"/>
      <c r="O876" s="107"/>
      <c r="P876" s="107"/>
      <c r="Q876" s="107"/>
      <c r="R876" s="107"/>
      <c r="S876" s="107"/>
      <c r="T876" s="107"/>
      <c r="U876" s="107"/>
      <c r="V876" s="107"/>
      <c r="W876" s="107"/>
      <c r="X876" s="107"/>
      <c r="Y876" s="107"/>
      <c r="Z876" s="107"/>
    </row>
    <row r="877" spans="1:26" ht="15" customHeight="1" x14ac:dyDescent="0.15">
      <c r="A877" s="107"/>
      <c r="B877" s="107"/>
      <c r="C877" s="107"/>
      <c r="D877" s="107"/>
      <c r="E877" s="107"/>
      <c r="F877" s="108"/>
      <c r="G877" s="108"/>
      <c r="H877" s="108"/>
      <c r="I877" s="108"/>
      <c r="J877" s="108"/>
      <c r="K877" s="107"/>
      <c r="L877" s="107"/>
      <c r="M877" s="107"/>
      <c r="N877" s="107"/>
      <c r="O877" s="107"/>
      <c r="P877" s="107"/>
      <c r="Q877" s="107"/>
      <c r="R877" s="107"/>
      <c r="S877" s="107"/>
      <c r="T877" s="107"/>
      <c r="U877" s="107"/>
      <c r="V877" s="107"/>
      <c r="W877" s="107"/>
      <c r="X877" s="107"/>
      <c r="Y877" s="107"/>
      <c r="Z877" s="107"/>
    </row>
    <row r="878" spans="1:26" ht="15" customHeight="1" x14ac:dyDescent="0.15">
      <c r="A878" s="107"/>
      <c r="B878" s="107"/>
      <c r="C878" s="107"/>
      <c r="D878" s="107"/>
      <c r="E878" s="107"/>
      <c r="F878" s="108"/>
      <c r="G878" s="108"/>
      <c r="H878" s="108"/>
      <c r="I878" s="108"/>
      <c r="J878" s="108"/>
      <c r="K878" s="107"/>
      <c r="L878" s="107"/>
      <c r="M878" s="107"/>
      <c r="N878" s="107"/>
      <c r="O878" s="107"/>
      <c r="P878" s="107"/>
      <c r="Q878" s="107"/>
      <c r="R878" s="107"/>
      <c r="S878" s="107"/>
      <c r="T878" s="107"/>
      <c r="U878" s="107"/>
      <c r="V878" s="107"/>
      <c r="W878" s="107"/>
      <c r="X878" s="107"/>
      <c r="Y878" s="107"/>
      <c r="Z878" s="107"/>
    </row>
    <row r="879" spans="1:26" ht="15" customHeight="1" x14ac:dyDescent="0.15">
      <c r="A879" s="107"/>
      <c r="B879" s="107"/>
      <c r="C879" s="107"/>
      <c r="D879" s="107"/>
      <c r="E879" s="107"/>
      <c r="F879" s="108"/>
      <c r="G879" s="108"/>
      <c r="H879" s="108"/>
      <c r="I879" s="108"/>
      <c r="J879" s="108"/>
      <c r="K879" s="107"/>
      <c r="L879" s="107"/>
      <c r="M879" s="107"/>
      <c r="N879" s="107"/>
      <c r="O879" s="107"/>
      <c r="P879" s="107"/>
      <c r="Q879" s="107"/>
      <c r="R879" s="107"/>
      <c r="S879" s="107"/>
      <c r="T879" s="107"/>
      <c r="U879" s="107"/>
      <c r="V879" s="107"/>
      <c r="W879" s="107"/>
      <c r="X879" s="107"/>
      <c r="Y879" s="107"/>
      <c r="Z879" s="107"/>
    </row>
    <row r="880" spans="1:26" ht="15" customHeight="1" x14ac:dyDescent="0.15">
      <c r="A880" s="107"/>
      <c r="B880" s="107"/>
      <c r="C880" s="107"/>
      <c r="D880" s="107"/>
      <c r="E880" s="107"/>
      <c r="F880" s="108"/>
      <c r="G880" s="108"/>
      <c r="H880" s="108"/>
      <c r="I880" s="108"/>
      <c r="J880" s="108"/>
      <c r="K880" s="107"/>
      <c r="L880" s="107"/>
      <c r="M880" s="107"/>
      <c r="N880" s="107"/>
      <c r="O880" s="107"/>
      <c r="P880" s="107"/>
      <c r="Q880" s="107"/>
      <c r="R880" s="107"/>
      <c r="S880" s="107"/>
      <c r="T880" s="107"/>
      <c r="U880" s="107"/>
      <c r="V880" s="107"/>
      <c r="W880" s="107"/>
      <c r="X880" s="107"/>
      <c r="Y880" s="107"/>
      <c r="Z880" s="107"/>
    </row>
    <row r="881" spans="1:26" ht="15" customHeight="1" x14ac:dyDescent="0.15">
      <c r="A881" s="107"/>
      <c r="B881" s="107"/>
      <c r="C881" s="107"/>
      <c r="D881" s="107"/>
      <c r="E881" s="107"/>
      <c r="F881" s="108"/>
      <c r="G881" s="108"/>
      <c r="H881" s="108"/>
      <c r="I881" s="108"/>
      <c r="J881" s="108"/>
      <c r="K881" s="107"/>
      <c r="L881" s="107"/>
      <c r="M881" s="107"/>
      <c r="N881" s="107"/>
      <c r="O881" s="107"/>
      <c r="P881" s="107"/>
      <c r="Q881" s="107"/>
      <c r="R881" s="107"/>
      <c r="S881" s="107"/>
      <c r="T881" s="107"/>
      <c r="U881" s="107"/>
      <c r="V881" s="107"/>
      <c r="W881" s="107"/>
      <c r="X881" s="107"/>
      <c r="Y881" s="107"/>
      <c r="Z881" s="107"/>
    </row>
    <row r="882" spans="1:26" ht="15" customHeight="1" x14ac:dyDescent="0.15">
      <c r="A882" s="107"/>
      <c r="B882" s="107"/>
      <c r="C882" s="107"/>
      <c r="D882" s="107"/>
      <c r="E882" s="107"/>
      <c r="F882" s="108"/>
      <c r="G882" s="108"/>
      <c r="H882" s="108"/>
      <c r="I882" s="108"/>
      <c r="J882" s="108"/>
      <c r="K882" s="107"/>
      <c r="L882" s="107"/>
      <c r="M882" s="107"/>
      <c r="N882" s="107"/>
      <c r="O882" s="107"/>
      <c r="P882" s="107"/>
      <c r="Q882" s="107"/>
      <c r="R882" s="107"/>
      <c r="S882" s="107"/>
      <c r="T882" s="107"/>
      <c r="U882" s="107"/>
      <c r="V882" s="107"/>
      <c r="W882" s="107"/>
      <c r="X882" s="107"/>
      <c r="Y882" s="107"/>
      <c r="Z882" s="107"/>
    </row>
    <row r="883" spans="1:26" ht="15" customHeight="1" x14ac:dyDescent="0.15">
      <c r="A883" s="107"/>
      <c r="B883" s="107"/>
      <c r="C883" s="107"/>
      <c r="D883" s="107"/>
      <c r="E883" s="107"/>
      <c r="F883" s="108"/>
      <c r="G883" s="108"/>
      <c r="H883" s="108"/>
      <c r="I883" s="108"/>
      <c r="J883" s="108"/>
      <c r="K883" s="107"/>
      <c r="L883" s="107"/>
      <c r="M883" s="107"/>
      <c r="N883" s="107"/>
      <c r="O883" s="107"/>
      <c r="P883" s="107"/>
      <c r="Q883" s="107"/>
      <c r="R883" s="107"/>
      <c r="S883" s="107"/>
      <c r="T883" s="107"/>
      <c r="U883" s="107"/>
      <c r="V883" s="107"/>
      <c r="W883" s="107"/>
      <c r="X883" s="107"/>
      <c r="Y883" s="107"/>
      <c r="Z883" s="107"/>
    </row>
    <row r="884" spans="1:26" ht="15" customHeight="1" x14ac:dyDescent="0.15">
      <c r="A884" s="107"/>
      <c r="B884" s="107"/>
      <c r="C884" s="107"/>
      <c r="D884" s="107"/>
      <c r="E884" s="107"/>
      <c r="F884" s="108"/>
      <c r="G884" s="108"/>
      <c r="H884" s="108"/>
      <c r="I884" s="108"/>
      <c r="J884" s="108"/>
      <c r="K884" s="107"/>
      <c r="L884" s="107"/>
      <c r="M884" s="107"/>
      <c r="N884" s="107"/>
      <c r="O884" s="107"/>
      <c r="P884" s="107"/>
      <c r="Q884" s="107"/>
      <c r="R884" s="107"/>
      <c r="S884" s="107"/>
      <c r="T884" s="107"/>
      <c r="U884" s="107"/>
      <c r="V884" s="107"/>
      <c r="W884" s="107"/>
      <c r="X884" s="107"/>
      <c r="Y884" s="107"/>
      <c r="Z884" s="107"/>
    </row>
    <row r="885" spans="1:26" ht="15" customHeight="1" x14ac:dyDescent="0.15">
      <c r="A885" s="107"/>
      <c r="B885" s="107"/>
      <c r="C885" s="107"/>
      <c r="D885" s="107"/>
      <c r="E885" s="107"/>
      <c r="F885" s="108"/>
      <c r="G885" s="108"/>
      <c r="H885" s="108"/>
      <c r="I885" s="108"/>
      <c r="J885" s="108"/>
      <c r="K885" s="107"/>
      <c r="L885" s="107"/>
      <c r="M885" s="107"/>
      <c r="N885" s="107"/>
      <c r="O885" s="107"/>
      <c r="P885" s="107"/>
      <c r="Q885" s="107"/>
      <c r="R885" s="107"/>
      <c r="S885" s="107"/>
      <c r="T885" s="107"/>
      <c r="U885" s="107"/>
      <c r="V885" s="107"/>
      <c r="W885" s="107"/>
      <c r="X885" s="107"/>
      <c r="Y885" s="107"/>
      <c r="Z885" s="107"/>
    </row>
    <row r="886" spans="1:26" ht="15" customHeight="1" x14ac:dyDescent="0.15">
      <c r="A886" s="107"/>
      <c r="B886" s="107"/>
      <c r="C886" s="107"/>
      <c r="D886" s="107"/>
      <c r="E886" s="107"/>
      <c r="F886" s="108"/>
      <c r="G886" s="108"/>
      <c r="H886" s="108"/>
      <c r="I886" s="108"/>
      <c r="J886" s="108"/>
      <c r="K886" s="107"/>
      <c r="L886" s="107"/>
      <c r="M886" s="107"/>
      <c r="N886" s="107"/>
      <c r="O886" s="107"/>
      <c r="P886" s="107"/>
      <c r="Q886" s="107"/>
      <c r="R886" s="107"/>
      <c r="S886" s="107"/>
      <c r="T886" s="107"/>
      <c r="U886" s="107"/>
      <c r="V886" s="107"/>
      <c r="W886" s="107"/>
      <c r="X886" s="107"/>
      <c r="Y886" s="107"/>
      <c r="Z886" s="107"/>
    </row>
    <row r="887" spans="1:26" ht="15" customHeight="1" x14ac:dyDescent="0.15">
      <c r="A887" s="107"/>
      <c r="B887" s="107"/>
      <c r="C887" s="107"/>
      <c r="D887" s="107"/>
      <c r="E887" s="107"/>
      <c r="F887" s="108"/>
      <c r="G887" s="108"/>
      <c r="H887" s="108"/>
      <c r="I887" s="108"/>
      <c r="J887" s="108"/>
      <c r="K887" s="107"/>
      <c r="L887" s="107"/>
      <c r="M887" s="107"/>
      <c r="N887" s="107"/>
      <c r="O887" s="107"/>
      <c r="P887" s="107"/>
      <c r="Q887" s="107"/>
      <c r="R887" s="107"/>
      <c r="S887" s="107"/>
      <c r="T887" s="107"/>
      <c r="U887" s="107"/>
      <c r="V887" s="107"/>
      <c r="W887" s="107"/>
      <c r="X887" s="107"/>
      <c r="Y887" s="107"/>
      <c r="Z887" s="107"/>
    </row>
    <row r="888" spans="1:26" ht="15" customHeight="1" x14ac:dyDescent="0.15">
      <c r="A888" s="107"/>
      <c r="B888" s="107"/>
      <c r="C888" s="107"/>
      <c r="D888" s="107"/>
      <c r="E888" s="107"/>
      <c r="F888" s="108"/>
      <c r="G888" s="108"/>
      <c r="H888" s="108"/>
      <c r="I888" s="108"/>
      <c r="J888" s="108"/>
      <c r="K888" s="107"/>
      <c r="L888" s="107"/>
      <c r="M888" s="107"/>
      <c r="N888" s="107"/>
      <c r="O888" s="107"/>
      <c r="P888" s="107"/>
      <c r="Q888" s="107"/>
      <c r="R888" s="107"/>
      <c r="S888" s="107"/>
      <c r="T888" s="107"/>
      <c r="U888" s="107"/>
      <c r="V888" s="107"/>
      <c r="W888" s="107"/>
      <c r="X888" s="107"/>
      <c r="Y888" s="107"/>
      <c r="Z888" s="107"/>
    </row>
    <row r="889" spans="1:26" ht="15" customHeight="1" x14ac:dyDescent="0.15">
      <c r="A889" s="107"/>
      <c r="B889" s="107"/>
      <c r="C889" s="107"/>
      <c r="D889" s="107"/>
      <c r="E889" s="107"/>
      <c r="F889" s="108"/>
      <c r="G889" s="108"/>
      <c r="H889" s="108"/>
      <c r="I889" s="108"/>
      <c r="J889" s="108"/>
      <c r="K889" s="107"/>
      <c r="L889" s="107"/>
      <c r="M889" s="107"/>
      <c r="N889" s="107"/>
      <c r="O889" s="107"/>
      <c r="P889" s="107"/>
      <c r="Q889" s="107"/>
      <c r="R889" s="107"/>
      <c r="S889" s="107"/>
      <c r="T889" s="107"/>
      <c r="U889" s="107"/>
      <c r="V889" s="107"/>
      <c r="W889" s="107"/>
      <c r="X889" s="107"/>
      <c r="Y889" s="107"/>
      <c r="Z889" s="107"/>
    </row>
    <row r="890" spans="1:26" ht="15" customHeight="1" x14ac:dyDescent="0.15">
      <c r="A890" s="107"/>
      <c r="B890" s="107"/>
      <c r="C890" s="107"/>
      <c r="D890" s="107"/>
      <c r="E890" s="107"/>
      <c r="F890" s="108"/>
      <c r="G890" s="108"/>
      <c r="H890" s="108"/>
      <c r="I890" s="108"/>
      <c r="J890" s="108"/>
      <c r="K890" s="107"/>
      <c r="L890" s="107"/>
      <c r="M890" s="107"/>
      <c r="N890" s="107"/>
      <c r="O890" s="107"/>
      <c r="P890" s="107"/>
      <c r="Q890" s="107"/>
      <c r="R890" s="107"/>
      <c r="S890" s="107"/>
      <c r="T890" s="107"/>
      <c r="U890" s="107"/>
      <c r="V890" s="107"/>
      <c r="W890" s="107"/>
      <c r="X890" s="107"/>
      <c r="Y890" s="107"/>
      <c r="Z890" s="107"/>
    </row>
    <row r="891" spans="1:26" ht="15" customHeight="1" x14ac:dyDescent="0.15">
      <c r="A891" s="107"/>
      <c r="B891" s="107"/>
      <c r="C891" s="107"/>
      <c r="D891" s="107"/>
      <c r="E891" s="107"/>
      <c r="F891" s="108"/>
      <c r="G891" s="108"/>
      <c r="H891" s="108"/>
      <c r="I891" s="108"/>
      <c r="J891" s="108"/>
      <c r="K891" s="107"/>
      <c r="L891" s="107"/>
      <c r="M891" s="107"/>
      <c r="N891" s="107"/>
      <c r="O891" s="107"/>
      <c r="P891" s="107"/>
      <c r="Q891" s="107"/>
      <c r="R891" s="107"/>
      <c r="S891" s="107"/>
      <c r="T891" s="107"/>
      <c r="U891" s="107"/>
      <c r="V891" s="107"/>
      <c r="W891" s="107"/>
      <c r="X891" s="107"/>
      <c r="Y891" s="107"/>
      <c r="Z891" s="107"/>
    </row>
    <row r="892" spans="1:26" ht="15" customHeight="1" x14ac:dyDescent="0.15">
      <c r="A892" s="107"/>
      <c r="B892" s="107"/>
      <c r="C892" s="107"/>
      <c r="D892" s="107"/>
      <c r="E892" s="107"/>
      <c r="F892" s="108"/>
      <c r="G892" s="108"/>
      <c r="H892" s="108"/>
      <c r="I892" s="108"/>
      <c r="J892" s="108"/>
      <c r="K892" s="107"/>
      <c r="L892" s="107"/>
      <c r="M892" s="107"/>
      <c r="N892" s="107"/>
      <c r="O892" s="107"/>
      <c r="P892" s="107"/>
      <c r="Q892" s="107"/>
      <c r="R892" s="107"/>
      <c r="S892" s="107"/>
      <c r="T892" s="107"/>
      <c r="U892" s="107"/>
      <c r="V892" s="107"/>
      <c r="W892" s="107"/>
      <c r="X892" s="107"/>
      <c r="Y892" s="107"/>
      <c r="Z892" s="107"/>
    </row>
    <row r="893" spans="1:26" ht="15" customHeight="1" x14ac:dyDescent="0.15">
      <c r="A893" s="107"/>
      <c r="B893" s="107"/>
      <c r="C893" s="107"/>
      <c r="D893" s="107"/>
      <c r="E893" s="107"/>
      <c r="F893" s="108"/>
      <c r="G893" s="108"/>
      <c r="H893" s="108"/>
      <c r="I893" s="108"/>
      <c r="J893" s="108"/>
      <c r="K893" s="107"/>
      <c r="L893" s="107"/>
      <c r="M893" s="107"/>
      <c r="N893" s="107"/>
      <c r="O893" s="107"/>
      <c r="P893" s="107"/>
      <c r="Q893" s="107"/>
      <c r="R893" s="107"/>
      <c r="S893" s="107"/>
      <c r="T893" s="107"/>
      <c r="U893" s="107"/>
      <c r="V893" s="107"/>
      <c r="W893" s="107"/>
      <c r="X893" s="107"/>
      <c r="Y893" s="107"/>
      <c r="Z893" s="107"/>
    </row>
    <row r="894" spans="1:26" ht="15" customHeight="1" x14ac:dyDescent="0.15">
      <c r="A894" s="107"/>
      <c r="B894" s="107"/>
      <c r="C894" s="107"/>
      <c r="D894" s="107"/>
      <c r="E894" s="107"/>
      <c r="F894" s="108"/>
      <c r="G894" s="108"/>
      <c r="H894" s="108"/>
      <c r="I894" s="108"/>
      <c r="J894" s="108"/>
      <c r="K894" s="107"/>
      <c r="L894" s="107"/>
      <c r="M894" s="107"/>
      <c r="N894" s="107"/>
      <c r="O894" s="107"/>
      <c r="P894" s="107"/>
      <c r="Q894" s="107"/>
      <c r="R894" s="107"/>
      <c r="S894" s="107"/>
      <c r="T894" s="107"/>
      <c r="U894" s="107"/>
      <c r="V894" s="107"/>
      <c r="W894" s="107"/>
      <c r="X894" s="107"/>
      <c r="Y894" s="107"/>
      <c r="Z894" s="107"/>
    </row>
    <row r="895" spans="1:26" ht="15" customHeight="1" x14ac:dyDescent="0.15">
      <c r="A895" s="107"/>
      <c r="B895" s="107"/>
      <c r="C895" s="107"/>
      <c r="D895" s="107"/>
      <c r="E895" s="107"/>
      <c r="F895" s="108"/>
      <c r="G895" s="108"/>
      <c r="H895" s="108"/>
      <c r="I895" s="108"/>
      <c r="J895" s="108"/>
      <c r="K895" s="107"/>
      <c r="L895" s="107"/>
      <c r="M895" s="107"/>
      <c r="N895" s="107"/>
      <c r="O895" s="107"/>
      <c r="P895" s="107"/>
      <c r="Q895" s="107"/>
      <c r="R895" s="107"/>
      <c r="S895" s="107"/>
      <c r="T895" s="107"/>
      <c r="U895" s="107"/>
      <c r="V895" s="107"/>
      <c r="W895" s="107"/>
      <c r="X895" s="107"/>
      <c r="Y895" s="107"/>
      <c r="Z895" s="107"/>
    </row>
    <row r="896" spans="1:26" ht="15" customHeight="1" x14ac:dyDescent="0.15">
      <c r="A896" s="107"/>
      <c r="B896" s="107"/>
      <c r="C896" s="107"/>
      <c r="D896" s="107"/>
      <c r="E896" s="107"/>
      <c r="F896" s="108"/>
      <c r="G896" s="108"/>
      <c r="H896" s="108"/>
      <c r="I896" s="108"/>
      <c r="J896" s="108"/>
      <c r="K896" s="107"/>
      <c r="L896" s="107"/>
      <c r="M896" s="107"/>
      <c r="N896" s="107"/>
      <c r="O896" s="107"/>
      <c r="P896" s="107"/>
      <c r="Q896" s="107"/>
      <c r="R896" s="107"/>
      <c r="S896" s="107"/>
      <c r="T896" s="107"/>
      <c r="U896" s="107"/>
      <c r="V896" s="107"/>
      <c r="W896" s="107"/>
      <c r="X896" s="107"/>
      <c r="Y896" s="107"/>
      <c r="Z896" s="107"/>
    </row>
    <row r="897" spans="1:26" ht="15" customHeight="1" x14ac:dyDescent="0.15">
      <c r="A897" s="107"/>
      <c r="B897" s="107"/>
      <c r="C897" s="107"/>
      <c r="D897" s="107"/>
      <c r="E897" s="107"/>
      <c r="F897" s="108"/>
      <c r="G897" s="108"/>
      <c r="H897" s="108"/>
      <c r="I897" s="108"/>
      <c r="J897" s="108"/>
      <c r="K897" s="107"/>
      <c r="L897" s="107"/>
      <c r="M897" s="107"/>
      <c r="N897" s="107"/>
      <c r="O897" s="107"/>
      <c r="P897" s="107"/>
      <c r="Q897" s="107"/>
      <c r="R897" s="107"/>
      <c r="S897" s="107"/>
      <c r="T897" s="107"/>
      <c r="U897" s="107"/>
      <c r="V897" s="107"/>
      <c r="W897" s="107"/>
      <c r="X897" s="107"/>
      <c r="Y897" s="107"/>
      <c r="Z897" s="107"/>
    </row>
    <row r="898" spans="1:26" ht="15" customHeight="1" x14ac:dyDescent="0.15">
      <c r="A898" s="107"/>
      <c r="B898" s="107"/>
      <c r="C898" s="107"/>
      <c r="D898" s="107"/>
      <c r="E898" s="107"/>
      <c r="F898" s="108"/>
      <c r="G898" s="108"/>
      <c r="H898" s="108"/>
      <c r="I898" s="108"/>
      <c r="J898" s="108"/>
      <c r="K898" s="107"/>
      <c r="L898" s="107"/>
      <c r="M898" s="107"/>
      <c r="N898" s="107"/>
      <c r="O898" s="107"/>
      <c r="P898" s="107"/>
      <c r="Q898" s="107"/>
      <c r="R898" s="107"/>
      <c r="S898" s="107"/>
      <c r="T898" s="107"/>
      <c r="U898" s="107"/>
      <c r="V898" s="107"/>
      <c r="W898" s="107"/>
      <c r="X898" s="107"/>
      <c r="Y898" s="107"/>
      <c r="Z898" s="107"/>
    </row>
    <row r="899" spans="1:26" ht="15" customHeight="1" x14ac:dyDescent="0.15">
      <c r="A899" s="107"/>
      <c r="B899" s="107"/>
      <c r="C899" s="107"/>
      <c r="D899" s="107"/>
      <c r="E899" s="107"/>
      <c r="F899" s="108"/>
      <c r="G899" s="108"/>
      <c r="H899" s="108"/>
      <c r="I899" s="108"/>
      <c r="J899" s="108"/>
      <c r="K899" s="107"/>
      <c r="L899" s="107"/>
      <c r="M899" s="107"/>
      <c r="N899" s="107"/>
      <c r="O899" s="107"/>
      <c r="P899" s="107"/>
      <c r="Q899" s="107"/>
      <c r="R899" s="107"/>
      <c r="S899" s="107"/>
      <c r="T899" s="107"/>
      <c r="U899" s="107"/>
      <c r="V899" s="107"/>
      <c r="W899" s="107"/>
      <c r="X899" s="107"/>
      <c r="Y899" s="107"/>
      <c r="Z899" s="107"/>
    </row>
    <row r="900" spans="1:26" ht="15" customHeight="1" x14ac:dyDescent="0.15">
      <c r="A900" s="107"/>
      <c r="B900" s="107"/>
      <c r="C900" s="107"/>
      <c r="D900" s="107"/>
      <c r="E900" s="107"/>
      <c r="F900" s="108"/>
      <c r="G900" s="108"/>
      <c r="H900" s="108"/>
      <c r="I900" s="108"/>
      <c r="J900" s="108"/>
      <c r="K900" s="107"/>
      <c r="L900" s="107"/>
      <c r="M900" s="107"/>
      <c r="N900" s="107"/>
      <c r="O900" s="107"/>
      <c r="P900" s="107"/>
      <c r="Q900" s="107"/>
      <c r="R900" s="107"/>
      <c r="S900" s="107"/>
      <c r="T900" s="107"/>
      <c r="U900" s="107"/>
      <c r="V900" s="107"/>
      <c r="W900" s="107"/>
      <c r="X900" s="107"/>
      <c r="Y900" s="107"/>
      <c r="Z900" s="107"/>
    </row>
    <row r="901" spans="1:26" ht="15" customHeight="1" x14ac:dyDescent="0.15">
      <c r="A901" s="107"/>
      <c r="B901" s="107"/>
      <c r="C901" s="107"/>
      <c r="D901" s="107"/>
      <c r="E901" s="107"/>
      <c r="F901" s="108"/>
      <c r="G901" s="108"/>
      <c r="H901" s="108"/>
      <c r="I901" s="108"/>
      <c r="J901" s="108"/>
      <c r="K901" s="107"/>
      <c r="L901" s="107"/>
      <c r="M901" s="107"/>
      <c r="N901" s="107"/>
      <c r="O901" s="107"/>
      <c r="P901" s="107"/>
      <c r="Q901" s="107"/>
      <c r="R901" s="107"/>
      <c r="S901" s="107"/>
      <c r="T901" s="107"/>
      <c r="U901" s="107"/>
      <c r="V901" s="107"/>
      <c r="W901" s="107"/>
      <c r="X901" s="107"/>
      <c r="Y901" s="107"/>
      <c r="Z901" s="107"/>
    </row>
    <row r="902" spans="1:26" ht="15" customHeight="1" x14ac:dyDescent="0.15">
      <c r="A902" s="107"/>
      <c r="B902" s="107"/>
      <c r="C902" s="107"/>
      <c r="D902" s="107"/>
      <c r="E902" s="107"/>
      <c r="F902" s="108"/>
      <c r="G902" s="108"/>
      <c r="H902" s="108"/>
      <c r="I902" s="108"/>
      <c r="J902" s="108"/>
      <c r="K902" s="107"/>
      <c r="L902" s="107"/>
      <c r="M902" s="107"/>
      <c r="N902" s="107"/>
      <c r="O902" s="107"/>
      <c r="P902" s="107"/>
      <c r="Q902" s="107"/>
      <c r="R902" s="107"/>
      <c r="S902" s="107"/>
      <c r="T902" s="107"/>
      <c r="U902" s="107"/>
      <c r="V902" s="107"/>
      <c r="W902" s="107"/>
      <c r="X902" s="107"/>
      <c r="Y902" s="107"/>
      <c r="Z902" s="107"/>
    </row>
    <row r="903" spans="1:26" ht="15" customHeight="1" x14ac:dyDescent="0.15">
      <c r="A903" s="107"/>
      <c r="B903" s="107"/>
      <c r="C903" s="107"/>
      <c r="D903" s="107"/>
      <c r="E903" s="107"/>
      <c r="F903" s="108"/>
      <c r="G903" s="108"/>
      <c r="H903" s="108"/>
      <c r="I903" s="108"/>
      <c r="J903" s="108"/>
      <c r="K903" s="107"/>
      <c r="L903" s="107"/>
      <c r="M903" s="107"/>
      <c r="N903" s="107"/>
      <c r="O903" s="107"/>
      <c r="P903" s="107"/>
      <c r="Q903" s="107"/>
      <c r="R903" s="107"/>
      <c r="S903" s="107"/>
      <c r="T903" s="107"/>
      <c r="U903" s="107"/>
      <c r="V903" s="107"/>
      <c r="W903" s="107"/>
      <c r="X903" s="107"/>
      <c r="Y903" s="107"/>
      <c r="Z903" s="107"/>
    </row>
    <row r="904" spans="1:26" ht="15" customHeight="1" x14ac:dyDescent="0.15">
      <c r="A904" s="107"/>
      <c r="B904" s="107"/>
      <c r="C904" s="107"/>
      <c r="D904" s="107"/>
      <c r="E904" s="107"/>
      <c r="F904" s="108"/>
      <c r="G904" s="108"/>
      <c r="H904" s="108"/>
      <c r="I904" s="108"/>
      <c r="J904" s="108"/>
      <c r="K904" s="107"/>
      <c r="L904" s="107"/>
      <c r="M904" s="107"/>
      <c r="N904" s="107"/>
      <c r="O904" s="107"/>
      <c r="P904" s="107"/>
      <c r="Q904" s="107"/>
      <c r="R904" s="107"/>
      <c r="S904" s="107"/>
      <c r="T904" s="107"/>
      <c r="U904" s="107"/>
      <c r="V904" s="107"/>
      <c r="W904" s="107"/>
      <c r="X904" s="107"/>
      <c r="Y904" s="107"/>
      <c r="Z904" s="107"/>
    </row>
    <row r="905" spans="1:26" ht="15" customHeight="1" x14ac:dyDescent="0.15">
      <c r="A905" s="107"/>
      <c r="B905" s="107"/>
      <c r="C905" s="107"/>
      <c r="D905" s="107"/>
      <c r="E905" s="107"/>
      <c r="F905" s="108"/>
      <c r="G905" s="108"/>
      <c r="H905" s="108"/>
      <c r="I905" s="108"/>
      <c r="J905" s="108"/>
      <c r="K905" s="107"/>
      <c r="L905" s="107"/>
      <c r="M905" s="107"/>
      <c r="N905" s="107"/>
      <c r="O905" s="107"/>
      <c r="P905" s="107"/>
      <c r="Q905" s="107"/>
      <c r="R905" s="107"/>
      <c r="S905" s="107"/>
      <c r="T905" s="107"/>
      <c r="U905" s="107"/>
      <c r="V905" s="107"/>
      <c r="W905" s="107"/>
      <c r="X905" s="107"/>
      <c r="Y905" s="107"/>
      <c r="Z905" s="107"/>
    </row>
    <row r="906" spans="1:26" ht="15" customHeight="1" x14ac:dyDescent="0.15">
      <c r="A906" s="107"/>
      <c r="B906" s="107"/>
      <c r="C906" s="107"/>
      <c r="D906" s="107"/>
      <c r="E906" s="107"/>
      <c r="F906" s="108"/>
      <c r="G906" s="108"/>
      <c r="H906" s="108"/>
      <c r="I906" s="108"/>
      <c r="J906" s="108"/>
      <c r="K906" s="107"/>
      <c r="L906" s="107"/>
      <c r="M906" s="107"/>
      <c r="N906" s="107"/>
      <c r="O906" s="107"/>
      <c r="P906" s="107"/>
      <c r="Q906" s="107"/>
      <c r="R906" s="107"/>
      <c r="S906" s="107"/>
      <c r="T906" s="107"/>
      <c r="U906" s="107"/>
      <c r="V906" s="107"/>
      <c r="W906" s="107"/>
      <c r="X906" s="107"/>
      <c r="Y906" s="107"/>
      <c r="Z906" s="107"/>
    </row>
    <row r="907" spans="1:26" ht="15" customHeight="1" x14ac:dyDescent="0.15">
      <c r="A907" s="107"/>
      <c r="B907" s="107"/>
      <c r="C907" s="107"/>
      <c r="D907" s="107"/>
      <c r="E907" s="107"/>
      <c r="F907" s="108"/>
      <c r="G907" s="108"/>
      <c r="H907" s="108"/>
      <c r="I907" s="108"/>
      <c r="J907" s="108"/>
      <c r="K907" s="107"/>
      <c r="L907" s="107"/>
      <c r="M907" s="107"/>
      <c r="N907" s="107"/>
      <c r="O907" s="107"/>
      <c r="P907" s="107"/>
      <c r="Q907" s="107"/>
      <c r="R907" s="107"/>
      <c r="S907" s="107"/>
      <c r="T907" s="107"/>
      <c r="U907" s="107"/>
      <c r="V907" s="107"/>
      <c r="W907" s="107"/>
      <c r="X907" s="107"/>
      <c r="Y907" s="107"/>
      <c r="Z907" s="107"/>
    </row>
    <row r="908" spans="1:26" ht="15" customHeight="1" x14ac:dyDescent="0.15">
      <c r="A908" s="107"/>
      <c r="B908" s="107"/>
      <c r="C908" s="107"/>
      <c r="D908" s="107"/>
      <c r="E908" s="107"/>
      <c r="F908" s="108"/>
      <c r="G908" s="108"/>
      <c r="H908" s="108"/>
      <c r="I908" s="108"/>
      <c r="J908" s="108"/>
      <c r="K908" s="107"/>
      <c r="L908" s="107"/>
      <c r="M908" s="107"/>
      <c r="N908" s="107"/>
      <c r="O908" s="107"/>
      <c r="P908" s="107"/>
      <c r="Q908" s="107"/>
      <c r="R908" s="107"/>
      <c r="S908" s="107"/>
      <c r="T908" s="107"/>
      <c r="U908" s="107"/>
      <c r="V908" s="107"/>
      <c r="W908" s="107"/>
      <c r="X908" s="107"/>
      <c r="Y908" s="107"/>
      <c r="Z908" s="107"/>
    </row>
    <row r="909" spans="1:26" ht="15" customHeight="1" x14ac:dyDescent="0.15">
      <c r="A909" s="107"/>
      <c r="B909" s="107"/>
      <c r="C909" s="107"/>
      <c r="D909" s="107"/>
      <c r="E909" s="107"/>
      <c r="F909" s="108"/>
      <c r="G909" s="108"/>
      <c r="H909" s="108"/>
      <c r="I909" s="108"/>
      <c r="J909" s="108"/>
      <c r="K909" s="107"/>
      <c r="L909" s="107"/>
      <c r="M909" s="107"/>
      <c r="N909" s="107"/>
      <c r="O909" s="107"/>
      <c r="P909" s="107"/>
      <c r="Q909" s="107"/>
      <c r="R909" s="107"/>
      <c r="S909" s="107"/>
      <c r="T909" s="107"/>
      <c r="U909" s="107"/>
      <c r="V909" s="107"/>
      <c r="W909" s="107"/>
      <c r="X909" s="107"/>
      <c r="Y909" s="107"/>
      <c r="Z909" s="107"/>
    </row>
    <row r="910" spans="1:26" ht="15" customHeight="1" x14ac:dyDescent="0.15">
      <c r="A910" s="107"/>
      <c r="B910" s="107"/>
      <c r="C910" s="107"/>
      <c r="D910" s="107"/>
      <c r="E910" s="107"/>
      <c r="F910" s="108"/>
      <c r="G910" s="108"/>
      <c r="H910" s="108"/>
      <c r="I910" s="108"/>
      <c r="J910" s="108"/>
      <c r="K910" s="107"/>
      <c r="L910" s="107"/>
      <c r="M910" s="107"/>
      <c r="N910" s="107"/>
      <c r="O910" s="107"/>
      <c r="P910" s="107"/>
      <c r="Q910" s="107"/>
      <c r="R910" s="107"/>
      <c r="S910" s="107"/>
      <c r="T910" s="107"/>
      <c r="U910" s="107"/>
      <c r="V910" s="107"/>
      <c r="W910" s="107"/>
      <c r="X910" s="107"/>
      <c r="Y910" s="107"/>
      <c r="Z910" s="107"/>
    </row>
    <row r="911" spans="1:26" ht="15" customHeight="1" x14ac:dyDescent="0.15">
      <c r="A911" s="107"/>
      <c r="B911" s="107"/>
      <c r="C911" s="107"/>
      <c r="D911" s="107"/>
      <c r="E911" s="107"/>
      <c r="F911" s="108"/>
      <c r="G911" s="108"/>
      <c r="H911" s="108"/>
      <c r="I911" s="108"/>
      <c r="J911" s="108"/>
      <c r="K911" s="107"/>
      <c r="L911" s="107"/>
      <c r="M911" s="107"/>
      <c r="N911" s="107"/>
      <c r="O911" s="107"/>
      <c r="P911" s="107"/>
      <c r="Q911" s="107"/>
      <c r="R911" s="107"/>
      <c r="S911" s="107"/>
      <c r="T911" s="107"/>
      <c r="U911" s="107"/>
      <c r="V911" s="107"/>
      <c r="W911" s="107"/>
      <c r="X911" s="107"/>
      <c r="Y911" s="107"/>
      <c r="Z911" s="107"/>
    </row>
    <row r="912" spans="1:26" ht="15" customHeight="1" x14ac:dyDescent="0.15">
      <c r="A912" s="107"/>
      <c r="B912" s="107"/>
      <c r="C912" s="107"/>
      <c r="D912" s="107"/>
      <c r="E912" s="107"/>
      <c r="F912" s="108"/>
      <c r="G912" s="108"/>
      <c r="H912" s="108"/>
      <c r="I912" s="108"/>
      <c r="J912" s="108"/>
      <c r="K912" s="107"/>
      <c r="L912" s="107"/>
      <c r="M912" s="107"/>
      <c r="N912" s="107"/>
      <c r="O912" s="107"/>
      <c r="P912" s="107"/>
      <c r="Q912" s="107"/>
      <c r="R912" s="107"/>
      <c r="S912" s="107"/>
      <c r="T912" s="107"/>
      <c r="U912" s="107"/>
      <c r="V912" s="107"/>
      <c r="W912" s="107"/>
      <c r="X912" s="107"/>
      <c r="Y912" s="107"/>
      <c r="Z912" s="107"/>
    </row>
    <row r="913" spans="1:26" ht="15" customHeight="1" x14ac:dyDescent="0.15">
      <c r="A913" s="107"/>
      <c r="B913" s="107"/>
      <c r="C913" s="107"/>
      <c r="D913" s="107"/>
      <c r="E913" s="107"/>
      <c r="F913" s="108"/>
      <c r="G913" s="108"/>
      <c r="H913" s="108"/>
      <c r="I913" s="108"/>
      <c r="J913" s="108"/>
      <c r="K913" s="107"/>
      <c r="L913" s="107"/>
      <c r="M913" s="107"/>
      <c r="N913" s="107"/>
      <c r="O913" s="107"/>
      <c r="P913" s="107"/>
      <c r="Q913" s="107"/>
      <c r="R913" s="107"/>
      <c r="S913" s="107"/>
      <c r="T913" s="107"/>
      <c r="U913" s="107"/>
      <c r="V913" s="107"/>
      <c r="W913" s="107"/>
      <c r="X913" s="107"/>
      <c r="Y913" s="107"/>
      <c r="Z913" s="107"/>
    </row>
    <row r="914" spans="1:26" ht="15" customHeight="1" x14ac:dyDescent="0.15">
      <c r="A914" s="107"/>
      <c r="B914" s="107"/>
      <c r="C914" s="107"/>
      <c r="D914" s="107"/>
      <c r="E914" s="107"/>
      <c r="F914" s="108"/>
      <c r="G914" s="108"/>
      <c r="H914" s="108"/>
      <c r="I914" s="108"/>
      <c r="J914" s="108"/>
      <c r="K914" s="107"/>
      <c r="L914" s="107"/>
      <c r="M914" s="107"/>
      <c r="N914" s="107"/>
      <c r="O914" s="107"/>
      <c r="P914" s="107"/>
      <c r="Q914" s="107"/>
      <c r="R914" s="107"/>
      <c r="S914" s="107"/>
      <c r="T914" s="107"/>
      <c r="U914" s="107"/>
      <c r="V914" s="107"/>
      <c r="W914" s="107"/>
      <c r="X914" s="107"/>
      <c r="Y914" s="107"/>
      <c r="Z914" s="107"/>
    </row>
    <row r="915" spans="1:26" ht="15" customHeight="1" x14ac:dyDescent="0.15">
      <c r="A915" s="107"/>
      <c r="B915" s="107"/>
      <c r="C915" s="107"/>
      <c r="D915" s="107"/>
      <c r="E915" s="107"/>
      <c r="F915" s="108"/>
      <c r="G915" s="108"/>
      <c r="H915" s="108"/>
      <c r="I915" s="108"/>
      <c r="J915" s="108"/>
      <c r="K915" s="107"/>
      <c r="L915" s="107"/>
      <c r="M915" s="107"/>
      <c r="N915" s="107"/>
      <c r="O915" s="107"/>
      <c r="P915" s="107"/>
      <c r="Q915" s="107"/>
      <c r="R915" s="107"/>
      <c r="S915" s="107"/>
      <c r="T915" s="107"/>
      <c r="U915" s="107"/>
      <c r="V915" s="107"/>
      <c r="W915" s="107"/>
      <c r="X915" s="107"/>
      <c r="Y915" s="107"/>
      <c r="Z915" s="107"/>
    </row>
    <row r="916" spans="1:26" ht="15" customHeight="1" x14ac:dyDescent="0.15">
      <c r="A916" s="107"/>
      <c r="B916" s="107"/>
      <c r="C916" s="107"/>
      <c r="D916" s="107"/>
      <c r="E916" s="107"/>
      <c r="F916" s="108"/>
      <c r="G916" s="108"/>
      <c r="H916" s="108"/>
      <c r="I916" s="108"/>
      <c r="J916" s="108"/>
      <c r="K916" s="107"/>
      <c r="L916" s="107"/>
      <c r="M916" s="107"/>
      <c r="N916" s="107"/>
      <c r="O916" s="107"/>
      <c r="P916" s="107"/>
      <c r="Q916" s="107"/>
      <c r="R916" s="107"/>
      <c r="S916" s="107"/>
      <c r="T916" s="107"/>
      <c r="U916" s="107"/>
      <c r="V916" s="107"/>
      <c r="W916" s="107"/>
      <c r="X916" s="107"/>
      <c r="Y916" s="107"/>
      <c r="Z916" s="107"/>
    </row>
    <row r="917" spans="1:26" ht="15" customHeight="1" x14ac:dyDescent="0.15">
      <c r="A917" s="107"/>
      <c r="B917" s="107"/>
      <c r="C917" s="107"/>
      <c r="D917" s="107"/>
      <c r="E917" s="107"/>
      <c r="F917" s="108"/>
      <c r="G917" s="108"/>
      <c r="H917" s="108"/>
      <c r="I917" s="108"/>
      <c r="J917" s="108"/>
      <c r="K917" s="107"/>
      <c r="L917" s="107"/>
      <c r="M917" s="107"/>
      <c r="N917" s="107"/>
      <c r="O917" s="107"/>
      <c r="P917" s="107"/>
      <c r="Q917" s="107"/>
      <c r="R917" s="107"/>
      <c r="S917" s="107"/>
      <c r="T917" s="107"/>
      <c r="U917" s="107"/>
      <c r="V917" s="107"/>
      <c r="W917" s="107"/>
      <c r="X917" s="107"/>
      <c r="Y917" s="107"/>
      <c r="Z917" s="107"/>
    </row>
    <row r="918" spans="1:26" ht="15" customHeight="1" x14ac:dyDescent="0.15">
      <c r="A918" s="107"/>
      <c r="B918" s="107"/>
      <c r="C918" s="107"/>
      <c r="D918" s="107"/>
      <c r="E918" s="107"/>
      <c r="F918" s="108"/>
      <c r="G918" s="108"/>
      <c r="H918" s="108"/>
      <c r="I918" s="108"/>
      <c r="J918" s="108"/>
      <c r="K918" s="107"/>
      <c r="L918" s="107"/>
      <c r="M918" s="107"/>
      <c r="N918" s="107"/>
      <c r="O918" s="107"/>
      <c r="P918" s="107"/>
      <c r="Q918" s="107"/>
      <c r="R918" s="107"/>
      <c r="S918" s="107"/>
      <c r="T918" s="107"/>
      <c r="U918" s="107"/>
      <c r="V918" s="107"/>
      <c r="W918" s="107"/>
      <c r="X918" s="107"/>
      <c r="Y918" s="107"/>
      <c r="Z918" s="107"/>
    </row>
    <row r="919" spans="1:26" ht="15" customHeight="1" x14ac:dyDescent="0.15">
      <c r="A919" s="107"/>
      <c r="B919" s="107"/>
      <c r="C919" s="107"/>
      <c r="D919" s="107"/>
      <c r="E919" s="107"/>
      <c r="F919" s="108"/>
      <c r="G919" s="108"/>
      <c r="H919" s="108"/>
      <c r="I919" s="108"/>
      <c r="J919" s="108"/>
      <c r="K919" s="107"/>
      <c r="L919" s="107"/>
      <c r="M919" s="107"/>
      <c r="N919" s="107"/>
      <c r="O919" s="107"/>
      <c r="P919" s="107"/>
      <c r="Q919" s="107"/>
      <c r="R919" s="107"/>
      <c r="S919" s="107"/>
      <c r="T919" s="107"/>
      <c r="U919" s="107"/>
      <c r="V919" s="107"/>
      <c r="W919" s="107"/>
      <c r="X919" s="107"/>
      <c r="Y919" s="107"/>
      <c r="Z919" s="107"/>
    </row>
    <row r="920" spans="1:26" ht="15" customHeight="1" x14ac:dyDescent="0.15">
      <c r="A920" s="107"/>
      <c r="B920" s="107"/>
      <c r="C920" s="107"/>
      <c r="D920" s="107"/>
      <c r="E920" s="107"/>
      <c r="F920" s="108"/>
      <c r="G920" s="108"/>
      <c r="H920" s="108"/>
      <c r="I920" s="108"/>
      <c r="J920" s="108"/>
      <c r="K920" s="107"/>
      <c r="L920" s="107"/>
      <c r="M920" s="107"/>
      <c r="N920" s="107"/>
      <c r="O920" s="107"/>
      <c r="P920" s="107"/>
      <c r="Q920" s="107"/>
      <c r="R920" s="107"/>
      <c r="S920" s="107"/>
      <c r="T920" s="107"/>
      <c r="U920" s="107"/>
      <c r="V920" s="107"/>
      <c r="W920" s="107"/>
      <c r="X920" s="107"/>
      <c r="Y920" s="107"/>
      <c r="Z920" s="107"/>
    </row>
    <row r="921" spans="1:26" ht="15" customHeight="1" x14ac:dyDescent="0.15">
      <c r="A921" s="107"/>
      <c r="B921" s="107"/>
      <c r="C921" s="107"/>
      <c r="D921" s="107"/>
      <c r="E921" s="107"/>
      <c r="F921" s="108"/>
      <c r="G921" s="108"/>
      <c r="H921" s="108"/>
      <c r="I921" s="108"/>
      <c r="J921" s="108"/>
      <c r="K921" s="107"/>
      <c r="L921" s="107"/>
      <c r="M921" s="107"/>
      <c r="N921" s="107"/>
      <c r="O921" s="107"/>
      <c r="P921" s="107"/>
      <c r="Q921" s="107"/>
      <c r="R921" s="107"/>
      <c r="S921" s="107"/>
      <c r="T921" s="107"/>
      <c r="U921" s="107"/>
      <c r="V921" s="107"/>
      <c r="W921" s="107"/>
      <c r="X921" s="107"/>
      <c r="Y921" s="107"/>
      <c r="Z921" s="107"/>
    </row>
    <row r="922" spans="1:26" ht="15" customHeight="1" x14ac:dyDescent="0.15">
      <c r="A922" s="107"/>
      <c r="B922" s="107"/>
      <c r="C922" s="107"/>
      <c r="D922" s="107"/>
      <c r="E922" s="107"/>
      <c r="F922" s="108"/>
      <c r="G922" s="108"/>
      <c r="H922" s="108"/>
      <c r="I922" s="108"/>
      <c r="J922" s="108"/>
      <c r="K922" s="107"/>
      <c r="L922" s="107"/>
      <c r="M922" s="107"/>
      <c r="N922" s="107"/>
      <c r="O922" s="107"/>
      <c r="P922" s="107"/>
      <c r="Q922" s="107"/>
      <c r="R922" s="107"/>
      <c r="S922" s="107"/>
      <c r="T922" s="107"/>
      <c r="U922" s="107"/>
      <c r="V922" s="107"/>
      <c r="W922" s="107"/>
      <c r="X922" s="107"/>
      <c r="Y922" s="107"/>
      <c r="Z922" s="107"/>
    </row>
    <row r="923" spans="1:26" ht="15" customHeight="1" x14ac:dyDescent="0.15">
      <c r="A923" s="107"/>
      <c r="B923" s="107"/>
      <c r="C923" s="107"/>
      <c r="D923" s="107"/>
      <c r="E923" s="107"/>
      <c r="F923" s="108"/>
      <c r="G923" s="108"/>
      <c r="H923" s="108"/>
      <c r="I923" s="108"/>
      <c r="J923" s="108"/>
      <c r="K923" s="107"/>
      <c r="L923" s="107"/>
      <c r="M923" s="107"/>
      <c r="N923" s="107"/>
      <c r="O923" s="107"/>
      <c r="P923" s="107"/>
      <c r="Q923" s="107"/>
      <c r="R923" s="107"/>
      <c r="S923" s="107"/>
      <c r="T923" s="107"/>
      <c r="U923" s="107"/>
      <c r="V923" s="107"/>
      <c r="W923" s="107"/>
      <c r="X923" s="107"/>
      <c r="Y923" s="107"/>
      <c r="Z923" s="107"/>
    </row>
    <row r="924" spans="1:26" ht="15" customHeight="1" x14ac:dyDescent="0.15">
      <c r="A924" s="107"/>
      <c r="B924" s="107"/>
      <c r="C924" s="107"/>
      <c r="D924" s="107"/>
      <c r="E924" s="107"/>
      <c r="F924" s="108"/>
      <c r="G924" s="108"/>
      <c r="H924" s="108"/>
      <c r="I924" s="108"/>
      <c r="J924" s="108"/>
      <c r="K924" s="107"/>
      <c r="L924" s="107"/>
      <c r="M924" s="107"/>
      <c r="N924" s="107"/>
      <c r="O924" s="107"/>
      <c r="P924" s="107"/>
      <c r="Q924" s="107"/>
      <c r="R924" s="107"/>
      <c r="S924" s="107"/>
      <c r="T924" s="107"/>
      <c r="U924" s="107"/>
      <c r="V924" s="107"/>
      <c r="W924" s="107"/>
      <c r="X924" s="107"/>
      <c r="Y924" s="107"/>
      <c r="Z924" s="107"/>
    </row>
    <row r="925" spans="1:26" ht="15" customHeight="1" x14ac:dyDescent="0.15">
      <c r="A925" s="107"/>
      <c r="B925" s="107"/>
      <c r="C925" s="107"/>
      <c r="D925" s="107"/>
      <c r="E925" s="107"/>
      <c r="F925" s="108"/>
      <c r="G925" s="108"/>
      <c r="H925" s="108"/>
      <c r="I925" s="108"/>
      <c r="J925" s="108"/>
      <c r="K925" s="107"/>
      <c r="L925" s="107"/>
      <c r="M925" s="107"/>
      <c r="N925" s="107"/>
      <c r="O925" s="107"/>
      <c r="P925" s="107"/>
      <c r="Q925" s="107"/>
      <c r="R925" s="107"/>
      <c r="S925" s="107"/>
      <c r="T925" s="107"/>
      <c r="U925" s="107"/>
      <c r="V925" s="107"/>
      <c r="W925" s="107"/>
      <c r="X925" s="107"/>
      <c r="Y925" s="107"/>
      <c r="Z925" s="107"/>
    </row>
    <row r="926" spans="1:26" ht="15" customHeight="1" x14ac:dyDescent="0.15">
      <c r="A926" s="107"/>
      <c r="B926" s="107"/>
      <c r="C926" s="107"/>
      <c r="D926" s="107"/>
      <c r="E926" s="107"/>
      <c r="F926" s="108"/>
      <c r="G926" s="108"/>
      <c r="H926" s="108"/>
      <c r="I926" s="108"/>
      <c r="J926" s="108"/>
      <c r="K926" s="107"/>
      <c r="L926" s="107"/>
      <c r="M926" s="107"/>
      <c r="N926" s="107"/>
      <c r="O926" s="107"/>
      <c r="P926" s="107"/>
      <c r="Q926" s="107"/>
      <c r="R926" s="107"/>
      <c r="S926" s="107"/>
      <c r="T926" s="107"/>
      <c r="U926" s="107"/>
      <c r="V926" s="107"/>
      <c r="W926" s="107"/>
      <c r="X926" s="107"/>
      <c r="Y926" s="107"/>
      <c r="Z926" s="107"/>
    </row>
    <row r="927" spans="1:26" ht="15" customHeight="1" x14ac:dyDescent="0.15">
      <c r="A927" s="107"/>
      <c r="B927" s="107"/>
      <c r="C927" s="107"/>
      <c r="D927" s="107"/>
      <c r="E927" s="107"/>
      <c r="F927" s="108"/>
      <c r="G927" s="108"/>
      <c r="H927" s="108"/>
      <c r="I927" s="108"/>
      <c r="J927" s="108"/>
      <c r="K927" s="107"/>
      <c r="L927" s="107"/>
      <c r="M927" s="107"/>
      <c r="N927" s="107"/>
      <c r="O927" s="107"/>
      <c r="P927" s="107"/>
      <c r="Q927" s="107"/>
      <c r="R927" s="107"/>
      <c r="S927" s="107"/>
      <c r="T927" s="107"/>
      <c r="U927" s="107"/>
      <c r="V927" s="107"/>
      <c r="W927" s="107"/>
      <c r="X927" s="107"/>
      <c r="Y927" s="107"/>
      <c r="Z927" s="107"/>
    </row>
    <row r="928" spans="1:26" ht="15" customHeight="1" x14ac:dyDescent="0.15">
      <c r="A928" s="107"/>
      <c r="B928" s="107"/>
      <c r="C928" s="107"/>
      <c r="D928" s="107"/>
      <c r="E928" s="107"/>
      <c r="F928" s="108"/>
      <c r="G928" s="108"/>
      <c r="H928" s="108"/>
      <c r="I928" s="108"/>
      <c r="J928" s="108"/>
      <c r="K928" s="107"/>
      <c r="L928" s="107"/>
      <c r="M928" s="107"/>
      <c r="N928" s="107"/>
      <c r="O928" s="107"/>
      <c r="P928" s="107"/>
      <c r="Q928" s="107"/>
      <c r="R928" s="107"/>
      <c r="S928" s="107"/>
      <c r="T928" s="107"/>
      <c r="U928" s="107"/>
      <c r="V928" s="107"/>
      <c r="W928" s="107"/>
      <c r="X928" s="107"/>
      <c r="Y928" s="107"/>
      <c r="Z928" s="107"/>
    </row>
    <row r="929" spans="1:26" ht="15" customHeight="1" x14ac:dyDescent="0.15">
      <c r="A929" s="107"/>
      <c r="B929" s="107"/>
      <c r="C929" s="107"/>
      <c r="D929" s="107"/>
      <c r="E929" s="107"/>
      <c r="F929" s="108"/>
      <c r="G929" s="108"/>
      <c r="H929" s="108"/>
      <c r="I929" s="108"/>
      <c r="J929" s="108"/>
      <c r="K929" s="107"/>
      <c r="L929" s="107"/>
      <c r="M929" s="107"/>
      <c r="N929" s="107"/>
      <c r="O929" s="107"/>
      <c r="P929" s="107"/>
      <c r="Q929" s="107"/>
      <c r="R929" s="107"/>
      <c r="S929" s="107"/>
      <c r="T929" s="107"/>
      <c r="U929" s="107"/>
      <c r="V929" s="107"/>
      <c r="W929" s="107"/>
      <c r="X929" s="107"/>
      <c r="Y929" s="107"/>
      <c r="Z929" s="107"/>
    </row>
    <row r="930" spans="1:26" ht="15" customHeight="1" x14ac:dyDescent="0.15">
      <c r="A930" s="107"/>
      <c r="B930" s="107"/>
      <c r="C930" s="107"/>
      <c r="D930" s="107"/>
      <c r="E930" s="107"/>
      <c r="F930" s="108"/>
      <c r="G930" s="108"/>
      <c r="H930" s="108"/>
      <c r="I930" s="108"/>
      <c r="J930" s="108"/>
      <c r="K930" s="107"/>
      <c r="L930" s="107"/>
      <c r="M930" s="107"/>
      <c r="N930" s="107"/>
      <c r="O930" s="107"/>
      <c r="P930" s="107"/>
      <c r="Q930" s="107"/>
      <c r="R930" s="107"/>
      <c r="S930" s="107"/>
      <c r="T930" s="107"/>
      <c r="U930" s="107"/>
      <c r="V930" s="107"/>
      <c r="W930" s="107"/>
      <c r="X930" s="107"/>
      <c r="Y930" s="107"/>
      <c r="Z930" s="107"/>
    </row>
    <row r="931" spans="1:26" ht="15" customHeight="1" x14ac:dyDescent="0.15">
      <c r="A931" s="107"/>
      <c r="B931" s="107"/>
      <c r="C931" s="107"/>
      <c r="D931" s="107"/>
      <c r="E931" s="107"/>
      <c r="F931" s="108"/>
      <c r="G931" s="108"/>
      <c r="H931" s="108"/>
      <c r="I931" s="108"/>
      <c r="J931" s="108"/>
      <c r="K931" s="107"/>
      <c r="L931" s="107"/>
      <c r="M931" s="107"/>
      <c r="N931" s="107"/>
      <c r="O931" s="107"/>
      <c r="P931" s="107"/>
      <c r="Q931" s="107"/>
      <c r="R931" s="107"/>
      <c r="S931" s="107"/>
      <c r="T931" s="107"/>
      <c r="U931" s="107"/>
      <c r="V931" s="107"/>
      <c r="W931" s="107"/>
      <c r="X931" s="107"/>
      <c r="Y931" s="107"/>
      <c r="Z931" s="107"/>
    </row>
    <row r="932" spans="1:26" ht="15" customHeight="1" x14ac:dyDescent="0.15">
      <c r="A932" s="107"/>
      <c r="B932" s="107"/>
      <c r="C932" s="107"/>
      <c r="D932" s="107"/>
      <c r="E932" s="107"/>
      <c r="F932" s="108"/>
      <c r="G932" s="108"/>
      <c r="H932" s="108"/>
      <c r="I932" s="108"/>
      <c r="J932" s="108"/>
      <c r="K932" s="107"/>
      <c r="L932" s="107"/>
      <c r="M932" s="107"/>
      <c r="N932" s="107"/>
      <c r="O932" s="107"/>
      <c r="P932" s="107"/>
      <c r="Q932" s="107"/>
      <c r="R932" s="107"/>
      <c r="S932" s="107"/>
      <c r="T932" s="107"/>
      <c r="U932" s="107"/>
      <c r="V932" s="107"/>
      <c r="W932" s="107"/>
      <c r="X932" s="107"/>
      <c r="Y932" s="107"/>
      <c r="Z932" s="107"/>
    </row>
    <row r="933" spans="1:26" ht="15" customHeight="1" x14ac:dyDescent="0.15">
      <c r="A933" s="107"/>
      <c r="B933" s="107"/>
      <c r="C933" s="107"/>
      <c r="D933" s="107"/>
      <c r="E933" s="107"/>
      <c r="F933" s="108"/>
      <c r="G933" s="108"/>
      <c r="H933" s="108"/>
      <c r="I933" s="108"/>
      <c r="J933" s="108"/>
      <c r="K933" s="107"/>
      <c r="L933" s="107"/>
      <c r="M933" s="107"/>
      <c r="N933" s="107"/>
      <c r="O933" s="107"/>
      <c r="P933" s="107"/>
      <c r="Q933" s="107"/>
      <c r="R933" s="107"/>
      <c r="S933" s="107"/>
      <c r="T933" s="107"/>
      <c r="U933" s="107"/>
      <c r="V933" s="107"/>
      <c r="W933" s="107"/>
      <c r="X933" s="107"/>
      <c r="Y933" s="107"/>
      <c r="Z933" s="107"/>
    </row>
    <row r="934" spans="1:26" ht="15" customHeight="1" x14ac:dyDescent="0.15">
      <c r="A934" s="107"/>
      <c r="B934" s="107"/>
      <c r="C934" s="107"/>
      <c r="D934" s="107"/>
      <c r="E934" s="107"/>
      <c r="F934" s="108"/>
      <c r="G934" s="108"/>
      <c r="H934" s="108"/>
      <c r="I934" s="108"/>
      <c r="J934" s="108"/>
      <c r="K934" s="107"/>
      <c r="L934" s="107"/>
      <c r="M934" s="107"/>
      <c r="N934" s="107"/>
      <c r="O934" s="107"/>
      <c r="P934" s="107"/>
      <c r="Q934" s="107"/>
      <c r="R934" s="107"/>
      <c r="S934" s="107"/>
      <c r="T934" s="107"/>
      <c r="U934" s="107"/>
      <c r="V934" s="107"/>
      <c r="W934" s="107"/>
      <c r="X934" s="107"/>
      <c r="Y934" s="107"/>
      <c r="Z934" s="107"/>
    </row>
    <row r="935" spans="1:26" ht="15" customHeight="1" x14ac:dyDescent="0.15">
      <c r="A935" s="107"/>
      <c r="B935" s="107"/>
      <c r="C935" s="107"/>
      <c r="D935" s="107"/>
      <c r="E935" s="107"/>
      <c r="F935" s="108"/>
      <c r="G935" s="108"/>
      <c r="H935" s="108"/>
      <c r="I935" s="108"/>
      <c r="J935" s="108"/>
      <c r="K935" s="107"/>
      <c r="L935" s="107"/>
      <c r="M935" s="107"/>
      <c r="N935" s="107"/>
      <c r="O935" s="107"/>
      <c r="P935" s="107"/>
      <c r="Q935" s="107"/>
      <c r="R935" s="107"/>
      <c r="S935" s="107"/>
      <c r="T935" s="107"/>
      <c r="U935" s="107"/>
      <c r="V935" s="107"/>
      <c r="W935" s="107"/>
      <c r="X935" s="107"/>
      <c r="Y935" s="107"/>
      <c r="Z935" s="107"/>
    </row>
    <row r="936" spans="1:26" ht="15" customHeight="1" x14ac:dyDescent="0.15">
      <c r="A936" s="107"/>
      <c r="B936" s="107"/>
      <c r="C936" s="107"/>
      <c r="D936" s="107"/>
      <c r="E936" s="107"/>
      <c r="F936" s="108"/>
      <c r="G936" s="108"/>
      <c r="H936" s="108"/>
      <c r="I936" s="108"/>
      <c r="J936" s="108"/>
      <c r="K936" s="107"/>
      <c r="L936" s="107"/>
      <c r="M936" s="107"/>
      <c r="N936" s="107"/>
      <c r="O936" s="107"/>
      <c r="P936" s="107"/>
      <c r="Q936" s="107"/>
      <c r="R936" s="107"/>
      <c r="S936" s="107"/>
      <c r="T936" s="107"/>
      <c r="U936" s="107"/>
      <c r="V936" s="107"/>
      <c r="W936" s="107"/>
      <c r="X936" s="107"/>
      <c r="Y936" s="107"/>
      <c r="Z936" s="107"/>
    </row>
    <row r="937" spans="1:26" ht="15" customHeight="1" x14ac:dyDescent="0.15">
      <c r="A937" s="107"/>
      <c r="B937" s="107"/>
      <c r="C937" s="107"/>
      <c r="D937" s="107"/>
      <c r="E937" s="107"/>
      <c r="F937" s="108"/>
      <c r="G937" s="108"/>
      <c r="H937" s="108"/>
      <c r="I937" s="108"/>
      <c r="J937" s="108"/>
      <c r="K937" s="107"/>
      <c r="L937" s="107"/>
      <c r="M937" s="107"/>
      <c r="N937" s="107"/>
      <c r="O937" s="107"/>
      <c r="P937" s="107"/>
      <c r="Q937" s="107"/>
      <c r="R937" s="107"/>
      <c r="S937" s="107"/>
      <c r="T937" s="107"/>
      <c r="U937" s="107"/>
      <c r="V937" s="107"/>
      <c r="W937" s="107"/>
      <c r="X937" s="107"/>
      <c r="Y937" s="107"/>
      <c r="Z937" s="107"/>
    </row>
    <row r="938" spans="1:26" ht="15" customHeight="1" x14ac:dyDescent="0.15">
      <c r="A938" s="107"/>
      <c r="B938" s="107"/>
      <c r="C938" s="107"/>
      <c r="D938" s="107"/>
      <c r="E938" s="107"/>
      <c r="F938" s="108"/>
      <c r="G938" s="108"/>
      <c r="H938" s="108"/>
      <c r="I938" s="108"/>
      <c r="J938" s="108"/>
      <c r="K938" s="107"/>
      <c r="L938" s="107"/>
      <c r="M938" s="107"/>
      <c r="N938" s="107"/>
      <c r="O938" s="107"/>
      <c r="P938" s="107"/>
      <c r="Q938" s="107"/>
      <c r="R938" s="107"/>
      <c r="S938" s="107"/>
      <c r="T938" s="107"/>
      <c r="U938" s="107"/>
      <c r="V938" s="107"/>
      <c r="W938" s="107"/>
      <c r="X938" s="107"/>
      <c r="Y938" s="107"/>
      <c r="Z938" s="107"/>
    </row>
    <row r="939" spans="1:26" ht="15" customHeight="1" x14ac:dyDescent="0.15">
      <c r="A939" s="107"/>
      <c r="B939" s="107"/>
      <c r="C939" s="107"/>
      <c r="D939" s="107"/>
      <c r="E939" s="107"/>
      <c r="F939" s="108"/>
      <c r="G939" s="108"/>
      <c r="H939" s="108"/>
      <c r="I939" s="108"/>
      <c r="J939" s="108"/>
      <c r="K939" s="107"/>
      <c r="L939" s="107"/>
      <c r="M939" s="107"/>
      <c r="N939" s="107"/>
      <c r="O939" s="107"/>
      <c r="P939" s="107"/>
      <c r="Q939" s="107"/>
      <c r="R939" s="107"/>
      <c r="S939" s="107"/>
      <c r="T939" s="107"/>
      <c r="U939" s="107"/>
      <c r="V939" s="107"/>
      <c r="W939" s="107"/>
      <c r="X939" s="107"/>
      <c r="Y939" s="107"/>
      <c r="Z939" s="107"/>
    </row>
    <row r="940" spans="1:26" ht="15" customHeight="1" x14ac:dyDescent="0.15">
      <c r="A940" s="107"/>
      <c r="B940" s="107"/>
      <c r="C940" s="107"/>
      <c r="D940" s="107"/>
      <c r="E940" s="107"/>
      <c r="F940" s="108"/>
      <c r="G940" s="108"/>
      <c r="H940" s="108"/>
      <c r="I940" s="108"/>
      <c r="J940" s="108"/>
      <c r="K940" s="107"/>
      <c r="L940" s="107"/>
      <c r="M940" s="107"/>
      <c r="N940" s="107"/>
      <c r="O940" s="107"/>
      <c r="P940" s="107"/>
      <c r="Q940" s="107"/>
      <c r="R940" s="107"/>
      <c r="S940" s="107"/>
      <c r="T940" s="107"/>
      <c r="U940" s="107"/>
      <c r="V940" s="107"/>
      <c r="W940" s="107"/>
      <c r="X940" s="107"/>
      <c r="Y940" s="107"/>
      <c r="Z940" s="107"/>
    </row>
    <row r="941" spans="1:26" ht="15" customHeight="1" x14ac:dyDescent="0.15">
      <c r="A941" s="107"/>
      <c r="B941" s="107"/>
      <c r="C941" s="107"/>
      <c r="D941" s="107"/>
      <c r="E941" s="107"/>
      <c r="F941" s="108"/>
      <c r="G941" s="108"/>
      <c r="H941" s="108"/>
      <c r="I941" s="108"/>
      <c r="J941" s="108"/>
      <c r="K941" s="107"/>
      <c r="L941" s="107"/>
      <c r="M941" s="107"/>
      <c r="N941" s="107"/>
      <c r="O941" s="107"/>
      <c r="P941" s="107"/>
      <c r="Q941" s="107"/>
      <c r="R941" s="107"/>
      <c r="S941" s="107"/>
      <c r="T941" s="107"/>
      <c r="U941" s="107"/>
      <c r="V941" s="107"/>
      <c r="W941" s="107"/>
      <c r="X941" s="107"/>
      <c r="Y941" s="107"/>
      <c r="Z941" s="107"/>
    </row>
    <row r="942" spans="1:26" ht="15" customHeight="1" x14ac:dyDescent="0.15">
      <c r="A942" s="107"/>
      <c r="B942" s="107"/>
      <c r="C942" s="107"/>
      <c r="D942" s="107"/>
      <c r="E942" s="107"/>
      <c r="F942" s="108"/>
      <c r="G942" s="108"/>
      <c r="H942" s="108"/>
      <c r="I942" s="108"/>
      <c r="J942" s="108"/>
      <c r="K942" s="107"/>
      <c r="L942" s="107"/>
      <c r="M942" s="107"/>
      <c r="N942" s="107"/>
      <c r="O942" s="107"/>
      <c r="P942" s="107"/>
      <c r="Q942" s="107"/>
      <c r="R942" s="107"/>
      <c r="S942" s="107"/>
      <c r="T942" s="107"/>
      <c r="U942" s="107"/>
      <c r="V942" s="107"/>
      <c r="W942" s="107"/>
      <c r="X942" s="107"/>
      <c r="Y942" s="107"/>
      <c r="Z942" s="107"/>
    </row>
    <row r="943" spans="1:26" ht="15" customHeight="1" x14ac:dyDescent="0.15">
      <c r="A943" s="107"/>
      <c r="B943" s="107"/>
      <c r="C943" s="107"/>
      <c r="D943" s="107"/>
      <c r="E943" s="107"/>
      <c r="F943" s="108"/>
      <c r="G943" s="108"/>
      <c r="H943" s="108"/>
      <c r="I943" s="108"/>
      <c r="J943" s="108"/>
      <c r="K943" s="107"/>
      <c r="L943" s="107"/>
      <c r="M943" s="107"/>
      <c r="N943" s="107"/>
      <c r="O943" s="107"/>
      <c r="P943" s="107"/>
      <c r="Q943" s="107"/>
      <c r="R943" s="107"/>
      <c r="S943" s="107"/>
      <c r="T943" s="107"/>
      <c r="U943" s="107"/>
      <c r="V943" s="107"/>
      <c r="W943" s="107"/>
      <c r="X943" s="107"/>
      <c r="Y943" s="107"/>
      <c r="Z943" s="107"/>
    </row>
    <row r="944" spans="1:26" ht="15" customHeight="1" x14ac:dyDescent="0.15">
      <c r="A944" s="107"/>
      <c r="B944" s="107"/>
      <c r="C944" s="107"/>
      <c r="D944" s="107"/>
      <c r="E944" s="107"/>
      <c r="F944" s="108"/>
      <c r="G944" s="108"/>
      <c r="H944" s="108"/>
      <c r="I944" s="108"/>
      <c r="J944" s="108"/>
      <c r="K944" s="107"/>
      <c r="L944" s="107"/>
      <c r="M944" s="107"/>
      <c r="N944" s="107"/>
      <c r="O944" s="107"/>
      <c r="P944" s="107"/>
      <c r="Q944" s="107"/>
      <c r="R944" s="107"/>
      <c r="S944" s="107"/>
      <c r="T944" s="107"/>
      <c r="U944" s="107"/>
      <c r="V944" s="107"/>
      <c r="W944" s="107"/>
      <c r="X944" s="107"/>
      <c r="Y944" s="107"/>
      <c r="Z944" s="107"/>
    </row>
    <row r="945" spans="1:26" ht="15" customHeight="1" x14ac:dyDescent="0.15">
      <c r="A945" s="107"/>
      <c r="B945" s="107"/>
      <c r="C945" s="107"/>
      <c r="D945" s="107"/>
      <c r="E945" s="107"/>
      <c r="F945" s="108"/>
      <c r="G945" s="108"/>
      <c r="H945" s="108"/>
      <c r="I945" s="108"/>
      <c r="J945" s="108"/>
      <c r="K945" s="107"/>
      <c r="L945" s="107"/>
      <c r="M945" s="107"/>
      <c r="N945" s="107"/>
      <c r="O945" s="107"/>
      <c r="P945" s="107"/>
      <c r="Q945" s="107"/>
      <c r="R945" s="107"/>
      <c r="S945" s="107"/>
      <c r="T945" s="107"/>
      <c r="U945" s="107"/>
      <c r="V945" s="107"/>
      <c r="W945" s="107"/>
      <c r="X945" s="107"/>
      <c r="Y945" s="107"/>
      <c r="Z945" s="107"/>
    </row>
    <row r="946" spans="1:26" ht="15" customHeight="1" x14ac:dyDescent="0.15">
      <c r="A946" s="107"/>
      <c r="B946" s="107"/>
      <c r="C946" s="107"/>
      <c r="D946" s="107"/>
      <c r="E946" s="107"/>
      <c r="F946" s="108"/>
      <c r="G946" s="108"/>
      <c r="H946" s="108"/>
      <c r="I946" s="108"/>
      <c r="J946" s="108"/>
      <c r="K946" s="107"/>
      <c r="L946" s="107"/>
      <c r="M946" s="107"/>
      <c r="N946" s="107"/>
      <c r="O946" s="107"/>
      <c r="P946" s="107"/>
      <c r="Q946" s="107"/>
      <c r="R946" s="107"/>
      <c r="S946" s="107"/>
      <c r="T946" s="107"/>
      <c r="U946" s="107"/>
      <c r="V946" s="107"/>
      <c r="W946" s="107"/>
      <c r="X946" s="107"/>
      <c r="Y946" s="107"/>
      <c r="Z946" s="107"/>
    </row>
    <row r="947" spans="1:26" ht="15" customHeight="1" x14ac:dyDescent="0.15">
      <c r="A947" s="107"/>
      <c r="B947" s="107"/>
      <c r="C947" s="107"/>
      <c r="D947" s="107"/>
      <c r="E947" s="107"/>
      <c r="F947" s="108"/>
      <c r="G947" s="108"/>
      <c r="H947" s="108"/>
      <c r="I947" s="108"/>
      <c r="J947" s="108"/>
      <c r="K947" s="107"/>
      <c r="L947" s="107"/>
      <c r="M947" s="107"/>
      <c r="N947" s="107"/>
      <c r="O947" s="107"/>
      <c r="P947" s="107"/>
      <c r="Q947" s="107"/>
      <c r="R947" s="107"/>
      <c r="S947" s="107"/>
      <c r="T947" s="107"/>
      <c r="U947" s="107"/>
      <c r="V947" s="107"/>
      <c r="W947" s="107"/>
      <c r="X947" s="107"/>
      <c r="Y947" s="107"/>
      <c r="Z947" s="107"/>
    </row>
    <row r="948" spans="1:26" ht="15" customHeight="1" x14ac:dyDescent="0.15">
      <c r="A948" s="107"/>
      <c r="B948" s="107"/>
      <c r="C948" s="107"/>
      <c r="D948" s="107"/>
      <c r="E948" s="107"/>
      <c r="F948" s="108"/>
      <c r="G948" s="108"/>
      <c r="H948" s="108"/>
      <c r="I948" s="108"/>
      <c r="J948" s="108"/>
      <c r="K948" s="107"/>
      <c r="L948" s="107"/>
      <c r="M948" s="107"/>
      <c r="N948" s="107"/>
      <c r="O948" s="107"/>
      <c r="P948" s="107"/>
      <c r="Q948" s="107"/>
      <c r="R948" s="107"/>
      <c r="S948" s="107"/>
      <c r="T948" s="107"/>
      <c r="U948" s="107"/>
      <c r="V948" s="107"/>
      <c r="W948" s="107"/>
      <c r="X948" s="107"/>
      <c r="Y948" s="107"/>
      <c r="Z948" s="107"/>
    </row>
    <row r="949" spans="1:26" ht="15" customHeight="1" x14ac:dyDescent="0.15">
      <c r="A949" s="107"/>
      <c r="B949" s="107"/>
      <c r="C949" s="107"/>
      <c r="D949" s="107"/>
      <c r="E949" s="107"/>
      <c r="F949" s="108"/>
      <c r="G949" s="108"/>
      <c r="H949" s="108"/>
      <c r="I949" s="108"/>
      <c r="J949" s="108"/>
      <c r="K949" s="107"/>
      <c r="L949" s="107"/>
      <c r="M949" s="107"/>
      <c r="N949" s="107"/>
      <c r="O949" s="107"/>
      <c r="P949" s="107"/>
      <c r="Q949" s="107"/>
      <c r="R949" s="107"/>
      <c r="S949" s="107"/>
      <c r="T949" s="107"/>
      <c r="U949" s="107"/>
      <c r="V949" s="107"/>
      <c r="W949" s="107"/>
      <c r="X949" s="107"/>
      <c r="Y949" s="107"/>
      <c r="Z949" s="107"/>
    </row>
    <row r="950" spans="1:26" ht="15" customHeight="1" x14ac:dyDescent="0.15">
      <c r="A950" s="107"/>
      <c r="B950" s="107"/>
      <c r="C950" s="107"/>
      <c r="D950" s="107"/>
      <c r="E950" s="107"/>
      <c r="F950" s="108"/>
      <c r="G950" s="108"/>
      <c r="H950" s="108"/>
      <c r="I950" s="108"/>
      <c r="J950" s="108"/>
      <c r="K950" s="107"/>
      <c r="L950" s="107"/>
      <c r="M950" s="107"/>
      <c r="N950" s="107"/>
      <c r="O950" s="107"/>
      <c r="P950" s="107"/>
      <c r="Q950" s="107"/>
      <c r="R950" s="107"/>
      <c r="S950" s="107"/>
      <c r="T950" s="107"/>
      <c r="U950" s="107"/>
      <c r="V950" s="107"/>
      <c r="W950" s="107"/>
      <c r="X950" s="107"/>
      <c r="Y950" s="107"/>
      <c r="Z950" s="107"/>
    </row>
    <row r="951" spans="1:26" ht="15" customHeight="1" x14ac:dyDescent="0.15">
      <c r="A951" s="107"/>
      <c r="B951" s="107"/>
      <c r="C951" s="107"/>
      <c r="D951" s="107"/>
      <c r="E951" s="107"/>
      <c r="F951" s="108"/>
      <c r="G951" s="108"/>
      <c r="H951" s="108"/>
      <c r="I951" s="108"/>
      <c r="J951" s="108"/>
      <c r="K951" s="107"/>
      <c r="L951" s="107"/>
      <c r="M951" s="107"/>
      <c r="N951" s="107"/>
      <c r="O951" s="107"/>
      <c r="P951" s="107"/>
      <c r="Q951" s="107"/>
      <c r="R951" s="107"/>
      <c r="S951" s="107"/>
      <c r="T951" s="107"/>
      <c r="U951" s="107"/>
      <c r="V951" s="107"/>
      <c r="W951" s="107"/>
      <c r="X951" s="107"/>
      <c r="Y951" s="107"/>
      <c r="Z951" s="107"/>
    </row>
    <row r="952" spans="1:26" ht="15" customHeight="1" x14ac:dyDescent="0.15">
      <c r="A952" s="107"/>
      <c r="B952" s="107"/>
      <c r="C952" s="107"/>
      <c r="D952" s="107"/>
      <c r="E952" s="107"/>
      <c r="F952" s="108"/>
      <c r="G952" s="108"/>
      <c r="H952" s="108"/>
      <c r="I952" s="108"/>
      <c r="J952" s="108"/>
      <c r="K952" s="107"/>
      <c r="L952" s="107"/>
      <c r="M952" s="107"/>
      <c r="N952" s="107"/>
      <c r="O952" s="107"/>
      <c r="P952" s="107"/>
      <c r="Q952" s="107"/>
      <c r="R952" s="107"/>
      <c r="S952" s="107"/>
      <c r="T952" s="107"/>
      <c r="U952" s="107"/>
      <c r="V952" s="107"/>
      <c r="W952" s="107"/>
      <c r="X952" s="107"/>
      <c r="Y952" s="107"/>
      <c r="Z952" s="107"/>
    </row>
    <row r="953" spans="1:26" ht="15" customHeight="1" x14ac:dyDescent="0.15">
      <c r="A953" s="107"/>
      <c r="B953" s="107"/>
      <c r="C953" s="107"/>
      <c r="D953" s="107"/>
      <c r="E953" s="107"/>
      <c r="F953" s="108"/>
      <c r="G953" s="108"/>
      <c r="H953" s="108"/>
      <c r="I953" s="108"/>
      <c r="J953" s="108"/>
      <c r="K953" s="107"/>
      <c r="L953" s="107"/>
      <c r="M953" s="107"/>
      <c r="N953" s="107"/>
      <c r="O953" s="107"/>
      <c r="P953" s="107"/>
      <c r="Q953" s="107"/>
      <c r="R953" s="107"/>
      <c r="S953" s="107"/>
      <c r="T953" s="107"/>
      <c r="U953" s="107"/>
      <c r="V953" s="107"/>
      <c r="W953" s="107"/>
      <c r="X953" s="107"/>
      <c r="Y953" s="107"/>
      <c r="Z953" s="107"/>
    </row>
    <row r="954" spans="1:26" ht="15" customHeight="1" x14ac:dyDescent="0.15">
      <c r="A954" s="107"/>
      <c r="B954" s="107"/>
      <c r="C954" s="107"/>
      <c r="D954" s="107"/>
      <c r="E954" s="107"/>
      <c r="F954" s="108"/>
      <c r="G954" s="108"/>
      <c r="H954" s="108"/>
      <c r="I954" s="108"/>
      <c r="J954" s="108"/>
      <c r="K954" s="107"/>
      <c r="L954" s="107"/>
      <c r="M954" s="107"/>
      <c r="N954" s="107"/>
      <c r="O954" s="107"/>
      <c r="P954" s="107"/>
      <c r="Q954" s="107"/>
      <c r="R954" s="107"/>
      <c r="S954" s="107"/>
      <c r="T954" s="107"/>
      <c r="U954" s="107"/>
      <c r="V954" s="107"/>
      <c r="W954" s="107"/>
      <c r="X954" s="107"/>
      <c r="Y954" s="107"/>
      <c r="Z954" s="107"/>
    </row>
    <row r="955" spans="1:26" ht="15" customHeight="1" x14ac:dyDescent="0.15">
      <c r="A955" s="107"/>
      <c r="B955" s="107"/>
      <c r="C955" s="107"/>
      <c r="D955" s="107"/>
      <c r="E955" s="107"/>
      <c r="F955" s="108"/>
      <c r="G955" s="108"/>
      <c r="H955" s="108"/>
      <c r="I955" s="108"/>
      <c r="J955" s="108"/>
      <c r="K955" s="107"/>
      <c r="L955" s="107"/>
      <c r="M955" s="107"/>
      <c r="N955" s="107"/>
      <c r="O955" s="107"/>
      <c r="P955" s="107"/>
      <c r="Q955" s="107"/>
      <c r="R955" s="107"/>
      <c r="S955" s="107"/>
      <c r="T955" s="107"/>
      <c r="U955" s="107"/>
      <c r="V955" s="107"/>
      <c r="W955" s="107"/>
      <c r="X955" s="107"/>
      <c r="Y955" s="107"/>
      <c r="Z955" s="107"/>
    </row>
    <row r="956" spans="1:26" ht="15" customHeight="1" x14ac:dyDescent="0.15">
      <c r="A956" s="107"/>
      <c r="B956" s="107"/>
      <c r="C956" s="107"/>
      <c r="D956" s="107"/>
      <c r="E956" s="107"/>
      <c r="F956" s="108"/>
      <c r="G956" s="108"/>
      <c r="H956" s="108"/>
      <c r="I956" s="108"/>
      <c r="J956" s="108"/>
      <c r="K956" s="107"/>
      <c r="L956" s="107"/>
      <c r="M956" s="107"/>
      <c r="N956" s="107"/>
      <c r="O956" s="107"/>
      <c r="P956" s="107"/>
      <c r="Q956" s="107"/>
      <c r="R956" s="107"/>
      <c r="S956" s="107"/>
      <c r="T956" s="107"/>
      <c r="U956" s="107"/>
      <c r="V956" s="107"/>
      <c r="W956" s="107"/>
      <c r="X956" s="107"/>
      <c r="Y956" s="107"/>
      <c r="Z956" s="107"/>
    </row>
    <row r="957" spans="1:26" ht="15" customHeight="1" x14ac:dyDescent="0.15">
      <c r="A957" s="107"/>
      <c r="B957" s="107"/>
      <c r="C957" s="107"/>
      <c r="D957" s="107"/>
      <c r="E957" s="107"/>
      <c r="F957" s="108"/>
      <c r="G957" s="108"/>
      <c r="H957" s="108"/>
      <c r="I957" s="108"/>
      <c r="J957" s="108"/>
      <c r="K957" s="107"/>
      <c r="L957" s="107"/>
      <c r="M957" s="107"/>
      <c r="N957" s="107"/>
      <c r="O957" s="107"/>
      <c r="P957" s="107"/>
      <c r="Q957" s="107"/>
      <c r="R957" s="107"/>
      <c r="S957" s="107"/>
      <c r="T957" s="107"/>
      <c r="U957" s="107"/>
      <c r="V957" s="107"/>
      <c r="W957" s="107"/>
      <c r="X957" s="107"/>
      <c r="Y957" s="107"/>
      <c r="Z957" s="107"/>
    </row>
    <row r="958" spans="1:26" ht="15" customHeight="1" x14ac:dyDescent="0.15">
      <c r="A958" s="107"/>
      <c r="B958" s="107"/>
      <c r="C958" s="107"/>
      <c r="D958" s="107"/>
      <c r="E958" s="107"/>
      <c r="F958" s="108"/>
      <c r="G958" s="108"/>
      <c r="H958" s="108"/>
      <c r="I958" s="108"/>
      <c r="J958" s="108"/>
      <c r="K958" s="107"/>
      <c r="L958" s="107"/>
      <c r="M958" s="107"/>
      <c r="N958" s="107"/>
      <c r="O958" s="107"/>
      <c r="P958" s="107"/>
      <c r="Q958" s="107"/>
      <c r="R958" s="107"/>
      <c r="S958" s="107"/>
      <c r="T958" s="107"/>
      <c r="U958" s="107"/>
      <c r="V958" s="107"/>
      <c r="W958" s="107"/>
      <c r="X958" s="107"/>
      <c r="Y958" s="107"/>
      <c r="Z958" s="107"/>
    </row>
    <row r="959" spans="1:26" ht="15" customHeight="1" x14ac:dyDescent="0.15">
      <c r="A959" s="107"/>
      <c r="B959" s="107"/>
      <c r="C959" s="107"/>
      <c r="D959" s="107"/>
      <c r="E959" s="107"/>
      <c r="F959" s="108"/>
      <c r="G959" s="108"/>
      <c r="H959" s="108"/>
      <c r="I959" s="108"/>
      <c r="J959" s="108"/>
      <c r="K959" s="107"/>
      <c r="L959" s="107"/>
      <c r="M959" s="107"/>
      <c r="N959" s="107"/>
      <c r="O959" s="107"/>
      <c r="P959" s="107"/>
      <c r="Q959" s="107"/>
      <c r="R959" s="107"/>
      <c r="S959" s="107"/>
      <c r="T959" s="107"/>
      <c r="U959" s="107"/>
      <c r="V959" s="107"/>
      <c r="W959" s="107"/>
      <c r="X959" s="107"/>
      <c r="Y959" s="107"/>
      <c r="Z959" s="107"/>
    </row>
    <row r="960" spans="1:26" ht="15" customHeight="1" x14ac:dyDescent="0.15">
      <c r="A960" s="107"/>
      <c r="B960" s="107"/>
      <c r="C960" s="107"/>
      <c r="D960" s="107"/>
      <c r="E960" s="107"/>
      <c r="F960" s="108"/>
      <c r="G960" s="108"/>
      <c r="H960" s="108"/>
      <c r="I960" s="108"/>
      <c r="J960" s="108"/>
      <c r="K960" s="107"/>
      <c r="L960" s="107"/>
      <c r="M960" s="107"/>
      <c r="N960" s="107"/>
      <c r="O960" s="107"/>
      <c r="P960" s="107"/>
      <c r="Q960" s="107"/>
      <c r="R960" s="107"/>
      <c r="S960" s="107"/>
      <c r="T960" s="107"/>
      <c r="U960" s="107"/>
      <c r="V960" s="107"/>
      <c r="W960" s="107"/>
      <c r="X960" s="107"/>
      <c r="Y960" s="107"/>
      <c r="Z960" s="107"/>
    </row>
    <row r="961" spans="1:26" ht="15" customHeight="1" x14ac:dyDescent="0.15">
      <c r="A961" s="107"/>
      <c r="B961" s="107"/>
      <c r="C961" s="107"/>
      <c r="D961" s="107"/>
      <c r="E961" s="107"/>
      <c r="F961" s="108"/>
      <c r="G961" s="108"/>
      <c r="H961" s="108"/>
      <c r="I961" s="108"/>
      <c r="J961" s="108"/>
      <c r="K961" s="107"/>
      <c r="L961" s="107"/>
      <c r="M961" s="107"/>
      <c r="N961" s="107"/>
      <c r="O961" s="107"/>
      <c r="P961" s="107"/>
      <c r="Q961" s="107"/>
      <c r="R961" s="107"/>
      <c r="S961" s="107"/>
      <c r="T961" s="107"/>
      <c r="U961" s="107"/>
      <c r="V961" s="107"/>
      <c r="W961" s="107"/>
      <c r="X961" s="107"/>
      <c r="Y961" s="107"/>
      <c r="Z961" s="107"/>
    </row>
    <row r="962" spans="1:26" ht="15" customHeight="1" x14ac:dyDescent="0.15">
      <c r="A962" s="107"/>
      <c r="B962" s="107"/>
      <c r="C962" s="107"/>
      <c r="D962" s="107"/>
      <c r="E962" s="107"/>
      <c r="F962" s="108"/>
      <c r="G962" s="108"/>
      <c r="H962" s="108"/>
      <c r="I962" s="108"/>
      <c r="J962" s="108"/>
      <c r="K962" s="107"/>
      <c r="L962" s="107"/>
      <c r="M962" s="107"/>
      <c r="N962" s="107"/>
      <c r="O962" s="107"/>
      <c r="P962" s="107"/>
      <c r="Q962" s="107"/>
      <c r="R962" s="107"/>
      <c r="S962" s="107"/>
      <c r="T962" s="107"/>
      <c r="U962" s="107"/>
      <c r="V962" s="107"/>
      <c r="W962" s="107"/>
      <c r="X962" s="107"/>
      <c r="Y962" s="107"/>
      <c r="Z962" s="107"/>
    </row>
    <row r="963" spans="1:26" ht="15" customHeight="1" x14ac:dyDescent="0.15">
      <c r="A963" s="107"/>
      <c r="B963" s="107"/>
      <c r="C963" s="107"/>
      <c r="D963" s="107"/>
      <c r="E963" s="107"/>
      <c r="F963" s="108"/>
      <c r="G963" s="108"/>
      <c r="H963" s="108"/>
      <c r="I963" s="108"/>
      <c r="J963" s="108"/>
      <c r="K963" s="107"/>
      <c r="L963" s="107"/>
      <c r="M963" s="107"/>
      <c r="N963" s="107"/>
      <c r="O963" s="107"/>
      <c r="P963" s="107"/>
      <c r="Q963" s="107"/>
      <c r="R963" s="107"/>
      <c r="S963" s="107"/>
      <c r="T963" s="107"/>
      <c r="U963" s="107"/>
      <c r="V963" s="107"/>
      <c r="W963" s="107"/>
      <c r="X963" s="107"/>
      <c r="Y963" s="107"/>
      <c r="Z963" s="107"/>
    </row>
    <row r="964" spans="1:26" ht="15" customHeight="1" x14ac:dyDescent="0.15">
      <c r="A964" s="107"/>
      <c r="B964" s="107"/>
      <c r="C964" s="107"/>
      <c r="D964" s="107"/>
      <c r="E964" s="107"/>
      <c r="F964" s="108"/>
      <c r="G964" s="108"/>
      <c r="H964" s="108"/>
      <c r="I964" s="108"/>
      <c r="J964" s="108"/>
      <c r="K964" s="107"/>
      <c r="L964" s="107"/>
      <c r="M964" s="107"/>
      <c r="N964" s="107"/>
      <c r="O964" s="107"/>
      <c r="P964" s="107"/>
      <c r="Q964" s="107"/>
      <c r="R964" s="107"/>
      <c r="S964" s="107"/>
      <c r="T964" s="107"/>
      <c r="U964" s="107"/>
      <c r="V964" s="107"/>
      <c r="W964" s="107"/>
      <c r="X964" s="107"/>
      <c r="Y964" s="107"/>
      <c r="Z964" s="107"/>
    </row>
    <row r="965" spans="1:26" ht="15" customHeight="1" x14ac:dyDescent="0.15">
      <c r="A965" s="107"/>
      <c r="B965" s="107"/>
      <c r="C965" s="107"/>
      <c r="D965" s="107"/>
      <c r="E965" s="107"/>
      <c r="F965" s="108"/>
      <c r="G965" s="108"/>
      <c r="H965" s="108"/>
      <c r="I965" s="108"/>
      <c r="J965" s="108"/>
      <c r="K965" s="107"/>
      <c r="L965" s="107"/>
      <c r="M965" s="107"/>
      <c r="N965" s="107"/>
      <c r="O965" s="107"/>
      <c r="P965" s="107"/>
      <c r="Q965" s="107"/>
      <c r="R965" s="107"/>
      <c r="S965" s="107"/>
      <c r="T965" s="107"/>
      <c r="U965" s="107"/>
      <c r="V965" s="107"/>
      <c r="W965" s="107"/>
      <c r="X965" s="107"/>
      <c r="Y965" s="107"/>
      <c r="Z965" s="107"/>
    </row>
    <row r="966" spans="1:26" ht="15" customHeight="1" x14ac:dyDescent="0.15">
      <c r="A966" s="107"/>
      <c r="B966" s="107"/>
      <c r="C966" s="107"/>
      <c r="D966" s="107"/>
      <c r="E966" s="107"/>
      <c r="F966" s="108"/>
      <c r="G966" s="108"/>
      <c r="H966" s="108"/>
      <c r="I966" s="108"/>
      <c r="J966" s="108"/>
      <c r="K966" s="107"/>
      <c r="L966" s="107"/>
      <c r="M966" s="107"/>
      <c r="N966" s="107"/>
      <c r="O966" s="107"/>
      <c r="P966" s="107"/>
      <c r="Q966" s="107"/>
      <c r="R966" s="107"/>
      <c r="S966" s="107"/>
      <c r="T966" s="107"/>
      <c r="U966" s="107"/>
      <c r="V966" s="107"/>
      <c r="W966" s="107"/>
      <c r="X966" s="107"/>
      <c r="Y966" s="107"/>
      <c r="Z966" s="107"/>
    </row>
    <row r="967" spans="1:26" ht="15" customHeight="1" x14ac:dyDescent="0.15">
      <c r="A967" s="107"/>
      <c r="B967" s="107"/>
      <c r="C967" s="107"/>
      <c r="D967" s="107"/>
      <c r="E967" s="107"/>
      <c r="F967" s="108"/>
      <c r="G967" s="108"/>
      <c r="H967" s="108"/>
      <c r="I967" s="108"/>
      <c r="J967" s="108"/>
      <c r="K967" s="107"/>
      <c r="L967" s="107"/>
      <c r="M967" s="107"/>
      <c r="N967" s="107"/>
      <c r="O967" s="107"/>
      <c r="P967" s="107"/>
      <c r="Q967" s="107"/>
      <c r="R967" s="107"/>
      <c r="S967" s="107"/>
      <c r="T967" s="107"/>
      <c r="U967" s="107"/>
      <c r="V967" s="107"/>
      <c r="W967" s="107"/>
      <c r="X967" s="107"/>
      <c r="Y967" s="107"/>
      <c r="Z967" s="107"/>
    </row>
    <row r="968" spans="1:26" ht="15" customHeight="1" x14ac:dyDescent="0.15">
      <c r="A968" s="107"/>
      <c r="B968" s="107"/>
      <c r="C968" s="107"/>
      <c r="D968" s="107"/>
      <c r="E968" s="107"/>
      <c r="F968" s="108"/>
      <c r="G968" s="108"/>
      <c r="H968" s="108"/>
      <c r="I968" s="108"/>
      <c r="J968" s="108"/>
      <c r="K968" s="107"/>
      <c r="L968" s="107"/>
      <c r="M968" s="107"/>
      <c r="N968" s="107"/>
      <c r="O968" s="107"/>
      <c r="P968" s="107"/>
      <c r="Q968" s="107"/>
      <c r="R968" s="107"/>
      <c r="S968" s="107"/>
      <c r="T968" s="107"/>
      <c r="U968" s="107"/>
      <c r="V968" s="107"/>
      <c r="W968" s="107"/>
      <c r="X968" s="107"/>
      <c r="Y968" s="107"/>
      <c r="Z968" s="107"/>
    </row>
    <row r="969" spans="1:26" ht="15" customHeight="1" x14ac:dyDescent="0.15">
      <c r="A969" s="107"/>
      <c r="B969" s="107"/>
      <c r="C969" s="107"/>
      <c r="D969" s="107"/>
      <c r="E969" s="107"/>
      <c r="F969" s="108"/>
      <c r="G969" s="108"/>
      <c r="H969" s="108"/>
      <c r="I969" s="108"/>
      <c r="J969" s="108"/>
      <c r="K969" s="107"/>
      <c r="L969" s="107"/>
      <c r="M969" s="107"/>
      <c r="N969" s="107"/>
      <c r="O969" s="107"/>
      <c r="P969" s="107"/>
      <c r="Q969" s="107"/>
      <c r="R969" s="107"/>
      <c r="S969" s="107"/>
      <c r="T969" s="107"/>
      <c r="U969" s="107"/>
      <c r="V969" s="107"/>
      <c r="W969" s="107"/>
      <c r="X969" s="107"/>
      <c r="Y969" s="107"/>
      <c r="Z969" s="107"/>
    </row>
    <row r="970" spans="1:26" ht="15" customHeight="1" x14ac:dyDescent="0.15">
      <c r="A970" s="107"/>
      <c r="B970" s="107"/>
      <c r="C970" s="107"/>
      <c r="D970" s="107"/>
      <c r="E970" s="107"/>
      <c r="F970" s="108"/>
      <c r="G970" s="108"/>
      <c r="H970" s="108"/>
      <c r="I970" s="108"/>
      <c r="J970" s="108"/>
      <c r="K970" s="107"/>
      <c r="L970" s="107"/>
      <c r="M970" s="107"/>
      <c r="N970" s="107"/>
      <c r="O970" s="107"/>
      <c r="P970" s="107"/>
      <c r="Q970" s="107"/>
      <c r="R970" s="107"/>
      <c r="S970" s="107"/>
      <c r="T970" s="107"/>
      <c r="U970" s="107"/>
      <c r="V970" s="107"/>
      <c r="W970" s="107"/>
      <c r="X970" s="107"/>
      <c r="Y970" s="107"/>
      <c r="Z970" s="107"/>
    </row>
    <row r="971" spans="1:26" ht="15" customHeight="1" x14ac:dyDescent="0.15">
      <c r="A971" s="107"/>
      <c r="B971" s="107"/>
      <c r="C971" s="107"/>
      <c r="D971" s="107"/>
      <c r="E971" s="107"/>
      <c r="F971" s="108"/>
      <c r="G971" s="108"/>
      <c r="H971" s="108"/>
      <c r="I971" s="108"/>
      <c r="J971" s="108"/>
      <c r="K971" s="107"/>
      <c r="L971" s="107"/>
      <c r="M971" s="107"/>
      <c r="N971" s="107"/>
      <c r="O971" s="107"/>
      <c r="P971" s="107"/>
      <c r="Q971" s="107"/>
      <c r="R971" s="107"/>
      <c r="S971" s="107"/>
      <c r="T971" s="107"/>
      <c r="U971" s="107"/>
      <c r="V971" s="107"/>
      <c r="W971" s="107"/>
      <c r="X971" s="107"/>
      <c r="Y971" s="107"/>
      <c r="Z971" s="107"/>
    </row>
    <row r="972" spans="1:26" ht="15" customHeight="1" x14ac:dyDescent="0.15">
      <c r="A972" s="107"/>
      <c r="B972" s="107"/>
      <c r="C972" s="107"/>
      <c r="D972" s="107"/>
      <c r="E972" s="107"/>
      <c r="F972" s="108"/>
      <c r="G972" s="108"/>
      <c r="H972" s="108"/>
      <c r="I972" s="108"/>
      <c r="J972" s="108"/>
      <c r="K972" s="107"/>
      <c r="L972" s="107"/>
      <c r="M972" s="107"/>
      <c r="N972" s="107"/>
      <c r="O972" s="107"/>
      <c r="P972" s="107"/>
      <c r="Q972" s="107"/>
      <c r="R972" s="107"/>
      <c r="S972" s="107"/>
      <c r="T972" s="107"/>
      <c r="U972" s="107"/>
      <c r="V972" s="107"/>
      <c r="W972" s="107"/>
      <c r="X972" s="107"/>
      <c r="Y972" s="107"/>
      <c r="Z972" s="107"/>
    </row>
    <row r="973" spans="1:26" ht="15" customHeight="1" x14ac:dyDescent="0.15">
      <c r="A973" s="107"/>
      <c r="B973" s="107"/>
      <c r="C973" s="107"/>
      <c r="D973" s="107"/>
      <c r="E973" s="107"/>
      <c r="F973" s="108"/>
      <c r="G973" s="108"/>
      <c r="H973" s="108"/>
      <c r="I973" s="108"/>
      <c r="J973" s="108"/>
      <c r="K973" s="107"/>
      <c r="L973" s="107"/>
      <c r="M973" s="107"/>
      <c r="N973" s="107"/>
      <c r="O973" s="107"/>
      <c r="P973" s="107"/>
      <c r="Q973" s="107"/>
      <c r="R973" s="107"/>
      <c r="S973" s="107"/>
      <c r="T973" s="107"/>
      <c r="U973" s="107"/>
      <c r="V973" s="107"/>
      <c r="W973" s="107"/>
      <c r="X973" s="107"/>
      <c r="Y973" s="107"/>
      <c r="Z973" s="107"/>
    </row>
    <row r="974" spans="1:26" ht="15" customHeight="1" x14ac:dyDescent="0.15">
      <c r="A974" s="107"/>
      <c r="B974" s="107"/>
      <c r="C974" s="107"/>
      <c r="D974" s="107"/>
      <c r="E974" s="107"/>
      <c r="F974" s="108"/>
      <c r="G974" s="108"/>
      <c r="H974" s="108"/>
      <c r="I974" s="108"/>
      <c r="J974" s="108"/>
      <c r="K974" s="107"/>
      <c r="L974" s="107"/>
      <c r="M974" s="107"/>
      <c r="N974" s="107"/>
      <c r="O974" s="107"/>
      <c r="P974" s="107"/>
      <c r="Q974" s="107"/>
      <c r="R974" s="107"/>
      <c r="S974" s="107"/>
      <c r="T974" s="107"/>
      <c r="U974" s="107"/>
      <c r="V974" s="107"/>
      <c r="W974" s="107"/>
      <c r="X974" s="107"/>
      <c r="Y974" s="107"/>
      <c r="Z974" s="107"/>
    </row>
    <row r="975" spans="1:26" ht="15" customHeight="1" x14ac:dyDescent="0.15">
      <c r="A975" s="107"/>
      <c r="B975" s="107"/>
      <c r="C975" s="107"/>
      <c r="D975" s="107"/>
      <c r="E975" s="107"/>
      <c r="F975" s="108"/>
      <c r="G975" s="108"/>
      <c r="H975" s="108"/>
      <c r="I975" s="108"/>
      <c r="J975" s="108"/>
      <c r="K975" s="107"/>
      <c r="L975" s="107"/>
      <c r="M975" s="107"/>
      <c r="N975" s="107"/>
      <c r="O975" s="107"/>
      <c r="P975" s="107"/>
      <c r="Q975" s="107"/>
      <c r="R975" s="107"/>
      <c r="S975" s="107"/>
      <c r="T975" s="107"/>
      <c r="U975" s="107"/>
      <c r="V975" s="107"/>
      <c r="W975" s="107"/>
      <c r="X975" s="107"/>
      <c r="Y975" s="107"/>
      <c r="Z975" s="107"/>
    </row>
    <row r="976" spans="1:26" ht="15" customHeight="1" x14ac:dyDescent="0.15">
      <c r="A976" s="107"/>
      <c r="B976" s="107"/>
      <c r="C976" s="107"/>
      <c r="D976" s="107"/>
      <c r="E976" s="107"/>
      <c r="F976" s="108"/>
      <c r="G976" s="108"/>
      <c r="H976" s="108"/>
      <c r="I976" s="108"/>
      <c r="J976" s="108"/>
      <c r="K976" s="107"/>
      <c r="L976" s="107"/>
      <c r="M976" s="107"/>
      <c r="N976" s="107"/>
      <c r="O976" s="107"/>
      <c r="P976" s="107"/>
      <c r="Q976" s="107"/>
      <c r="R976" s="107"/>
      <c r="S976" s="107"/>
      <c r="T976" s="107"/>
      <c r="U976" s="107"/>
      <c r="V976" s="107"/>
      <c r="W976" s="107"/>
      <c r="X976" s="107"/>
      <c r="Y976" s="107"/>
      <c r="Z976" s="107"/>
    </row>
    <row r="977" spans="1:26" ht="15" customHeight="1" x14ac:dyDescent="0.15">
      <c r="A977" s="107"/>
      <c r="B977" s="107"/>
      <c r="C977" s="107"/>
      <c r="D977" s="107"/>
      <c r="E977" s="107"/>
      <c r="F977" s="108"/>
      <c r="G977" s="108"/>
      <c r="H977" s="108"/>
      <c r="I977" s="108"/>
      <c r="J977" s="108"/>
      <c r="K977" s="107"/>
      <c r="L977" s="107"/>
      <c r="M977" s="107"/>
      <c r="N977" s="107"/>
      <c r="O977" s="107"/>
      <c r="P977" s="107"/>
      <c r="Q977" s="107"/>
      <c r="R977" s="107"/>
      <c r="S977" s="107"/>
      <c r="T977" s="107"/>
      <c r="U977" s="107"/>
      <c r="V977" s="107"/>
      <c r="W977" s="107"/>
      <c r="X977" s="107"/>
      <c r="Y977" s="107"/>
      <c r="Z977" s="107"/>
    </row>
    <row r="978" spans="1:26" ht="15" customHeight="1" x14ac:dyDescent="0.15">
      <c r="A978" s="107"/>
      <c r="B978" s="107"/>
      <c r="C978" s="107"/>
      <c r="D978" s="107"/>
      <c r="E978" s="107"/>
      <c r="F978" s="108"/>
      <c r="G978" s="108"/>
      <c r="H978" s="108"/>
      <c r="I978" s="108"/>
      <c r="J978" s="108"/>
      <c r="K978" s="107"/>
      <c r="L978" s="107"/>
      <c r="M978" s="107"/>
      <c r="N978" s="107"/>
      <c r="O978" s="107"/>
      <c r="P978" s="107"/>
      <c r="Q978" s="107"/>
      <c r="R978" s="107"/>
      <c r="S978" s="107"/>
      <c r="T978" s="107"/>
      <c r="U978" s="107"/>
      <c r="V978" s="107"/>
      <c r="W978" s="107"/>
      <c r="X978" s="107"/>
      <c r="Y978" s="107"/>
      <c r="Z978" s="107"/>
    </row>
    <row r="979" spans="1:26" ht="15" customHeight="1" x14ac:dyDescent="0.15">
      <c r="A979" s="107"/>
      <c r="B979" s="107"/>
      <c r="C979" s="107"/>
      <c r="D979" s="107"/>
      <c r="E979" s="107"/>
      <c r="F979" s="108"/>
      <c r="G979" s="108"/>
      <c r="H979" s="108"/>
      <c r="I979" s="108"/>
      <c r="J979" s="108"/>
      <c r="K979" s="107"/>
      <c r="L979" s="107"/>
      <c r="M979" s="107"/>
      <c r="N979" s="107"/>
      <c r="O979" s="107"/>
      <c r="P979" s="107"/>
      <c r="Q979" s="107"/>
      <c r="R979" s="107"/>
      <c r="S979" s="107"/>
      <c r="T979" s="107"/>
      <c r="U979" s="107"/>
      <c r="V979" s="107"/>
      <c r="W979" s="107"/>
      <c r="X979" s="107"/>
      <c r="Y979" s="107"/>
      <c r="Z979" s="107"/>
    </row>
    <row r="980" spans="1:26" ht="15" customHeight="1" x14ac:dyDescent="0.15">
      <c r="A980" s="107"/>
      <c r="B980" s="107"/>
      <c r="C980" s="107"/>
      <c r="D980" s="107"/>
      <c r="E980" s="107"/>
      <c r="F980" s="108"/>
      <c r="G980" s="108"/>
      <c r="H980" s="108"/>
      <c r="I980" s="108"/>
      <c r="J980" s="108"/>
      <c r="K980" s="107"/>
      <c r="L980" s="107"/>
      <c r="M980" s="107"/>
      <c r="N980" s="107"/>
      <c r="O980" s="107"/>
      <c r="P980" s="107"/>
      <c r="Q980" s="107"/>
      <c r="R980" s="107"/>
      <c r="S980" s="107"/>
      <c r="T980" s="107"/>
      <c r="U980" s="107"/>
      <c r="V980" s="107"/>
      <c r="W980" s="107"/>
      <c r="X980" s="107"/>
      <c r="Y980" s="107"/>
      <c r="Z980" s="107"/>
    </row>
    <row r="981" spans="1:26" ht="15" customHeight="1" x14ac:dyDescent="0.15">
      <c r="A981" s="107"/>
      <c r="B981" s="107"/>
      <c r="C981" s="107"/>
      <c r="D981" s="107"/>
      <c r="E981" s="107"/>
      <c r="F981" s="108"/>
      <c r="G981" s="108"/>
      <c r="H981" s="108"/>
      <c r="I981" s="108"/>
      <c r="J981" s="108"/>
      <c r="K981" s="107"/>
      <c r="L981" s="107"/>
      <c r="M981" s="107"/>
      <c r="N981" s="107"/>
      <c r="O981" s="107"/>
      <c r="P981" s="107"/>
      <c r="Q981" s="107"/>
      <c r="R981" s="107"/>
      <c r="S981" s="107"/>
      <c r="T981" s="107"/>
      <c r="U981" s="107"/>
      <c r="V981" s="107"/>
      <c r="W981" s="107"/>
      <c r="X981" s="107"/>
      <c r="Y981" s="107"/>
      <c r="Z981" s="107"/>
    </row>
    <row r="982" spans="1:26" ht="15" customHeight="1" x14ac:dyDescent="0.15">
      <c r="A982" s="107"/>
      <c r="B982" s="107"/>
      <c r="C982" s="107"/>
      <c r="D982" s="107"/>
      <c r="E982" s="107"/>
      <c r="F982" s="108"/>
      <c r="G982" s="108"/>
      <c r="H982" s="108"/>
      <c r="I982" s="108"/>
      <c r="J982" s="108"/>
      <c r="K982" s="107"/>
      <c r="L982" s="107"/>
      <c r="M982" s="107"/>
      <c r="N982" s="107"/>
      <c r="O982" s="107"/>
      <c r="P982" s="107"/>
      <c r="Q982" s="107"/>
      <c r="R982" s="107"/>
      <c r="S982" s="107"/>
      <c r="T982" s="107"/>
      <c r="U982" s="107"/>
      <c r="V982" s="107"/>
      <c r="W982" s="107"/>
      <c r="X982" s="107"/>
      <c r="Y982" s="107"/>
      <c r="Z982" s="107"/>
    </row>
    <row r="983" spans="1:26" ht="15" customHeight="1" x14ac:dyDescent="0.15">
      <c r="A983" s="107"/>
      <c r="B983" s="107"/>
      <c r="C983" s="107"/>
      <c r="D983" s="107"/>
      <c r="E983" s="107"/>
      <c r="F983" s="108"/>
      <c r="G983" s="108"/>
      <c r="H983" s="108"/>
      <c r="I983" s="108"/>
      <c r="J983" s="108"/>
      <c r="K983" s="107"/>
      <c r="L983" s="107"/>
      <c r="M983" s="107"/>
      <c r="N983" s="107"/>
      <c r="O983" s="107"/>
      <c r="P983" s="107"/>
      <c r="Q983" s="107"/>
      <c r="R983" s="107"/>
      <c r="S983" s="107"/>
      <c r="T983" s="107"/>
      <c r="U983" s="107"/>
      <c r="V983" s="107"/>
      <c r="W983" s="107"/>
      <c r="X983" s="107"/>
      <c r="Y983" s="107"/>
      <c r="Z983" s="107"/>
    </row>
    <row r="984" spans="1:26" ht="15" customHeight="1" x14ac:dyDescent="0.15">
      <c r="A984" s="107"/>
      <c r="B984" s="107"/>
      <c r="C984" s="107"/>
      <c r="D984" s="107"/>
      <c r="E984" s="107"/>
      <c r="F984" s="108"/>
      <c r="G984" s="108"/>
      <c r="H984" s="108"/>
      <c r="I984" s="108"/>
      <c r="J984" s="108"/>
      <c r="K984" s="107"/>
      <c r="L984" s="107"/>
      <c r="M984" s="107"/>
      <c r="N984" s="107"/>
      <c r="O984" s="107"/>
      <c r="P984" s="107"/>
      <c r="Q984" s="107"/>
      <c r="R984" s="107"/>
      <c r="S984" s="107"/>
      <c r="T984" s="107"/>
      <c r="U984" s="107"/>
      <c r="V984" s="107"/>
      <c r="W984" s="107"/>
      <c r="X984" s="107"/>
      <c r="Y984" s="107"/>
      <c r="Z984" s="107"/>
    </row>
    <row r="985" spans="1:26" ht="15" customHeight="1" x14ac:dyDescent="0.15">
      <c r="A985" s="107"/>
      <c r="B985" s="107"/>
      <c r="C985" s="107"/>
      <c r="D985" s="107"/>
      <c r="E985" s="107"/>
      <c r="F985" s="108"/>
      <c r="G985" s="108"/>
      <c r="H985" s="108"/>
      <c r="I985" s="108"/>
      <c r="J985" s="108"/>
      <c r="K985" s="107"/>
      <c r="L985" s="107"/>
      <c r="M985" s="107"/>
      <c r="N985" s="107"/>
      <c r="O985" s="107"/>
      <c r="P985" s="107"/>
      <c r="Q985" s="107"/>
      <c r="R985" s="107"/>
      <c r="S985" s="107"/>
      <c r="T985" s="107"/>
      <c r="U985" s="107"/>
      <c r="V985" s="107"/>
      <c r="W985" s="107"/>
      <c r="X985" s="107"/>
      <c r="Y985" s="107"/>
      <c r="Z985" s="107"/>
    </row>
    <row r="986" spans="1:26" ht="15" customHeight="1" x14ac:dyDescent="0.15">
      <c r="A986" s="107"/>
      <c r="B986" s="107"/>
      <c r="C986" s="107"/>
      <c r="D986" s="107"/>
      <c r="E986" s="107"/>
      <c r="F986" s="108"/>
      <c r="G986" s="108"/>
      <c r="H986" s="108"/>
      <c r="I986" s="108"/>
      <c r="J986" s="108"/>
      <c r="K986" s="107"/>
      <c r="L986" s="107"/>
      <c r="M986" s="107"/>
      <c r="N986" s="107"/>
      <c r="O986" s="107"/>
      <c r="P986" s="107"/>
      <c r="Q986" s="107"/>
      <c r="R986" s="107"/>
      <c r="S986" s="107"/>
      <c r="T986" s="107"/>
      <c r="U986" s="107"/>
      <c r="V986" s="107"/>
      <c r="W986" s="107"/>
      <c r="X986" s="107"/>
      <c r="Y986" s="107"/>
      <c r="Z986" s="107"/>
    </row>
    <row r="987" spans="1:26" ht="15" customHeight="1" x14ac:dyDescent="0.15">
      <c r="A987" s="107"/>
      <c r="B987" s="107"/>
      <c r="C987" s="107"/>
      <c r="D987" s="107"/>
      <c r="E987" s="107"/>
      <c r="F987" s="108"/>
      <c r="G987" s="108"/>
      <c r="H987" s="108"/>
      <c r="I987" s="108"/>
      <c r="J987" s="108"/>
      <c r="K987" s="107"/>
      <c r="L987" s="107"/>
      <c r="M987" s="107"/>
      <c r="N987" s="107"/>
      <c r="O987" s="107"/>
      <c r="P987" s="107"/>
      <c r="Q987" s="107"/>
      <c r="R987" s="107"/>
      <c r="S987" s="107"/>
      <c r="T987" s="107"/>
      <c r="U987" s="107"/>
      <c r="V987" s="107"/>
      <c r="W987" s="107"/>
      <c r="X987" s="107"/>
      <c r="Y987" s="107"/>
      <c r="Z987" s="107"/>
    </row>
    <row r="988" spans="1:26" ht="15" customHeight="1" x14ac:dyDescent="0.15">
      <c r="A988" s="107"/>
      <c r="B988" s="107"/>
      <c r="C988" s="107"/>
      <c r="D988" s="107"/>
      <c r="E988" s="107"/>
      <c r="F988" s="108"/>
      <c r="G988" s="108"/>
      <c r="H988" s="108"/>
      <c r="I988" s="108"/>
      <c r="J988" s="108"/>
      <c r="K988" s="107"/>
      <c r="L988" s="107"/>
      <c r="M988" s="107"/>
      <c r="N988" s="107"/>
      <c r="O988" s="107"/>
      <c r="P988" s="107"/>
      <c r="Q988" s="107"/>
      <c r="R988" s="107"/>
      <c r="S988" s="107"/>
      <c r="T988" s="107"/>
      <c r="U988" s="107"/>
      <c r="V988" s="107"/>
      <c r="W988" s="107"/>
      <c r="X988" s="107"/>
      <c r="Y988" s="107"/>
      <c r="Z988" s="107"/>
    </row>
    <row r="989" spans="1:26" ht="15" customHeight="1" x14ac:dyDescent="0.15">
      <c r="A989" s="107"/>
      <c r="B989" s="107"/>
      <c r="C989" s="107"/>
      <c r="D989" s="107"/>
      <c r="E989" s="107"/>
      <c r="F989" s="108"/>
      <c r="G989" s="108"/>
      <c r="H989" s="108"/>
      <c r="I989" s="108"/>
      <c r="J989" s="108"/>
      <c r="K989" s="107"/>
      <c r="L989" s="107"/>
      <c r="M989" s="107"/>
      <c r="N989" s="107"/>
      <c r="O989" s="107"/>
      <c r="P989" s="107"/>
      <c r="Q989" s="107"/>
      <c r="R989" s="107"/>
      <c r="S989" s="107"/>
      <c r="T989" s="107"/>
      <c r="U989" s="107"/>
      <c r="V989" s="107"/>
      <c r="W989" s="107"/>
      <c r="X989" s="107"/>
      <c r="Y989" s="107"/>
      <c r="Z989" s="107"/>
    </row>
    <row r="990" spans="1:26" ht="15" customHeight="1" x14ac:dyDescent="0.15">
      <c r="A990" s="107"/>
      <c r="B990" s="107"/>
      <c r="C990" s="107"/>
      <c r="D990" s="107"/>
      <c r="E990" s="107"/>
      <c r="F990" s="108"/>
      <c r="G990" s="108"/>
      <c r="H990" s="108"/>
      <c r="I990" s="108"/>
      <c r="J990" s="108"/>
      <c r="K990" s="107"/>
      <c r="L990" s="107"/>
      <c r="M990" s="107"/>
      <c r="N990" s="107"/>
      <c r="O990" s="107"/>
      <c r="P990" s="107"/>
      <c r="Q990" s="107"/>
      <c r="R990" s="107"/>
      <c r="S990" s="107"/>
      <c r="T990" s="107"/>
      <c r="U990" s="107"/>
      <c r="V990" s="107"/>
      <c r="W990" s="107"/>
      <c r="X990" s="107"/>
      <c r="Y990" s="107"/>
      <c r="Z990" s="107"/>
    </row>
    <row r="991" spans="1:26" ht="15" customHeight="1" x14ac:dyDescent="0.15">
      <c r="A991" s="107"/>
      <c r="B991" s="107"/>
      <c r="C991" s="107"/>
      <c r="D991" s="107"/>
      <c r="E991" s="107"/>
      <c r="F991" s="108"/>
      <c r="G991" s="108"/>
      <c r="H991" s="108"/>
      <c r="I991" s="108"/>
      <c r="J991" s="108"/>
      <c r="K991" s="107"/>
      <c r="L991" s="107"/>
      <c r="M991" s="107"/>
      <c r="N991" s="107"/>
      <c r="O991" s="107"/>
      <c r="P991" s="107"/>
      <c r="Q991" s="107"/>
      <c r="R991" s="107"/>
      <c r="S991" s="107"/>
      <c r="T991" s="107"/>
      <c r="U991" s="107"/>
      <c r="V991" s="107"/>
      <c r="W991" s="107"/>
      <c r="X991" s="107"/>
      <c r="Y991" s="107"/>
      <c r="Z991" s="107"/>
    </row>
    <row r="992" spans="1:26" ht="15" customHeight="1" x14ac:dyDescent="0.15">
      <c r="A992" s="107"/>
      <c r="B992" s="107"/>
      <c r="C992" s="107"/>
      <c r="D992" s="107"/>
      <c r="E992" s="107"/>
      <c r="F992" s="108"/>
      <c r="G992" s="108"/>
      <c r="H992" s="108"/>
      <c r="I992" s="108"/>
      <c r="J992" s="108"/>
      <c r="K992" s="107"/>
      <c r="L992" s="107"/>
      <c r="M992" s="107"/>
      <c r="N992" s="107"/>
      <c r="O992" s="107"/>
      <c r="P992" s="107"/>
      <c r="Q992" s="107"/>
      <c r="R992" s="107"/>
      <c r="S992" s="107"/>
      <c r="T992" s="107"/>
      <c r="U992" s="107"/>
      <c r="V992" s="107"/>
      <c r="W992" s="107"/>
      <c r="X992" s="107"/>
      <c r="Y992" s="107"/>
      <c r="Z992" s="107"/>
    </row>
    <row r="993" spans="1:26" ht="15" customHeight="1" x14ac:dyDescent="0.15">
      <c r="A993" s="107"/>
      <c r="B993" s="107"/>
      <c r="C993" s="107"/>
      <c r="D993" s="107"/>
      <c r="E993" s="107"/>
      <c r="F993" s="108"/>
      <c r="G993" s="108"/>
      <c r="H993" s="108"/>
      <c r="I993" s="108"/>
      <c r="J993" s="108"/>
      <c r="K993" s="107"/>
      <c r="L993" s="107"/>
      <c r="M993" s="107"/>
      <c r="N993" s="107"/>
      <c r="O993" s="107"/>
      <c r="P993" s="107"/>
      <c r="Q993" s="107"/>
      <c r="R993" s="107"/>
      <c r="S993" s="107"/>
      <c r="T993" s="107"/>
      <c r="U993" s="107"/>
      <c r="V993" s="107"/>
      <c r="W993" s="107"/>
      <c r="X993" s="107"/>
      <c r="Y993" s="107"/>
      <c r="Z993" s="107"/>
    </row>
    <row r="994" spans="1:26" ht="15" customHeight="1" x14ac:dyDescent="0.15">
      <c r="A994" s="107"/>
      <c r="B994" s="107"/>
      <c r="C994" s="107"/>
      <c r="D994" s="107"/>
      <c r="E994" s="107"/>
      <c r="F994" s="108"/>
      <c r="G994" s="108"/>
      <c r="H994" s="108"/>
      <c r="I994" s="108"/>
      <c r="J994" s="108"/>
      <c r="K994" s="107"/>
      <c r="L994" s="107"/>
      <c r="M994" s="107"/>
      <c r="N994" s="107"/>
      <c r="O994" s="107"/>
      <c r="P994" s="107"/>
      <c r="Q994" s="107"/>
      <c r="R994" s="107"/>
      <c r="S994" s="107"/>
      <c r="T994" s="107"/>
      <c r="U994" s="107"/>
      <c r="V994" s="107"/>
      <c r="W994" s="107"/>
      <c r="X994" s="107"/>
      <c r="Y994" s="107"/>
      <c r="Z994" s="107"/>
    </row>
    <row r="995" spans="1:26" ht="15" customHeight="1" x14ac:dyDescent="0.15">
      <c r="A995" s="107"/>
      <c r="B995" s="107"/>
      <c r="C995" s="107"/>
      <c r="D995" s="107"/>
      <c r="E995" s="107"/>
      <c r="F995" s="108"/>
      <c r="G995" s="108"/>
      <c r="H995" s="108"/>
      <c r="I995" s="108"/>
      <c r="J995" s="108"/>
      <c r="K995" s="107"/>
      <c r="L995" s="107"/>
      <c r="M995" s="107"/>
      <c r="N995" s="107"/>
      <c r="O995" s="107"/>
      <c r="P995" s="107"/>
      <c r="Q995" s="107"/>
      <c r="R995" s="107"/>
      <c r="S995" s="107"/>
      <c r="T995" s="107"/>
      <c r="U995" s="107"/>
      <c r="V995" s="107"/>
      <c r="W995" s="107"/>
      <c r="X995" s="107"/>
      <c r="Y995" s="107"/>
      <c r="Z995" s="107"/>
    </row>
    <row r="996" spans="1:26" ht="15" customHeight="1" x14ac:dyDescent="0.15">
      <c r="A996" s="107"/>
      <c r="B996" s="107"/>
      <c r="C996" s="107"/>
      <c r="D996" s="107"/>
      <c r="E996" s="107"/>
      <c r="F996" s="108"/>
      <c r="G996" s="108"/>
      <c r="H996" s="108"/>
      <c r="I996" s="108"/>
      <c r="J996" s="108"/>
      <c r="K996" s="107"/>
      <c r="L996" s="107"/>
      <c r="M996" s="107"/>
      <c r="N996" s="107"/>
      <c r="O996" s="107"/>
      <c r="P996" s="107"/>
      <c r="Q996" s="107"/>
      <c r="R996" s="107"/>
      <c r="S996" s="107"/>
      <c r="T996" s="107"/>
      <c r="U996" s="107"/>
      <c r="V996" s="107"/>
      <c r="W996" s="107"/>
      <c r="X996" s="107"/>
      <c r="Y996" s="107"/>
      <c r="Z996" s="107"/>
    </row>
    <row r="997" spans="1:26" ht="15" customHeight="1" x14ac:dyDescent="0.15">
      <c r="A997" s="107"/>
      <c r="B997" s="107"/>
      <c r="C997" s="107"/>
      <c r="D997" s="107"/>
      <c r="E997" s="107"/>
      <c r="F997" s="108"/>
      <c r="G997" s="108"/>
      <c r="H997" s="108"/>
      <c r="I997" s="108"/>
      <c r="J997" s="108"/>
      <c r="K997" s="107"/>
      <c r="L997" s="107"/>
      <c r="M997" s="107"/>
      <c r="N997" s="107"/>
      <c r="O997" s="107"/>
      <c r="P997" s="107"/>
      <c r="Q997" s="107"/>
      <c r="R997" s="107"/>
      <c r="S997" s="107"/>
      <c r="T997" s="107"/>
      <c r="U997" s="107"/>
      <c r="V997" s="107"/>
      <c r="W997" s="107"/>
      <c r="X997" s="107"/>
      <c r="Y997" s="107"/>
      <c r="Z997" s="107"/>
    </row>
    <row r="998" spans="1:26" ht="15" customHeight="1" x14ac:dyDescent="0.15">
      <c r="A998" s="107"/>
      <c r="B998" s="107"/>
      <c r="C998" s="107"/>
      <c r="D998" s="107"/>
      <c r="E998" s="107"/>
      <c r="F998" s="108"/>
      <c r="G998" s="108"/>
      <c r="H998" s="108"/>
      <c r="I998" s="108"/>
      <c r="J998" s="108"/>
      <c r="K998" s="107"/>
      <c r="L998" s="107"/>
      <c r="M998" s="107"/>
      <c r="N998" s="107"/>
      <c r="O998" s="107"/>
      <c r="P998" s="107"/>
      <c r="Q998" s="107"/>
      <c r="R998" s="107"/>
      <c r="S998" s="107"/>
      <c r="T998" s="107"/>
      <c r="U998" s="107"/>
      <c r="V998" s="107"/>
      <c r="W998" s="107"/>
      <c r="X998" s="107"/>
      <c r="Y998" s="107"/>
      <c r="Z998" s="107"/>
    </row>
    <row r="999" spans="1:26" ht="15" customHeight="1" x14ac:dyDescent="0.15">
      <c r="A999" s="107"/>
      <c r="B999" s="107"/>
      <c r="C999" s="107"/>
      <c r="D999" s="107"/>
      <c r="E999" s="107"/>
      <c r="F999" s="108"/>
      <c r="G999" s="108"/>
      <c r="H999" s="108"/>
      <c r="I999" s="108"/>
      <c r="J999" s="108"/>
      <c r="K999" s="107"/>
      <c r="L999" s="107"/>
      <c r="M999" s="107"/>
      <c r="N999" s="107"/>
      <c r="O999" s="107"/>
      <c r="P999" s="107"/>
      <c r="Q999" s="107"/>
      <c r="R999" s="107"/>
      <c r="S999" s="107"/>
      <c r="T999" s="107"/>
      <c r="U999" s="107"/>
      <c r="V999" s="107"/>
      <c r="W999" s="107"/>
      <c r="X999" s="107"/>
      <c r="Y999" s="107"/>
      <c r="Z999" s="107"/>
    </row>
    <row r="1000" spans="1:26" ht="15" customHeight="1" x14ac:dyDescent="0.15">
      <c r="A1000" s="107"/>
      <c r="B1000" s="107"/>
      <c r="C1000" s="107"/>
      <c r="D1000" s="107"/>
      <c r="E1000" s="107"/>
      <c r="F1000" s="108"/>
      <c r="G1000" s="108"/>
      <c r="H1000" s="108"/>
      <c r="I1000" s="108"/>
      <c r="J1000" s="108"/>
      <c r="K1000" s="107"/>
      <c r="L1000" s="107"/>
      <c r="M1000" s="107"/>
      <c r="N1000" s="107"/>
      <c r="O1000" s="107"/>
      <c r="P1000" s="107"/>
      <c r="Q1000" s="107"/>
      <c r="R1000" s="107"/>
      <c r="S1000" s="107"/>
      <c r="T1000" s="107"/>
      <c r="U1000" s="107"/>
      <c r="V1000" s="107"/>
      <c r="W1000" s="107"/>
      <c r="X1000" s="107"/>
      <c r="Y1000" s="107"/>
      <c r="Z1000" s="107"/>
    </row>
  </sheetData>
  <mergeCells count="21">
    <mergeCell ref="B12:H12"/>
    <mergeCell ref="B13:H13"/>
    <mergeCell ref="E14:H25"/>
    <mergeCell ref="B11:H11"/>
    <mergeCell ref="B2:G4"/>
    <mergeCell ref="B5:H5"/>
    <mergeCell ref="B6:H6"/>
    <mergeCell ref="B7:H7"/>
    <mergeCell ref="B8:H8"/>
    <mergeCell ref="B9:H9"/>
    <mergeCell ref="B10:H10"/>
    <mergeCell ref="B34:H34"/>
    <mergeCell ref="B35:H35"/>
    <mergeCell ref="B36:H36"/>
    <mergeCell ref="B38:C38"/>
    <mergeCell ref="B14:D25"/>
    <mergeCell ref="B26:H26"/>
    <mergeCell ref="B27:H30"/>
    <mergeCell ref="B31:H31"/>
    <mergeCell ref="B32:H32"/>
    <mergeCell ref="B33:H33"/>
  </mergeCells>
  <printOptions gridLines="1"/>
  <pageMargins left="0.70866141732283472" right="0.51181102362204722" top="1.15625" bottom="0.55118110236220474" header="0.31496062992125984" footer="0.31496062992125984"/>
  <pageSetup scale="46" orientation="portrait" r:id="rId1"/>
  <headerFooter>
    <oddFooter xml:space="preserve">&amp;CInstituto Departamental de Acción Comunal  de Cundinamarca 
Sede Administrativa. Calle 26  51-53. Torre Salud Piso 3. 
Bogotá, D.C. Tel. (1) 749 1001  www.cundinamarca.gov.co/wps/portal/idaco @enaccioncomunal 
</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16EC49-81FD-ED48-B820-B03F091D1B3F}">
  <sheetPr>
    <tabColor rgb="FFFFFF00"/>
  </sheetPr>
  <dimension ref="A1:G37"/>
  <sheetViews>
    <sheetView topLeftCell="A5" workbookViewId="0">
      <selection activeCell="K34" sqref="K34"/>
    </sheetView>
  </sheetViews>
  <sheetFormatPr baseColWidth="10" defaultRowHeight="15" x14ac:dyDescent="0.2"/>
  <cols>
    <col min="3" max="3" width="49.5" customWidth="1"/>
    <col min="7" max="7" width="28.1640625" customWidth="1"/>
  </cols>
  <sheetData>
    <row r="1" spans="1:7" ht="28" x14ac:dyDescent="0.2">
      <c r="A1" s="919" t="s">
        <v>463</v>
      </c>
      <c r="B1" s="909"/>
      <c r="C1" s="909"/>
      <c r="D1" s="909"/>
      <c r="E1" s="909"/>
      <c r="F1" s="915"/>
      <c r="G1" s="13" t="s">
        <v>137</v>
      </c>
    </row>
    <row r="2" spans="1:7" x14ac:dyDescent="0.2">
      <c r="A2" s="916"/>
      <c r="B2" s="899"/>
      <c r="C2" s="899"/>
      <c r="D2" s="899"/>
      <c r="E2" s="899"/>
      <c r="F2" s="917"/>
      <c r="G2" s="13" t="s">
        <v>39</v>
      </c>
    </row>
    <row r="3" spans="1:7" x14ac:dyDescent="0.2">
      <c r="A3" s="918"/>
      <c r="B3" s="910"/>
      <c r="C3" s="910"/>
      <c r="D3" s="910"/>
      <c r="E3" s="910"/>
      <c r="F3" s="912"/>
      <c r="G3" s="13" t="s">
        <v>38</v>
      </c>
    </row>
    <row r="4" spans="1:7" x14ac:dyDescent="0.2">
      <c r="A4" s="896" t="s">
        <v>37</v>
      </c>
      <c r="B4" s="894"/>
      <c r="C4" s="894"/>
      <c r="D4" s="894"/>
      <c r="E4" s="894"/>
      <c r="F4" s="894"/>
      <c r="G4" s="895"/>
    </row>
    <row r="5" spans="1:7" x14ac:dyDescent="0.2">
      <c r="A5" s="893" t="s">
        <v>464</v>
      </c>
      <c r="B5" s="894"/>
      <c r="C5" s="894"/>
      <c r="D5" s="894"/>
      <c r="E5" s="894"/>
      <c r="F5" s="894"/>
      <c r="G5" s="895"/>
    </row>
    <row r="6" spans="1:7" x14ac:dyDescent="0.2">
      <c r="A6" s="896" t="s">
        <v>36</v>
      </c>
      <c r="B6" s="894"/>
      <c r="C6" s="894"/>
      <c r="D6" s="894"/>
      <c r="E6" s="894"/>
      <c r="F6" s="894"/>
      <c r="G6" s="895"/>
    </row>
    <row r="7" spans="1:7" x14ac:dyDescent="0.2">
      <c r="A7" s="893"/>
      <c r="B7" s="894"/>
      <c r="C7" s="894"/>
      <c r="D7" s="894"/>
      <c r="E7" s="894"/>
      <c r="F7" s="894"/>
      <c r="G7" s="895"/>
    </row>
    <row r="8" spans="1:7" x14ac:dyDescent="0.2">
      <c r="A8" s="896" t="s">
        <v>35</v>
      </c>
      <c r="B8" s="894"/>
      <c r="C8" s="894"/>
      <c r="D8" s="894"/>
      <c r="E8" s="894"/>
      <c r="F8" s="894"/>
      <c r="G8" s="895"/>
    </row>
    <row r="9" spans="1:7" x14ac:dyDescent="0.2">
      <c r="A9" s="893" t="s">
        <v>59</v>
      </c>
      <c r="B9" s="894"/>
      <c r="C9" s="894"/>
      <c r="D9" s="894"/>
      <c r="E9" s="894"/>
      <c r="F9" s="894"/>
      <c r="G9" s="895"/>
    </row>
    <row r="10" spans="1:7" x14ac:dyDescent="0.2">
      <c r="A10" s="896" t="s">
        <v>34</v>
      </c>
      <c r="B10" s="894"/>
      <c r="C10" s="894"/>
      <c r="D10" s="894"/>
      <c r="E10" s="894"/>
      <c r="F10" s="894"/>
      <c r="G10" s="895"/>
    </row>
    <row r="11" spans="1:7" x14ac:dyDescent="0.2">
      <c r="A11" s="913" t="s">
        <v>49</v>
      </c>
      <c r="B11" s="894"/>
      <c r="C11" s="894"/>
      <c r="D11" s="894"/>
      <c r="E11" s="894"/>
      <c r="F11" s="894"/>
      <c r="G11" s="895"/>
    </row>
    <row r="12" spans="1:7" x14ac:dyDescent="0.2">
      <c r="A12" s="896" t="s">
        <v>33</v>
      </c>
      <c r="B12" s="894"/>
      <c r="C12" s="894"/>
      <c r="D12" s="894"/>
      <c r="E12" s="894"/>
      <c r="F12" s="894"/>
      <c r="G12" s="895"/>
    </row>
    <row r="13" spans="1:7" x14ac:dyDescent="0.2">
      <c r="A13" s="920"/>
      <c r="B13" s="894"/>
      <c r="C13" s="895"/>
      <c r="D13" s="914" t="s">
        <v>32</v>
      </c>
      <c r="E13" s="909"/>
      <c r="F13" s="909"/>
      <c r="G13" s="915"/>
    </row>
    <row r="14" spans="1:7" x14ac:dyDescent="0.2">
      <c r="A14" s="921" t="s">
        <v>465</v>
      </c>
      <c r="B14" s="909"/>
      <c r="C14" s="915"/>
      <c r="D14" s="916"/>
      <c r="E14" s="899"/>
      <c r="F14" s="899"/>
      <c r="G14" s="917"/>
    </row>
    <row r="15" spans="1:7" x14ac:dyDescent="0.2">
      <c r="A15" s="916"/>
      <c r="B15" s="899"/>
      <c r="C15" s="917"/>
      <c r="D15" s="916"/>
      <c r="E15" s="899"/>
      <c r="F15" s="899"/>
      <c r="G15" s="917"/>
    </row>
    <row r="16" spans="1:7" x14ac:dyDescent="0.2">
      <c r="A16" s="916"/>
      <c r="B16" s="899"/>
      <c r="C16" s="917"/>
      <c r="D16" s="916"/>
      <c r="E16" s="899"/>
      <c r="F16" s="899"/>
      <c r="G16" s="917"/>
    </row>
    <row r="17" spans="1:7" x14ac:dyDescent="0.2">
      <c r="A17" s="916"/>
      <c r="B17" s="899"/>
      <c r="C17" s="917"/>
      <c r="D17" s="916"/>
      <c r="E17" s="899"/>
      <c r="F17" s="899"/>
      <c r="G17" s="917"/>
    </row>
    <row r="18" spans="1:7" x14ac:dyDescent="0.2">
      <c r="A18" s="916"/>
      <c r="B18" s="899"/>
      <c r="C18" s="917"/>
      <c r="D18" s="916"/>
      <c r="E18" s="899"/>
      <c r="F18" s="899"/>
      <c r="G18" s="917"/>
    </row>
    <row r="19" spans="1:7" x14ac:dyDescent="0.2">
      <c r="A19" s="916"/>
      <c r="B19" s="899"/>
      <c r="C19" s="917"/>
      <c r="D19" s="916"/>
      <c r="E19" s="899"/>
      <c r="F19" s="899"/>
      <c r="G19" s="917"/>
    </row>
    <row r="20" spans="1:7" x14ac:dyDescent="0.2">
      <c r="A20" s="916"/>
      <c r="B20" s="899"/>
      <c r="C20" s="917"/>
      <c r="D20" s="916"/>
      <c r="E20" s="899"/>
      <c r="F20" s="899"/>
      <c r="G20" s="917"/>
    </row>
    <row r="21" spans="1:7" x14ac:dyDescent="0.2">
      <c r="A21" s="916"/>
      <c r="B21" s="899"/>
      <c r="C21" s="917"/>
      <c r="D21" s="916"/>
      <c r="E21" s="899"/>
      <c r="F21" s="899"/>
      <c r="G21" s="917"/>
    </row>
    <row r="22" spans="1:7" x14ac:dyDescent="0.2">
      <c r="A22" s="916"/>
      <c r="B22" s="899"/>
      <c r="C22" s="917"/>
      <c r="D22" s="916"/>
      <c r="E22" s="899"/>
      <c r="F22" s="899"/>
      <c r="G22" s="917"/>
    </row>
    <row r="23" spans="1:7" x14ac:dyDescent="0.2">
      <c r="A23" s="916"/>
      <c r="B23" s="899"/>
      <c r="C23" s="917"/>
      <c r="D23" s="916"/>
      <c r="E23" s="899"/>
      <c r="F23" s="899"/>
      <c r="G23" s="917"/>
    </row>
    <row r="24" spans="1:7" x14ac:dyDescent="0.2">
      <c r="A24" s="918"/>
      <c r="B24" s="910"/>
      <c r="C24" s="912"/>
      <c r="D24" s="918"/>
      <c r="E24" s="910"/>
      <c r="F24" s="910"/>
      <c r="G24" s="912"/>
    </row>
    <row r="25" spans="1:7" x14ac:dyDescent="0.2">
      <c r="A25" s="896" t="s">
        <v>31</v>
      </c>
      <c r="B25" s="894"/>
      <c r="C25" s="894"/>
      <c r="D25" s="894"/>
      <c r="E25" s="894"/>
      <c r="F25" s="894"/>
      <c r="G25" s="895"/>
    </row>
    <row r="26" spans="1:7" x14ac:dyDescent="0.2">
      <c r="A26" s="753"/>
      <c r="B26" s="909"/>
      <c r="C26" s="909"/>
      <c r="D26" s="909"/>
      <c r="E26" s="909"/>
      <c r="F26" s="909"/>
      <c r="G26" s="909"/>
    </row>
    <row r="27" spans="1:7" x14ac:dyDescent="0.2">
      <c r="A27" s="899"/>
      <c r="B27" s="899"/>
      <c r="C27" s="899"/>
      <c r="D27" s="899"/>
      <c r="E27" s="899"/>
      <c r="F27" s="899"/>
      <c r="G27" s="899"/>
    </row>
    <row r="28" spans="1:7" x14ac:dyDescent="0.2">
      <c r="A28" s="899"/>
      <c r="B28" s="899"/>
      <c r="C28" s="899"/>
      <c r="D28" s="899"/>
      <c r="E28" s="899"/>
      <c r="F28" s="899"/>
      <c r="G28" s="899"/>
    </row>
    <row r="29" spans="1:7" x14ac:dyDescent="0.2">
      <c r="A29" s="910"/>
      <c r="B29" s="910"/>
      <c r="C29" s="910"/>
      <c r="D29" s="910"/>
      <c r="E29" s="910"/>
      <c r="F29" s="910"/>
      <c r="G29" s="910"/>
    </row>
    <row r="30" spans="1:7" x14ac:dyDescent="0.2">
      <c r="A30" s="896" t="s">
        <v>30</v>
      </c>
      <c r="B30" s="894"/>
      <c r="C30" s="894"/>
      <c r="D30" s="894"/>
      <c r="E30" s="894"/>
      <c r="F30" s="894"/>
      <c r="G30" s="895"/>
    </row>
    <row r="31" spans="1:7" x14ac:dyDescent="0.2">
      <c r="A31" s="911" t="s">
        <v>51</v>
      </c>
      <c r="B31" s="910"/>
      <c r="C31" s="910"/>
      <c r="D31" s="910"/>
      <c r="E31" s="910"/>
      <c r="F31" s="910"/>
      <c r="G31" s="912"/>
    </row>
    <row r="32" spans="1:7" x14ac:dyDescent="0.2">
      <c r="A32" s="896" t="s">
        <v>29</v>
      </c>
      <c r="B32" s="894"/>
      <c r="C32" s="894"/>
      <c r="D32" s="894"/>
      <c r="E32" s="894"/>
      <c r="F32" s="894"/>
      <c r="G32" s="895"/>
    </row>
    <row r="33" spans="1:7" x14ac:dyDescent="0.2">
      <c r="A33" s="893" t="s">
        <v>53</v>
      </c>
      <c r="B33" s="894"/>
      <c r="C33" s="894"/>
      <c r="D33" s="894"/>
      <c r="E33" s="894"/>
      <c r="F33" s="894"/>
      <c r="G33" s="895"/>
    </row>
    <row r="34" spans="1:7" x14ac:dyDescent="0.2">
      <c r="A34" s="896" t="s">
        <v>28</v>
      </c>
      <c r="B34" s="894"/>
      <c r="C34" s="894"/>
      <c r="D34" s="894"/>
      <c r="E34" s="894"/>
      <c r="F34" s="894"/>
      <c r="G34" s="895"/>
    </row>
    <row r="35" spans="1:7" x14ac:dyDescent="0.2">
      <c r="A35" s="897" t="s">
        <v>27</v>
      </c>
      <c r="B35" s="894"/>
      <c r="C35" s="894"/>
      <c r="D35" s="894"/>
      <c r="E35" s="894"/>
      <c r="F35" s="894"/>
      <c r="G35" s="895"/>
    </row>
    <row r="36" spans="1:7" x14ac:dyDescent="0.2">
      <c r="A36" s="110" t="s">
        <v>54</v>
      </c>
      <c r="B36" s="111"/>
      <c r="C36" s="111"/>
      <c r="D36" s="111"/>
      <c r="E36" s="111"/>
      <c r="F36" s="111"/>
      <c r="G36" s="111"/>
    </row>
    <row r="37" spans="1:7" x14ac:dyDescent="0.2">
      <c r="A37" s="898" t="s">
        <v>55</v>
      </c>
      <c r="B37" s="899"/>
      <c r="C37" s="112"/>
      <c r="D37" s="112"/>
      <c r="E37" s="112"/>
      <c r="F37" s="112"/>
      <c r="G37" s="112"/>
    </row>
  </sheetData>
  <mergeCells count="22">
    <mergeCell ref="A34:G34"/>
    <mergeCell ref="A35:G35"/>
    <mergeCell ref="A37:B37"/>
    <mergeCell ref="A25:G25"/>
    <mergeCell ref="A26:G29"/>
    <mergeCell ref="A30:G30"/>
    <mergeCell ref="A31:G31"/>
    <mergeCell ref="A32:G32"/>
    <mergeCell ref="A33:G33"/>
    <mergeCell ref="A9:G9"/>
    <mergeCell ref="A10:G10"/>
    <mergeCell ref="A11:G11"/>
    <mergeCell ref="A12:G12"/>
    <mergeCell ref="A13:C13"/>
    <mergeCell ref="D13:G24"/>
    <mergeCell ref="A14:C24"/>
    <mergeCell ref="A8:G8"/>
    <mergeCell ref="A1:F3"/>
    <mergeCell ref="A4:G4"/>
    <mergeCell ref="A5:G5"/>
    <mergeCell ref="A6:G6"/>
    <mergeCell ref="A7:G7"/>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788132-6CBB-AC42-B2B3-CF17C110DF6C}">
  <sheetPr>
    <tabColor rgb="FFFFFF00"/>
  </sheetPr>
  <dimension ref="A1:G38"/>
  <sheetViews>
    <sheetView workbookViewId="0">
      <selection activeCell="E40" sqref="E40"/>
    </sheetView>
  </sheetViews>
  <sheetFormatPr baseColWidth="10" defaultRowHeight="15" x14ac:dyDescent="0.2"/>
  <cols>
    <col min="3" max="3" width="31.6640625" customWidth="1"/>
    <col min="7" max="7" width="22.6640625" customWidth="1"/>
  </cols>
  <sheetData>
    <row r="1" spans="1:7" ht="28" x14ac:dyDescent="0.2">
      <c r="A1" s="919" t="s">
        <v>466</v>
      </c>
      <c r="B1" s="909"/>
      <c r="C1" s="909"/>
      <c r="D1" s="909"/>
      <c r="E1" s="909"/>
      <c r="F1" s="915"/>
      <c r="G1" s="13" t="s">
        <v>137</v>
      </c>
    </row>
    <row r="2" spans="1:7" x14ac:dyDescent="0.2">
      <c r="A2" s="916"/>
      <c r="B2" s="899"/>
      <c r="C2" s="899"/>
      <c r="D2" s="899"/>
      <c r="E2" s="899"/>
      <c r="F2" s="917"/>
      <c r="G2" s="13" t="s">
        <v>39</v>
      </c>
    </row>
    <row r="3" spans="1:7" x14ac:dyDescent="0.2">
      <c r="A3" s="918"/>
      <c r="B3" s="910"/>
      <c r="C3" s="910"/>
      <c r="D3" s="910"/>
      <c r="E3" s="910"/>
      <c r="F3" s="912"/>
      <c r="G3" s="13" t="s">
        <v>38</v>
      </c>
    </row>
    <row r="4" spans="1:7" x14ac:dyDescent="0.2">
      <c r="A4" s="896" t="s">
        <v>37</v>
      </c>
      <c r="B4" s="894"/>
      <c r="C4" s="894"/>
      <c r="D4" s="894"/>
      <c r="E4" s="894"/>
      <c r="F4" s="894"/>
      <c r="G4" s="895"/>
    </row>
    <row r="5" spans="1:7" x14ac:dyDescent="0.2">
      <c r="A5" s="893" t="s">
        <v>467</v>
      </c>
      <c r="B5" s="894"/>
      <c r="C5" s="894"/>
      <c r="D5" s="894"/>
      <c r="E5" s="894"/>
      <c r="F5" s="894"/>
      <c r="G5" s="895"/>
    </row>
    <row r="6" spans="1:7" x14ac:dyDescent="0.2">
      <c r="A6" s="896" t="s">
        <v>36</v>
      </c>
      <c r="B6" s="894"/>
      <c r="C6" s="894"/>
      <c r="D6" s="894"/>
      <c r="E6" s="894"/>
      <c r="F6" s="894"/>
      <c r="G6" s="895"/>
    </row>
    <row r="7" spans="1:7" x14ac:dyDescent="0.2">
      <c r="A7" s="893"/>
      <c r="B7" s="894"/>
      <c r="C7" s="894"/>
      <c r="D7" s="894"/>
      <c r="E7" s="894"/>
      <c r="F7" s="894"/>
      <c r="G7" s="895"/>
    </row>
    <row r="8" spans="1:7" x14ac:dyDescent="0.2">
      <c r="A8" s="896" t="s">
        <v>35</v>
      </c>
      <c r="B8" s="894"/>
      <c r="C8" s="894"/>
      <c r="D8" s="894"/>
      <c r="E8" s="894"/>
      <c r="F8" s="894"/>
      <c r="G8" s="895"/>
    </row>
    <row r="9" spans="1:7" x14ac:dyDescent="0.2">
      <c r="A9" s="893" t="s">
        <v>59</v>
      </c>
      <c r="B9" s="894"/>
      <c r="C9" s="894"/>
      <c r="D9" s="894"/>
      <c r="E9" s="894"/>
      <c r="F9" s="894"/>
      <c r="G9" s="895"/>
    </row>
    <row r="10" spans="1:7" x14ac:dyDescent="0.2">
      <c r="A10" s="896" t="s">
        <v>34</v>
      </c>
      <c r="B10" s="894"/>
      <c r="C10" s="894"/>
      <c r="D10" s="894"/>
      <c r="E10" s="894"/>
      <c r="F10" s="894"/>
      <c r="G10" s="895"/>
    </row>
    <row r="11" spans="1:7" x14ac:dyDescent="0.2">
      <c r="A11" s="913" t="s">
        <v>49</v>
      </c>
      <c r="B11" s="894"/>
      <c r="C11" s="894"/>
      <c r="D11" s="894"/>
      <c r="E11" s="894"/>
      <c r="F11" s="894"/>
      <c r="G11" s="895"/>
    </row>
    <row r="12" spans="1:7" x14ac:dyDescent="0.2">
      <c r="A12" s="896" t="s">
        <v>33</v>
      </c>
      <c r="B12" s="894"/>
      <c r="C12" s="894"/>
      <c r="D12" s="894"/>
      <c r="E12" s="894"/>
      <c r="F12" s="894"/>
      <c r="G12" s="895"/>
    </row>
    <row r="13" spans="1:7" x14ac:dyDescent="0.2">
      <c r="A13" s="920"/>
      <c r="B13" s="894"/>
      <c r="C13" s="895"/>
      <c r="D13" s="914" t="s">
        <v>32</v>
      </c>
      <c r="E13" s="909"/>
      <c r="F13" s="909"/>
      <c r="G13" s="915"/>
    </row>
    <row r="14" spans="1:7" x14ac:dyDescent="0.2">
      <c r="A14" s="900" t="s">
        <v>468</v>
      </c>
      <c r="B14" s="909"/>
      <c r="C14" s="915"/>
      <c r="D14" s="916"/>
      <c r="E14" s="899"/>
      <c r="F14" s="899"/>
      <c r="G14" s="917"/>
    </row>
    <row r="15" spans="1:7" x14ac:dyDescent="0.2">
      <c r="A15" s="916"/>
      <c r="B15" s="899"/>
      <c r="C15" s="917"/>
      <c r="D15" s="916"/>
      <c r="E15" s="899"/>
      <c r="F15" s="899"/>
      <c r="G15" s="917"/>
    </row>
    <row r="16" spans="1:7" x14ac:dyDescent="0.2">
      <c r="A16" s="916"/>
      <c r="B16" s="899"/>
      <c r="C16" s="917"/>
      <c r="D16" s="916"/>
      <c r="E16" s="899"/>
      <c r="F16" s="899"/>
      <c r="G16" s="917"/>
    </row>
    <row r="17" spans="1:7" x14ac:dyDescent="0.2">
      <c r="A17" s="916"/>
      <c r="B17" s="899"/>
      <c r="C17" s="917"/>
      <c r="D17" s="916"/>
      <c r="E17" s="899"/>
      <c r="F17" s="899"/>
      <c r="G17" s="917"/>
    </row>
    <row r="18" spans="1:7" x14ac:dyDescent="0.2">
      <c r="A18" s="916"/>
      <c r="B18" s="899"/>
      <c r="C18" s="917"/>
      <c r="D18" s="916"/>
      <c r="E18" s="899"/>
      <c r="F18" s="899"/>
      <c r="G18" s="917"/>
    </row>
    <row r="19" spans="1:7" x14ac:dyDescent="0.2">
      <c r="A19" s="916"/>
      <c r="B19" s="899"/>
      <c r="C19" s="917"/>
      <c r="D19" s="916"/>
      <c r="E19" s="899"/>
      <c r="F19" s="899"/>
      <c r="G19" s="917"/>
    </row>
    <row r="20" spans="1:7" x14ac:dyDescent="0.2">
      <c r="A20" s="916"/>
      <c r="B20" s="899"/>
      <c r="C20" s="917"/>
      <c r="D20" s="916"/>
      <c r="E20" s="899"/>
      <c r="F20" s="899"/>
      <c r="G20" s="917"/>
    </row>
    <row r="21" spans="1:7" x14ac:dyDescent="0.2">
      <c r="A21" s="916"/>
      <c r="B21" s="899"/>
      <c r="C21" s="917"/>
      <c r="D21" s="916"/>
      <c r="E21" s="899"/>
      <c r="F21" s="899"/>
      <c r="G21" s="917"/>
    </row>
    <row r="22" spans="1:7" x14ac:dyDescent="0.2">
      <c r="A22" s="916"/>
      <c r="B22" s="899"/>
      <c r="C22" s="917"/>
      <c r="D22" s="916"/>
      <c r="E22" s="899"/>
      <c r="F22" s="899"/>
      <c r="G22" s="917"/>
    </row>
    <row r="23" spans="1:7" x14ac:dyDescent="0.2">
      <c r="A23" s="916"/>
      <c r="B23" s="899"/>
      <c r="C23" s="917"/>
      <c r="D23" s="916"/>
      <c r="E23" s="899"/>
      <c r="F23" s="899"/>
      <c r="G23" s="917"/>
    </row>
    <row r="24" spans="1:7" x14ac:dyDescent="0.2">
      <c r="A24" s="918"/>
      <c r="B24" s="910"/>
      <c r="C24" s="912"/>
      <c r="D24" s="918"/>
      <c r="E24" s="910"/>
      <c r="F24" s="910"/>
      <c r="G24" s="912"/>
    </row>
    <row r="25" spans="1:7" x14ac:dyDescent="0.2">
      <c r="A25" s="896" t="s">
        <v>31</v>
      </c>
      <c r="B25" s="894"/>
      <c r="C25" s="894"/>
      <c r="D25" s="894"/>
      <c r="E25" s="894"/>
      <c r="F25" s="894"/>
      <c r="G25" s="895"/>
    </row>
    <row r="26" spans="1:7" x14ac:dyDescent="0.2">
      <c r="A26" s="753" t="s">
        <v>495</v>
      </c>
      <c r="B26" s="909"/>
      <c r="C26" s="909"/>
      <c r="D26" s="909"/>
      <c r="E26" s="909"/>
      <c r="F26" s="909"/>
      <c r="G26" s="909"/>
    </row>
    <row r="27" spans="1:7" x14ac:dyDescent="0.2">
      <c r="A27" s="899"/>
      <c r="B27" s="899"/>
      <c r="C27" s="899"/>
      <c r="D27" s="899"/>
      <c r="E27" s="899"/>
      <c r="F27" s="899"/>
      <c r="G27" s="899"/>
    </row>
    <row r="28" spans="1:7" x14ac:dyDescent="0.2">
      <c r="A28" s="899"/>
      <c r="B28" s="899"/>
      <c r="C28" s="899"/>
      <c r="D28" s="899"/>
      <c r="E28" s="899"/>
      <c r="F28" s="899"/>
      <c r="G28" s="899"/>
    </row>
    <row r="29" spans="1:7" x14ac:dyDescent="0.2">
      <c r="A29" s="910"/>
      <c r="B29" s="910"/>
      <c r="C29" s="910"/>
      <c r="D29" s="910"/>
      <c r="E29" s="910"/>
      <c r="F29" s="910"/>
      <c r="G29" s="910"/>
    </row>
    <row r="30" spans="1:7" x14ac:dyDescent="0.2">
      <c r="A30" s="896" t="s">
        <v>30</v>
      </c>
      <c r="B30" s="894"/>
      <c r="C30" s="894"/>
      <c r="D30" s="894"/>
      <c r="E30" s="894"/>
      <c r="F30" s="894"/>
      <c r="G30" s="895"/>
    </row>
    <row r="31" spans="1:7" x14ac:dyDescent="0.2">
      <c r="A31" s="911" t="s">
        <v>51</v>
      </c>
      <c r="B31" s="910"/>
      <c r="C31" s="910"/>
      <c r="D31" s="910"/>
      <c r="E31" s="910"/>
      <c r="F31" s="910"/>
      <c r="G31" s="912"/>
    </row>
    <row r="32" spans="1:7" x14ac:dyDescent="0.2">
      <c r="A32" s="896" t="s">
        <v>29</v>
      </c>
      <c r="B32" s="894"/>
      <c r="C32" s="894"/>
      <c r="D32" s="894"/>
      <c r="E32" s="894"/>
      <c r="F32" s="894"/>
      <c r="G32" s="895"/>
    </row>
    <row r="33" spans="1:7" x14ac:dyDescent="0.2">
      <c r="A33" s="893" t="s">
        <v>53</v>
      </c>
      <c r="B33" s="894"/>
      <c r="C33" s="894"/>
      <c r="D33" s="894"/>
      <c r="E33" s="894"/>
      <c r="F33" s="894"/>
      <c r="G33" s="895"/>
    </row>
    <row r="34" spans="1:7" x14ac:dyDescent="0.2">
      <c r="A34" s="896" t="s">
        <v>28</v>
      </c>
      <c r="B34" s="894"/>
      <c r="C34" s="894"/>
      <c r="D34" s="894"/>
      <c r="E34" s="894"/>
      <c r="F34" s="894"/>
      <c r="G34" s="895"/>
    </row>
    <row r="35" spans="1:7" x14ac:dyDescent="0.2">
      <c r="A35" s="897" t="s">
        <v>27</v>
      </c>
      <c r="B35" s="894"/>
      <c r="C35" s="894"/>
      <c r="D35" s="894"/>
      <c r="E35" s="894"/>
      <c r="F35" s="894"/>
      <c r="G35" s="895"/>
    </row>
    <row r="36" spans="1:7" x14ac:dyDescent="0.2">
      <c r="A36" s="110" t="s">
        <v>54</v>
      </c>
      <c r="B36" s="111"/>
      <c r="C36" s="111"/>
      <c r="D36" s="111"/>
      <c r="E36" s="111"/>
      <c r="F36" s="111"/>
      <c r="G36" s="111"/>
    </row>
    <row r="37" spans="1:7" x14ac:dyDescent="0.2">
      <c r="A37" s="898" t="s">
        <v>55</v>
      </c>
      <c r="B37" s="899"/>
      <c r="C37" s="112"/>
      <c r="D37" s="112"/>
      <c r="E37" s="112"/>
      <c r="F37" s="112"/>
      <c r="G37" s="112"/>
    </row>
    <row r="38" spans="1:7" x14ac:dyDescent="0.2">
      <c r="A38" s="113"/>
      <c r="B38" s="113"/>
      <c r="C38" s="113"/>
      <c r="D38" s="113"/>
      <c r="E38" s="113"/>
      <c r="F38" s="113"/>
      <c r="G38" s="113"/>
    </row>
  </sheetData>
  <mergeCells count="22">
    <mergeCell ref="A34:G34"/>
    <mergeCell ref="A35:G35"/>
    <mergeCell ref="A37:B37"/>
    <mergeCell ref="A25:G25"/>
    <mergeCell ref="A26:G29"/>
    <mergeCell ref="A30:G30"/>
    <mergeCell ref="A31:G31"/>
    <mergeCell ref="A32:G32"/>
    <mergeCell ref="A33:G33"/>
    <mergeCell ref="A9:G9"/>
    <mergeCell ref="A10:G10"/>
    <mergeCell ref="A11:G11"/>
    <mergeCell ref="A12:G12"/>
    <mergeCell ref="A13:C13"/>
    <mergeCell ref="D13:G24"/>
    <mergeCell ref="A14:C24"/>
    <mergeCell ref="A8:G8"/>
    <mergeCell ref="A1:F3"/>
    <mergeCell ref="A4:G4"/>
    <mergeCell ref="A5:G5"/>
    <mergeCell ref="A6:G6"/>
    <mergeCell ref="A7:G7"/>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2038E1-B52C-C843-87C6-0A971B234D00}">
  <sheetPr>
    <tabColor rgb="FFFFFF00"/>
  </sheetPr>
  <dimension ref="A1:G43"/>
  <sheetViews>
    <sheetView workbookViewId="0">
      <selection activeCell="N28" sqref="N28"/>
    </sheetView>
  </sheetViews>
  <sheetFormatPr baseColWidth="10" defaultRowHeight="15" x14ac:dyDescent="0.2"/>
  <cols>
    <col min="3" max="3" width="40.83203125" customWidth="1"/>
    <col min="7" max="7" width="26.5" customWidth="1"/>
  </cols>
  <sheetData>
    <row r="1" spans="1:7" ht="28" x14ac:dyDescent="0.2">
      <c r="A1" s="919" t="s">
        <v>469</v>
      </c>
      <c r="B1" s="909"/>
      <c r="C1" s="909"/>
      <c r="D1" s="909"/>
      <c r="E1" s="909"/>
      <c r="F1" s="915"/>
      <c r="G1" s="13" t="s">
        <v>137</v>
      </c>
    </row>
    <row r="2" spans="1:7" x14ac:dyDescent="0.2">
      <c r="A2" s="916"/>
      <c r="B2" s="899"/>
      <c r="C2" s="899"/>
      <c r="D2" s="899"/>
      <c r="E2" s="899"/>
      <c r="F2" s="917"/>
      <c r="G2" s="13" t="s">
        <v>39</v>
      </c>
    </row>
    <row r="3" spans="1:7" x14ac:dyDescent="0.2">
      <c r="A3" s="918"/>
      <c r="B3" s="910"/>
      <c r="C3" s="910"/>
      <c r="D3" s="910"/>
      <c r="E3" s="910"/>
      <c r="F3" s="912"/>
      <c r="G3" s="13" t="s">
        <v>38</v>
      </c>
    </row>
    <row r="4" spans="1:7" x14ac:dyDescent="0.2">
      <c r="A4" s="896" t="s">
        <v>37</v>
      </c>
      <c r="B4" s="894"/>
      <c r="C4" s="894"/>
      <c r="D4" s="894"/>
      <c r="E4" s="894"/>
      <c r="F4" s="894"/>
      <c r="G4" s="895"/>
    </row>
    <row r="5" spans="1:7" x14ac:dyDescent="0.2">
      <c r="A5" s="893" t="s">
        <v>470</v>
      </c>
      <c r="B5" s="894"/>
      <c r="C5" s="894"/>
      <c r="D5" s="894"/>
      <c r="E5" s="894"/>
      <c r="F5" s="894"/>
      <c r="G5" s="895"/>
    </row>
    <row r="6" spans="1:7" x14ac:dyDescent="0.2">
      <c r="A6" s="896" t="s">
        <v>36</v>
      </c>
      <c r="B6" s="894"/>
      <c r="C6" s="894"/>
      <c r="D6" s="894"/>
      <c r="E6" s="894"/>
      <c r="F6" s="894"/>
      <c r="G6" s="895"/>
    </row>
    <row r="7" spans="1:7" x14ac:dyDescent="0.2">
      <c r="A7" s="893"/>
      <c r="B7" s="894"/>
      <c r="C7" s="894"/>
      <c r="D7" s="894"/>
      <c r="E7" s="894"/>
      <c r="F7" s="894"/>
      <c r="G7" s="895"/>
    </row>
    <row r="8" spans="1:7" x14ac:dyDescent="0.2">
      <c r="A8" s="922" t="s">
        <v>35</v>
      </c>
      <c r="B8" s="923"/>
      <c r="C8" s="923"/>
      <c r="D8" s="923"/>
      <c r="E8" s="923"/>
      <c r="F8" s="923"/>
      <c r="G8" s="924"/>
    </row>
    <row r="9" spans="1:7" x14ac:dyDescent="0.2">
      <c r="A9" s="925" t="s">
        <v>59</v>
      </c>
      <c r="B9" s="923"/>
      <c r="C9" s="923"/>
      <c r="D9" s="923"/>
      <c r="E9" s="923"/>
      <c r="F9" s="923"/>
      <c r="G9" s="924"/>
    </row>
    <row r="10" spans="1:7" x14ac:dyDescent="0.2">
      <c r="A10" s="922" t="s">
        <v>34</v>
      </c>
      <c r="B10" s="923"/>
      <c r="C10" s="923"/>
      <c r="D10" s="923"/>
      <c r="E10" s="923"/>
      <c r="F10" s="923"/>
      <c r="G10" s="924"/>
    </row>
    <row r="11" spans="1:7" x14ac:dyDescent="0.2">
      <c r="A11" s="926" t="s">
        <v>49</v>
      </c>
      <c r="B11" s="923"/>
      <c r="C11" s="923"/>
      <c r="D11" s="923"/>
      <c r="E11" s="923"/>
      <c r="F11" s="923"/>
      <c r="G11" s="924"/>
    </row>
    <row r="12" spans="1:7" x14ac:dyDescent="0.2">
      <c r="A12" s="922" t="s">
        <v>33</v>
      </c>
      <c r="B12" s="923"/>
      <c r="C12" s="923"/>
      <c r="D12" s="923"/>
      <c r="E12" s="923"/>
      <c r="F12" s="923"/>
      <c r="G12" s="924"/>
    </row>
    <row r="13" spans="1:7" x14ac:dyDescent="0.2">
      <c r="A13" s="927"/>
      <c r="B13" s="923"/>
      <c r="C13" s="924"/>
      <c r="D13" s="928" t="s">
        <v>32</v>
      </c>
      <c r="E13" s="929"/>
      <c r="F13" s="929"/>
      <c r="G13" s="930"/>
    </row>
    <row r="14" spans="1:7" x14ac:dyDescent="0.2">
      <c r="A14" s="937" t="s">
        <v>471</v>
      </c>
      <c r="B14" s="929"/>
      <c r="C14" s="930"/>
      <c r="D14" s="931"/>
      <c r="E14" s="932"/>
      <c r="F14" s="932"/>
      <c r="G14" s="933"/>
    </row>
    <row r="15" spans="1:7" x14ac:dyDescent="0.2">
      <c r="A15" s="931"/>
      <c r="B15" s="932"/>
      <c r="C15" s="933"/>
      <c r="D15" s="931"/>
      <c r="E15" s="932"/>
      <c r="F15" s="932"/>
      <c r="G15" s="933"/>
    </row>
    <row r="16" spans="1:7" x14ac:dyDescent="0.2">
      <c r="A16" s="931"/>
      <c r="B16" s="932"/>
      <c r="C16" s="933"/>
      <c r="D16" s="931"/>
      <c r="E16" s="932"/>
      <c r="F16" s="932"/>
      <c r="G16" s="933"/>
    </row>
    <row r="17" spans="1:7" x14ac:dyDescent="0.2">
      <c r="A17" s="931"/>
      <c r="B17" s="932"/>
      <c r="C17" s="933"/>
      <c r="D17" s="931"/>
      <c r="E17" s="932"/>
      <c r="F17" s="932"/>
      <c r="G17" s="933"/>
    </row>
    <row r="18" spans="1:7" x14ac:dyDescent="0.2">
      <c r="A18" s="931"/>
      <c r="B18" s="932"/>
      <c r="C18" s="933"/>
      <c r="D18" s="931"/>
      <c r="E18" s="932"/>
      <c r="F18" s="932"/>
      <c r="G18" s="933"/>
    </row>
    <row r="19" spans="1:7" x14ac:dyDescent="0.2">
      <c r="A19" s="931"/>
      <c r="B19" s="932"/>
      <c r="C19" s="933"/>
      <c r="D19" s="931"/>
      <c r="E19" s="932"/>
      <c r="F19" s="932"/>
      <c r="G19" s="933"/>
    </row>
    <row r="20" spans="1:7" x14ac:dyDescent="0.2">
      <c r="A20" s="931"/>
      <c r="B20" s="932"/>
      <c r="C20" s="933"/>
      <c r="D20" s="931"/>
      <c r="E20" s="932"/>
      <c r="F20" s="932"/>
      <c r="G20" s="933"/>
    </row>
    <row r="21" spans="1:7" x14ac:dyDescent="0.2">
      <c r="A21" s="931"/>
      <c r="B21" s="932"/>
      <c r="C21" s="933"/>
      <c r="D21" s="931"/>
      <c r="E21" s="932"/>
      <c r="F21" s="932"/>
      <c r="G21" s="933"/>
    </row>
    <row r="22" spans="1:7" x14ac:dyDescent="0.2">
      <c r="A22" s="931"/>
      <c r="B22" s="932"/>
      <c r="C22" s="933"/>
      <c r="D22" s="931"/>
      <c r="E22" s="932"/>
      <c r="F22" s="932"/>
      <c r="G22" s="933"/>
    </row>
    <row r="23" spans="1:7" x14ac:dyDescent="0.2">
      <c r="A23" s="931"/>
      <c r="B23" s="932"/>
      <c r="C23" s="933"/>
      <c r="D23" s="931"/>
      <c r="E23" s="932"/>
      <c r="F23" s="932"/>
      <c r="G23" s="933"/>
    </row>
    <row r="24" spans="1:7" x14ac:dyDescent="0.2">
      <c r="A24" s="934"/>
      <c r="B24" s="935"/>
      <c r="C24" s="936"/>
      <c r="D24" s="934"/>
      <c r="E24" s="935"/>
      <c r="F24" s="935"/>
      <c r="G24" s="936"/>
    </row>
    <row r="25" spans="1:7" x14ac:dyDescent="0.2">
      <c r="A25" s="922" t="s">
        <v>31</v>
      </c>
      <c r="B25" s="923"/>
      <c r="C25" s="923"/>
      <c r="D25" s="923"/>
      <c r="E25" s="923"/>
      <c r="F25" s="923"/>
      <c r="G25" s="924"/>
    </row>
    <row r="26" spans="1:7" x14ac:dyDescent="0.2">
      <c r="A26" s="940" t="s">
        <v>472</v>
      </c>
      <c r="B26" s="929"/>
      <c r="C26" s="929"/>
      <c r="D26" s="929"/>
      <c r="E26" s="929"/>
      <c r="F26" s="929"/>
      <c r="G26" s="929"/>
    </row>
    <row r="27" spans="1:7" x14ac:dyDescent="0.2">
      <c r="A27" s="932"/>
      <c r="B27" s="932"/>
      <c r="C27" s="932"/>
      <c r="D27" s="932"/>
      <c r="E27" s="932"/>
      <c r="F27" s="932"/>
      <c r="G27" s="932"/>
    </row>
    <row r="28" spans="1:7" x14ac:dyDescent="0.2">
      <c r="A28" s="932"/>
      <c r="B28" s="932"/>
      <c r="C28" s="932"/>
      <c r="D28" s="932"/>
      <c r="E28" s="932"/>
      <c r="F28" s="932"/>
      <c r="G28" s="932"/>
    </row>
    <row r="29" spans="1:7" ht="72.5" customHeight="1" x14ac:dyDescent="0.2">
      <c r="A29" s="935"/>
      <c r="B29" s="935"/>
      <c r="C29" s="935"/>
      <c r="D29" s="935"/>
      <c r="E29" s="935"/>
      <c r="F29" s="935"/>
      <c r="G29" s="935"/>
    </row>
    <row r="30" spans="1:7" x14ac:dyDescent="0.2">
      <c r="A30" s="922" t="s">
        <v>30</v>
      </c>
      <c r="B30" s="923"/>
      <c r="C30" s="923"/>
      <c r="D30" s="923"/>
      <c r="E30" s="923"/>
      <c r="F30" s="923"/>
      <c r="G30" s="924"/>
    </row>
    <row r="31" spans="1:7" x14ac:dyDescent="0.2">
      <c r="A31" s="941" t="s">
        <v>51</v>
      </c>
      <c r="B31" s="935"/>
      <c r="C31" s="935"/>
      <c r="D31" s="935"/>
      <c r="E31" s="935"/>
      <c r="F31" s="935"/>
      <c r="G31" s="936"/>
    </row>
    <row r="32" spans="1:7" x14ac:dyDescent="0.2">
      <c r="A32" s="922" t="s">
        <v>29</v>
      </c>
      <c r="B32" s="923"/>
      <c r="C32" s="923"/>
      <c r="D32" s="923"/>
      <c r="E32" s="923"/>
      <c r="F32" s="923"/>
      <c r="G32" s="924"/>
    </row>
    <row r="33" spans="1:7" x14ac:dyDescent="0.2">
      <c r="A33" s="925" t="s">
        <v>53</v>
      </c>
      <c r="B33" s="923"/>
      <c r="C33" s="923"/>
      <c r="D33" s="923"/>
      <c r="E33" s="923"/>
      <c r="F33" s="923"/>
      <c r="G33" s="924"/>
    </row>
    <row r="34" spans="1:7" x14ac:dyDescent="0.2">
      <c r="A34" s="922" t="s">
        <v>28</v>
      </c>
      <c r="B34" s="923"/>
      <c r="C34" s="923"/>
      <c r="D34" s="923"/>
      <c r="E34" s="923"/>
      <c r="F34" s="923"/>
      <c r="G34" s="924"/>
    </row>
    <row r="35" spans="1:7" x14ac:dyDescent="0.2">
      <c r="A35" s="938" t="s">
        <v>27</v>
      </c>
      <c r="B35" s="923"/>
      <c r="C35" s="923"/>
      <c r="D35" s="923"/>
      <c r="E35" s="923"/>
      <c r="F35" s="923"/>
      <c r="G35" s="924"/>
    </row>
    <row r="36" spans="1:7" x14ac:dyDescent="0.2">
      <c r="A36" s="602" t="s">
        <v>54</v>
      </c>
      <c r="B36" s="603"/>
      <c r="C36" s="603"/>
      <c r="D36" s="603"/>
      <c r="E36" s="603"/>
      <c r="F36" s="603"/>
      <c r="G36" s="603"/>
    </row>
    <row r="37" spans="1:7" x14ac:dyDescent="0.2">
      <c r="A37" s="939" t="s">
        <v>55</v>
      </c>
      <c r="B37" s="932"/>
      <c r="C37" s="604"/>
      <c r="D37" s="604"/>
      <c r="E37" s="604"/>
      <c r="F37" s="604"/>
      <c r="G37" s="604"/>
    </row>
    <row r="38" spans="1:7" x14ac:dyDescent="0.2">
      <c r="A38" s="113"/>
      <c r="B38" s="113"/>
      <c r="C38" s="113"/>
      <c r="D38" s="113"/>
      <c r="E38" s="113"/>
      <c r="F38" s="113"/>
      <c r="G38" s="113"/>
    </row>
    <row r="39" spans="1:7" x14ac:dyDescent="0.2">
      <c r="A39" s="107"/>
      <c r="B39" s="107"/>
      <c r="C39" s="107"/>
      <c r="D39" s="107"/>
      <c r="E39" s="108"/>
      <c r="F39" s="108"/>
      <c r="G39" s="108"/>
    </row>
    <row r="40" spans="1:7" x14ac:dyDescent="0.2">
      <c r="A40" s="107"/>
      <c r="B40" s="107"/>
      <c r="C40" s="107"/>
      <c r="D40" s="107"/>
      <c r="E40" s="108"/>
      <c r="F40" s="108"/>
      <c r="G40" s="108"/>
    </row>
    <row r="41" spans="1:7" x14ac:dyDescent="0.2">
      <c r="A41" s="107"/>
      <c r="B41" s="107"/>
      <c r="C41" s="107"/>
      <c r="D41" s="107"/>
      <c r="E41" s="108"/>
      <c r="F41" s="108"/>
      <c r="G41" s="108"/>
    </row>
    <row r="42" spans="1:7" x14ac:dyDescent="0.2">
      <c r="A42" s="107"/>
      <c r="B42" s="107"/>
      <c r="C42" s="107"/>
      <c r="D42" s="107"/>
      <c r="E42" s="108"/>
      <c r="F42" s="108"/>
      <c r="G42" s="108"/>
    </row>
    <row r="43" spans="1:7" x14ac:dyDescent="0.2">
      <c r="A43" s="107"/>
      <c r="B43" s="107"/>
      <c r="C43" s="107"/>
      <c r="D43" s="107"/>
      <c r="E43" s="108"/>
      <c r="F43" s="108"/>
      <c r="G43" s="108"/>
    </row>
  </sheetData>
  <mergeCells count="22">
    <mergeCell ref="A34:G34"/>
    <mergeCell ref="A35:G35"/>
    <mergeCell ref="A37:B37"/>
    <mergeCell ref="A25:G25"/>
    <mergeCell ref="A26:G29"/>
    <mergeCell ref="A30:G30"/>
    <mergeCell ref="A31:G31"/>
    <mergeCell ref="A32:G32"/>
    <mergeCell ref="A33:G33"/>
    <mergeCell ref="A9:G9"/>
    <mergeCell ref="A10:G10"/>
    <mergeCell ref="A11:G11"/>
    <mergeCell ref="A12:G12"/>
    <mergeCell ref="A13:C13"/>
    <mergeCell ref="D13:G24"/>
    <mergeCell ref="A14:C24"/>
    <mergeCell ref="A8:G8"/>
    <mergeCell ref="A1:F3"/>
    <mergeCell ref="A4:G4"/>
    <mergeCell ref="A5:G5"/>
    <mergeCell ref="A6:G6"/>
    <mergeCell ref="A7:G7"/>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09026B-423B-3442-B339-8AE8CC93F9ED}">
  <sheetPr>
    <tabColor rgb="FFFFFF00"/>
  </sheetPr>
  <dimension ref="A1:G45"/>
  <sheetViews>
    <sheetView workbookViewId="0">
      <selection activeCell="I37" sqref="I37"/>
    </sheetView>
  </sheetViews>
  <sheetFormatPr baseColWidth="10" defaultRowHeight="15" x14ac:dyDescent="0.2"/>
  <cols>
    <col min="3" max="3" width="46.83203125" customWidth="1"/>
    <col min="7" max="7" width="35.1640625" customWidth="1"/>
  </cols>
  <sheetData>
    <row r="1" spans="1:7" x14ac:dyDescent="0.2">
      <c r="A1" s="943"/>
      <c r="B1" s="946" t="s">
        <v>46</v>
      </c>
      <c r="C1" s="909"/>
      <c r="D1" s="909"/>
      <c r="E1" s="909"/>
      <c r="F1" s="915"/>
      <c r="G1" s="605" t="s">
        <v>47</v>
      </c>
    </row>
    <row r="2" spans="1:7" x14ac:dyDescent="0.2">
      <c r="A2" s="944"/>
      <c r="B2" s="916"/>
      <c r="C2" s="899"/>
      <c r="D2" s="899"/>
      <c r="E2" s="899"/>
      <c r="F2" s="917"/>
      <c r="G2" s="605" t="s">
        <v>39</v>
      </c>
    </row>
    <row r="3" spans="1:7" x14ac:dyDescent="0.2">
      <c r="A3" s="945"/>
      <c r="B3" s="918"/>
      <c r="C3" s="910"/>
      <c r="D3" s="910"/>
      <c r="E3" s="910"/>
      <c r="F3" s="912"/>
      <c r="G3" s="605" t="s">
        <v>38</v>
      </c>
    </row>
    <row r="4" spans="1:7" x14ac:dyDescent="0.2">
      <c r="A4" s="947" t="s">
        <v>473</v>
      </c>
      <c r="B4" s="894"/>
      <c r="C4" s="894"/>
      <c r="D4" s="894"/>
      <c r="E4" s="894"/>
      <c r="F4" s="894"/>
      <c r="G4" s="895"/>
    </row>
    <row r="5" spans="1:7" x14ac:dyDescent="0.2">
      <c r="A5" s="942" t="s">
        <v>37</v>
      </c>
      <c r="B5" s="894"/>
      <c r="C5" s="894"/>
      <c r="D5" s="894"/>
      <c r="E5" s="894"/>
      <c r="F5" s="894"/>
      <c r="G5" s="895"/>
    </row>
    <row r="6" spans="1:7" x14ac:dyDescent="0.2">
      <c r="A6" s="948" t="s">
        <v>474</v>
      </c>
      <c r="B6" s="894"/>
      <c r="C6" s="894"/>
      <c r="D6" s="894"/>
      <c r="E6" s="894"/>
      <c r="F6" s="894"/>
      <c r="G6" s="895"/>
    </row>
    <row r="7" spans="1:7" x14ac:dyDescent="0.2">
      <c r="A7" s="942" t="s">
        <v>36</v>
      </c>
      <c r="B7" s="894"/>
      <c r="C7" s="894"/>
      <c r="D7" s="894"/>
      <c r="E7" s="894"/>
      <c r="F7" s="894"/>
      <c r="G7" s="895"/>
    </row>
    <row r="8" spans="1:7" x14ac:dyDescent="0.2">
      <c r="A8" s="948"/>
      <c r="B8" s="894"/>
      <c r="C8" s="894"/>
      <c r="D8" s="894"/>
      <c r="E8" s="894"/>
      <c r="F8" s="894"/>
      <c r="G8" s="895"/>
    </row>
    <row r="9" spans="1:7" x14ac:dyDescent="0.2">
      <c r="A9" s="942" t="s">
        <v>35</v>
      </c>
      <c r="B9" s="894"/>
      <c r="C9" s="894"/>
      <c r="D9" s="894"/>
      <c r="E9" s="894"/>
      <c r="F9" s="894"/>
      <c r="G9" s="895"/>
    </row>
    <row r="10" spans="1:7" x14ac:dyDescent="0.2">
      <c r="A10" s="948" t="s">
        <v>35</v>
      </c>
      <c r="B10" s="894"/>
      <c r="C10" s="894"/>
      <c r="D10" s="894"/>
      <c r="E10" s="894"/>
      <c r="F10" s="894"/>
      <c r="G10" s="895"/>
    </row>
    <row r="11" spans="1:7" x14ac:dyDescent="0.2">
      <c r="A11" s="949"/>
      <c r="B11" s="894"/>
      <c r="C11" s="894"/>
      <c r="D11" s="894"/>
      <c r="E11" s="894"/>
      <c r="F11" s="894"/>
      <c r="G11" s="895"/>
    </row>
    <row r="12" spans="1:7" x14ac:dyDescent="0.2">
      <c r="A12" s="913" t="s">
        <v>49</v>
      </c>
      <c r="B12" s="894"/>
      <c r="C12" s="894"/>
      <c r="D12" s="894"/>
      <c r="E12" s="894"/>
      <c r="F12" s="894"/>
      <c r="G12" s="895"/>
    </row>
    <row r="13" spans="1:7" x14ac:dyDescent="0.2">
      <c r="A13" s="942" t="s">
        <v>33</v>
      </c>
      <c r="B13" s="894"/>
      <c r="C13" s="894"/>
      <c r="D13" s="894"/>
      <c r="E13" s="894"/>
      <c r="F13" s="894"/>
      <c r="G13" s="895"/>
    </row>
    <row r="14" spans="1:7" x14ac:dyDescent="0.2">
      <c r="A14" s="900" t="s">
        <v>475</v>
      </c>
      <c r="B14" s="950"/>
      <c r="C14" s="951"/>
      <c r="D14" s="958" t="s">
        <v>50</v>
      </c>
      <c r="E14" s="909"/>
      <c r="F14" s="909"/>
      <c r="G14" s="915"/>
    </row>
    <row r="15" spans="1:7" x14ac:dyDescent="0.2">
      <c r="A15" s="952"/>
      <c r="B15" s="953"/>
      <c r="C15" s="954"/>
      <c r="D15" s="916"/>
      <c r="E15" s="899"/>
      <c r="F15" s="899"/>
      <c r="G15" s="917"/>
    </row>
    <row r="16" spans="1:7" x14ac:dyDescent="0.2">
      <c r="A16" s="952"/>
      <c r="B16" s="953"/>
      <c r="C16" s="954"/>
      <c r="D16" s="916"/>
      <c r="E16" s="899"/>
      <c r="F16" s="899"/>
      <c r="G16" s="917"/>
    </row>
    <row r="17" spans="1:7" x14ac:dyDescent="0.2">
      <c r="A17" s="952"/>
      <c r="B17" s="953"/>
      <c r="C17" s="954"/>
      <c r="D17" s="916"/>
      <c r="E17" s="899"/>
      <c r="F17" s="899"/>
      <c r="G17" s="917"/>
    </row>
    <row r="18" spans="1:7" x14ac:dyDescent="0.2">
      <c r="A18" s="952"/>
      <c r="B18" s="953"/>
      <c r="C18" s="954"/>
      <c r="D18" s="916"/>
      <c r="E18" s="899"/>
      <c r="F18" s="899"/>
      <c r="G18" s="917"/>
    </row>
    <row r="19" spans="1:7" x14ac:dyDescent="0.2">
      <c r="A19" s="952"/>
      <c r="B19" s="953"/>
      <c r="C19" s="954"/>
      <c r="D19" s="916"/>
      <c r="E19" s="899"/>
      <c r="F19" s="899"/>
      <c r="G19" s="917"/>
    </row>
    <row r="20" spans="1:7" x14ac:dyDescent="0.2">
      <c r="A20" s="952"/>
      <c r="B20" s="953"/>
      <c r="C20" s="954"/>
      <c r="D20" s="916"/>
      <c r="E20" s="899"/>
      <c r="F20" s="899"/>
      <c r="G20" s="917"/>
    </row>
    <row r="21" spans="1:7" x14ac:dyDescent="0.2">
      <c r="A21" s="952"/>
      <c r="B21" s="953"/>
      <c r="C21" s="954"/>
      <c r="D21" s="916"/>
      <c r="E21" s="899"/>
      <c r="F21" s="899"/>
      <c r="G21" s="917"/>
    </row>
    <row r="22" spans="1:7" x14ac:dyDescent="0.2">
      <c r="A22" s="952"/>
      <c r="B22" s="953"/>
      <c r="C22" s="954"/>
      <c r="D22" s="916"/>
      <c r="E22" s="899"/>
      <c r="F22" s="899"/>
      <c r="G22" s="917"/>
    </row>
    <row r="23" spans="1:7" x14ac:dyDescent="0.2">
      <c r="A23" s="952"/>
      <c r="B23" s="953"/>
      <c r="C23" s="954"/>
      <c r="D23" s="916"/>
      <c r="E23" s="899"/>
      <c r="F23" s="899"/>
      <c r="G23" s="917"/>
    </row>
    <row r="24" spans="1:7" x14ac:dyDescent="0.2">
      <c r="A24" s="952"/>
      <c r="B24" s="953"/>
      <c r="C24" s="954"/>
      <c r="D24" s="916"/>
      <c r="E24" s="899"/>
      <c r="F24" s="899"/>
      <c r="G24" s="917"/>
    </row>
    <row r="25" spans="1:7" x14ac:dyDescent="0.2">
      <c r="A25" s="952"/>
      <c r="B25" s="953"/>
      <c r="C25" s="954"/>
      <c r="D25" s="916"/>
      <c r="E25" s="899"/>
      <c r="F25" s="899"/>
      <c r="G25" s="917"/>
    </row>
    <row r="26" spans="1:7" x14ac:dyDescent="0.2">
      <c r="A26" s="952"/>
      <c r="B26" s="953"/>
      <c r="C26" s="954"/>
      <c r="D26" s="916"/>
      <c r="E26" s="899"/>
      <c r="F26" s="899"/>
      <c r="G26" s="917"/>
    </row>
    <row r="27" spans="1:7" x14ac:dyDescent="0.2">
      <c r="A27" s="955"/>
      <c r="B27" s="956"/>
      <c r="C27" s="957"/>
      <c r="D27" s="918"/>
      <c r="E27" s="910"/>
      <c r="F27" s="910"/>
      <c r="G27" s="912"/>
    </row>
    <row r="28" spans="1:7" x14ac:dyDescent="0.2">
      <c r="A28" s="959" t="s">
        <v>22</v>
      </c>
      <c r="B28" s="894"/>
      <c r="C28" s="894"/>
      <c r="D28" s="894"/>
      <c r="E28" s="894"/>
      <c r="F28" s="894"/>
      <c r="G28" s="895"/>
    </row>
    <row r="29" spans="1:7" x14ac:dyDescent="0.2">
      <c r="A29" s="960" t="s">
        <v>476</v>
      </c>
      <c r="B29" s="961"/>
      <c r="C29" s="961"/>
      <c r="D29" s="961"/>
      <c r="E29" s="961"/>
      <c r="F29" s="961"/>
      <c r="G29" s="962"/>
    </row>
    <row r="30" spans="1:7" x14ac:dyDescent="0.2">
      <c r="A30" s="963"/>
      <c r="B30" s="953"/>
      <c r="C30" s="953"/>
      <c r="D30" s="953"/>
      <c r="E30" s="953"/>
      <c r="F30" s="953"/>
      <c r="G30" s="964"/>
    </row>
    <row r="31" spans="1:7" x14ac:dyDescent="0.2">
      <c r="A31" s="963"/>
      <c r="B31" s="953"/>
      <c r="C31" s="953"/>
      <c r="D31" s="953"/>
      <c r="E31" s="953"/>
      <c r="F31" s="953"/>
      <c r="G31" s="964"/>
    </row>
    <row r="32" spans="1:7" x14ac:dyDescent="0.2">
      <c r="A32" s="963"/>
      <c r="B32" s="953"/>
      <c r="C32" s="953"/>
      <c r="D32" s="953"/>
      <c r="E32" s="953"/>
      <c r="F32" s="953"/>
      <c r="G32" s="964"/>
    </row>
    <row r="33" spans="1:7" ht="16" thickBot="1" x14ac:dyDescent="0.25">
      <c r="A33" s="965" t="s">
        <v>30</v>
      </c>
      <c r="B33" s="966"/>
      <c r="C33" s="966"/>
      <c r="D33" s="966"/>
      <c r="E33" s="966"/>
      <c r="F33" s="966"/>
      <c r="G33" s="967"/>
    </row>
    <row r="34" spans="1:7" x14ac:dyDescent="0.2">
      <c r="A34" s="968" t="s">
        <v>51</v>
      </c>
      <c r="B34" s="969"/>
      <c r="C34" s="969"/>
      <c r="D34" s="969"/>
      <c r="E34" s="969"/>
      <c r="F34" s="969"/>
      <c r="G34" s="970"/>
    </row>
    <row r="35" spans="1:7" x14ac:dyDescent="0.2">
      <c r="A35" s="971"/>
      <c r="B35" s="899"/>
      <c r="C35" s="899"/>
      <c r="D35" s="899"/>
      <c r="E35" s="899"/>
      <c r="F35" s="899"/>
      <c r="G35" s="972"/>
    </row>
    <row r="36" spans="1:7" x14ac:dyDescent="0.2">
      <c r="A36" s="971"/>
      <c r="B36" s="899"/>
      <c r="C36" s="899"/>
      <c r="D36" s="899"/>
      <c r="E36" s="899"/>
      <c r="F36" s="899"/>
      <c r="G36" s="972"/>
    </row>
    <row r="37" spans="1:7" x14ac:dyDescent="0.2">
      <c r="A37" s="971"/>
      <c r="B37" s="899"/>
      <c r="C37" s="899"/>
      <c r="D37" s="899"/>
      <c r="E37" s="899"/>
      <c r="F37" s="899"/>
      <c r="G37" s="972"/>
    </row>
    <row r="38" spans="1:7" ht="16" thickBot="1" x14ac:dyDescent="0.25">
      <c r="A38" s="973"/>
      <c r="B38" s="974"/>
      <c r="C38" s="974"/>
      <c r="D38" s="974"/>
      <c r="E38" s="974"/>
      <c r="F38" s="974"/>
      <c r="G38" s="975"/>
    </row>
    <row r="39" spans="1:7" ht="16" thickBot="1" x14ac:dyDescent="0.25">
      <c r="A39" s="976" t="s">
        <v>52</v>
      </c>
      <c r="B39" s="977"/>
      <c r="C39" s="977"/>
      <c r="D39" s="977"/>
      <c r="E39" s="977"/>
      <c r="F39" s="977"/>
      <c r="G39" s="978"/>
    </row>
    <row r="40" spans="1:7" ht="16" thickBot="1" x14ac:dyDescent="0.25">
      <c r="A40" s="979" t="s">
        <v>53</v>
      </c>
      <c r="B40" s="977"/>
      <c r="C40" s="977"/>
      <c r="D40" s="977"/>
      <c r="E40" s="977"/>
      <c r="F40" s="977"/>
      <c r="G40" s="978"/>
    </row>
    <row r="41" spans="1:7" ht="16" thickBot="1" x14ac:dyDescent="0.25">
      <c r="A41" s="976" t="s">
        <v>28</v>
      </c>
      <c r="B41" s="977"/>
      <c r="C41" s="977"/>
      <c r="D41" s="977"/>
      <c r="E41" s="977"/>
      <c r="F41" s="977"/>
      <c r="G41" s="978"/>
    </row>
    <row r="42" spans="1:7" x14ac:dyDescent="0.2">
      <c r="A42" s="980" t="s">
        <v>63</v>
      </c>
      <c r="B42" s="969"/>
      <c r="C42" s="969"/>
      <c r="D42" s="969"/>
      <c r="E42" s="969"/>
      <c r="F42" s="969"/>
      <c r="G42" s="970"/>
    </row>
    <row r="43" spans="1:7" x14ac:dyDescent="0.2">
      <c r="A43" s="897" t="s">
        <v>27</v>
      </c>
      <c r="B43" s="894"/>
      <c r="C43" s="894"/>
      <c r="D43" s="894"/>
      <c r="E43" s="894"/>
      <c r="F43" s="894"/>
      <c r="G43" s="895"/>
    </row>
    <row r="44" spans="1:7" x14ac:dyDescent="0.2">
      <c r="A44" s="110" t="s">
        <v>54</v>
      </c>
      <c r="B44" s="111"/>
      <c r="C44" s="111"/>
      <c r="D44" s="111"/>
      <c r="E44" s="111"/>
      <c r="F44" s="111"/>
      <c r="G44" s="111"/>
    </row>
    <row r="45" spans="1:7" x14ac:dyDescent="0.2">
      <c r="A45" s="898" t="s">
        <v>55</v>
      </c>
      <c r="B45" s="899"/>
      <c r="C45" s="112"/>
      <c r="D45" s="112"/>
      <c r="E45" s="112"/>
      <c r="F45" s="112"/>
      <c r="G45" s="112"/>
    </row>
  </sheetData>
  <mergeCells count="24">
    <mergeCell ref="A45:B45"/>
    <mergeCell ref="A14:C27"/>
    <mergeCell ref="D14:G27"/>
    <mergeCell ref="A28:G28"/>
    <mergeCell ref="A29:G32"/>
    <mergeCell ref="A33:G33"/>
    <mergeCell ref="A34:G38"/>
    <mergeCell ref="A39:G39"/>
    <mergeCell ref="A40:G40"/>
    <mergeCell ref="A41:G41"/>
    <mergeCell ref="A42:G42"/>
    <mergeCell ref="A43:G43"/>
    <mergeCell ref="A13:G13"/>
    <mergeCell ref="A1:A3"/>
    <mergeCell ref="B1:F3"/>
    <mergeCell ref="A4:G4"/>
    <mergeCell ref="A5:G5"/>
    <mergeCell ref="A6:G6"/>
    <mergeCell ref="A7:G7"/>
    <mergeCell ref="A8:G8"/>
    <mergeCell ref="A9:G9"/>
    <mergeCell ref="A10:G10"/>
    <mergeCell ref="A11:G11"/>
    <mergeCell ref="A12:G12"/>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A66C68-F9D8-A84F-84F9-868907A19395}">
  <sheetPr>
    <tabColor rgb="FFFFFF00"/>
  </sheetPr>
  <dimension ref="A1:G43"/>
  <sheetViews>
    <sheetView topLeftCell="A10" workbookViewId="0">
      <selection activeCell="A13" sqref="A13:G31"/>
    </sheetView>
  </sheetViews>
  <sheetFormatPr baseColWidth="10" defaultRowHeight="15" x14ac:dyDescent="0.2"/>
  <cols>
    <col min="3" max="3" width="41.1640625" customWidth="1"/>
  </cols>
  <sheetData>
    <row r="1" spans="1:7" ht="28" x14ac:dyDescent="0.2">
      <c r="A1" s="943"/>
      <c r="B1" s="946" t="s">
        <v>46</v>
      </c>
      <c r="C1" s="909"/>
      <c r="D1" s="909"/>
      <c r="E1" s="909"/>
      <c r="F1" s="915"/>
      <c r="G1" s="605" t="s">
        <v>47</v>
      </c>
    </row>
    <row r="2" spans="1:7" x14ac:dyDescent="0.2">
      <c r="A2" s="944"/>
      <c r="B2" s="916"/>
      <c r="C2" s="899"/>
      <c r="D2" s="899"/>
      <c r="E2" s="899"/>
      <c r="F2" s="917"/>
      <c r="G2" s="605" t="s">
        <v>39</v>
      </c>
    </row>
    <row r="3" spans="1:7" x14ac:dyDescent="0.2">
      <c r="A3" s="945"/>
      <c r="B3" s="918"/>
      <c r="C3" s="910"/>
      <c r="D3" s="910"/>
      <c r="E3" s="910"/>
      <c r="F3" s="912"/>
      <c r="G3" s="605" t="s">
        <v>38</v>
      </c>
    </row>
    <row r="4" spans="1:7" x14ac:dyDescent="0.2">
      <c r="A4" s="947" t="s">
        <v>477</v>
      </c>
      <c r="B4" s="894"/>
      <c r="C4" s="894"/>
      <c r="D4" s="894"/>
      <c r="E4" s="894"/>
      <c r="F4" s="894"/>
      <c r="G4" s="895"/>
    </row>
    <row r="5" spans="1:7" x14ac:dyDescent="0.2">
      <c r="A5" s="942" t="s">
        <v>37</v>
      </c>
      <c r="B5" s="894"/>
      <c r="C5" s="894"/>
      <c r="D5" s="894"/>
      <c r="E5" s="894"/>
      <c r="F5" s="894"/>
      <c r="G5" s="895"/>
    </row>
    <row r="6" spans="1:7" x14ac:dyDescent="0.2">
      <c r="A6" s="948" t="s">
        <v>478</v>
      </c>
      <c r="B6" s="894"/>
      <c r="C6" s="894"/>
      <c r="D6" s="894"/>
      <c r="E6" s="894"/>
      <c r="F6" s="894"/>
      <c r="G6" s="895"/>
    </row>
    <row r="7" spans="1:7" x14ac:dyDescent="0.2">
      <c r="A7" s="942" t="s">
        <v>36</v>
      </c>
      <c r="B7" s="894"/>
      <c r="C7" s="894"/>
      <c r="D7" s="894"/>
      <c r="E7" s="894"/>
      <c r="F7" s="894"/>
      <c r="G7" s="895"/>
    </row>
    <row r="8" spans="1:7" x14ac:dyDescent="0.2">
      <c r="A8" s="948"/>
      <c r="B8" s="894"/>
      <c r="C8" s="894"/>
      <c r="D8" s="894"/>
      <c r="E8" s="894"/>
      <c r="F8" s="894"/>
      <c r="G8" s="895"/>
    </row>
    <row r="9" spans="1:7" x14ac:dyDescent="0.2">
      <c r="A9" s="942" t="s">
        <v>35</v>
      </c>
      <c r="B9" s="894"/>
      <c r="C9" s="894"/>
      <c r="D9" s="894"/>
      <c r="E9" s="894"/>
      <c r="F9" s="894"/>
      <c r="G9" s="895"/>
    </row>
    <row r="10" spans="1:7" x14ac:dyDescent="0.2">
      <c r="A10" s="948" t="s">
        <v>35</v>
      </c>
      <c r="B10" s="894"/>
      <c r="C10" s="894"/>
      <c r="D10" s="894"/>
      <c r="E10" s="894"/>
      <c r="F10" s="894"/>
      <c r="G10" s="895"/>
    </row>
    <row r="11" spans="1:7" x14ac:dyDescent="0.2">
      <c r="A11" s="949" t="s">
        <v>48</v>
      </c>
      <c r="B11" s="894"/>
      <c r="C11" s="894"/>
      <c r="D11" s="894"/>
      <c r="E11" s="894"/>
      <c r="F11" s="894"/>
      <c r="G11" s="895"/>
    </row>
    <row r="12" spans="1:7" x14ac:dyDescent="0.2">
      <c r="A12" s="913" t="s">
        <v>49</v>
      </c>
      <c r="B12" s="894"/>
      <c r="C12" s="894"/>
      <c r="D12" s="894"/>
      <c r="E12" s="894"/>
      <c r="F12" s="894"/>
      <c r="G12" s="895"/>
    </row>
    <row r="13" spans="1:7" x14ac:dyDescent="0.2">
      <c r="A13" s="942" t="s">
        <v>33</v>
      </c>
      <c r="B13" s="894"/>
      <c r="C13" s="894"/>
      <c r="D13" s="894"/>
      <c r="E13" s="894"/>
      <c r="F13" s="894"/>
      <c r="G13" s="895"/>
    </row>
    <row r="14" spans="1:7" x14ac:dyDescent="0.2">
      <c r="A14" s="937" t="s">
        <v>479</v>
      </c>
      <c r="B14" s="929"/>
      <c r="C14" s="930"/>
      <c r="D14" s="981" t="s">
        <v>50</v>
      </c>
      <c r="E14" s="909"/>
      <c r="F14" s="909"/>
      <c r="G14" s="915"/>
    </row>
    <row r="15" spans="1:7" x14ac:dyDescent="0.2">
      <c r="A15" s="931"/>
      <c r="B15" s="932"/>
      <c r="C15" s="933"/>
      <c r="D15" s="916"/>
      <c r="E15" s="899"/>
      <c r="F15" s="899"/>
      <c r="G15" s="917"/>
    </row>
    <row r="16" spans="1:7" x14ac:dyDescent="0.2">
      <c r="A16" s="931"/>
      <c r="B16" s="932"/>
      <c r="C16" s="933"/>
      <c r="D16" s="916"/>
      <c r="E16" s="899"/>
      <c r="F16" s="899"/>
      <c r="G16" s="917"/>
    </row>
    <row r="17" spans="1:7" x14ac:dyDescent="0.2">
      <c r="A17" s="931"/>
      <c r="B17" s="932"/>
      <c r="C17" s="933"/>
      <c r="D17" s="916"/>
      <c r="E17" s="899"/>
      <c r="F17" s="899"/>
      <c r="G17" s="917"/>
    </row>
    <row r="18" spans="1:7" x14ac:dyDescent="0.2">
      <c r="A18" s="931"/>
      <c r="B18" s="932"/>
      <c r="C18" s="933"/>
      <c r="D18" s="916"/>
      <c r="E18" s="899"/>
      <c r="F18" s="899"/>
      <c r="G18" s="917"/>
    </row>
    <row r="19" spans="1:7" x14ac:dyDescent="0.2">
      <c r="A19" s="931"/>
      <c r="B19" s="932"/>
      <c r="C19" s="933"/>
      <c r="D19" s="916"/>
      <c r="E19" s="899"/>
      <c r="F19" s="899"/>
      <c r="G19" s="917"/>
    </row>
    <row r="20" spans="1:7" x14ac:dyDescent="0.2">
      <c r="A20" s="931"/>
      <c r="B20" s="932"/>
      <c r="C20" s="933"/>
      <c r="D20" s="916"/>
      <c r="E20" s="899"/>
      <c r="F20" s="899"/>
      <c r="G20" s="917"/>
    </row>
    <row r="21" spans="1:7" x14ac:dyDescent="0.2">
      <c r="A21" s="931"/>
      <c r="B21" s="932"/>
      <c r="C21" s="933"/>
      <c r="D21" s="916"/>
      <c r="E21" s="899"/>
      <c r="F21" s="899"/>
      <c r="G21" s="917"/>
    </row>
    <row r="22" spans="1:7" x14ac:dyDescent="0.2">
      <c r="A22" s="931"/>
      <c r="B22" s="932"/>
      <c r="C22" s="933"/>
      <c r="D22" s="916"/>
      <c r="E22" s="899"/>
      <c r="F22" s="899"/>
      <c r="G22" s="917"/>
    </row>
    <row r="23" spans="1:7" x14ac:dyDescent="0.2">
      <c r="A23" s="931"/>
      <c r="B23" s="932"/>
      <c r="C23" s="933"/>
      <c r="D23" s="916"/>
      <c r="E23" s="899"/>
      <c r="F23" s="899"/>
      <c r="G23" s="917"/>
    </row>
    <row r="24" spans="1:7" x14ac:dyDescent="0.2">
      <c r="A24" s="931"/>
      <c r="B24" s="932"/>
      <c r="C24" s="933"/>
      <c r="D24" s="916"/>
      <c r="E24" s="899"/>
      <c r="F24" s="899"/>
      <c r="G24" s="917"/>
    </row>
    <row r="25" spans="1:7" x14ac:dyDescent="0.2">
      <c r="A25" s="931"/>
      <c r="B25" s="932"/>
      <c r="C25" s="933"/>
      <c r="D25" s="916"/>
      <c r="E25" s="899"/>
      <c r="F25" s="899"/>
      <c r="G25" s="917"/>
    </row>
    <row r="26" spans="1:7" x14ac:dyDescent="0.2">
      <c r="A26" s="931"/>
      <c r="B26" s="932"/>
      <c r="C26" s="933"/>
      <c r="D26" s="916"/>
      <c r="E26" s="899"/>
      <c r="F26" s="899"/>
      <c r="G26" s="917"/>
    </row>
    <row r="27" spans="1:7" x14ac:dyDescent="0.2">
      <c r="A27" s="934"/>
      <c r="B27" s="935"/>
      <c r="C27" s="936"/>
      <c r="D27" s="918"/>
      <c r="E27" s="910"/>
      <c r="F27" s="910"/>
      <c r="G27" s="912"/>
    </row>
    <row r="28" spans="1:7" x14ac:dyDescent="0.2">
      <c r="A28" s="959" t="s">
        <v>66</v>
      </c>
      <c r="B28" s="894"/>
      <c r="C28" s="894"/>
      <c r="D28" s="894"/>
      <c r="E28" s="894"/>
      <c r="F28" s="894"/>
      <c r="G28" s="895"/>
    </row>
    <row r="29" spans="1:7" x14ac:dyDescent="0.2">
      <c r="A29" s="937" t="s">
        <v>480</v>
      </c>
      <c r="B29" s="982"/>
      <c r="C29" s="982"/>
      <c r="D29" s="982"/>
      <c r="E29" s="982"/>
      <c r="F29" s="982"/>
      <c r="G29" s="983"/>
    </row>
    <row r="30" spans="1:7" x14ac:dyDescent="0.2">
      <c r="A30" s="984"/>
      <c r="B30" s="985"/>
      <c r="C30" s="985"/>
      <c r="D30" s="985"/>
      <c r="E30" s="985"/>
      <c r="F30" s="985"/>
      <c r="G30" s="986"/>
    </row>
    <row r="31" spans="1:7" x14ac:dyDescent="0.2">
      <c r="A31" s="984"/>
      <c r="B31" s="985"/>
      <c r="C31" s="985"/>
      <c r="D31" s="985"/>
      <c r="E31" s="985"/>
      <c r="F31" s="985"/>
      <c r="G31" s="986"/>
    </row>
    <row r="32" spans="1:7" ht="16" thickBot="1" x14ac:dyDescent="0.25">
      <c r="A32" s="965" t="s">
        <v>30</v>
      </c>
      <c r="B32" s="966"/>
      <c r="C32" s="966"/>
      <c r="D32" s="966"/>
      <c r="E32" s="966"/>
      <c r="F32" s="966"/>
      <c r="G32" s="967"/>
    </row>
    <row r="33" spans="1:7" x14ac:dyDescent="0.2">
      <c r="A33" s="968" t="s">
        <v>56</v>
      </c>
      <c r="B33" s="969"/>
      <c r="C33" s="969"/>
      <c r="D33" s="969"/>
      <c r="E33" s="969"/>
      <c r="F33" s="969"/>
      <c r="G33" s="970"/>
    </row>
    <row r="34" spans="1:7" x14ac:dyDescent="0.2">
      <c r="A34" s="971"/>
      <c r="B34" s="899"/>
      <c r="C34" s="899"/>
      <c r="D34" s="899"/>
      <c r="E34" s="899"/>
      <c r="F34" s="899"/>
      <c r="G34" s="972"/>
    </row>
    <row r="35" spans="1:7" x14ac:dyDescent="0.2">
      <c r="A35" s="971"/>
      <c r="B35" s="899"/>
      <c r="C35" s="899"/>
      <c r="D35" s="899"/>
      <c r="E35" s="899"/>
      <c r="F35" s="899"/>
      <c r="G35" s="972"/>
    </row>
    <row r="36" spans="1:7" ht="16" thickBot="1" x14ac:dyDescent="0.25">
      <c r="A36" s="971"/>
      <c r="B36" s="899"/>
      <c r="C36" s="899"/>
      <c r="D36" s="899"/>
      <c r="E36" s="899"/>
      <c r="F36" s="899"/>
      <c r="G36" s="972"/>
    </row>
    <row r="37" spans="1:7" ht="16" thickBot="1" x14ac:dyDescent="0.25">
      <c r="A37" s="976" t="s">
        <v>52</v>
      </c>
      <c r="B37" s="977"/>
      <c r="C37" s="977"/>
      <c r="D37" s="977"/>
      <c r="E37" s="977"/>
      <c r="F37" s="977"/>
      <c r="G37" s="978"/>
    </row>
    <row r="38" spans="1:7" ht="16" thickBot="1" x14ac:dyDescent="0.25">
      <c r="A38" s="979" t="s">
        <v>53</v>
      </c>
      <c r="B38" s="977"/>
      <c r="C38" s="977"/>
      <c r="D38" s="977"/>
      <c r="E38" s="977"/>
      <c r="F38" s="977"/>
      <c r="G38" s="978"/>
    </row>
    <row r="39" spans="1:7" ht="16" thickBot="1" x14ac:dyDescent="0.25">
      <c r="A39" s="976" t="s">
        <v>28</v>
      </c>
      <c r="B39" s="977"/>
      <c r="C39" s="977"/>
      <c r="D39" s="977"/>
      <c r="E39" s="977"/>
      <c r="F39" s="977"/>
      <c r="G39" s="978"/>
    </row>
    <row r="40" spans="1:7" x14ac:dyDescent="0.2">
      <c r="A40" s="980" t="s">
        <v>63</v>
      </c>
      <c r="B40" s="969"/>
      <c r="C40" s="969"/>
      <c r="D40" s="969"/>
      <c r="E40" s="969"/>
      <c r="F40" s="969"/>
      <c r="G40" s="970"/>
    </row>
    <row r="41" spans="1:7" x14ac:dyDescent="0.2">
      <c r="A41" s="897" t="s">
        <v>27</v>
      </c>
      <c r="B41" s="894"/>
      <c r="C41" s="894"/>
      <c r="D41" s="894"/>
      <c r="E41" s="894"/>
      <c r="F41" s="894"/>
      <c r="G41" s="895"/>
    </row>
    <row r="42" spans="1:7" x14ac:dyDescent="0.2">
      <c r="A42" s="110" t="s">
        <v>54</v>
      </c>
      <c r="B42" s="111"/>
      <c r="C42" s="111"/>
      <c r="D42" s="111"/>
      <c r="E42" s="111"/>
      <c r="F42" s="111"/>
      <c r="G42" s="111"/>
    </row>
    <row r="43" spans="1:7" x14ac:dyDescent="0.2">
      <c r="A43" s="898" t="s">
        <v>55</v>
      </c>
      <c r="B43" s="899"/>
      <c r="C43" s="112"/>
      <c r="D43" s="112"/>
      <c r="E43" s="112"/>
      <c r="F43" s="112"/>
      <c r="G43" s="112"/>
    </row>
  </sheetData>
  <mergeCells count="24">
    <mergeCell ref="A43:B43"/>
    <mergeCell ref="A14:C27"/>
    <mergeCell ref="D14:G27"/>
    <mergeCell ref="A28:G28"/>
    <mergeCell ref="A29:G31"/>
    <mergeCell ref="A32:G32"/>
    <mergeCell ref="A33:G36"/>
    <mergeCell ref="A37:G37"/>
    <mergeCell ref="A38:G38"/>
    <mergeCell ref="A39:G39"/>
    <mergeCell ref="A40:G40"/>
    <mergeCell ref="A41:G41"/>
    <mergeCell ref="A13:G13"/>
    <mergeCell ref="A1:A3"/>
    <mergeCell ref="B1:F3"/>
    <mergeCell ref="A4:G4"/>
    <mergeCell ref="A5:G5"/>
    <mergeCell ref="A6:G6"/>
    <mergeCell ref="A7:G7"/>
    <mergeCell ref="A8:G8"/>
    <mergeCell ref="A9:G9"/>
    <mergeCell ref="A10:G10"/>
    <mergeCell ref="A11:G11"/>
    <mergeCell ref="A12:G12"/>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46A93E-76FE-114C-9F9F-AB42C8F5E699}">
  <sheetPr>
    <tabColor rgb="FFFFFF00"/>
  </sheetPr>
  <dimension ref="A1:G43"/>
  <sheetViews>
    <sheetView topLeftCell="A10" workbookViewId="0">
      <selection activeCell="A13" sqref="A13:G31"/>
    </sheetView>
  </sheetViews>
  <sheetFormatPr baseColWidth="10" defaultRowHeight="15" x14ac:dyDescent="0.2"/>
  <cols>
    <col min="3" max="3" width="36.1640625" customWidth="1"/>
    <col min="7" max="7" width="25.1640625" customWidth="1"/>
  </cols>
  <sheetData>
    <row r="1" spans="1:7" x14ac:dyDescent="0.2">
      <c r="A1" s="943"/>
      <c r="B1" s="946" t="s">
        <v>46</v>
      </c>
      <c r="C1" s="909"/>
      <c r="D1" s="909"/>
      <c r="E1" s="909"/>
      <c r="F1" s="915"/>
      <c r="G1" s="605" t="s">
        <v>47</v>
      </c>
    </row>
    <row r="2" spans="1:7" x14ac:dyDescent="0.2">
      <c r="A2" s="944"/>
      <c r="B2" s="916"/>
      <c r="C2" s="899"/>
      <c r="D2" s="899"/>
      <c r="E2" s="899"/>
      <c r="F2" s="917"/>
      <c r="G2" s="605" t="s">
        <v>39</v>
      </c>
    </row>
    <row r="3" spans="1:7" x14ac:dyDescent="0.2">
      <c r="A3" s="945"/>
      <c r="B3" s="918"/>
      <c r="C3" s="910"/>
      <c r="D3" s="910"/>
      <c r="E3" s="910"/>
      <c r="F3" s="912"/>
      <c r="G3" s="605" t="s">
        <v>38</v>
      </c>
    </row>
    <row r="4" spans="1:7" x14ac:dyDescent="0.2">
      <c r="A4" s="947" t="s">
        <v>481</v>
      </c>
      <c r="B4" s="894"/>
      <c r="C4" s="894"/>
      <c r="D4" s="894"/>
      <c r="E4" s="894"/>
      <c r="F4" s="894"/>
      <c r="G4" s="895"/>
    </row>
    <row r="5" spans="1:7" x14ac:dyDescent="0.2">
      <c r="A5" s="942" t="s">
        <v>37</v>
      </c>
      <c r="B5" s="894"/>
      <c r="C5" s="894"/>
      <c r="D5" s="894"/>
      <c r="E5" s="894"/>
      <c r="F5" s="894"/>
      <c r="G5" s="895"/>
    </row>
    <row r="6" spans="1:7" x14ac:dyDescent="0.2">
      <c r="A6" s="948" t="s">
        <v>482</v>
      </c>
      <c r="B6" s="894"/>
      <c r="C6" s="894"/>
      <c r="D6" s="894"/>
      <c r="E6" s="894"/>
      <c r="F6" s="894"/>
      <c r="G6" s="895"/>
    </row>
    <row r="7" spans="1:7" x14ac:dyDescent="0.2">
      <c r="A7" s="942" t="s">
        <v>36</v>
      </c>
      <c r="B7" s="894"/>
      <c r="C7" s="894"/>
      <c r="D7" s="894"/>
      <c r="E7" s="894"/>
      <c r="F7" s="894"/>
      <c r="G7" s="895"/>
    </row>
    <row r="8" spans="1:7" x14ac:dyDescent="0.2">
      <c r="A8" s="948"/>
      <c r="B8" s="894"/>
      <c r="C8" s="894"/>
      <c r="D8" s="894"/>
      <c r="E8" s="894"/>
      <c r="F8" s="894"/>
      <c r="G8" s="895"/>
    </row>
    <row r="9" spans="1:7" x14ac:dyDescent="0.2">
      <c r="A9" s="942" t="s">
        <v>35</v>
      </c>
      <c r="B9" s="894"/>
      <c r="C9" s="894"/>
      <c r="D9" s="894"/>
      <c r="E9" s="894"/>
      <c r="F9" s="894"/>
      <c r="G9" s="895"/>
    </row>
    <row r="10" spans="1:7" x14ac:dyDescent="0.2">
      <c r="A10" s="948" t="s">
        <v>35</v>
      </c>
      <c r="B10" s="894"/>
      <c r="C10" s="894"/>
      <c r="D10" s="894"/>
      <c r="E10" s="894"/>
      <c r="F10" s="894"/>
      <c r="G10" s="895"/>
    </row>
    <row r="11" spans="1:7" x14ac:dyDescent="0.2">
      <c r="A11" s="949" t="s">
        <v>48</v>
      </c>
      <c r="B11" s="894"/>
      <c r="C11" s="894"/>
      <c r="D11" s="894"/>
      <c r="E11" s="894"/>
      <c r="F11" s="894"/>
      <c r="G11" s="895"/>
    </row>
    <row r="12" spans="1:7" x14ac:dyDescent="0.2">
      <c r="A12" s="913" t="s">
        <v>129</v>
      </c>
      <c r="B12" s="894"/>
      <c r="C12" s="894"/>
      <c r="D12" s="894"/>
      <c r="E12" s="894"/>
      <c r="F12" s="894"/>
      <c r="G12" s="895"/>
    </row>
    <row r="13" spans="1:7" x14ac:dyDescent="0.2">
      <c r="A13" s="942" t="s">
        <v>33</v>
      </c>
      <c r="B13" s="894"/>
      <c r="C13" s="894"/>
      <c r="D13" s="894"/>
      <c r="E13" s="894"/>
      <c r="F13" s="894"/>
      <c r="G13" s="895"/>
    </row>
    <row r="14" spans="1:7" x14ac:dyDescent="0.2">
      <c r="A14" s="987" t="s">
        <v>483</v>
      </c>
      <c r="B14" s="988"/>
      <c r="C14" s="989"/>
      <c r="D14" s="958" t="s">
        <v>130</v>
      </c>
      <c r="E14" s="909"/>
      <c r="F14" s="909"/>
      <c r="G14" s="915"/>
    </row>
    <row r="15" spans="1:7" x14ac:dyDescent="0.2">
      <c r="A15" s="990"/>
      <c r="B15" s="899"/>
      <c r="C15" s="991"/>
      <c r="D15" s="916"/>
      <c r="E15" s="899"/>
      <c r="F15" s="899"/>
      <c r="G15" s="917"/>
    </row>
    <row r="16" spans="1:7" x14ac:dyDescent="0.2">
      <c r="A16" s="990"/>
      <c r="B16" s="899"/>
      <c r="C16" s="991"/>
      <c r="D16" s="916"/>
      <c r="E16" s="899"/>
      <c r="F16" s="899"/>
      <c r="G16" s="917"/>
    </row>
    <row r="17" spans="1:7" x14ac:dyDescent="0.2">
      <c r="A17" s="990"/>
      <c r="B17" s="899"/>
      <c r="C17" s="991"/>
      <c r="D17" s="916"/>
      <c r="E17" s="899"/>
      <c r="F17" s="899"/>
      <c r="G17" s="917"/>
    </row>
    <row r="18" spans="1:7" x14ac:dyDescent="0.2">
      <c r="A18" s="990"/>
      <c r="B18" s="899"/>
      <c r="C18" s="991"/>
      <c r="D18" s="916"/>
      <c r="E18" s="899"/>
      <c r="F18" s="899"/>
      <c r="G18" s="917"/>
    </row>
    <row r="19" spans="1:7" x14ac:dyDescent="0.2">
      <c r="A19" s="990"/>
      <c r="B19" s="899"/>
      <c r="C19" s="991"/>
      <c r="D19" s="916"/>
      <c r="E19" s="899"/>
      <c r="F19" s="899"/>
      <c r="G19" s="917"/>
    </row>
    <row r="20" spans="1:7" x14ac:dyDescent="0.2">
      <c r="A20" s="990"/>
      <c r="B20" s="899"/>
      <c r="C20" s="991"/>
      <c r="D20" s="916"/>
      <c r="E20" s="899"/>
      <c r="F20" s="899"/>
      <c r="G20" s="917"/>
    </row>
    <row r="21" spans="1:7" x14ac:dyDescent="0.2">
      <c r="A21" s="990"/>
      <c r="B21" s="899"/>
      <c r="C21" s="991"/>
      <c r="D21" s="916"/>
      <c r="E21" s="899"/>
      <c r="F21" s="899"/>
      <c r="G21" s="917"/>
    </row>
    <row r="22" spans="1:7" x14ac:dyDescent="0.2">
      <c r="A22" s="990"/>
      <c r="B22" s="899"/>
      <c r="C22" s="991"/>
      <c r="D22" s="916"/>
      <c r="E22" s="899"/>
      <c r="F22" s="899"/>
      <c r="G22" s="917"/>
    </row>
    <row r="23" spans="1:7" x14ac:dyDescent="0.2">
      <c r="A23" s="990"/>
      <c r="B23" s="899"/>
      <c r="C23" s="991"/>
      <c r="D23" s="916"/>
      <c r="E23" s="899"/>
      <c r="F23" s="899"/>
      <c r="G23" s="917"/>
    </row>
    <row r="24" spans="1:7" x14ac:dyDescent="0.2">
      <c r="A24" s="990"/>
      <c r="B24" s="899"/>
      <c r="C24" s="991"/>
      <c r="D24" s="916"/>
      <c r="E24" s="899"/>
      <c r="F24" s="899"/>
      <c r="G24" s="917"/>
    </row>
    <row r="25" spans="1:7" ht="2.5" customHeight="1" x14ac:dyDescent="0.2">
      <c r="A25" s="990"/>
      <c r="B25" s="899"/>
      <c r="C25" s="991"/>
      <c r="D25" s="916"/>
      <c r="E25" s="899"/>
      <c r="F25" s="899"/>
      <c r="G25" s="917"/>
    </row>
    <row r="26" spans="1:7" hidden="1" x14ac:dyDescent="0.2">
      <c r="A26" s="990"/>
      <c r="B26" s="899"/>
      <c r="C26" s="991"/>
      <c r="D26" s="916"/>
      <c r="E26" s="899"/>
      <c r="F26" s="899"/>
      <c r="G26" s="917"/>
    </row>
    <row r="27" spans="1:7" hidden="1" x14ac:dyDescent="0.2">
      <c r="A27" s="992"/>
      <c r="B27" s="993"/>
      <c r="C27" s="994"/>
      <c r="D27" s="918"/>
      <c r="E27" s="910"/>
      <c r="F27" s="910"/>
      <c r="G27" s="912"/>
    </row>
    <row r="28" spans="1:7" x14ac:dyDescent="0.2">
      <c r="A28" s="959" t="s">
        <v>66</v>
      </c>
      <c r="B28" s="894"/>
      <c r="C28" s="894"/>
      <c r="D28" s="894"/>
      <c r="E28" s="894"/>
      <c r="F28" s="894"/>
      <c r="G28" s="895"/>
    </row>
    <row r="29" spans="1:7" x14ac:dyDescent="0.2">
      <c r="A29" s="987" t="s">
        <v>484</v>
      </c>
      <c r="B29" s="995"/>
      <c r="C29" s="995"/>
      <c r="D29" s="995"/>
      <c r="E29" s="995"/>
      <c r="F29" s="995"/>
      <c r="G29" s="996"/>
    </row>
    <row r="30" spans="1:7" x14ac:dyDescent="0.2">
      <c r="A30" s="997"/>
      <c r="B30" s="953"/>
      <c r="C30" s="953"/>
      <c r="D30" s="953"/>
      <c r="E30" s="953"/>
      <c r="F30" s="953"/>
      <c r="G30" s="998"/>
    </row>
    <row r="31" spans="1:7" ht="85.25" customHeight="1" x14ac:dyDescent="0.2">
      <c r="A31" s="997"/>
      <c r="B31" s="953"/>
      <c r="C31" s="953"/>
      <c r="D31" s="953"/>
      <c r="E31" s="953"/>
      <c r="F31" s="953"/>
      <c r="G31" s="998"/>
    </row>
    <row r="32" spans="1:7" ht="16" thickBot="1" x14ac:dyDescent="0.25">
      <c r="A32" s="965" t="s">
        <v>30</v>
      </c>
      <c r="B32" s="966"/>
      <c r="C32" s="966"/>
      <c r="D32" s="966"/>
      <c r="E32" s="966"/>
      <c r="F32" s="966"/>
      <c r="G32" s="967"/>
    </row>
    <row r="33" spans="1:7" x14ac:dyDescent="0.2">
      <c r="A33" s="968" t="s">
        <v>56</v>
      </c>
      <c r="B33" s="969"/>
      <c r="C33" s="969"/>
      <c r="D33" s="969"/>
      <c r="E33" s="969"/>
      <c r="F33" s="969"/>
      <c r="G33" s="970"/>
    </row>
    <row r="34" spans="1:7" x14ac:dyDescent="0.2">
      <c r="A34" s="971"/>
      <c r="B34" s="899"/>
      <c r="C34" s="899"/>
      <c r="D34" s="899"/>
      <c r="E34" s="899"/>
      <c r="F34" s="899"/>
      <c r="G34" s="972"/>
    </row>
    <row r="35" spans="1:7" x14ac:dyDescent="0.2">
      <c r="A35" s="971"/>
      <c r="B35" s="899"/>
      <c r="C35" s="899"/>
      <c r="D35" s="899"/>
      <c r="E35" s="899"/>
      <c r="F35" s="899"/>
      <c r="G35" s="972"/>
    </row>
    <row r="36" spans="1:7" ht="16" thickBot="1" x14ac:dyDescent="0.25">
      <c r="A36" s="971"/>
      <c r="B36" s="899"/>
      <c r="C36" s="899"/>
      <c r="D36" s="899"/>
      <c r="E36" s="899"/>
      <c r="F36" s="899"/>
      <c r="G36" s="972"/>
    </row>
    <row r="37" spans="1:7" ht="16" thickBot="1" x14ac:dyDescent="0.25">
      <c r="A37" s="976" t="s">
        <v>52</v>
      </c>
      <c r="B37" s="977"/>
      <c r="C37" s="977"/>
      <c r="D37" s="977"/>
      <c r="E37" s="977"/>
      <c r="F37" s="977"/>
      <c r="G37" s="978"/>
    </row>
    <row r="38" spans="1:7" ht="16" thickBot="1" x14ac:dyDescent="0.25">
      <c r="A38" s="979" t="s">
        <v>53</v>
      </c>
      <c r="B38" s="977"/>
      <c r="C38" s="977"/>
      <c r="D38" s="977"/>
      <c r="E38" s="977"/>
      <c r="F38" s="977"/>
      <c r="G38" s="978"/>
    </row>
    <row r="39" spans="1:7" ht="16" thickBot="1" x14ac:dyDescent="0.25">
      <c r="A39" s="976" t="s">
        <v>28</v>
      </c>
      <c r="B39" s="977"/>
      <c r="C39" s="977"/>
      <c r="D39" s="977"/>
      <c r="E39" s="977"/>
      <c r="F39" s="977"/>
      <c r="G39" s="978"/>
    </row>
    <row r="40" spans="1:7" x14ac:dyDescent="0.2">
      <c r="A40" s="980" t="s">
        <v>63</v>
      </c>
      <c r="B40" s="969"/>
      <c r="C40" s="969"/>
      <c r="D40" s="969"/>
      <c r="E40" s="969"/>
      <c r="F40" s="969"/>
      <c r="G40" s="970"/>
    </row>
    <row r="41" spans="1:7" x14ac:dyDescent="0.2">
      <c r="A41" s="897" t="s">
        <v>27</v>
      </c>
      <c r="B41" s="894"/>
      <c r="C41" s="894"/>
      <c r="D41" s="894"/>
      <c r="E41" s="894"/>
      <c r="F41" s="894"/>
      <c r="G41" s="895"/>
    </row>
    <row r="42" spans="1:7" x14ac:dyDescent="0.2">
      <c r="A42" s="110" t="s">
        <v>54</v>
      </c>
      <c r="B42" s="111"/>
      <c r="C42" s="111"/>
      <c r="D42" s="111"/>
      <c r="E42" s="111"/>
      <c r="F42" s="111"/>
      <c r="G42" s="111"/>
    </row>
    <row r="43" spans="1:7" x14ac:dyDescent="0.2">
      <c r="A43" s="898" t="s">
        <v>55</v>
      </c>
      <c r="B43" s="899"/>
      <c r="C43" s="112"/>
      <c r="D43" s="112"/>
      <c r="E43" s="112"/>
      <c r="F43" s="112"/>
      <c r="G43" s="112"/>
    </row>
  </sheetData>
  <mergeCells count="24">
    <mergeCell ref="A43:B43"/>
    <mergeCell ref="A14:C27"/>
    <mergeCell ref="D14:G27"/>
    <mergeCell ref="A28:G28"/>
    <mergeCell ref="A29:G31"/>
    <mergeCell ref="A32:G32"/>
    <mergeCell ref="A33:G36"/>
    <mergeCell ref="A37:G37"/>
    <mergeCell ref="A38:G38"/>
    <mergeCell ref="A39:G39"/>
    <mergeCell ref="A40:G40"/>
    <mergeCell ref="A41:G41"/>
    <mergeCell ref="A13:G13"/>
    <mergeCell ref="A1:A3"/>
    <mergeCell ref="B1:F3"/>
    <mergeCell ref="A4:G4"/>
    <mergeCell ref="A5:G5"/>
    <mergeCell ref="A6:G6"/>
    <mergeCell ref="A7:G7"/>
    <mergeCell ref="A8:G8"/>
    <mergeCell ref="A9:G9"/>
    <mergeCell ref="A10:G10"/>
    <mergeCell ref="A11:G11"/>
    <mergeCell ref="A12:G12"/>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DB993-E096-3844-8400-24C2012F233E}">
  <sheetPr>
    <tabColor rgb="FFFFFF00"/>
  </sheetPr>
  <dimension ref="A1:G43"/>
  <sheetViews>
    <sheetView topLeftCell="A9" workbookViewId="0">
      <selection activeCell="A13" sqref="A13:G31"/>
    </sheetView>
  </sheetViews>
  <sheetFormatPr baseColWidth="10" defaultRowHeight="15" x14ac:dyDescent="0.2"/>
  <cols>
    <col min="3" max="3" width="23.6640625" customWidth="1"/>
    <col min="7" max="7" width="22.5" customWidth="1"/>
  </cols>
  <sheetData>
    <row r="1" spans="1:7" x14ac:dyDescent="0.2">
      <c r="A1" s="943"/>
      <c r="B1" s="946" t="s">
        <v>46</v>
      </c>
      <c r="C1" s="909"/>
      <c r="D1" s="909"/>
      <c r="E1" s="909"/>
      <c r="F1" s="915"/>
      <c r="G1" s="605" t="s">
        <v>47</v>
      </c>
    </row>
    <row r="2" spans="1:7" x14ac:dyDescent="0.2">
      <c r="A2" s="944"/>
      <c r="B2" s="916"/>
      <c r="C2" s="899"/>
      <c r="D2" s="899"/>
      <c r="E2" s="899"/>
      <c r="F2" s="917"/>
      <c r="G2" s="605" t="s">
        <v>39</v>
      </c>
    </row>
    <row r="3" spans="1:7" x14ac:dyDescent="0.2">
      <c r="A3" s="945"/>
      <c r="B3" s="918"/>
      <c r="C3" s="910"/>
      <c r="D3" s="910"/>
      <c r="E3" s="910"/>
      <c r="F3" s="912"/>
      <c r="G3" s="605" t="s">
        <v>38</v>
      </c>
    </row>
    <row r="4" spans="1:7" x14ac:dyDescent="0.2">
      <c r="A4" s="947" t="s">
        <v>485</v>
      </c>
      <c r="B4" s="894"/>
      <c r="C4" s="894"/>
      <c r="D4" s="894"/>
      <c r="E4" s="894"/>
      <c r="F4" s="894"/>
      <c r="G4" s="895"/>
    </row>
    <row r="5" spans="1:7" x14ac:dyDescent="0.2">
      <c r="A5" s="942" t="s">
        <v>37</v>
      </c>
      <c r="B5" s="894"/>
      <c r="C5" s="894"/>
      <c r="D5" s="894"/>
      <c r="E5" s="894"/>
      <c r="F5" s="894"/>
      <c r="G5" s="895"/>
    </row>
    <row r="6" spans="1:7" x14ac:dyDescent="0.2">
      <c r="A6" s="948" t="s">
        <v>486</v>
      </c>
      <c r="B6" s="894"/>
      <c r="C6" s="894"/>
      <c r="D6" s="894"/>
      <c r="E6" s="894"/>
      <c r="F6" s="894"/>
      <c r="G6" s="895"/>
    </row>
    <row r="7" spans="1:7" x14ac:dyDescent="0.2">
      <c r="A7" s="942" t="s">
        <v>36</v>
      </c>
      <c r="B7" s="894"/>
      <c r="C7" s="894"/>
      <c r="D7" s="894"/>
      <c r="E7" s="894"/>
      <c r="F7" s="894"/>
      <c r="G7" s="895"/>
    </row>
    <row r="8" spans="1:7" x14ac:dyDescent="0.2">
      <c r="A8" s="948"/>
      <c r="B8" s="894"/>
      <c r="C8" s="894"/>
      <c r="D8" s="894"/>
      <c r="E8" s="894"/>
      <c r="F8" s="894"/>
      <c r="G8" s="895"/>
    </row>
    <row r="9" spans="1:7" x14ac:dyDescent="0.2">
      <c r="A9" s="942" t="s">
        <v>35</v>
      </c>
      <c r="B9" s="894"/>
      <c r="C9" s="894"/>
      <c r="D9" s="894"/>
      <c r="E9" s="894"/>
      <c r="F9" s="894"/>
      <c r="G9" s="895"/>
    </row>
    <row r="10" spans="1:7" x14ac:dyDescent="0.2">
      <c r="A10" s="948" t="s">
        <v>35</v>
      </c>
      <c r="B10" s="894"/>
      <c r="C10" s="894"/>
      <c r="D10" s="894"/>
      <c r="E10" s="894"/>
      <c r="F10" s="894"/>
      <c r="G10" s="895"/>
    </row>
    <row r="11" spans="1:7" x14ac:dyDescent="0.2">
      <c r="A11" s="949" t="s">
        <v>48</v>
      </c>
      <c r="B11" s="894"/>
      <c r="C11" s="894"/>
      <c r="D11" s="894"/>
      <c r="E11" s="894"/>
      <c r="F11" s="894"/>
      <c r="G11" s="895"/>
    </row>
    <row r="12" spans="1:7" x14ac:dyDescent="0.2">
      <c r="A12" s="913" t="s">
        <v>129</v>
      </c>
      <c r="B12" s="894"/>
      <c r="C12" s="894"/>
      <c r="D12" s="894"/>
      <c r="E12" s="894"/>
      <c r="F12" s="894"/>
      <c r="G12" s="895"/>
    </row>
    <row r="13" spans="1:7" x14ac:dyDescent="0.2">
      <c r="A13" s="942" t="s">
        <v>33</v>
      </c>
      <c r="B13" s="894"/>
      <c r="C13" s="894"/>
      <c r="D13" s="894"/>
      <c r="E13" s="894"/>
      <c r="F13" s="894"/>
      <c r="G13" s="895"/>
    </row>
    <row r="14" spans="1:7" x14ac:dyDescent="0.2">
      <c r="A14" s="987" t="s">
        <v>318</v>
      </c>
      <c r="B14" s="909"/>
      <c r="C14" s="915"/>
      <c r="D14" s="958" t="s">
        <v>130</v>
      </c>
      <c r="E14" s="909"/>
      <c r="F14" s="909"/>
      <c r="G14" s="915"/>
    </row>
    <row r="15" spans="1:7" x14ac:dyDescent="0.2">
      <c r="A15" s="916"/>
      <c r="B15" s="899"/>
      <c r="C15" s="917"/>
      <c r="D15" s="916"/>
      <c r="E15" s="899"/>
      <c r="F15" s="899"/>
      <c r="G15" s="917"/>
    </row>
    <row r="16" spans="1:7" x14ac:dyDescent="0.2">
      <c r="A16" s="916"/>
      <c r="B16" s="899"/>
      <c r="C16" s="917"/>
      <c r="D16" s="916"/>
      <c r="E16" s="899"/>
      <c r="F16" s="899"/>
      <c r="G16" s="917"/>
    </row>
    <row r="17" spans="1:7" x14ac:dyDescent="0.2">
      <c r="A17" s="916"/>
      <c r="B17" s="899"/>
      <c r="C17" s="917"/>
      <c r="D17" s="916"/>
      <c r="E17" s="899"/>
      <c r="F17" s="899"/>
      <c r="G17" s="917"/>
    </row>
    <row r="18" spans="1:7" x14ac:dyDescent="0.2">
      <c r="A18" s="916"/>
      <c r="B18" s="899"/>
      <c r="C18" s="917"/>
      <c r="D18" s="916"/>
      <c r="E18" s="899"/>
      <c r="F18" s="899"/>
      <c r="G18" s="917"/>
    </row>
    <row r="19" spans="1:7" x14ac:dyDescent="0.2">
      <c r="A19" s="916"/>
      <c r="B19" s="899"/>
      <c r="C19" s="917"/>
      <c r="D19" s="916"/>
      <c r="E19" s="899"/>
      <c r="F19" s="899"/>
      <c r="G19" s="917"/>
    </row>
    <row r="20" spans="1:7" x14ac:dyDescent="0.2">
      <c r="A20" s="916"/>
      <c r="B20" s="899"/>
      <c r="C20" s="917"/>
      <c r="D20" s="916"/>
      <c r="E20" s="899"/>
      <c r="F20" s="899"/>
      <c r="G20" s="917"/>
    </row>
    <row r="21" spans="1:7" x14ac:dyDescent="0.2">
      <c r="A21" s="916"/>
      <c r="B21" s="899"/>
      <c r="C21" s="917"/>
      <c r="D21" s="916"/>
      <c r="E21" s="899"/>
      <c r="F21" s="899"/>
      <c r="G21" s="917"/>
    </row>
    <row r="22" spans="1:7" x14ac:dyDescent="0.2">
      <c r="A22" s="916"/>
      <c r="B22" s="899"/>
      <c r="C22" s="917"/>
      <c r="D22" s="916"/>
      <c r="E22" s="899"/>
      <c r="F22" s="899"/>
      <c r="G22" s="917"/>
    </row>
    <row r="23" spans="1:7" x14ac:dyDescent="0.2">
      <c r="A23" s="916"/>
      <c r="B23" s="899"/>
      <c r="C23" s="917"/>
      <c r="D23" s="916"/>
      <c r="E23" s="899"/>
      <c r="F23" s="899"/>
      <c r="G23" s="917"/>
    </row>
    <row r="24" spans="1:7" x14ac:dyDescent="0.2">
      <c r="A24" s="916"/>
      <c r="B24" s="899"/>
      <c r="C24" s="917"/>
      <c r="D24" s="916"/>
      <c r="E24" s="899"/>
      <c r="F24" s="899"/>
      <c r="G24" s="917"/>
    </row>
    <row r="25" spans="1:7" x14ac:dyDescent="0.2">
      <c r="A25" s="916"/>
      <c r="B25" s="899"/>
      <c r="C25" s="917"/>
      <c r="D25" s="916"/>
      <c r="E25" s="899"/>
      <c r="F25" s="899"/>
      <c r="G25" s="917"/>
    </row>
    <row r="26" spans="1:7" x14ac:dyDescent="0.2">
      <c r="A26" s="916"/>
      <c r="B26" s="899"/>
      <c r="C26" s="917"/>
      <c r="D26" s="916"/>
      <c r="E26" s="899"/>
      <c r="F26" s="899"/>
      <c r="G26" s="917"/>
    </row>
    <row r="27" spans="1:7" x14ac:dyDescent="0.2">
      <c r="A27" s="918"/>
      <c r="B27" s="910"/>
      <c r="C27" s="912"/>
      <c r="D27" s="918"/>
      <c r="E27" s="910"/>
      <c r="F27" s="910"/>
      <c r="G27" s="912"/>
    </row>
    <row r="28" spans="1:7" hidden="1" x14ac:dyDescent="0.2">
      <c r="A28" s="959" t="s">
        <v>66</v>
      </c>
      <c r="B28" s="894"/>
      <c r="C28" s="894"/>
      <c r="D28" s="894"/>
      <c r="E28" s="894"/>
      <c r="F28" s="894"/>
      <c r="G28" s="895"/>
    </row>
    <row r="29" spans="1:7" x14ac:dyDescent="0.2">
      <c r="A29" s="960" t="s">
        <v>487</v>
      </c>
      <c r="B29" s="961"/>
      <c r="C29" s="961"/>
      <c r="D29" s="961"/>
      <c r="E29" s="961"/>
      <c r="F29" s="961"/>
      <c r="G29" s="962"/>
    </row>
    <row r="30" spans="1:7" x14ac:dyDescent="0.2">
      <c r="A30" s="963"/>
      <c r="B30" s="953"/>
      <c r="C30" s="953"/>
      <c r="D30" s="953"/>
      <c r="E30" s="953"/>
      <c r="F30" s="953"/>
      <c r="G30" s="964"/>
    </row>
    <row r="31" spans="1:7" ht="78.5" customHeight="1" x14ac:dyDescent="0.2">
      <c r="A31" s="963"/>
      <c r="B31" s="953"/>
      <c r="C31" s="953"/>
      <c r="D31" s="953"/>
      <c r="E31" s="953"/>
      <c r="F31" s="953"/>
      <c r="G31" s="964"/>
    </row>
    <row r="32" spans="1:7" ht="16" thickBot="1" x14ac:dyDescent="0.25">
      <c r="A32" s="965" t="s">
        <v>30</v>
      </c>
      <c r="B32" s="966"/>
      <c r="C32" s="966"/>
      <c r="D32" s="966"/>
      <c r="E32" s="966"/>
      <c r="F32" s="966"/>
      <c r="G32" s="967"/>
    </row>
    <row r="33" spans="1:7" x14ac:dyDescent="0.2">
      <c r="A33" s="968" t="s">
        <v>56</v>
      </c>
      <c r="B33" s="969"/>
      <c r="C33" s="969"/>
      <c r="D33" s="969"/>
      <c r="E33" s="969"/>
      <c r="F33" s="969"/>
      <c r="G33" s="970"/>
    </row>
    <row r="34" spans="1:7" x14ac:dyDescent="0.2">
      <c r="A34" s="971"/>
      <c r="B34" s="899"/>
      <c r="C34" s="899"/>
      <c r="D34" s="899"/>
      <c r="E34" s="899"/>
      <c r="F34" s="899"/>
      <c r="G34" s="972"/>
    </row>
    <row r="35" spans="1:7" x14ac:dyDescent="0.2">
      <c r="A35" s="971"/>
      <c r="B35" s="899"/>
      <c r="C35" s="899"/>
      <c r="D35" s="899"/>
      <c r="E35" s="899"/>
      <c r="F35" s="899"/>
      <c r="G35" s="972"/>
    </row>
    <row r="36" spans="1:7" ht="16" thickBot="1" x14ac:dyDescent="0.25">
      <c r="A36" s="971"/>
      <c r="B36" s="899"/>
      <c r="C36" s="899"/>
      <c r="D36" s="899"/>
      <c r="E36" s="899"/>
      <c r="F36" s="899"/>
      <c r="G36" s="972"/>
    </row>
    <row r="37" spans="1:7" ht="16" thickBot="1" x14ac:dyDescent="0.25">
      <c r="A37" s="976" t="s">
        <v>52</v>
      </c>
      <c r="B37" s="977"/>
      <c r="C37" s="977"/>
      <c r="D37" s="977"/>
      <c r="E37" s="977"/>
      <c r="F37" s="977"/>
      <c r="G37" s="978"/>
    </row>
    <row r="38" spans="1:7" ht="16" thickBot="1" x14ac:dyDescent="0.25">
      <c r="A38" s="979" t="s">
        <v>53</v>
      </c>
      <c r="B38" s="977"/>
      <c r="C38" s="977"/>
      <c r="D38" s="977"/>
      <c r="E38" s="977"/>
      <c r="F38" s="977"/>
      <c r="G38" s="978"/>
    </row>
    <row r="39" spans="1:7" ht="16" thickBot="1" x14ac:dyDescent="0.25">
      <c r="A39" s="976" t="s">
        <v>28</v>
      </c>
      <c r="B39" s="977"/>
      <c r="C39" s="977"/>
      <c r="D39" s="977"/>
      <c r="E39" s="977"/>
      <c r="F39" s="977"/>
      <c r="G39" s="978"/>
    </row>
    <row r="40" spans="1:7" x14ac:dyDescent="0.2">
      <c r="A40" s="980" t="s">
        <v>63</v>
      </c>
      <c r="B40" s="969"/>
      <c r="C40" s="969"/>
      <c r="D40" s="969"/>
      <c r="E40" s="969"/>
      <c r="F40" s="969"/>
      <c r="G40" s="970"/>
    </row>
    <row r="41" spans="1:7" x14ac:dyDescent="0.2">
      <c r="A41" s="897" t="s">
        <v>27</v>
      </c>
      <c r="B41" s="894"/>
      <c r="C41" s="894"/>
      <c r="D41" s="894"/>
      <c r="E41" s="894"/>
      <c r="F41" s="894"/>
      <c r="G41" s="895"/>
    </row>
    <row r="42" spans="1:7" x14ac:dyDescent="0.2">
      <c r="A42" s="110" t="s">
        <v>54</v>
      </c>
      <c r="B42" s="111"/>
      <c r="C42" s="111"/>
      <c r="D42" s="111"/>
      <c r="E42" s="111"/>
      <c r="F42" s="111"/>
      <c r="G42" s="111"/>
    </row>
    <row r="43" spans="1:7" x14ac:dyDescent="0.2">
      <c r="A43" s="898" t="s">
        <v>55</v>
      </c>
      <c r="B43" s="899"/>
      <c r="C43" s="112"/>
      <c r="D43" s="112"/>
      <c r="E43" s="112"/>
      <c r="F43" s="112"/>
      <c r="G43" s="112"/>
    </row>
  </sheetData>
  <mergeCells count="24">
    <mergeCell ref="A43:B43"/>
    <mergeCell ref="A14:C27"/>
    <mergeCell ref="D14:G27"/>
    <mergeCell ref="A28:G28"/>
    <mergeCell ref="A29:G31"/>
    <mergeCell ref="A32:G32"/>
    <mergeCell ref="A33:G36"/>
    <mergeCell ref="A37:G37"/>
    <mergeCell ref="A38:G38"/>
    <mergeCell ref="A39:G39"/>
    <mergeCell ref="A40:G40"/>
    <mergeCell ref="A41:G41"/>
    <mergeCell ref="A13:G13"/>
    <mergeCell ref="A1:A3"/>
    <mergeCell ref="B1:F3"/>
    <mergeCell ref="A4:G4"/>
    <mergeCell ref="A5:G5"/>
    <mergeCell ref="A6:G6"/>
    <mergeCell ref="A7:G7"/>
    <mergeCell ref="A8:G8"/>
    <mergeCell ref="A9:G9"/>
    <mergeCell ref="A10:G10"/>
    <mergeCell ref="A11:G11"/>
    <mergeCell ref="A12:G12"/>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DCE0B4-2D6B-0B43-98A8-5F32BD719C97}">
  <sheetPr>
    <tabColor rgb="FFFFFF00"/>
  </sheetPr>
  <dimension ref="A1:G37"/>
  <sheetViews>
    <sheetView topLeftCell="A5" workbookViewId="0">
      <selection activeCell="L32" sqref="L32"/>
    </sheetView>
  </sheetViews>
  <sheetFormatPr baseColWidth="10" defaultRowHeight="15" x14ac:dyDescent="0.2"/>
  <cols>
    <col min="3" max="3" width="54.1640625" customWidth="1"/>
    <col min="7" max="7" width="22.1640625" customWidth="1"/>
  </cols>
  <sheetData>
    <row r="1" spans="1:7" ht="28" x14ac:dyDescent="0.2">
      <c r="A1" s="919" t="s">
        <v>488</v>
      </c>
      <c r="B1" s="909"/>
      <c r="C1" s="909"/>
      <c r="D1" s="909"/>
      <c r="E1" s="909"/>
      <c r="F1" s="915"/>
      <c r="G1" s="13" t="s">
        <v>137</v>
      </c>
    </row>
    <row r="2" spans="1:7" x14ac:dyDescent="0.2">
      <c r="A2" s="916"/>
      <c r="B2" s="899"/>
      <c r="C2" s="899"/>
      <c r="D2" s="899"/>
      <c r="E2" s="899"/>
      <c r="F2" s="917"/>
      <c r="G2" s="13" t="s">
        <v>39</v>
      </c>
    </row>
    <row r="3" spans="1:7" x14ac:dyDescent="0.2">
      <c r="A3" s="918"/>
      <c r="B3" s="910"/>
      <c r="C3" s="910"/>
      <c r="D3" s="910"/>
      <c r="E3" s="910"/>
      <c r="F3" s="912"/>
      <c r="G3" s="13" t="s">
        <v>38</v>
      </c>
    </row>
    <row r="4" spans="1:7" x14ac:dyDescent="0.2">
      <c r="A4" s="896" t="s">
        <v>37</v>
      </c>
      <c r="B4" s="894"/>
      <c r="C4" s="894"/>
      <c r="D4" s="894"/>
      <c r="E4" s="894"/>
      <c r="F4" s="894"/>
      <c r="G4" s="895"/>
    </row>
    <row r="5" spans="1:7" x14ac:dyDescent="0.2">
      <c r="A5" s="893" t="s">
        <v>489</v>
      </c>
      <c r="B5" s="894"/>
      <c r="C5" s="894"/>
      <c r="D5" s="894"/>
      <c r="E5" s="894"/>
      <c r="F5" s="894"/>
      <c r="G5" s="895"/>
    </row>
    <row r="6" spans="1:7" x14ac:dyDescent="0.2">
      <c r="A6" s="896" t="s">
        <v>36</v>
      </c>
      <c r="B6" s="894"/>
      <c r="C6" s="894"/>
      <c r="D6" s="894"/>
      <c r="E6" s="894"/>
      <c r="F6" s="894"/>
      <c r="G6" s="895"/>
    </row>
    <row r="7" spans="1:7" x14ac:dyDescent="0.2">
      <c r="A7" s="893"/>
      <c r="B7" s="894"/>
      <c r="C7" s="894"/>
      <c r="D7" s="894"/>
      <c r="E7" s="894"/>
      <c r="F7" s="894"/>
      <c r="G7" s="895"/>
    </row>
    <row r="8" spans="1:7" x14ac:dyDescent="0.2">
      <c r="A8" s="896" t="s">
        <v>35</v>
      </c>
      <c r="B8" s="894"/>
      <c r="C8" s="894"/>
      <c r="D8" s="894"/>
      <c r="E8" s="894"/>
      <c r="F8" s="894"/>
      <c r="G8" s="895"/>
    </row>
    <row r="9" spans="1:7" x14ac:dyDescent="0.2">
      <c r="A9" s="893" t="s">
        <v>59</v>
      </c>
      <c r="B9" s="894"/>
      <c r="C9" s="894"/>
      <c r="D9" s="894"/>
      <c r="E9" s="894"/>
      <c r="F9" s="894"/>
      <c r="G9" s="895"/>
    </row>
    <row r="10" spans="1:7" x14ac:dyDescent="0.2">
      <c r="A10" s="896" t="s">
        <v>34</v>
      </c>
      <c r="B10" s="894"/>
      <c r="C10" s="894"/>
      <c r="D10" s="894"/>
      <c r="E10" s="894"/>
      <c r="F10" s="894"/>
      <c r="G10" s="895"/>
    </row>
    <row r="11" spans="1:7" x14ac:dyDescent="0.2">
      <c r="A11" s="913" t="s">
        <v>49</v>
      </c>
      <c r="B11" s="894"/>
      <c r="C11" s="894"/>
      <c r="D11" s="894"/>
      <c r="E11" s="894"/>
      <c r="F11" s="894"/>
      <c r="G11" s="895"/>
    </row>
    <row r="12" spans="1:7" x14ac:dyDescent="0.2">
      <c r="A12" s="896" t="s">
        <v>33</v>
      </c>
      <c r="B12" s="894"/>
      <c r="C12" s="894"/>
      <c r="D12" s="894"/>
      <c r="E12" s="894"/>
      <c r="F12" s="894"/>
      <c r="G12" s="895"/>
    </row>
    <row r="13" spans="1:7" x14ac:dyDescent="0.2">
      <c r="A13" s="920"/>
      <c r="B13" s="894"/>
      <c r="C13" s="895"/>
      <c r="D13" s="914" t="s">
        <v>32</v>
      </c>
      <c r="E13" s="909"/>
      <c r="F13" s="909"/>
      <c r="G13" s="915"/>
    </row>
    <row r="14" spans="1:7" x14ac:dyDescent="0.2">
      <c r="A14" s="921" t="s">
        <v>490</v>
      </c>
      <c r="B14" s="909"/>
      <c r="C14" s="915"/>
      <c r="D14" s="916"/>
      <c r="E14" s="899"/>
      <c r="F14" s="899"/>
      <c r="G14" s="917"/>
    </row>
    <row r="15" spans="1:7" x14ac:dyDescent="0.2">
      <c r="A15" s="916"/>
      <c r="B15" s="899"/>
      <c r="C15" s="917"/>
      <c r="D15" s="916"/>
      <c r="E15" s="899"/>
      <c r="F15" s="899"/>
      <c r="G15" s="917"/>
    </row>
    <row r="16" spans="1:7" x14ac:dyDescent="0.2">
      <c r="A16" s="916"/>
      <c r="B16" s="899"/>
      <c r="C16" s="917"/>
      <c r="D16" s="916"/>
      <c r="E16" s="899"/>
      <c r="F16" s="899"/>
      <c r="G16" s="917"/>
    </row>
    <row r="17" spans="1:7" x14ac:dyDescent="0.2">
      <c r="A17" s="916"/>
      <c r="B17" s="899"/>
      <c r="C17" s="917"/>
      <c r="D17" s="916"/>
      <c r="E17" s="899"/>
      <c r="F17" s="899"/>
      <c r="G17" s="917"/>
    </row>
    <row r="18" spans="1:7" x14ac:dyDescent="0.2">
      <c r="A18" s="916"/>
      <c r="B18" s="899"/>
      <c r="C18" s="917"/>
      <c r="D18" s="916"/>
      <c r="E18" s="899"/>
      <c r="F18" s="899"/>
      <c r="G18" s="917"/>
    </row>
    <row r="19" spans="1:7" x14ac:dyDescent="0.2">
      <c r="A19" s="916"/>
      <c r="B19" s="899"/>
      <c r="C19" s="917"/>
      <c r="D19" s="916"/>
      <c r="E19" s="899"/>
      <c r="F19" s="899"/>
      <c r="G19" s="917"/>
    </row>
    <row r="20" spans="1:7" x14ac:dyDescent="0.2">
      <c r="A20" s="916"/>
      <c r="B20" s="899"/>
      <c r="C20" s="917"/>
      <c r="D20" s="916"/>
      <c r="E20" s="899"/>
      <c r="F20" s="899"/>
      <c r="G20" s="917"/>
    </row>
    <row r="21" spans="1:7" x14ac:dyDescent="0.2">
      <c r="A21" s="916"/>
      <c r="B21" s="899"/>
      <c r="C21" s="917"/>
      <c r="D21" s="916"/>
      <c r="E21" s="899"/>
      <c r="F21" s="899"/>
      <c r="G21" s="917"/>
    </row>
    <row r="22" spans="1:7" x14ac:dyDescent="0.2">
      <c r="A22" s="916"/>
      <c r="B22" s="899"/>
      <c r="C22" s="917"/>
      <c r="D22" s="916"/>
      <c r="E22" s="899"/>
      <c r="F22" s="899"/>
      <c r="G22" s="917"/>
    </row>
    <row r="23" spans="1:7" x14ac:dyDescent="0.2">
      <c r="A23" s="916"/>
      <c r="B23" s="899"/>
      <c r="C23" s="917"/>
      <c r="D23" s="916"/>
      <c r="E23" s="899"/>
      <c r="F23" s="899"/>
      <c r="G23" s="917"/>
    </row>
    <row r="24" spans="1:7" x14ac:dyDescent="0.2">
      <c r="A24" s="918"/>
      <c r="B24" s="910"/>
      <c r="C24" s="912"/>
      <c r="D24" s="918"/>
      <c r="E24" s="910"/>
      <c r="F24" s="910"/>
      <c r="G24" s="912"/>
    </row>
    <row r="25" spans="1:7" x14ac:dyDescent="0.2">
      <c r="A25" s="896" t="s">
        <v>31</v>
      </c>
      <c r="B25" s="894"/>
      <c r="C25" s="894"/>
      <c r="D25" s="894"/>
      <c r="E25" s="894"/>
      <c r="F25" s="894"/>
      <c r="G25" s="895"/>
    </row>
    <row r="26" spans="1:7" x14ac:dyDescent="0.2">
      <c r="A26" s="753" t="s">
        <v>491</v>
      </c>
      <c r="B26" s="909"/>
      <c r="C26" s="909"/>
      <c r="D26" s="909"/>
      <c r="E26" s="909"/>
      <c r="F26" s="909"/>
      <c r="G26" s="909"/>
    </row>
    <row r="27" spans="1:7" x14ac:dyDescent="0.2">
      <c r="A27" s="899"/>
      <c r="B27" s="899"/>
      <c r="C27" s="899"/>
      <c r="D27" s="899"/>
      <c r="E27" s="899"/>
      <c r="F27" s="899"/>
      <c r="G27" s="899"/>
    </row>
    <row r="28" spans="1:7" x14ac:dyDescent="0.2">
      <c r="A28" s="899"/>
      <c r="B28" s="899"/>
      <c r="C28" s="899"/>
      <c r="D28" s="899"/>
      <c r="E28" s="899"/>
      <c r="F28" s="899"/>
      <c r="G28" s="899"/>
    </row>
    <row r="29" spans="1:7" x14ac:dyDescent="0.2">
      <c r="A29" s="910"/>
      <c r="B29" s="910"/>
      <c r="C29" s="910"/>
      <c r="D29" s="910"/>
      <c r="E29" s="910"/>
      <c r="F29" s="910"/>
      <c r="G29" s="910"/>
    </row>
    <row r="30" spans="1:7" x14ac:dyDescent="0.2">
      <c r="A30" s="896" t="s">
        <v>30</v>
      </c>
      <c r="B30" s="894"/>
      <c r="C30" s="894"/>
      <c r="D30" s="894"/>
      <c r="E30" s="894"/>
      <c r="F30" s="894"/>
      <c r="G30" s="895"/>
    </row>
    <row r="31" spans="1:7" x14ac:dyDescent="0.2">
      <c r="A31" s="911" t="s">
        <v>56</v>
      </c>
      <c r="B31" s="910"/>
      <c r="C31" s="910"/>
      <c r="D31" s="910"/>
      <c r="E31" s="910"/>
      <c r="F31" s="910"/>
      <c r="G31" s="912"/>
    </row>
    <row r="32" spans="1:7" x14ac:dyDescent="0.2">
      <c r="A32" s="896" t="s">
        <v>29</v>
      </c>
      <c r="B32" s="894"/>
      <c r="C32" s="894"/>
      <c r="D32" s="894"/>
      <c r="E32" s="894"/>
      <c r="F32" s="894"/>
      <c r="G32" s="895"/>
    </row>
    <row r="33" spans="1:7" x14ac:dyDescent="0.2">
      <c r="A33" s="893" t="s">
        <v>53</v>
      </c>
      <c r="B33" s="894"/>
      <c r="C33" s="894"/>
      <c r="D33" s="894"/>
      <c r="E33" s="894"/>
      <c r="F33" s="894"/>
      <c r="G33" s="895"/>
    </row>
    <row r="34" spans="1:7" x14ac:dyDescent="0.2">
      <c r="A34" s="896" t="s">
        <v>28</v>
      </c>
      <c r="B34" s="894"/>
      <c r="C34" s="894"/>
      <c r="D34" s="894"/>
      <c r="E34" s="894"/>
      <c r="F34" s="894"/>
      <c r="G34" s="895"/>
    </row>
    <row r="35" spans="1:7" x14ac:dyDescent="0.2">
      <c r="A35" s="897" t="s">
        <v>27</v>
      </c>
      <c r="B35" s="894"/>
      <c r="C35" s="894"/>
      <c r="D35" s="894"/>
      <c r="E35" s="894"/>
      <c r="F35" s="894"/>
      <c r="G35" s="895"/>
    </row>
    <row r="36" spans="1:7" x14ac:dyDescent="0.2">
      <c r="A36" s="110" t="s">
        <v>54</v>
      </c>
      <c r="B36" s="111"/>
      <c r="C36" s="111"/>
      <c r="D36" s="111"/>
      <c r="E36" s="111"/>
      <c r="F36" s="111"/>
      <c r="G36" s="111"/>
    </row>
    <row r="37" spans="1:7" x14ac:dyDescent="0.2">
      <c r="A37" s="898" t="s">
        <v>55</v>
      </c>
      <c r="B37" s="899"/>
      <c r="C37" s="112"/>
      <c r="D37" s="112"/>
      <c r="E37" s="112"/>
      <c r="F37" s="112"/>
      <c r="G37" s="112"/>
    </row>
  </sheetData>
  <mergeCells count="22">
    <mergeCell ref="A34:G34"/>
    <mergeCell ref="A35:G35"/>
    <mergeCell ref="A37:B37"/>
    <mergeCell ref="A25:G25"/>
    <mergeCell ref="A26:G29"/>
    <mergeCell ref="A30:G30"/>
    <mergeCell ref="A31:G31"/>
    <mergeCell ref="A32:G32"/>
    <mergeCell ref="A33:G33"/>
    <mergeCell ref="A9:G9"/>
    <mergeCell ref="A10:G10"/>
    <mergeCell ref="A11:G11"/>
    <mergeCell ref="A12:G12"/>
    <mergeCell ref="A13:C13"/>
    <mergeCell ref="D13:G24"/>
    <mergeCell ref="A14:C24"/>
    <mergeCell ref="A8:G8"/>
    <mergeCell ref="A1:F3"/>
    <mergeCell ref="A4:G4"/>
    <mergeCell ref="A5:G5"/>
    <mergeCell ref="A6:G6"/>
    <mergeCell ref="A7:G7"/>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FBEA60-1C6E-C641-B06B-5DBB4CC1F358}">
  <sheetPr>
    <tabColor rgb="FFFFFF00"/>
  </sheetPr>
  <dimension ref="A1:G45"/>
  <sheetViews>
    <sheetView topLeftCell="A11" workbookViewId="0">
      <selection activeCell="G46" sqref="G46"/>
    </sheetView>
  </sheetViews>
  <sheetFormatPr baseColWidth="10" defaultRowHeight="15" x14ac:dyDescent="0.2"/>
  <cols>
    <col min="3" max="3" width="43.1640625" customWidth="1"/>
    <col min="7" max="7" width="28.83203125" customWidth="1"/>
  </cols>
  <sheetData>
    <row r="1" spans="1:7" x14ac:dyDescent="0.2">
      <c r="A1" s="943"/>
      <c r="B1" s="946" t="s">
        <v>46</v>
      </c>
      <c r="C1" s="909"/>
      <c r="D1" s="909"/>
      <c r="E1" s="909"/>
      <c r="F1" s="915"/>
      <c r="G1" s="605" t="s">
        <v>47</v>
      </c>
    </row>
    <row r="2" spans="1:7" x14ac:dyDescent="0.2">
      <c r="A2" s="944"/>
      <c r="B2" s="916"/>
      <c r="C2" s="899"/>
      <c r="D2" s="899"/>
      <c r="E2" s="899"/>
      <c r="F2" s="917"/>
      <c r="G2" s="605" t="s">
        <v>39</v>
      </c>
    </row>
    <row r="3" spans="1:7" x14ac:dyDescent="0.2">
      <c r="A3" s="945"/>
      <c r="B3" s="918"/>
      <c r="C3" s="910"/>
      <c r="D3" s="910"/>
      <c r="E3" s="910"/>
      <c r="F3" s="912"/>
      <c r="G3" s="605" t="s">
        <v>38</v>
      </c>
    </row>
    <row r="4" spans="1:7" x14ac:dyDescent="0.2">
      <c r="A4" s="947" t="s">
        <v>492</v>
      </c>
      <c r="B4" s="894"/>
      <c r="C4" s="894"/>
      <c r="D4" s="894"/>
      <c r="E4" s="894"/>
      <c r="F4" s="894"/>
      <c r="G4" s="895"/>
    </row>
    <row r="5" spans="1:7" x14ac:dyDescent="0.2">
      <c r="A5" s="942" t="s">
        <v>37</v>
      </c>
      <c r="B5" s="894"/>
      <c r="C5" s="894"/>
      <c r="D5" s="894"/>
      <c r="E5" s="894"/>
      <c r="F5" s="894"/>
      <c r="G5" s="895"/>
    </row>
    <row r="6" spans="1:7" x14ac:dyDescent="0.2">
      <c r="A6" s="948" t="s">
        <v>493</v>
      </c>
      <c r="B6" s="894"/>
      <c r="C6" s="894"/>
      <c r="D6" s="894"/>
      <c r="E6" s="894"/>
      <c r="F6" s="894"/>
      <c r="G6" s="895"/>
    </row>
    <row r="7" spans="1:7" x14ac:dyDescent="0.2">
      <c r="A7" s="942" t="s">
        <v>36</v>
      </c>
      <c r="B7" s="894"/>
      <c r="C7" s="894"/>
      <c r="D7" s="894"/>
      <c r="E7" s="894"/>
      <c r="F7" s="894"/>
      <c r="G7" s="895"/>
    </row>
    <row r="8" spans="1:7" x14ac:dyDescent="0.2">
      <c r="A8" s="948"/>
      <c r="B8" s="894"/>
      <c r="C8" s="894"/>
      <c r="D8" s="894"/>
      <c r="E8" s="894"/>
      <c r="F8" s="894"/>
      <c r="G8" s="895"/>
    </row>
    <row r="9" spans="1:7" x14ac:dyDescent="0.2">
      <c r="A9" s="942" t="s">
        <v>35</v>
      </c>
      <c r="B9" s="894"/>
      <c r="C9" s="894"/>
      <c r="D9" s="894"/>
      <c r="E9" s="894"/>
      <c r="F9" s="894"/>
      <c r="G9" s="895"/>
    </row>
    <row r="10" spans="1:7" x14ac:dyDescent="0.2">
      <c r="A10" s="948" t="s">
        <v>35</v>
      </c>
      <c r="B10" s="894"/>
      <c r="C10" s="894"/>
      <c r="D10" s="894"/>
      <c r="E10" s="894"/>
      <c r="F10" s="894"/>
      <c r="G10" s="895"/>
    </row>
    <row r="11" spans="1:7" x14ac:dyDescent="0.2">
      <c r="A11" s="949" t="s">
        <v>48</v>
      </c>
      <c r="B11" s="894"/>
      <c r="C11" s="894"/>
      <c r="D11" s="894"/>
      <c r="E11" s="894"/>
      <c r="F11" s="894"/>
      <c r="G11" s="895"/>
    </row>
    <row r="12" spans="1:7" x14ac:dyDescent="0.2">
      <c r="A12" s="913" t="s">
        <v>129</v>
      </c>
      <c r="B12" s="894"/>
      <c r="C12" s="894"/>
      <c r="D12" s="894"/>
      <c r="E12" s="894"/>
      <c r="F12" s="894"/>
      <c r="G12" s="895"/>
    </row>
    <row r="13" spans="1:7" x14ac:dyDescent="0.2">
      <c r="A13" s="942" t="s">
        <v>33</v>
      </c>
      <c r="B13" s="894"/>
      <c r="C13" s="894"/>
      <c r="D13" s="894"/>
      <c r="E13" s="894"/>
      <c r="F13" s="894"/>
      <c r="G13" s="895"/>
    </row>
    <row r="14" spans="1:7" x14ac:dyDescent="0.2">
      <c r="A14" s="987" t="s">
        <v>330</v>
      </c>
      <c r="B14" s="909"/>
      <c r="C14" s="915"/>
      <c r="D14" s="958" t="s">
        <v>130</v>
      </c>
      <c r="E14" s="909"/>
      <c r="F14" s="909"/>
      <c r="G14" s="915"/>
    </row>
    <row r="15" spans="1:7" x14ac:dyDescent="0.2">
      <c r="A15" s="916"/>
      <c r="B15" s="899"/>
      <c r="C15" s="917"/>
      <c r="D15" s="916"/>
      <c r="E15" s="899"/>
      <c r="F15" s="899"/>
      <c r="G15" s="917"/>
    </row>
    <row r="16" spans="1:7" x14ac:dyDescent="0.2">
      <c r="A16" s="916"/>
      <c r="B16" s="899"/>
      <c r="C16" s="917"/>
      <c r="D16" s="916"/>
      <c r="E16" s="899"/>
      <c r="F16" s="899"/>
      <c r="G16" s="917"/>
    </row>
    <row r="17" spans="1:7" x14ac:dyDescent="0.2">
      <c r="A17" s="916"/>
      <c r="B17" s="899"/>
      <c r="C17" s="917"/>
      <c r="D17" s="916"/>
      <c r="E17" s="899"/>
      <c r="F17" s="899"/>
      <c r="G17" s="917"/>
    </row>
    <row r="18" spans="1:7" x14ac:dyDescent="0.2">
      <c r="A18" s="916"/>
      <c r="B18" s="899"/>
      <c r="C18" s="917"/>
      <c r="D18" s="916"/>
      <c r="E18" s="899"/>
      <c r="F18" s="899"/>
      <c r="G18" s="917"/>
    </row>
    <row r="19" spans="1:7" x14ac:dyDescent="0.2">
      <c r="A19" s="916"/>
      <c r="B19" s="899"/>
      <c r="C19" s="917"/>
      <c r="D19" s="916"/>
      <c r="E19" s="899"/>
      <c r="F19" s="899"/>
      <c r="G19" s="917"/>
    </row>
    <row r="20" spans="1:7" x14ac:dyDescent="0.2">
      <c r="A20" s="916"/>
      <c r="B20" s="899"/>
      <c r="C20" s="917"/>
      <c r="D20" s="916"/>
      <c r="E20" s="899"/>
      <c r="F20" s="899"/>
      <c r="G20" s="917"/>
    </row>
    <row r="21" spans="1:7" x14ac:dyDescent="0.2">
      <c r="A21" s="916"/>
      <c r="B21" s="899"/>
      <c r="C21" s="917"/>
      <c r="D21" s="916"/>
      <c r="E21" s="899"/>
      <c r="F21" s="899"/>
      <c r="G21" s="917"/>
    </row>
    <row r="22" spans="1:7" x14ac:dyDescent="0.2">
      <c r="A22" s="916"/>
      <c r="B22" s="899"/>
      <c r="C22" s="917"/>
      <c r="D22" s="916"/>
      <c r="E22" s="899"/>
      <c r="F22" s="899"/>
      <c r="G22" s="917"/>
    </row>
    <row r="23" spans="1:7" x14ac:dyDescent="0.2">
      <c r="A23" s="916"/>
      <c r="B23" s="899"/>
      <c r="C23" s="917"/>
      <c r="D23" s="916"/>
      <c r="E23" s="899"/>
      <c r="F23" s="899"/>
      <c r="G23" s="917"/>
    </row>
    <row r="24" spans="1:7" x14ac:dyDescent="0.2">
      <c r="A24" s="916"/>
      <c r="B24" s="899"/>
      <c r="C24" s="917"/>
      <c r="D24" s="916"/>
      <c r="E24" s="899"/>
      <c r="F24" s="899"/>
      <c r="G24" s="917"/>
    </row>
    <row r="25" spans="1:7" x14ac:dyDescent="0.2">
      <c r="A25" s="916"/>
      <c r="B25" s="899"/>
      <c r="C25" s="917"/>
      <c r="D25" s="916"/>
      <c r="E25" s="899"/>
      <c r="F25" s="899"/>
      <c r="G25" s="917"/>
    </row>
    <row r="26" spans="1:7" x14ac:dyDescent="0.2">
      <c r="A26" s="916"/>
      <c r="B26" s="899"/>
      <c r="C26" s="917"/>
      <c r="D26" s="916"/>
      <c r="E26" s="899"/>
      <c r="F26" s="899"/>
      <c r="G26" s="917"/>
    </row>
    <row r="27" spans="1:7" hidden="1" x14ac:dyDescent="0.2">
      <c r="A27" s="918"/>
      <c r="B27" s="910"/>
      <c r="C27" s="912"/>
      <c r="D27" s="918"/>
      <c r="E27" s="910"/>
      <c r="F27" s="910"/>
      <c r="G27" s="912"/>
    </row>
    <row r="28" spans="1:7" x14ac:dyDescent="0.2">
      <c r="A28" s="959" t="s">
        <v>66</v>
      </c>
      <c r="B28" s="894"/>
      <c r="C28" s="894"/>
      <c r="D28" s="894"/>
      <c r="E28" s="894"/>
      <c r="F28" s="894"/>
      <c r="G28" s="895"/>
    </row>
    <row r="29" spans="1:7" x14ac:dyDescent="0.2">
      <c r="A29" s="960" t="s">
        <v>494</v>
      </c>
      <c r="B29" s="961"/>
      <c r="C29" s="961"/>
      <c r="D29" s="961"/>
      <c r="E29" s="961"/>
      <c r="F29" s="961"/>
      <c r="G29" s="962"/>
    </row>
    <row r="30" spans="1:7" x14ac:dyDescent="0.2">
      <c r="A30" s="963"/>
      <c r="B30" s="953"/>
      <c r="C30" s="953"/>
      <c r="D30" s="953"/>
      <c r="E30" s="953"/>
      <c r="F30" s="953"/>
      <c r="G30" s="964"/>
    </row>
    <row r="31" spans="1:7" ht="93" customHeight="1" x14ac:dyDescent="0.2">
      <c r="A31" s="963"/>
      <c r="B31" s="953"/>
      <c r="C31" s="953"/>
      <c r="D31" s="953"/>
      <c r="E31" s="953"/>
      <c r="F31" s="953"/>
      <c r="G31" s="964"/>
    </row>
    <row r="32" spans="1:7" ht="16" thickBot="1" x14ac:dyDescent="0.25">
      <c r="A32" s="965" t="s">
        <v>30</v>
      </c>
      <c r="B32" s="966"/>
      <c r="C32" s="966"/>
      <c r="D32" s="966"/>
      <c r="E32" s="966"/>
      <c r="F32" s="966"/>
      <c r="G32" s="967"/>
    </row>
    <row r="33" spans="1:7" x14ac:dyDescent="0.2">
      <c r="A33" s="968" t="s">
        <v>56</v>
      </c>
      <c r="B33" s="969"/>
      <c r="C33" s="969"/>
      <c r="D33" s="969"/>
      <c r="E33" s="969"/>
      <c r="F33" s="969"/>
      <c r="G33" s="970"/>
    </row>
    <row r="34" spans="1:7" x14ac:dyDescent="0.2">
      <c r="A34" s="971"/>
      <c r="B34" s="899"/>
      <c r="C34" s="899"/>
      <c r="D34" s="899"/>
      <c r="E34" s="899"/>
      <c r="F34" s="899"/>
      <c r="G34" s="972"/>
    </row>
    <row r="35" spans="1:7" x14ac:dyDescent="0.2">
      <c r="A35" s="971"/>
      <c r="B35" s="899"/>
      <c r="C35" s="899"/>
      <c r="D35" s="899"/>
      <c r="E35" s="899"/>
      <c r="F35" s="899"/>
      <c r="G35" s="972"/>
    </row>
    <row r="36" spans="1:7" ht="16" thickBot="1" x14ac:dyDescent="0.25">
      <c r="A36" s="971"/>
      <c r="B36" s="899"/>
      <c r="C36" s="899"/>
      <c r="D36" s="899"/>
      <c r="E36" s="899"/>
      <c r="F36" s="899"/>
      <c r="G36" s="972"/>
    </row>
    <row r="37" spans="1:7" ht="16" thickBot="1" x14ac:dyDescent="0.25">
      <c r="A37" s="976" t="s">
        <v>52</v>
      </c>
      <c r="B37" s="977"/>
      <c r="C37" s="977"/>
      <c r="D37" s="977"/>
      <c r="E37" s="977"/>
      <c r="F37" s="977"/>
      <c r="G37" s="978"/>
    </row>
    <row r="38" spans="1:7" ht="16" thickBot="1" x14ac:dyDescent="0.25">
      <c r="A38" s="979" t="s">
        <v>53</v>
      </c>
      <c r="B38" s="977"/>
      <c r="C38" s="977"/>
      <c r="D38" s="977"/>
      <c r="E38" s="977"/>
      <c r="F38" s="977"/>
      <c r="G38" s="978"/>
    </row>
    <row r="39" spans="1:7" ht="16" thickBot="1" x14ac:dyDescent="0.25">
      <c r="A39" s="976" t="s">
        <v>28</v>
      </c>
      <c r="B39" s="977"/>
      <c r="C39" s="977"/>
      <c r="D39" s="977"/>
      <c r="E39" s="977"/>
      <c r="F39" s="977"/>
      <c r="G39" s="978"/>
    </row>
    <row r="40" spans="1:7" x14ac:dyDescent="0.2">
      <c r="A40" s="980" t="s">
        <v>63</v>
      </c>
      <c r="B40" s="969"/>
      <c r="C40" s="969"/>
      <c r="D40" s="969"/>
      <c r="E40" s="969"/>
      <c r="F40" s="969"/>
      <c r="G40" s="970"/>
    </row>
    <row r="41" spans="1:7" x14ac:dyDescent="0.2">
      <c r="A41" s="897" t="s">
        <v>27</v>
      </c>
      <c r="B41" s="894"/>
      <c r="C41" s="894"/>
      <c r="D41" s="894"/>
      <c r="E41" s="894"/>
      <c r="F41" s="894"/>
      <c r="G41" s="895"/>
    </row>
    <row r="42" spans="1:7" x14ac:dyDescent="0.2">
      <c r="A42" s="110" t="s">
        <v>54</v>
      </c>
      <c r="B42" s="111"/>
      <c r="C42" s="111"/>
      <c r="D42" s="111"/>
      <c r="E42" s="111"/>
      <c r="F42" s="111"/>
      <c r="G42" s="111"/>
    </row>
    <row r="43" spans="1:7" x14ac:dyDescent="0.2">
      <c r="A43" s="898" t="s">
        <v>55</v>
      </c>
      <c r="B43" s="899"/>
      <c r="C43" s="112"/>
      <c r="D43" s="112"/>
      <c r="E43" s="112"/>
      <c r="F43" s="112"/>
      <c r="G43" s="112"/>
    </row>
    <row r="44" spans="1:7" x14ac:dyDescent="0.2">
      <c r="A44" s="113"/>
      <c r="B44" s="113"/>
      <c r="C44" s="113"/>
      <c r="D44" s="113"/>
      <c r="E44" s="113"/>
      <c r="F44" s="113"/>
      <c r="G44" s="113"/>
    </row>
    <row r="45" spans="1:7" x14ac:dyDescent="0.2">
      <c r="A45" s="606"/>
      <c r="B45" s="606"/>
      <c r="C45" s="606"/>
      <c r="D45" s="606"/>
      <c r="E45" s="606"/>
      <c r="F45" s="606"/>
      <c r="G45" s="606"/>
    </row>
  </sheetData>
  <mergeCells count="24">
    <mergeCell ref="A43:B43"/>
    <mergeCell ref="A14:C27"/>
    <mergeCell ref="D14:G27"/>
    <mergeCell ref="A28:G28"/>
    <mergeCell ref="A29:G31"/>
    <mergeCell ref="A32:G32"/>
    <mergeCell ref="A33:G36"/>
    <mergeCell ref="A37:G37"/>
    <mergeCell ref="A38:G38"/>
    <mergeCell ref="A39:G39"/>
    <mergeCell ref="A40:G40"/>
    <mergeCell ref="A41:G41"/>
    <mergeCell ref="A13:G13"/>
    <mergeCell ref="A1:A3"/>
    <mergeCell ref="B1:F3"/>
    <mergeCell ref="A4:G4"/>
    <mergeCell ref="A5:G5"/>
    <mergeCell ref="A6:G6"/>
    <mergeCell ref="A7:G7"/>
    <mergeCell ref="A8:G8"/>
    <mergeCell ref="A9:G9"/>
    <mergeCell ref="A10:G10"/>
    <mergeCell ref="A11:G11"/>
    <mergeCell ref="A12:G12"/>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1CB185-2FA6-DF49-8AF1-F536329DCB0A}">
  <sheetPr>
    <tabColor rgb="FFFF0000"/>
  </sheetPr>
  <dimension ref="A1:G44"/>
  <sheetViews>
    <sheetView workbookViewId="0">
      <selection activeCell="J32" sqref="J32"/>
    </sheetView>
  </sheetViews>
  <sheetFormatPr baseColWidth="10" defaultColWidth="11.5" defaultRowHeight="14" x14ac:dyDescent="0.15"/>
  <cols>
    <col min="1" max="1" width="43.83203125" style="8" customWidth="1"/>
    <col min="2" max="2" width="12.83203125" style="8" customWidth="1"/>
    <col min="3" max="3" width="15.5" style="8" customWidth="1"/>
    <col min="4" max="4" width="9.6640625" style="8" customWidth="1"/>
    <col min="5" max="5" width="10.5" style="8" customWidth="1"/>
    <col min="6" max="6" width="11.5" style="8"/>
    <col min="7" max="7" width="21.33203125" style="8" customWidth="1"/>
    <col min="8" max="256" width="11.5" style="8"/>
    <col min="257" max="257" width="43.83203125" style="8" customWidth="1"/>
    <col min="258" max="258" width="12.83203125" style="8" customWidth="1"/>
    <col min="259" max="259" width="15.5" style="8" customWidth="1"/>
    <col min="260" max="262" width="11.5" style="8"/>
    <col min="263" max="263" width="26.6640625" style="8" customWidth="1"/>
    <col min="264" max="512" width="11.5" style="8"/>
    <col min="513" max="513" width="43.83203125" style="8" customWidth="1"/>
    <col min="514" max="514" width="12.83203125" style="8" customWidth="1"/>
    <col min="515" max="515" width="15.5" style="8" customWidth="1"/>
    <col min="516" max="518" width="11.5" style="8"/>
    <col min="519" max="519" width="26.6640625" style="8" customWidth="1"/>
    <col min="520" max="768" width="11.5" style="8"/>
    <col min="769" max="769" width="43.83203125" style="8" customWidth="1"/>
    <col min="770" max="770" width="12.83203125" style="8" customWidth="1"/>
    <col min="771" max="771" width="15.5" style="8" customWidth="1"/>
    <col min="772" max="774" width="11.5" style="8"/>
    <col min="775" max="775" width="26.6640625" style="8" customWidth="1"/>
    <col min="776" max="1024" width="11.5" style="8"/>
    <col min="1025" max="1025" width="43.83203125" style="8" customWidth="1"/>
    <col min="1026" max="1026" width="12.83203125" style="8" customWidth="1"/>
    <col min="1027" max="1027" width="15.5" style="8" customWidth="1"/>
    <col min="1028" max="1030" width="11.5" style="8"/>
    <col min="1031" max="1031" width="26.6640625" style="8" customWidth="1"/>
    <col min="1032" max="1280" width="11.5" style="8"/>
    <col min="1281" max="1281" width="43.83203125" style="8" customWidth="1"/>
    <col min="1282" max="1282" width="12.83203125" style="8" customWidth="1"/>
    <col min="1283" max="1283" width="15.5" style="8" customWidth="1"/>
    <col min="1284" max="1286" width="11.5" style="8"/>
    <col min="1287" max="1287" width="26.6640625" style="8" customWidth="1"/>
    <col min="1288" max="1536" width="11.5" style="8"/>
    <col min="1537" max="1537" width="43.83203125" style="8" customWidth="1"/>
    <col min="1538" max="1538" width="12.83203125" style="8" customWidth="1"/>
    <col min="1539" max="1539" width="15.5" style="8" customWidth="1"/>
    <col min="1540" max="1542" width="11.5" style="8"/>
    <col min="1543" max="1543" width="26.6640625" style="8" customWidth="1"/>
    <col min="1544" max="1792" width="11.5" style="8"/>
    <col min="1793" max="1793" width="43.83203125" style="8" customWidth="1"/>
    <col min="1794" max="1794" width="12.83203125" style="8" customWidth="1"/>
    <col min="1795" max="1795" width="15.5" style="8" customWidth="1"/>
    <col min="1796" max="1798" width="11.5" style="8"/>
    <col min="1799" max="1799" width="26.6640625" style="8" customWidth="1"/>
    <col min="1800" max="2048" width="11.5" style="8"/>
    <col min="2049" max="2049" width="43.83203125" style="8" customWidth="1"/>
    <col min="2050" max="2050" width="12.83203125" style="8" customWidth="1"/>
    <col min="2051" max="2051" width="15.5" style="8" customWidth="1"/>
    <col min="2052" max="2054" width="11.5" style="8"/>
    <col min="2055" max="2055" width="26.6640625" style="8" customWidth="1"/>
    <col min="2056" max="2304" width="11.5" style="8"/>
    <col min="2305" max="2305" width="43.83203125" style="8" customWidth="1"/>
    <col min="2306" max="2306" width="12.83203125" style="8" customWidth="1"/>
    <col min="2307" max="2307" width="15.5" style="8" customWidth="1"/>
    <col min="2308" max="2310" width="11.5" style="8"/>
    <col min="2311" max="2311" width="26.6640625" style="8" customWidth="1"/>
    <col min="2312" max="2560" width="11.5" style="8"/>
    <col min="2561" max="2561" width="43.83203125" style="8" customWidth="1"/>
    <col min="2562" max="2562" width="12.83203125" style="8" customWidth="1"/>
    <col min="2563" max="2563" width="15.5" style="8" customWidth="1"/>
    <col min="2564" max="2566" width="11.5" style="8"/>
    <col min="2567" max="2567" width="26.6640625" style="8" customWidth="1"/>
    <col min="2568" max="2816" width="11.5" style="8"/>
    <col min="2817" max="2817" width="43.83203125" style="8" customWidth="1"/>
    <col min="2818" max="2818" width="12.83203125" style="8" customWidth="1"/>
    <col min="2819" max="2819" width="15.5" style="8" customWidth="1"/>
    <col min="2820" max="2822" width="11.5" style="8"/>
    <col min="2823" max="2823" width="26.6640625" style="8" customWidth="1"/>
    <col min="2824" max="3072" width="11.5" style="8"/>
    <col min="3073" max="3073" width="43.83203125" style="8" customWidth="1"/>
    <col min="3074" max="3074" width="12.83203125" style="8" customWidth="1"/>
    <col min="3075" max="3075" width="15.5" style="8" customWidth="1"/>
    <col min="3076" max="3078" width="11.5" style="8"/>
    <col min="3079" max="3079" width="26.6640625" style="8" customWidth="1"/>
    <col min="3080" max="3328" width="11.5" style="8"/>
    <col min="3329" max="3329" width="43.83203125" style="8" customWidth="1"/>
    <col min="3330" max="3330" width="12.83203125" style="8" customWidth="1"/>
    <col min="3331" max="3331" width="15.5" style="8" customWidth="1"/>
    <col min="3332" max="3334" width="11.5" style="8"/>
    <col min="3335" max="3335" width="26.6640625" style="8" customWidth="1"/>
    <col min="3336" max="3584" width="11.5" style="8"/>
    <col min="3585" max="3585" width="43.83203125" style="8" customWidth="1"/>
    <col min="3586" max="3586" width="12.83203125" style="8" customWidth="1"/>
    <col min="3587" max="3587" width="15.5" style="8" customWidth="1"/>
    <col min="3588" max="3590" width="11.5" style="8"/>
    <col min="3591" max="3591" width="26.6640625" style="8" customWidth="1"/>
    <col min="3592" max="3840" width="11.5" style="8"/>
    <col min="3841" max="3841" width="43.83203125" style="8" customWidth="1"/>
    <col min="3842" max="3842" width="12.83203125" style="8" customWidth="1"/>
    <col min="3843" max="3843" width="15.5" style="8" customWidth="1"/>
    <col min="3844" max="3846" width="11.5" style="8"/>
    <col min="3847" max="3847" width="26.6640625" style="8" customWidth="1"/>
    <col min="3848" max="4096" width="11.5" style="8"/>
    <col min="4097" max="4097" width="43.83203125" style="8" customWidth="1"/>
    <col min="4098" max="4098" width="12.83203125" style="8" customWidth="1"/>
    <col min="4099" max="4099" width="15.5" style="8" customWidth="1"/>
    <col min="4100" max="4102" width="11.5" style="8"/>
    <col min="4103" max="4103" width="26.6640625" style="8" customWidth="1"/>
    <col min="4104" max="4352" width="11.5" style="8"/>
    <col min="4353" max="4353" width="43.83203125" style="8" customWidth="1"/>
    <col min="4354" max="4354" width="12.83203125" style="8" customWidth="1"/>
    <col min="4355" max="4355" width="15.5" style="8" customWidth="1"/>
    <col min="4356" max="4358" width="11.5" style="8"/>
    <col min="4359" max="4359" width="26.6640625" style="8" customWidth="1"/>
    <col min="4360" max="4608" width="11.5" style="8"/>
    <col min="4609" max="4609" width="43.83203125" style="8" customWidth="1"/>
    <col min="4610" max="4610" width="12.83203125" style="8" customWidth="1"/>
    <col min="4611" max="4611" width="15.5" style="8" customWidth="1"/>
    <col min="4612" max="4614" width="11.5" style="8"/>
    <col min="4615" max="4615" width="26.6640625" style="8" customWidth="1"/>
    <col min="4616" max="4864" width="11.5" style="8"/>
    <col min="4865" max="4865" width="43.83203125" style="8" customWidth="1"/>
    <col min="4866" max="4866" width="12.83203125" style="8" customWidth="1"/>
    <col min="4867" max="4867" width="15.5" style="8" customWidth="1"/>
    <col min="4868" max="4870" width="11.5" style="8"/>
    <col min="4871" max="4871" width="26.6640625" style="8" customWidth="1"/>
    <col min="4872" max="5120" width="11.5" style="8"/>
    <col min="5121" max="5121" width="43.83203125" style="8" customWidth="1"/>
    <col min="5122" max="5122" width="12.83203125" style="8" customWidth="1"/>
    <col min="5123" max="5123" width="15.5" style="8" customWidth="1"/>
    <col min="5124" max="5126" width="11.5" style="8"/>
    <col min="5127" max="5127" width="26.6640625" style="8" customWidth="1"/>
    <col min="5128" max="5376" width="11.5" style="8"/>
    <col min="5377" max="5377" width="43.83203125" style="8" customWidth="1"/>
    <col min="5378" max="5378" width="12.83203125" style="8" customWidth="1"/>
    <col min="5379" max="5379" width="15.5" style="8" customWidth="1"/>
    <col min="5380" max="5382" width="11.5" style="8"/>
    <col min="5383" max="5383" width="26.6640625" style="8" customWidth="1"/>
    <col min="5384" max="5632" width="11.5" style="8"/>
    <col min="5633" max="5633" width="43.83203125" style="8" customWidth="1"/>
    <col min="5634" max="5634" width="12.83203125" style="8" customWidth="1"/>
    <col min="5635" max="5635" width="15.5" style="8" customWidth="1"/>
    <col min="5636" max="5638" width="11.5" style="8"/>
    <col min="5639" max="5639" width="26.6640625" style="8" customWidth="1"/>
    <col min="5640" max="5888" width="11.5" style="8"/>
    <col min="5889" max="5889" width="43.83203125" style="8" customWidth="1"/>
    <col min="5890" max="5890" width="12.83203125" style="8" customWidth="1"/>
    <col min="5891" max="5891" width="15.5" style="8" customWidth="1"/>
    <col min="5892" max="5894" width="11.5" style="8"/>
    <col min="5895" max="5895" width="26.6640625" style="8" customWidth="1"/>
    <col min="5896" max="6144" width="11.5" style="8"/>
    <col min="6145" max="6145" width="43.83203125" style="8" customWidth="1"/>
    <col min="6146" max="6146" width="12.83203125" style="8" customWidth="1"/>
    <col min="6147" max="6147" width="15.5" style="8" customWidth="1"/>
    <col min="6148" max="6150" width="11.5" style="8"/>
    <col min="6151" max="6151" width="26.6640625" style="8" customWidth="1"/>
    <col min="6152" max="6400" width="11.5" style="8"/>
    <col min="6401" max="6401" width="43.83203125" style="8" customWidth="1"/>
    <col min="6402" max="6402" width="12.83203125" style="8" customWidth="1"/>
    <col min="6403" max="6403" width="15.5" style="8" customWidth="1"/>
    <col min="6404" max="6406" width="11.5" style="8"/>
    <col min="6407" max="6407" width="26.6640625" style="8" customWidth="1"/>
    <col min="6408" max="6656" width="11.5" style="8"/>
    <col min="6657" max="6657" width="43.83203125" style="8" customWidth="1"/>
    <col min="6658" max="6658" width="12.83203125" style="8" customWidth="1"/>
    <col min="6659" max="6659" width="15.5" style="8" customWidth="1"/>
    <col min="6660" max="6662" width="11.5" style="8"/>
    <col min="6663" max="6663" width="26.6640625" style="8" customWidth="1"/>
    <col min="6664" max="6912" width="11.5" style="8"/>
    <col min="6913" max="6913" width="43.83203125" style="8" customWidth="1"/>
    <col min="6914" max="6914" width="12.83203125" style="8" customWidth="1"/>
    <col min="6915" max="6915" width="15.5" style="8" customWidth="1"/>
    <col min="6916" max="6918" width="11.5" style="8"/>
    <col min="6919" max="6919" width="26.6640625" style="8" customWidth="1"/>
    <col min="6920" max="7168" width="11.5" style="8"/>
    <col min="7169" max="7169" width="43.83203125" style="8" customWidth="1"/>
    <col min="7170" max="7170" width="12.83203125" style="8" customWidth="1"/>
    <col min="7171" max="7171" width="15.5" style="8" customWidth="1"/>
    <col min="7172" max="7174" width="11.5" style="8"/>
    <col min="7175" max="7175" width="26.6640625" style="8" customWidth="1"/>
    <col min="7176" max="7424" width="11.5" style="8"/>
    <col min="7425" max="7425" width="43.83203125" style="8" customWidth="1"/>
    <col min="7426" max="7426" width="12.83203125" style="8" customWidth="1"/>
    <col min="7427" max="7427" width="15.5" style="8" customWidth="1"/>
    <col min="7428" max="7430" width="11.5" style="8"/>
    <col min="7431" max="7431" width="26.6640625" style="8" customWidth="1"/>
    <col min="7432" max="7680" width="11.5" style="8"/>
    <col min="7681" max="7681" width="43.83203125" style="8" customWidth="1"/>
    <col min="7682" max="7682" width="12.83203125" style="8" customWidth="1"/>
    <col min="7683" max="7683" width="15.5" style="8" customWidth="1"/>
    <col min="7684" max="7686" width="11.5" style="8"/>
    <col min="7687" max="7687" width="26.6640625" style="8" customWidth="1"/>
    <col min="7688" max="7936" width="11.5" style="8"/>
    <col min="7937" max="7937" width="43.83203125" style="8" customWidth="1"/>
    <col min="7938" max="7938" width="12.83203125" style="8" customWidth="1"/>
    <col min="7939" max="7939" width="15.5" style="8" customWidth="1"/>
    <col min="7940" max="7942" width="11.5" style="8"/>
    <col min="7943" max="7943" width="26.6640625" style="8" customWidth="1"/>
    <col min="7944" max="8192" width="11.5" style="8"/>
    <col min="8193" max="8193" width="43.83203125" style="8" customWidth="1"/>
    <col min="8194" max="8194" width="12.83203125" style="8" customWidth="1"/>
    <col min="8195" max="8195" width="15.5" style="8" customWidth="1"/>
    <col min="8196" max="8198" width="11.5" style="8"/>
    <col min="8199" max="8199" width="26.6640625" style="8" customWidth="1"/>
    <col min="8200" max="8448" width="11.5" style="8"/>
    <col min="8449" max="8449" width="43.83203125" style="8" customWidth="1"/>
    <col min="8450" max="8450" width="12.83203125" style="8" customWidth="1"/>
    <col min="8451" max="8451" width="15.5" style="8" customWidth="1"/>
    <col min="8452" max="8454" width="11.5" style="8"/>
    <col min="8455" max="8455" width="26.6640625" style="8" customWidth="1"/>
    <col min="8456" max="8704" width="11.5" style="8"/>
    <col min="8705" max="8705" width="43.83203125" style="8" customWidth="1"/>
    <col min="8706" max="8706" width="12.83203125" style="8" customWidth="1"/>
    <col min="8707" max="8707" width="15.5" style="8" customWidth="1"/>
    <col min="8708" max="8710" width="11.5" style="8"/>
    <col min="8711" max="8711" width="26.6640625" style="8" customWidth="1"/>
    <col min="8712" max="8960" width="11.5" style="8"/>
    <col min="8961" max="8961" width="43.83203125" style="8" customWidth="1"/>
    <col min="8962" max="8962" width="12.83203125" style="8" customWidth="1"/>
    <col min="8963" max="8963" width="15.5" style="8" customWidth="1"/>
    <col min="8964" max="8966" width="11.5" style="8"/>
    <col min="8967" max="8967" width="26.6640625" style="8" customWidth="1"/>
    <col min="8968" max="9216" width="11.5" style="8"/>
    <col min="9217" max="9217" width="43.83203125" style="8" customWidth="1"/>
    <col min="9218" max="9218" width="12.83203125" style="8" customWidth="1"/>
    <col min="9219" max="9219" width="15.5" style="8" customWidth="1"/>
    <col min="9220" max="9222" width="11.5" style="8"/>
    <col min="9223" max="9223" width="26.6640625" style="8" customWidth="1"/>
    <col min="9224" max="9472" width="11.5" style="8"/>
    <col min="9473" max="9473" width="43.83203125" style="8" customWidth="1"/>
    <col min="9474" max="9474" width="12.83203125" style="8" customWidth="1"/>
    <col min="9475" max="9475" width="15.5" style="8" customWidth="1"/>
    <col min="9476" max="9478" width="11.5" style="8"/>
    <col min="9479" max="9479" width="26.6640625" style="8" customWidth="1"/>
    <col min="9480" max="9728" width="11.5" style="8"/>
    <col min="9729" max="9729" width="43.83203125" style="8" customWidth="1"/>
    <col min="9730" max="9730" width="12.83203125" style="8" customWidth="1"/>
    <col min="9731" max="9731" width="15.5" style="8" customWidth="1"/>
    <col min="9732" max="9734" width="11.5" style="8"/>
    <col min="9735" max="9735" width="26.6640625" style="8" customWidth="1"/>
    <col min="9736" max="9984" width="11.5" style="8"/>
    <col min="9985" max="9985" width="43.83203125" style="8" customWidth="1"/>
    <col min="9986" max="9986" width="12.83203125" style="8" customWidth="1"/>
    <col min="9987" max="9987" width="15.5" style="8" customWidth="1"/>
    <col min="9988" max="9990" width="11.5" style="8"/>
    <col min="9991" max="9991" width="26.6640625" style="8" customWidth="1"/>
    <col min="9992" max="10240" width="11.5" style="8"/>
    <col min="10241" max="10241" width="43.83203125" style="8" customWidth="1"/>
    <col min="10242" max="10242" width="12.83203125" style="8" customWidth="1"/>
    <col min="10243" max="10243" width="15.5" style="8" customWidth="1"/>
    <col min="10244" max="10246" width="11.5" style="8"/>
    <col min="10247" max="10247" width="26.6640625" style="8" customWidth="1"/>
    <col min="10248" max="10496" width="11.5" style="8"/>
    <col min="10497" max="10497" width="43.83203125" style="8" customWidth="1"/>
    <col min="10498" max="10498" width="12.83203125" style="8" customWidth="1"/>
    <col min="10499" max="10499" width="15.5" style="8" customWidth="1"/>
    <col min="10500" max="10502" width="11.5" style="8"/>
    <col min="10503" max="10503" width="26.6640625" style="8" customWidth="1"/>
    <col min="10504" max="10752" width="11.5" style="8"/>
    <col min="10753" max="10753" width="43.83203125" style="8" customWidth="1"/>
    <col min="10754" max="10754" width="12.83203125" style="8" customWidth="1"/>
    <col min="10755" max="10755" width="15.5" style="8" customWidth="1"/>
    <col min="10756" max="10758" width="11.5" style="8"/>
    <col min="10759" max="10759" width="26.6640625" style="8" customWidth="1"/>
    <col min="10760" max="11008" width="11.5" style="8"/>
    <col min="11009" max="11009" width="43.83203125" style="8" customWidth="1"/>
    <col min="11010" max="11010" width="12.83203125" style="8" customWidth="1"/>
    <col min="11011" max="11011" width="15.5" style="8" customWidth="1"/>
    <col min="11012" max="11014" width="11.5" style="8"/>
    <col min="11015" max="11015" width="26.6640625" style="8" customWidth="1"/>
    <col min="11016" max="11264" width="11.5" style="8"/>
    <col min="11265" max="11265" width="43.83203125" style="8" customWidth="1"/>
    <col min="11266" max="11266" width="12.83203125" style="8" customWidth="1"/>
    <col min="11267" max="11267" width="15.5" style="8" customWidth="1"/>
    <col min="11268" max="11270" width="11.5" style="8"/>
    <col min="11271" max="11271" width="26.6640625" style="8" customWidth="1"/>
    <col min="11272" max="11520" width="11.5" style="8"/>
    <col min="11521" max="11521" width="43.83203125" style="8" customWidth="1"/>
    <col min="11522" max="11522" width="12.83203125" style="8" customWidth="1"/>
    <col min="11523" max="11523" width="15.5" style="8" customWidth="1"/>
    <col min="11524" max="11526" width="11.5" style="8"/>
    <col min="11527" max="11527" width="26.6640625" style="8" customWidth="1"/>
    <col min="11528" max="11776" width="11.5" style="8"/>
    <col min="11777" max="11777" width="43.83203125" style="8" customWidth="1"/>
    <col min="11778" max="11778" width="12.83203125" style="8" customWidth="1"/>
    <col min="11779" max="11779" width="15.5" style="8" customWidth="1"/>
    <col min="11780" max="11782" width="11.5" style="8"/>
    <col min="11783" max="11783" width="26.6640625" style="8" customWidth="1"/>
    <col min="11784" max="12032" width="11.5" style="8"/>
    <col min="12033" max="12033" width="43.83203125" style="8" customWidth="1"/>
    <col min="12034" max="12034" width="12.83203125" style="8" customWidth="1"/>
    <col min="12035" max="12035" width="15.5" style="8" customWidth="1"/>
    <col min="12036" max="12038" width="11.5" style="8"/>
    <col min="12039" max="12039" width="26.6640625" style="8" customWidth="1"/>
    <col min="12040" max="12288" width="11.5" style="8"/>
    <col min="12289" max="12289" width="43.83203125" style="8" customWidth="1"/>
    <col min="12290" max="12290" width="12.83203125" style="8" customWidth="1"/>
    <col min="12291" max="12291" width="15.5" style="8" customWidth="1"/>
    <col min="12292" max="12294" width="11.5" style="8"/>
    <col min="12295" max="12295" width="26.6640625" style="8" customWidth="1"/>
    <col min="12296" max="12544" width="11.5" style="8"/>
    <col min="12545" max="12545" width="43.83203125" style="8" customWidth="1"/>
    <col min="12546" max="12546" width="12.83203125" style="8" customWidth="1"/>
    <col min="12547" max="12547" width="15.5" style="8" customWidth="1"/>
    <col min="12548" max="12550" width="11.5" style="8"/>
    <col min="12551" max="12551" width="26.6640625" style="8" customWidth="1"/>
    <col min="12552" max="12800" width="11.5" style="8"/>
    <col min="12801" max="12801" width="43.83203125" style="8" customWidth="1"/>
    <col min="12802" max="12802" width="12.83203125" style="8" customWidth="1"/>
    <col min="12803" max="12803" width="15.5" style="8" customWidth="1"/>
    <col min="12804" max="12806" width="11.5" style="8"/>
    <col min="12807" max="12807" width="26.6640625" style="8" customWidth="1"/>
    <col min="12808" max="13056" width="11.5" style="8"/>
    <col min="13057" max="13057" width="43.83203125" style="8" customWidth="1"/>
    <col min="13058" max="13058" width="12.83203125" style="8" customWidth="1"/>
    <col min="13059" max="13059" width="15.5" style="8" customWidth="1"/>
    <col min="13060" max="13062" width="11.5" style="8"/>
    <col min="13063" max="13063" width="26.6640625" style="8" customWidth="1"/>
    <col min="13064" max="13312" width="11.5" style="8"/>
    <col min="13313" max="13313" width="43.83203125" style="8" customWidth="1"/>
    <col min="13314" max="13314" width="12.83203125" style="8" customWidth="1"/>
    <col min="13315" max="13315" width="15.5" style="8" customWidth="1"/>
    <col min="13316" max="13318" width="11.5" style="8"/>
    <col min="13319" max="13319" width="26.6640625" style="8" customWidth="1"/>
    <col min="13320" max="13568" width="11.5" style="8"/>
    <col min="13569" max="13569" width="43.83203125" style="8" customWidth="1"/>
    <col min="13570" max="13570" width="12.83203125" style="8" customWidth="1"/>
    <col min="13571" max="13571" width="15.5" style="8" customWidth="1"/>
    <col min="13572" max="13574" width="11.5" style="8"/>
    <col min="13575" max="13575" width="26.6640625" style="8" customWidth="1"/>
    <col min="13576" max="13824" width="11.5" style="8"/>
    <col min="13825" max="13825" width="43.83203125" style="8" customWidth="1"/>
    <col min="13826" max="13826" width="12.83203125" style="8" customWidth="1"/>
    <col min="13827" max="13827" width="15.5" style="8" customWidth="1"/>
    <col min="13828" max="13830" width="11.5" style="8"/>
    <col min="13831" max="13831" width="26.6640625" style="8" customWidth="1"/>
    <col min="13832" max="14080" width="11.5" style="8"/>
    <col min="14081" max="14081" width="43.83203125" style="8" customWidth="1"/>
    <col min="14082" max="14082" width="12.83203125" style="8" customWidth="1"/>
    <col min="14083" max="14083" width="15.5" style="8" customWidth="1"/>
    <col min="14084" max="14086" width="11.5" style="8"/>
    <col min="14087" max="14087" width="26.6640625" style="8" customWidth="1"/>
    <col min="14088" max="14336" width="11.5" style="8"/>
    <col min="14337" max="14337" width="43.83203125" style="8" customWidth="1"/>
    <col min="14338" max="14338" width="12.83203125" style="8" customWidth="1"/>
    <col min="14339" max="14339" width="15.5" style="8" customWidth="1"/>
    <col min="14340" max="14342" width="11.5" style="8"/>
    <col min="14343" max="14343" width="26.6640625" style="8" customWidth="1"/>
    <col min="14344" max="14592" width="11.5" style="8"/>
    <col min="14593" max="14593" width="43.83203125" style="8" customWidth="1"/>
    <col min="14594" max="14594" width="12.83203125" style="8" customWidth="1"/>
    <col min="14595" max="14595" width="15.5" style="8" customWidth="1"/>
    <col min="14596" max="14598" width="11.5" style="8"/>
    <col min="14599" max="14599" width="26.6640625" style="8" customWidth="1"/>
    <col min="14600" max="14848" width="11.5" style="8"/>
    <col min="14849" max="14849" width="43.83203125" style="8" customWidth="1"/>
    <col min="14850" max="14850" width="12.83203125" style="8" customWidth="1"/>
    <col min="14851" max="14851" width="15.5" style="8" customWidth="1"/>
    <col min="14852" max="14854" width="11.5" style="8"/>
    <col min="14855" max="14855" width="26.6640625" style="8" customWidth="1"/>
    <col min="14856" max="15104" width="11.5" style="8"/>
    <col min="15105" max="15105" width="43.83203125" style="8" customWidth="1"/>
    <col min="15106" max="15106" width="12.83203125" style="8" customWidth="1"/>
    <col min="15107" max="15107" width="15.5" style="8" customWidth="1"/>
    <col min="15108" max="15110" width="11.5" style="8"/>
    <col min="15111" max="15111" width="26.6640625" style="8" customWidth="1"/>
    <col min="15112" max="15360" width="11.5" style="8"/>
    <col min="15361" max="15361" width="43.83203125" style="8" customWidth="1"/>
    <col min="15362" max="15362" width="12.83203125" style="8" customWidth="1"/>
    <col min="15363" max="15363" width="15.5" style="8" customWidth="1"/>
    <col min="15364" max="15366" width="11.5" style="8"/>
    <col min="15367" max="15367" width="26.6640625" style="8" customWidth="1"/>
    <col min="15368" max="15616" width="11.5" style="8"/>
    <col min="15617" max="15617" width="43.83203125" style="8" customWidth="1"/>
    <col min="15618" max="15618" width="12.83203125" style="8" customWidth="1"/>
    <col min="15619" max="15619" width="15.5" style="8" customWidth="1"/>
    <col min="15620" max="15622" width="11.5" style="8"/>
    <col min="15623" max="15623" width="26.6640625" style="8" customWidth="1"/>
    <col min="15624" max="15872" width="11.5" style="8"/>
    <col min="15873" max="15873" width="43.83203125" style="8" customWidth="1"/>
    <col min="15874" max="15874" width="12.83203125" style="8" customWidth="1"/>
    <col min="15875" max="15875" width="15.5" style="8" customWidth="1"/>
    <col min="15876" max="15878" width="11.5" style="8"/>
    <col min="15879" max="15879" width="26.6640625" style="8" customWidth="1"/>
    <col min="15880" max="16128" width="11.5" style="8"/>
    <col min="16129" max="16129" width="43.83203125" style="8" customWidth="1"/>
    <col min="16130" max="16130" width="12.83203125" style="8" customWidth="1"/>
    <col min="16131" max="16131" width="15.5" style="8" customWidth="1"/>
    <col min="16132" max="16134" width="11.5" style="8"/>
    <col min="16135" max="16135" width="26.6640625" style="8" customWidth="1"/>
    <col min="16136" max="16384" width="11.5" style="8"/>
  </cols>
  <sheetData>
    <row r="1" spans="1:7" s="7" customFormat="1" x14ac:dyDescent="0.15">
      <c r="A1" s="764"/>
      <c r="B1" s="765" t="s">
        <v>46</v>
      </c>
      <c r="C1" s="766"/>
      <c r="D1" s="766"/>
      <c r="E1" s="766"/>
      <c r="F1" s="767"/>
      <c r="G1" s="6" t="s">
        <v>47</v>
      </c>
    </row>
    <row r="2" spans="1:7" s="7" customFormat="1" x14ac:dyDescent="0.15">
      <c r="A2" s="764"/>
      <c r="B2" s="768"/>
      <c r="C2" s="769"/>
      <c r="D2" s="769"/>
      <c r="E2" s="769"/>
      <c r="F2" s="770"/>
      <c r="G2" s="6" t="s">
        <v>39</v>
      </c>
    </row>
    <row r="3" spans="1:7" s="7" customFormat="1" x14ac:dyDescent="0.15">
      <c r="A3" s="764"/>
      <c r="B3" s="771"/>
      <c r="C3" s="772"/>
      <c r="D3" s="772"/>
      <c r="E3" s="772"/>
      <c r="F3" s="773"/>
      <c r="G3" s="6" t="s">
        <v>38</v>
      </c>
    </row>
    <row r="4" spans="1:7" x14ac:dyDescent="0.15">
      <c r="A4" s="774" t="s">
        <v>127</v>
      </c>
      <c r="B4" s="774"/>
      <c r="C4" s="774"/>
      <c r="D4" s="774"/>
      <c r="E4" s="774"/>
      <c r="F4" s="774"/>
      <c r="G4" s="774"/>
    </row>
    <row r="5" spans="1:7" x14ac:dyDescent="0.15">
      <c r="A5" s="775" t="s">
        <v>37</v>
      </c>
      <c r="B5" s="775"/>
      <c r="C5" s="775"/>
      <c r="D5" s="775"/>
      <c r="E5" s="775"/>
      <c r="F5" s="775"/>
      <c r="G5" s="775"/>
    </row>
    <row r="6" spans="1:7" x14ac:dyDescent="0.15">
      <c r="A6" s="999" t="s">
        <v>289</v>
      </c>
      <c r="B6" s="776"/>
      <c r="C6" s="776"/>
      <c r="D6" s="776"/>
      <c r="E6" s="776"/>
      <c r="F6" s="776"/>
      <c r="G6" s="776"/>
    </row>
    <row r="7" spans="1:7" x14ac:dyDescent="0.15">
      <c r="A7" s="775" t="s">
        <v>36</v>
      </c>
      <c r="B7" s="775"/>
      <c r="C7" s="775"/>
      <c r="D7" s="775"/>
      <c r="E7" s="775"/>
      <c r="F7" s="775"/>
      <c r="G7" s="775"/>
    </row>
    <row r="8" spans="1:7" x14ac:dyDescent="0.15">
      <c r="A8" s="777"/>
      <c r="B8" s="777"/>
      <c r="C8" s="777"/>
      <c r="D8" s="777"/>
      <c r="E8" s="777"/>
      <c r="F8" s="777"/>
      <c r="G8" s="777"/>
    </row>
    <row r="9" spans="1:7" x14ac:dyDescent="0.15">
      <c r="A9" s="775" t="s">
        <v>35</v>
      </c>
      <c r="B9" s="775"/>
      <c r="C9" s="775"/>
      <c r="D9" s="775"/>
      <c r="E9" s="775"/>
      <c r="F9" s="775"/>
      <c r="G9" s="775"/>
    </row>
    <row r="10" spans="1:7" x14ac:dyDescent="0.15">
      <c r="A10" s="777" t="s">
        <v>35</v>
      </c>
      <c r="B10" s="777"/>
      <c r="C10" s="777"/>
      <c r="D10" s="777"/>
      <c r="E10" s="777"/>
      <c r="F10" s="777"/>
      <c r="G10" s="777"/>
    </row>
    <row r="11" spans="1:7" x14ac:dyDescent="0.15">
      <c r="A11" s="778" t="s">
        <v>48</v>
      </c>
      <c r="B11" s="778"/>
      <c r="C11" s="778"/>
      <c r="D11" s="778"/>
      <c r="E11" s="778"/>
      <c r="F11" s="778"/>
      <c r="G11" s="778"/>
    </row>
    <row r="12" spans="1:7" x14ac:dyDescent="0.15">
      <c r="A12" s="724" t="s">
        <v>129</v>
      </c>
      <c r="B12" s="724"/>
      <c r="C12" s="724"/>
      <c r="D12" s="724"/>
      <c r="E12" s="724"/>
      <c r="F12" s="724"/>
      <c r="G12" s="724"/>
    </row>
    <row r="13" spans="1:7" x14ac:dyDescent="0.15">
      <c r="A13" s="761" t="s">
        <v>33</v>
      </c>
      <c r="B13" s="762"/>
      <c r="C13" s="762"/>
      <c r="D13" s="762"/>
      <c r="E13" s="762"/>
      <c r="F13" s="762"/>
      <c r="G13" s="763"/>
    </row>
    <row r="14" spans="1:7" x14ac:dyDescent="0.15">
      <c r="A14" s="1000" t="s">
        <v>290</v>
      </c>
      <c r="B14" s="1001"/>
      <c r="C14" s="1002"/>
      <c r="D14" s="785" t="s">
        <v>284</v>
      </c>
      <c r="E14" s="786"/>
      <c r="F14" s="786"/>
      <c r="G14" s="787"/>
    </row>
    <row r="15" spans="1:7" x14ac:dyDescent="0.15">
      <c r="A15" s="1003"/>
      <c r="B15" s="745"/>
      <c r="C15" s="1004"/>
      <c r="D15" s="788"/>
      <c r="E15" s="789"/>
      <c r="F15" s="789"/>
      <c r="G15" s="790"/>
    </row>
    <row r="16" spans="1:7" x14ac:dyDescent="0.15">
      <c r="A16" s="1003"/>
      <c r="B16" s="745"/>
      <c r="C16" s="1004"/>
      <c r="D16" s="788"/>
      <c r="E16" s="789"/>
      <c r="F16" s="789"/>
      <c r="G16" s="790"/>
    </row>
    <row r="17" spans="1:7" x14ac:dyDescent="0.15">
      <c r="A17" s="1003"/>
      <c r="B17" s="745"/>
      <c r="C17" s="1004"/>
      <c r="D17" s="788"/>
      <c r="E17" s="789"/>
      <c r="F17" s="789"/>
      <c r="G17" s="790"/>
    </row>
    <row r="18" spans="1:7" x14ac:dyDescent="0.15">
      <c r="A18" s="1003"/>
      <c r="B18" s="745"/>
      <c r="C18" s="1004"/>
      <c r="D18" s="788"/>
      <c r="E18" s="789"/>
      <c r="F18" s="789"/>
      <c r="G18" s="790"/>
    </row>
    <row r="19" spans="1:7" x14ac:dyDescent="0.15">
      <c r="A19" s="1003"/>
      <c r="B19" s="745"/>
      <c r="C19" s="1004"/>
      <c r="D19" s="788"/>
      <c r="E19" s="789"/>
      <c r="F19" s="789"/>
      <c r="G19" s="790"/>
    </row>
    <row r="20" spans="1:7" x14ac:dyDescent="0.15">
      <c r="A20" s="1003"/>
      <c r="B20" s="745"/>
      <c r="C20" s="1004"/>
      <c r="D20" s="788"/>
      <c r="E20" s="789"/>
      <c r="F20" s="789"/>
      <c r="G20" s="790"/>
    </row>
    <row r="21" spans="1:7" x14ac:dyDescent="0.15">
      <c r="A21" s="1003"/>
      <c r="B21" s="745"/>
      <c r="C21" s="1004"/>
      <c r="D21" s="788"/>
      <c r="E21" s="789"/>
      <c r="F21" s="789"/>
      <c r="G21" s="790"/>
    </row>
    <row r="22" spans="1:7" x14ac:dyDescent="0.15">
      <c r="A22" s="1003"/>
      <c r="B22" s="745"/>
      <c r="C22" s="1004"/>
      <c r="D22" s="788"/>
      <c r="E22" s="789"/>
      <c r="F22" s="789"/>
      <c r="G22" s="790"/>
    </row>
    <row r="23" spans="1:7" x14ac:dyDescent="0.15">
      <c r="A23" s="1003"/>
      <c r="B23" s="745"/>
      <c r="C23" s="1004"/>
      <c r="D23" s="788"/>
      <c r="E23" s="789"/>
      <c r="F23" s="789"/>
      <c r="G23" s="790"/>
    </row>
    <row r="24" spans="1:7" x14ac:dyDescent="0.15">
      <c r="A24" s="1003"/>
      <c r="B24" s="745"/>
      <c r="C24" s="1004"/>
      <c r="D24" s="788"/>
      <c r="E24" s="789"/>
      <c r="F24" s="789"/>
      <c r="G24" s="790"/>
    </row>
    <row r="25" spans="1:7" x14ac:dyDescent="0.15">
      <c r="A25" s="1003"/>
      <c r="B25" s="745"/>
      <c r="C25" s="1004"/>
      <c r="D25" s="788"/>
      <c r="E25" s="789"/>
      <c r="F25" s="789"/>
      <c r="G25" s="790"/>
    </row>
    <row r="26" spans="1:7" x14ac:dyDescent="0.15">
      <c r="A26" s="1003"/>
      <c r="B26" s="745"/>
      <c r="C26" s="1004"/>
      <c r="D26" s="788"/>
      <c r="E26" s="789"/>
      <c r="F26" s="789"/>
      <c r="G26" s="790"/>
    </row>
    <row r="27" spans="1:7" x14ac:dyDescent="0.15">
      <c r="A27" s="1005"/>
      <c r="B27" s="746"/>
      <c r="C27" s="1006"/>
      <c r="D27" s="834"/>
      <c r="E27" s="835"/>
      <c r="F27" s="835"/>
      <c r="G27" s="836"/>
    </row>
    <row r="28" spans="1:7" x14ac:dyDescent="0.15">
      <c r="A28" s="812" t="s">
        <v>66</v>
      </c>
      <c r="B28" s="813"/>
      <c r="C28" s="813"/>
      <c r="D28" s="813"/>
      <c r="E28" s="813"/>
      <c r="F28" s="813"/>
      <c r="G28" s="813"/>
    </row>
    <row r="29" spans="1:7" x14ac:dyDescent="0.15">
      <c r="A29" s="779" t="s">
        <v>291</v>
      </c>
      <c r="B29" s="780"/>
      <c r="C29" s="780"/>
      <c r="D29" s="780"/>
      <c r="E29" s="780"/>
      <c r="F29" s="780"/>
      <c r="G29" s="781"/>
    </row>
    <row r="30" spans="1:7" x14ac:dyDescent="0.15">
      <c r="A30" s="782"/>
      <c r="B30" s="783"/>
      <c r="C30" s="783"/>
      <c r="D30" s="783"/>
      <c r="E30" s="783"/>
      <c r="F30" s="783"/>
      <c r="G30" s="784"/>
    </row>
    <row r="31" spans="1:7" x14ac:dyDescent="0.15">
      <c r="A31" s="1007"/>
      <c r="B31" s="1008"/>
      <c r="C31" s="1008"/>
      <c r="D31" s="1008"/>
      <c r="E31" s="1008"/>
      <c r="F31" s="1008"/>
      <c r="G31" s="1009"/>
    </row>
    <row r="32" spans="1:7" ht="15" thickBot="1" x14ac:dyDescent="0.2">
      <c r="A32" s="803" t="s">
        <v>30</v>
      </c>
      <c r="B32" s="804"/>
      <c r="C32" s="804"/>
      <c r="D32" s="804"/>
      <c r="E32" s="804"/>
      <c r="F32" s="804"/>
      <c r="G32" s="805"/>
    </row>
    <row r="33" spans="1:7" x14ac:dyDescent="0.15">
      <c r="A33" s="828" t="s">
        <v>56</v>
      </c>
      <c r="B33" s="829"/>
      <c r="C33" s="829"/>
      <c r="D33" s="829"/>
      <c r="E33" s="829"/>
      <c r="F33" s="829"/>
      <c r="G33" s="830"/>
    </row>
    <row r="34" spans="1:7" x14ac:dyDescent="0.15">
      <c r="A34" s="831"/>
      <c r="B34" s="832"/>
      <c r="C34" s="832"/>
      <c r="D34" s="832"/>
      <c r="E34" s="832"/>
      <c r="F34" s="832"/>
      <c r="G34" s="833"/>
    </row>
    <row r="35" spans="1:7" x14ac:dyDescent="0.15">
      <c r="A35" s="831"/>
      <c r="B35" s="832"/>
      <c r="C35" s="832"/>
      <c r="D35" s="832"/>
      <c r="E35" s="832"/>
      <c r="F35" s="832"/>
      <c r="G35" s="833"/>
    </row>
    <row r="36" spans="1:7" ht="15" thickBot="1" x14ac:dyDescent="0.2">
      <c r="A36" s="831"/>
      <c r="B36" s="832"/>
      <c r="C36" s="832"/>
      <c r="D36" s="832"/>
      <c r="E36" s="832"/>
      <c r="F36" s="832"/>
      <c r="G36" s="833"/>
    </row>
    <row r="37" spans="1:7" ht="15" thickBot="1" x14ac:dyDescent="0.2">
      <c r="A37" s="794" t="s">
        <v>52</v>
      </c>
      <c r="B37" s="795"/>
      <c r="C37" s="795"/>
      <c r="D37" s="795"/>
      <c r="E37" s="795"/>
      <c r="F37" s="795"/>
      <c r="G37" s="796"/>
    </row>
    <row r="38" spans="1:7" ht="15" thickBot="1" x14ac:dyDescent="0.2">
      <c r="A38" s="797" t="s">
        <v>53</v>
      </c>
      <c r="B38" s="798"/>
      <c r="C38" s="798"/>
      <c r="D38" s="798"/>
      <c r="E38" s="798"/>
      <c r="F38" s="798"/>
      <c r="G38" s="799"/>
    </row>
    <row r="39" spans="1:7" ht="15" thickBot="1" x14ac:dyDescent="0.2">
      <c r="A39" s="794" t="s">
        <v>28</v>
      </c>
      <c r="B39" s="795"/>
      <c r="C39" s="795"/>
      <c r="D39" s="795"/>
      <c r="E39" s="795"/>
      <c r="F39" s="795"/>
      <c r="G39" s="796"/>
    </row>
    <row r="40" spans="1:7" x14ac:dyDescent="0.15">
      <c r="A40" s="800" t="s">
        <v>63</v>
      </c>
      <c r="B40" s="801"/>
      <c r="C40" s="801"/>
      <c r="D40" s="801"/>
      <c r="E40" s="801"/>
      <c r="F40" s="801"/>
      <c r="G40" s="802"/>
    </row>
    <row r="41" spans="1:7" x14ac:dyDescent="0.15">
      <c r="A41" s="747" t="s">
        <v>27</v>
      </c>
      <c r="B41" s="748"/>
      <c r="C41" s="748"/>
      <c r="D41" s="748"/>
      <c r="E41" s="748"/>
      <c r="F41" s="748"/>
      <c r="G41" s="749"/>
    </row>
    <row r="42" spans="1:7" x14ac:dyDescent="0.15">
      <c r="A42" s="9" t="s">
        <v>54</v>
      </c>
      <c r="B42" s="10"/>
      <c r="C42" s="10"/>
      <c r="D42" s="10"/>
      <c r="E42" s="10"/>
      <c r="F42" s="10"/>
      <c r="G42" s="10"/>
    </row>
    <row r="43" spans="1:7" x14ac:dyDescent="0.15">
      <c r="A43" s="743" t="s">
        <v>55</v>
      </c>
      <c r="B43" s="743"/>
      <c r="C43" s="11"/>
      <c r="D43" s="11"/>
      <c r="E43" s="11"/>
      <c r="F43" s="11"/>
      <c r="G43" s="11"/>
    </row>
    <row r="44" spans="1:7" x14ac:dyDescent="0.15">
      <c r="A44" s="12"/>
      <c r="B44" s="12"/>
      <c r="C44" s="12"/>
      <c r="D44" s="12"/>
      <c r="E44" s="12"/>
      <c r="F44" s="12"/>
      <c r="G44" s="12"/>
    </row>
  </sheetData>
  <mergeCells count="24">
    <mergeCell ref="A43:B43"/>
    <mergeCell ref="A14:C27"/>
    <mergeCell ref="D14:G27"/>
    <mergeCell ref="A28:G28"/>
    <mergeCell ref="A29:G31"/>
    <mergeCell ref="A32:G32"/>
    <mergeCell ref="A33:G36"/>
    <mergeCell ref="A37:G37"/>
    <mergeCell ref="A38:G38"/>
    <mergeCell ref="A39:G39"/>
    <mergeCell ref="A40:G40"/>
    <mergeCell ref="A41:G41"/>
    <mergeCell ref="A13:G13"/>
    <mergeCell ref="A1:A3"/>
    <mergeCell ref="B1:F3"/>
    <mergeCell ref="A4:G4"/>
    <mergeCell ref="A5:G5"/>
    <mergeCell ref="A6:G6"/>
    <mergeCell ref="A7:G7"/>
    <mergeCell ref="A8:G8"/>
    <mergeCell ref="A9:G9"/>
    <mergeCell ref="A10:G10"/>
    <mergeCell ref="A11:G11"/>
    <mergeCell ref="A12:G12"/>
  </mergeCell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B7B23C-9675-FA4B-AF40-DFA492A96748}">
  <sheetPr>
    <tabColor theme="6" tint="0.59999389629810485"/>
  </sheetPr>
  <dimension ref="B2:J39"/>
  <sheetViews>
    <sheetView showGridLines="0" view="pageBreakPreview" zoomScaleNormal="93" zoomScaleSheetLayoutView="100" zoomScalePageLayoutView="80" workbookViewId="0">
      <selection activeCell="B11" sqref="B11:H11"/>
    </sheetView>
  </sheetViews>
  <sheetFormatPr baseColWidth="10" defaultColWidth="11.5" defaultRowHeight="13" x14ac:dyDescent="0.15"/>
  <cols>
    <col min="1" max="1" width="3.5" style="2" customWidth="1"/>
    <col min="2" max="2" width="4.1640625" style="2" customWidth="1"/>
    <col min="3" max="3" width="76.5" style="2" customWidth="1"/>
    <col min="4" max="4" width="21" style="2" customWidth="1"/>
    <col min="5" max="5" width="10.83203125" style="2" customWidth="1"/>
    <col min="6" max="6" width="22.5" style="3" customWidth="1"/>
    <col min="7" max="7" width="21.6640625" style="3" customWidth="1"/>
    <col min="8" max="8" width="15.5" style="3" customWidth="1"/>
    <col min="9" max="9" width="22.1640625" style="3" customWidth="1"/>
    <col min="10" max="10" width="16.83203125" style="3" customWidth="1"/>
    <col min="11" max="257" width="11.5" style="2"/>
    <col min="258" max="258" width="4.1640625" style="2" customWidth="1"/>
    <col min="259" max="259" width="76.5" style="2" customWidth="1"/>
    <col min="260" max="260" width="21" style="2" customWidth="1"/>
    <col min="261" max="261" width="10.83203125" style="2" customWidth="1"/>
    <col min="262" max="262" width="22.5" style="2" customWidth="1"/>
    <col min="263" max="263" width="21.6640625" style="2" customWidth="1"/>
    <col min="264" max="264" width="15.5" style="2" customWidth="1"/>
    <col min="265" max="265" width="22.1640625" style="2" customWidth="1"/>
    <col min="266" max="266" width="16.83203125" style="2" customWidth="1"/>
    <col min="267" max="513" width="11.5" style="2"/>
    <col min="514" max="514" width="4.1640625" style="2" customWidth="1"/>
    <col min="515" max="515" width="76.5" style="2" customWidth="1"/>
    <col min="516" max="516" width="21" style="2" customWidth="1"/>
    <col min="517" max="517" width="10.83203125" style="2" customWidth="1"/>
    <col min="518" max="518" width="22.5" style="2" customWidth="1"/>
    <col min="519" max="519" width="21.6640625" style="2" customWidth="1"/>
    <col min="520" max="520" width="15.5" style="2" customWidth="1"/>
    <col min="521" max="521" width="22.1640625" style="2" customWidth="1"/>
    <col min="522" max="522" width="16.83203125" style="2" customWidth="1"/>
    <col min="523" max="769" width="11.5" style="2"/>
    <col min="770" max="770" width="4.1640625" style="2" customWidth="1"/>
    <col min="771" max="771" width="76.5" style="2" customWidth="1"/>
    <col min="772" max="772" width="21" style="2" customWidth="1"/>
    <col min="773" max="773" width="10.83203125" style="2" customWidth="1"/>
    <col min="774" max="774" width="22.5" style="2" customWidth="1"/>
    <col min="775" max="775" width="21.6640625" style="2" customWidth="1"/>
    <col min="776" max="776" width="15.5" style="2" customWidth="1"/>
    <col min="777" max="777" width="22.1640625" style="2" customWidth="1"/>
    <col min="778" max="778" width="16.83203125" style="2" customWidth="1"/>
    <col min="779" max="1025" width="11.5" style="2"/>
    <col min="1026" max="1026" width="4.1640625" style="2" customWidth="1"/>
    <col min="1027" max="1027" width="76.5" style="2" customWidth="1"/>
    <col min="1028" max="1028" width="21" style="2" customWidth="1"/>
    <col min="1029" max="1029" width="10.83203125" style="2" customWidth="1"/>
    <col min="1030" max="1030" width="22.5" style="2" customWidth="1"/>
    <col min="1031" max="1031" width="21.6640625" style="2" customWidth="1"/>
    <col min="1032" max="1032" width="15.5" style="2" customWidth="1"/>
    <col min="1033" max="1033" width="22.1640625" style="2" customWidth="1"/>
    <col min="1034" max="1034" width="16.83203125" style="2" customWidth="1"/>
    <col min="1035" max="1281" width="11.5" style="2"/>
    <col min="1282" max="1282" width="4.1640625" style="2" customWidth="1"/>
    <col min="1283" max="1283" width="76.5" style="2" customWidth="1"/>
    <col min="1284" max="1284" width="21" style="2" customWidth="1"/>
    <col min="1285" max="1285" width="10.83203125" style="2" customWidth="1"/>
    <col min="1286" max="1286" width="22.5" style="2" customWidth="1"/>
    <col min="1287" max="1287" width="21.6640625" style="2" customWidth="1"/>
    <col min="1288" max="1288" width="15.5" style="2" customWidth="1"/>
    <col min="1289" max="1289" width="22.1640625" style="2" customWidth="1"/>
    <col min="1290" max="1290" width="16.83203125" style="2" customWidth="1"/>
    <col min="1291" max="1537" width="11.5" style="2"/>
    <col min="1538" max="1538" width="4.1640625" style="2" customWidth="1"/>
    <col min="1539" max="1539" width="76.5" style="2" customWidth="1"/>
    <col min="1540" max="1540" width="21" style="2" customWidth="1"/>
    <col min="1541" max="1541" width="10.83203125" style="2" customWidth="1"/>
    <col min="1542" max="1542" width="22.5" style="2" customWidth="1"/>
    <col min="1543" max="1543" width="21.6640625" style="2" customWidth="1"/>
    <col min="1544" max="1544" width="15.5" style="2" customWidth="1"/>
    <col min="1545" max="1545" width="22.1640625" style="2" customWidth="1"/>
    <col min="1546" max="1546" width="16.83203125" style="2" customWidth="1"/>
    <col min="1547" max="1793" width="11.5" style="2"/>
    <col min="1794" max="1794" width="4.1640625" style="2" customWidth="1"/>
    <col min="1795" max="1795" width="76.5" style="2" customWidth="1"/>
    <col min="1796" max="1796" width="21" style="2" customWidth="1"/>
    <col min="1797" max="1797" width="10.83203125" style="2" customWidth="1"/>
    <col min="1798" max="1798" width="22.5" style="2" customWidth="1"/>
    <col min="1799" max="1799" width="21.6640625" style="2" customWidth="1"/>
    <col min="1800" max="1800" width="15.5" style="2" customWidth="1"/>
    <col min="1801" max="1801" width="22.1640625" style="2" customWidth="1"/>
    <col min="1802" max="1802" width="16.83203125" style="2" customWidth="1"/>
    <col min="1803" max="2049" width="11.5" style="2"/>
    <col min="2050" max="2050" width="4.1640625" style="2" customWidth="1"/>
    <col min="2051" max="2051" width="76.5" style="2" customWidth="1"/>
    <col min="2052" max="2052" width="21" style="2" customWidth="1"/>
    <col min="2053" max="2053" width="10.83203125" style="2" customWidth="1"/>
    <col min="2054" max="2054" width="22.5" style="2" customWidth="1"/>
    <col min="2055" max="2055" width="21.6640625" style="2" customWidth="1"/>
    <col min="2056" max="2056" width="15.5" style="2" customWidth="1"/>
    <col min="2057" max="2057" width="22.1640625" style="2" customWidth="1"/>
    <col min="2058" max="2058" width="16.83203125" style="2" customWidth="1"/>
    <col min="2059" max="2305" width="11.5" style="2"/>
    <col min="2306" max="2306" width="4.1640625" style="2" customWidth="1"/>
    <col min="2307" max="2307" width="76.5" style="2" customWidth="1"/>
    <col min="2308" max="2308" width="21" style="2" customWidth="1"/>
    <col min="2309" max="2309" width="10.83203125" style="2" customWidth="1"/>
    <col min="2310" max="2310" width="22.5" style="2" customWidth="1"/>
    <col min="2311" max="2311" width="21.6640625" style="2" customWidth="1"/>
    <col min="2312" max="2312" width="15.5" style="2" customWidth="1"/>
    <col min="2313" max="2313" width="22.1640625" style="2" customWidth="1"/>
    <col min="2314" max="2314" width="16.83203125" style="2" customWidth="1"/>
    <col min="2315" max="2561" width="11.5" style="2"/>
    <col min="2562" max="2562" width="4.1640625" style="2" customWidth="1"/>
    <col min="2563" max="2563" width="76.5" style="2" customWidth="1"/>
    <col min="2564" max="2564" width="21" style="2" customWidth="1"/>
    <col min="2565" max="2565" width="10.83203125" style="2" customWidth="1"/>
    <col min="2566" max="2566" width="22.5" style="2" customWidth="1"/>
    <col min="2567" max="2567" width="21.6640625" style="2" customWidth="1"/>
    <col min="2568" max="2568" width="15.5" style="2" customWidth="1"/>
    <col min="2569" max="2569" width="22.1640625" style="2" customWidth="1"/>
    <col min="2570" max="2570" width="16.83203125" style="2" customWidth="1"/>
    <col min="2571" max="2817" width="11.5" style="2"/>
    <col min="2818" max="2818" width="4.1640625" style="2" customWidth="1"/>
    <col min="2819" max="2819" width="76.5" style="2" customWidth="1"/>
    <col min="2820" max="2820" width="21" style="2" customWidth="1"/>
    <col min="2821" max="2821" width="10.83203125" style="2" customWidth="1"/>
    <col min="2822" max="2822" width="22.5" style="2" customWidth="1"/>
    <col min="2823" max="2823" width="21.6640625" style="2" customWidth="1"/>
    <col min="2824" max="2824" width="15.5" style="2" customWidth="1"/>
    <col min="2825" max="2825" width="22.1640625" style="2" customWidth="1"/>
    <col min="2826" max="2826" width="16.83203125" style="2" customWidth="1"/>
    <col min="2827" max="3073" width="11.5" style="2"/>
    <col min="3074" max="3074" width="4.1640625" style="2" customWidth="1"/>
    <col min="3075" max="3075" width="76.5" style="2" customWidth="1"/>
    <col min="3076" max="3076" width="21" style="2" customWidth="1"/>
    <col min="3077" max="3077" width="10.83203125" style="2" customWidth="1"/>
    <col min="3078" max="3078" width="22.5" style="2" customWidth="1"/>
    <col min="3079" max="3079" width="21.6640625" style="2" customWidth="1"/>
    <col min="3080" max="3080" width="15.5" style="2" customWidth="1"/>
    <col min="3081" max="3081" width="22.1640625" style="2" customWidth="1"/>
    <col min="3082" max="3082" width="16.83203125" style="2" customWidth="1"/>
    <col min="3083" max="3329" width="11.5" style="2"/>
    <col min="3330" max="3330" width="4.1640625" style="2" customWidth="1"/>
    <col min="3331" max="3331" width="76.5" style="2" customWidth="1"/>
    <col min="3332" max="3332" width="21" style="2" customWidth="1"/>
    <col min="3333" max="3333" width="10.83203125" style="2" customWidth="1"/>
    <col min="3334" max="3334" width="22.5" style="2" customWidth="1"/>
    <col min="3335" max="3335" width="21.6640625" style="2" customWidth="1"/>
    <col min="3336" max="3336" width="15.5" style="2" customWidth="1"/>
    <col min="3337" max="3337" width="22.1640625" style="2" customWidth="1"/>
    <col min="3338" max="3338" width="16.83203125" style="2" customWidth="1"/>
    <col min="3339" max="3585" width="11.5" style="2"/>
    <col min="3586" max="3586" width="4.1640625" style="2" customWidth="1"/>
    <col min="3587" max="3587" width="76.5" style="2" customWidth="1"/>
    <col min="3588" max="3588" width="21" style="2" customWidth="1"/>
    <col min="3589" max="3589" width="10.83203125" style="2" customWidth="1"/>
    <col min="3590" max="3590" width="22.5" style="2" customWidth="1"/>
    <col min="3591" max="3591" width="21.6640625" style="2" customWidth="1"/>
    <col min="3592" max="3592" width="15.5" style="2" customWidth="1"/>
    <col min="3593" max="3593" width="22.1640625" style="2" customWidth="1"/>
    <col min="3594" max="3594" width="16.83203125" style="2" customWidth="1"/>
    <col min="3595" max="3841" width="11.5" style="2"/>
    <col min="3842" max="3842" width="4.1640625" style="2" customWidth="1"/>
    <col min="3843" max="3843" width="76.5" style="2" customWidth="1"/>
    <col min="3844" max="3844" width="21" style="2" customWidth="1"/>
    <col min="3845" max="3845" width="10.83203125" style="2" customWidth="1"/>
    <col min="3846" max="3846" width="22.5" style="2" customWidth="1"/>
    <col min="3847" max="3847" width="21.6640625" style="2" customWidth="1"/>
    <col min="3848" max="3848" width="15.5" style="2" customWidth="1"/>
    <col min="3849" max="3849" width="22.1640625" style="2" customWidth="1"/>
    <col min="3850" max="3850" width="16.83203125" style="2" customWidth="1"/>
    <col min="3851" max="4097" width="11.5" style="2"/>
    <col min="4098" max="4098" width="4.1640625" style="2" customWidth="1"/>
    <col min="4099" max="4099" width="76.5" style="2" customWidth="1"/>
    <col min="4100" max="4100" width="21" style="2" customWidth="1"/>
    <col min="4101" max="4101" width="10.83203125" style="2" customWidth="1"/>
    <col min="4102" max="4102" width="22.5" style="2" customWidth="1"/>
    <col min="4103" max="4103" width="21.6640625" style="2" customWidth="1"/>
    <col min="4104" max="4104" width="15.5" style="2" customWidth="1"/>
    <col min="4105" max="4105" width="22.1640625" style="2" customWidth="1"/>
    <col min="4106" max="4106" width="16.83203125" style="2" customWidth="1"/>
    <col min="4107" max="4353" width="11.5" style="2"/>
    <col min="4354" max="4354" width="4.1640625" style="2" customWidth="1"/>
    <col min="4355" max="4355" width="76.5" style="2" customWidth="1"/>
    <col min="4356" max="4356" width="21" style="2" customWidth="1"/>
    <col min="4357" max="4357" width="10.83203125" style="2" customWidth="1"/>
    <col min="4358" max="4358" width="22.5" style="2" customWidth="1"/>
    <col min="4359" max="4359" width="21.6640625" style="2" customWidth="1"/>
    <col min="4360" max="4360" width="15.5" style="2" customWidth="1"/>
    <col min="4361" max="4361" width="22.1640625" style="2" customWidth="1"/>
    <col min="4362" max="4362" width="16.83203125" style="2" customWidth="1"/>
    <col min="4363" max="4609" width="11.5" style="2"/>
    <col min="4610" max="4610" width="4.1640625" style="2" customWidth="1"/>
    <col min="4611" max="4611" width="76.5" style="2" customWidth="1"/>
    <col min="4612" max="4612" width="21" style="2" customWidth="1"/>
    <col min="4613" max="4613" width="10.83203125" style="2" customWidth="1"/>
    <col min="4614" max="4614" width="22.5" style="2" customWidth="1"/>
    <col min="4615" max="4615" width="21.6640625" style="2" customWidth="1"/>
    <col min="4616" max="4616" width="15.5" style="2" customWidth="1"/>
    <col min="4617" max="4617" width="22.1640625" style="2" customWidth="1"/>
    <col min="4618" max="4618" width="16.83203125" style="2" customWidth="1"/>
    <col min="4619" max="4865" width="11.5" style="2"/>
    <col min="4866" max="4866" width="4.1640625" style="2" customWidth="1"/>
    <col min="4867" max="4867" width="76.5" style="2" customWidth="1"/>
    <col min="4868" max="4868" width="21" style="2" customWidth="1"/>
    <col min="4869" max="4869" width="10.83203125" style="2" customWidth="1"/>
    <col min="4870" max="4870" width="22.5" style="2" customWidth="1"/>
    <col min="4871" max="4871" width="21.6640625" style="2" customWidth="1"/>
    <col min="4872" max="4872" width="15.5" style="2" customWidth="1"/>
    <col min="4873" max="4873" width="22.1640625" style="2" customWidth="1"/>
    <col min="4874" max="4874" width="16.83203125" style="2" customWidth="1"/>
    <col min="4875" max="5121" width="11.5" style="2"/>
    <col min="5122" max="5122" width="4.1640625" style="2" customWidth="1"/>
    <col min="5123" max="5123" width="76.5" style="2" customWidth="1"/>
    <col min="5124" max="5124" width="21" style="2" customWidth="1"/>
    <col min="5125" max="5125" width="10.83203125" style="2" customWidth="1"/>
    <col min="5126" max="5126" width="22.5" style="2" customWidth="1"/>
    <col min="5127" max="5127" width="21.6640625" style="2" customWidth="1"/>
    <col min="5128" max="5128" width="15.5" style="2" customWidth="1"/>
    <col min="5129" max="5129" width="22.1640625" style="2" customWidth="1"/>
    <col min="5130" max="5130" width="16.83203125" style="2" customWidth="1"/>
    <col min="5131" max="5377" width="11.5" style="2"/>
    <col min="5378" max="5378" width="4.1640625" style="2" customWidth="1"/>
    <col min="5379" max="5379" width="76.5" style="2" customWidth="1"/>
    <col min="5380" max="5380" width="21" style="2" customWidth="1"/>
    <col min="5381" max="5381" width="10.83203125" style="2" customWidth="1"/>
    <col min="5382" max="5382" width="22.5" style="2" customWidth="1"/>
    <col min="5383" max="5383" width="21.6640625" style="2" customWidth="1"/>
    <col min="5384" max="5384" width="15.5" style="2" customWidth="1"/>
    <col min="5385" max="5385" width="22.1640625" style="2" customWidth="1"/>
    <col min="5386" max="5386" width="16.83203125" style="2" customWidth="1"/>
    <col min="5387" max="5633" width="11.5" style="2"/>
    <col min="5634" max="5634" width="4.1640625" style="2" customWidth="1"/>
    <col min="5635" max="5635" width="76.5" style="2" customWidth="1"/>
    <col min="5636" max="5636" width="21" style="2" customWidth="1"/>
    <col min="5637" max="5637" width="10.83203125" style="2" customWidth="1"/>
    <col min="5638" max="5638" width="22.5" style="2" customWidth="1"/>
    <col min="5639" max="5639" width="21.6640625" style="2" customWidth="1"/>
    <col min="5640" max="5640" width="15.5" style="2" customWidth="1"/>
    <col min="5641" max="5641" width="22.1640625" style="2" customWidth="1"/>
    <col min="5642" max="5642" width="16.83203125" style="2" customWidth="1"/>
    <col min="5643" max="5889" width="11.5" style="2"/>
    <col min="5890" max="5890" width="4.1640625" style="2" customWidth="1"/>
    <col min="5891" max="5891" width="76.5" style="2" customWidth="1"/>
    <col min="5892" max="5892" width="21" style="2" customWidth="1"/>
    <col min="5893" max="5893" width="10.83203125" style="2" customWidth="1"/>
    <col min="5894" max="5894" width="22.5" style="2" customWidth="1"/>
    <col min="5895" max="5895" width="21.6640625" style="2" customWidth="1"/>
    <col min="5896" max="5896" width="15.5" style="2" customWidth="1"/>
    <col min="5897" max="5897" width="22.1640625" style="2" customWidth="1"/>
    <col min="5898" max="5898" width="16.83203125" style="2" customWidth="1"/>
    <col min="5899" max="6145" width="11.5" style="2"/>
    <col min="6146" max="6146" width="4.1640625" style="2" customWidth="1"/>
    <col min="6147" max="6147" width="76.5" style="2" customWidth="1"/>
    <col min="6148" max="6148" width="21" style="2" customWidth="1"/>
    <col min="6149" max="6149" width="10.83203125" style="2" customWidth="1"/>
    <col min="6150" max="6150" width="22.5" style="2" customWidth="1"/>
    <col min="6151" max="6151" width="21.6640625" style="2" customWidth="1"/>
    <col min="6152" max="6152" width="15.5" style="2" customWidth="1"/>
    <col min="6153" max="6153" width="22.1640625" style="2" customWidth="1"/>
    <col min="6154" max="6154" width="16.83203125" style="2" customWidth="1"/>
    <col min="6155" max="6401" width="11.5" style="2"/>
    <col min="6402" max="6402" width="4.1640625" style="2" customWidth="1"/>
    <col min="6403" max="6403" width="76.5" style="2" customWidth="1"/>
    <col min="6404" max="6404" width="21" style="2" customWidth="1"/>
    <col min="6405" max="6405" width="10.83203125" style="2" customWidth="1"/>
    <col min="6406" max="6406" width="22.5" style="2" customWidth="1"/>
    <col min="6407" max="6407" width="21.6640625" style="2" customWidth="1"/>
    <col min="6408" max="6408" width="15.5" style="2" customWidth="1"/>
    <col min="6409" max="6409" width="22.1640625" style="2" customWidth="1"/>
    <col min="6410" max="6410" width="16.83203125" style="2" customWidth="1"/>
    <col min="6411" max="6657" width="11.5" style="2"/>
    <col min="6658" max="6658" width="4.1640625" style="2" customWidth="1"/>
    <col min="6659" max="6659" width="76.5" style="2" customWidth="1"/>
    <col min="6660" max="6660" width="21" style="2" customWidth="1"/>
    <col min="6661" max="6661" width="10.83203125" style="2" customWidth="1"/>
    <col min="6662" max="6662" width="22.5" style="2" customWidth="1"/>
    <col min="6663" max="6663" width="21.6640625" style="2" customWidth="1"/>
    <col min="6664" max="6664" width="15.5" style="2" customWidth="1"/>
    <col min="6665" max="6665" width="22.1640625" style="2" customWidth="1"/>
    <col min="6666" max="6666" width="16.83203125" style="2" customWidth="1"/>
    <col min="6667" max="6913" width="11.5" style="2"/>
    <col min="6914" max="6914" width="4.1640625" style="2" customWidth="1"/>
    <col min="6915" max="6915" width="76.5" style="2" customWidth="1"/>
    <col min="6916" max="6916" width="21" style="2" customWidth="1"/>
    <col min="6917" max="6917" width="10.83203125" style="2" customWidth="1"/>
    <col min="6918" max="6918" width="22.5" style="2" customWidth="1"/>
    <col min="6919" max="6919" width="21.6640625" style="2" customWidth="1"/>
    <col min="6920" max="6920" width="15.5" style="2" customWidth="1"/>
    <col min="6921" max="6921" width="22.1640625" style="2" customWidth="1"/>
    <col min="6922" max="6922" width="16.83203125" style="2" customWidth="1"/>
    <col min="6923" max="7169" width="11.5" style="2"/>
    <col min="7170" max="7170" width="4.1640625" style="2" customWidth="1"/>
    <col min="7171" max="7171" width="76.5" style="2" customWidth="1"/>
    <col min="7172" max="7172" width="21" style="2" customWidth="1"/>
    <col min="7173" max="7173" width="10.83203125" style="2" customWidth="1"/>
    <col min="7174" max="7174" width="22.5" style="2" customWidth="1"/>
    <col min="7175" max="7175" width="21.6640625" style="2" customWidth="1"/>
    <col min="7176" max="7176" width="15.5" style="2" customWidth="1"/>
    <col min="7177" max="7177" width="22.1640625" style="2" customWidth="1"/>
    <col min="7178" max="7178" width="16.83203125" style="2" customWidth="1"/>
    <col min="7179" max="7425" width="11.5" style="2"/>
    <col min="7426" max="7426" width="4.1640625" style="2" customWidth="1"/>
    <col min="7427" max="7427" width="76.5" style="2" customWidth="1"/>
    <col min="7428" max="7428" width="21" style="2" customWidth="1"/>
    <col min="7429" max="7429" width="10.83203125" style="2" customWidth="1"/>
    <col min="7430" max="7430" width="22.5" style="2" customWidth="1"/>
    <col min="7431" max="7431" width="21.6640625" style="2" customWidth="1"/>
    <col min="7432" max="7432" width="15.5" style="2" customWidth="1"/>
    <col min="7433" max="7433" width="22.1640625" style="2" customWidth="1"/>
    <col min="7434" max="7434" width="16.83203125" style="2" customWidth="1"/>
    <col min="7435" max="7681" width="11.5" style="2"/>
    <col min="7682" max="7682" width="4.1640625" style="2" customWidth="1"/>
    <col min="7683" max="7683" width="76.5" style="2" customWidth="1"/>
    <col min="7684" max="7684" width="21" style="2" customWidth="1"/>
    <col min="7685" max="7685" width="10.83203125" style="2" customWidth="1"/>
    <col min="7686" max="7686" width="22.5" style="2" customWidth="1"/>
    <col min="7687" max="7687" width="21.6640625" style="2" customWidth="1"/>
    <col min="7688" max="7688" width="15.5" style="2" customWidth="1"/>
    <col min="7689" max="7689" width="22.1640625" style="2" customWidth="1"/>
    <col min="7690" max="7690" width="16.83203125" style="2" customWidth="1"/>
    <col min="7691" max="7937" width="11.5" style="2"/>
    <col min="7938" max="7938" width="4.1640625" style="2" customWidth="1"/>
    <col min="7939" max="7939" width="76.5" style="2" customWidth="1"/>
    <col min="7940" max="7940" width="21" style="2" customWidth="1"/>
    <col min="7941" max="7941" width="10.83203125" style="2" customWidth="1"/>
    <col min="7942" max="7942" width="22.5" style="2" customWidth="1"/>
    <col min="7943" max="7943" width="21.6640625" style="2" customWidth="1"/>
    <col min="7944" max="7944" width="15.5" style="2" customWidth="1"/>
    <col min="7945" max="7945" width="22.1640625" style="2" customWidth="1"/>
    <col min="7946" max="7946" width="16.83203125" style="2" customWidth="1"/>
    <col min="7947" max="8193" width="11.5" style="2"/>
    <col min="8194" max="8194" width="4.1640625" style="2" customWidth="1"/>
    <col min="8195" max="8195" width="76.5" style="2" customWidth="1"/>
    <col min="8196" max="8196" width="21" style="2" customWidth="1"/>
    <col min="8197" max="8197" width="10.83203125" style="2" customWidth="1"/>
    <col min="8198" max="8198" width="22.5" style="2" customWidth="1"/>
    <col min="8199" max="8199" width="21.6640625" style="2" customWidth="1"/>
    <col min="8200" max="8200" width="15.5" style="2" customWidth="1"/>
    <col min="8201" max="8201" width="22.1640625" style="2" customWidth="1"/>
    <col min="8202" max="8202" width="16.83203125" style="2" customWidth="1"/>
    <col min="8203" max="8449" width="11.5" style="2"/>
    <col min="8450" max="8450" width="4.1640625" style="2" customWidth="1"/>
    <col min="8451" max="8451" width="76.5" style="2" customWidth="1"/>
    <col min="8452" max="8452" width="21" style="2" customWidth="1"/>
    <col min="8453" max="8453" width="10.83203125" style="2" customWidth="1"/>
    <col min="8454" max="8454" width="22.5" style="2" customWidth="1"/>
    <col min="8455" max="8455" width="21.6640625" style="2" customWidth="1"/>
    <col min="8456" max="8456" width="15.5" style="2" customWidth="1"/>
    <col min="8457" max="8457" width="22.1640625" style="2" customWidth="1"/>
    <col min="8458" max="8458" width="16.83203125" style="2" customWidth="1"/>
    <col min="8459" max="8705" width="11.5" style="2"/>
    <col min="8706" max="8706" width="4.1640625" style="2" customWidth="1"/>
    <col min="8707" max="8707" width="76.5" style="2" customWidth="1"/>
    <col min="8708" max="8708" width="21" style="2" customWidth="1"/>
    <col min="8709" max="8709" width="10.83203125" style="2" customWidth="1"/>
    <col min="8710" max="8710" width="22.5" style="2" customWidth="1"/>
    <col min="8711" max="8711" width="21.6640625" style="2" customWidth="1"/>
    <col min="8712" max="8712" width="15.5" style="2" customWidth="1"/>
    <col min="8713" max="8713" width="22.1640625" style="2" customWidth="1"/>
    <col min="8714" max="8714" width="16.83203125" style="2" customWidth="1"/>
    <col min="8715" max="8961" width="11.5" style="2"/>
    <col min="8962" max="8962" width="4.1640625" style="2" customWidth="1"/>
    <col min="8963" max="8963" width="76.5" style="2" customWidth="1"/>
    <col min="8964" max="8964" width="21" style="2" customWidth="1"/>
    <col min="8965" max="8965" width="10.83203125" style="2" customWidth="1"/>
    <col min="8966" max="8966" width="22.5" style="2" customWidth="1"/>
    <col min="8967" max="8967" width="21.6640625" style="2" customWidth="1"/>
    <col min="8968" max="8968" width="15.5" style="2" customWidth="1"/>
    <col min="8969" max="8969" width="22.1640625" style="2" customWidth="1"/>
    <col min="8970" max="8970" width="16.83203125" style="2" customWidth="1"/>
    <col min="8971" max="9217" width="11.5" style="2"/>
    <col min="9218" max="9218" width="4.1640625" style="2" customWidth="1"/>
    <col min="9219" max="9219" width="76.5" style="2" customWidth="1"/>
    <col min="9220" max="9220" width="21" style="2" customWidth="1"/>
    <col min="9221" max="9221" width="10.83203125" style="2" customWidth="1"/>
    <col min="9222" max="9222" width="22.5" style="2" customWidth="1"/>
    <col min="9223" max="9223" width="21.6640625" style="2" customWidth="1"/>
    <col min="9224" max="9224" width="15.5" style="2" customWidth="1"/>
    <col min="9225" max="9225" width="22.1640625" style="2" customWidth="1"/>
    <col min="9226" max="9226" width="16.83203125" style="2" customWidth="1"/>
    <col min="9227" max="9473" width="11.5" style="2"/>
    <col min="9474" max="9474" width="4.1640625" style="2" customWidth="1"/>
    <col min="9475" max="9475" width="76.5" style="2" customWidth="1"/>
    <col min="9476" max="9476" width="21" style="2" customWidth="1"/>
    <col min="9477" max="9477" width="10.83203125" style="2" customWidth="1"/>
    <col min="9478" max="9478" width="22.5" style="2" customWidth="1"/>
    <col min="9479" max="9479" width="21.6640625" style="2" customWidth="1"/>
    <col min="9480" max="9480" width="15.5" style="2" customWidth="1"/>
    <col min="9481" max="9481" width="22.1640625" style="2" customWidth="1"/>
    <col min="9482" max="9482" width="16.83203125" style="2" customWidth="1"/>
    <col min="9483" max="9729" width="11.5" style="2"/>
    <col min="9730" max="9730" width="4.1640625" style="2" customWidth="1"/>
    <col min="9731" max="9731" width="76.5" style="2" customWidth="1"/>
    <col min="9732" max="9732" width="21" style="2" customWidth="1"/>
    <col min="9733" max="9733" width="10.83203125" style="2" customWidth="1"/>
    <col min="9734" max="9734" width="22.5" style="2" customWidth="1"/>
    <col min="9735" max="9735" width="21.6640625" style="2" customWidth="1"/>
    <col min="9736" max="9736" width="15.5" style="2" customWidth="1"/>
    <col min="9737" max="9737" width="22.1640625" style="2" customWidth="1"/>
    <col min="9738" max="9738" width="16.83203125" style="2" customWidth="1"/>
    <col min="9739" max="9985" width="11.5" style="2"/>
    <col min="9986" max="9986" width="4.1640625" style="2" customWidth="1"/>
    <col min="9987" max="9987" width="76.5" style="2" customWidth="1"/>
    <col min="9988" max="9988" width="21" style="2" customWidth="1"/>
    <col min="9989" max="9989" width="10.83203125" style="2" customWidth="1"/>
    <col min="9990" max="9990" width="22.5" style="2" customWidth="1"/>
    <col min="9991" max="9991" width="21.6640625" style="2" customWidth="1"/>
    <col min="9992" max="9992" width="15.5" style="2" customWidth="1"/>
    <col min="9993" max="9993" width="22.1640625" style="2" customWidth="1"/>
    <col min="9994" max="9994" width="16.83203125" style="2" customWidth="1"/>
    <col min="9995" max="10241" width="11.5" style="2"/>
    <col min="10242" max="10242" width="4.1640625" style="2" customWidth="1"/>
    <col min="10243" max="10243" width="76.5" style="2" customWidth="1"/>
    <col min="10244" max="10244" width="21" style="2" customWidth="1"/>
    <col min="10245" max="10245" width="10.83203125" style="2" customWidth="1"/>
    <col min="10246" max="10246" width="22.5" style="2" customWidth="1"/>
    <col min="10247" max="10247" width="21.6640625" style="2" customWidth="1"/>
    <col min="10248" max="10248" width="15.5" style="2" customWidth="1"/>
    <col min="10249" max="10249" width="22.1640625" style="2" customWidth="1"/>
    <col min="10250" max="10250" width="16.83203125" style="2" customWidth="1"/>
    <col min="10251" max="10497" width="11.5" style="2"/>
    <col min="10498" max="10498" width="4.1640625" style="2" customWidth="1"/>
    <col min="10499" max="10499" width="76.5" style="2" customWidth="1"/>
    <col min="10500" max="10500" width="21" style="2" customWidth="1"/>
    <col min="10501" max="10501" width="10.83203125" style="2" customWidth="1"/>
    <col min="10502" max="10502" width="22.5" style="2" customWidth="1"/>
    <col min="10503" max="10503" width="21.6640625" style="2" customWidth="1"/>
    <col min="10504" max="10504" width="15.5" style="2" customWidth="1"/>
    <col min="10505" max="10505" width="22.1640625" style="2" customWidth="1"/>
    <col min="10506" max="10506" width="16.83203125" style="2" customWidth="1"/>
    <col min="10507" max="10753" width="11.5" style="2"/>
    <col min="10754" max="10754" width="4.1640625" style="2" customWidth="1"/>
    <col min="10755" max="10755" width="76.5" style="2" customWidth="1"/>
    <col min="10756" max="10756" width="21" style="2" customWidth="1"/>
    <col min="10757" max="10757" width="10.83203125" style="2" customWidth="1"/>
    <col min="10758" max="10758" width="22.5" style="2" customWidth="1"/>
    <col min="10759" max="10759" width="21.6640625" style="2" customWidth="1"/>
    <col min="10760" max="10760" width="15.5" style="2" customWidth="1"/>
    <col min="10761" max="10761" width="22.1640625" style="2" customWidth="1"/>
    <col min="10762" max="10762" width="16.83203125" style="2" customWidth="1"/>
    <col min="10763" max="11009" width="11.5" style="2"/>
    <col min="11010" max="11010" width="4.1640625" style="2" customWidth="1"/>
    <col min="11011" max="11011" width="76.5" style="2" customWidth="1"/>
    <col min="11012" max="11012" width="21" style="2" customWidth="1"/>
    <col min="11013" max="11013" width="10.83203125" style="2" customWidth="1"/>
    <col min="11014" max="11014" width="22.5" style="2" customWidth="1"/>
    <col min="11015" max="11015" width="21.6640625" style="2" customWidth="1"/>
    <col min="11016" max="11016" width="15.5" style="2" customWidth="1"/>
    <col min="11017" max="11017" width="22.1640625" style="2" customWidth="1"/>
    <col min="11018" max="11018" width="16.83203125" style="2" customWidth="1"/>
    <col min="11019" max="11265" width="11.5" style="2"/>
    <col min="11266" max="11266" width="4.1640625" style="2" customWidth="1"/>
    <col min="11267" max="11267" width="76.5" style="2" customWidth="1"/>
    <col min="11268" max="11268" width="21" style="2" customWidth="1"/>
    <col min="11269" max="11269" width="10.83203125" style="2" customWidth="1"/>
    <col min="11270" max="11270" width="22.5" style="2" customWidth="1"/>
    <col min="11271" max="11271" width="21.6640625" style="2" customWidth="1"/>
    <col min="11272" max="11272" width="15.5" style="2" customWidth="1"/>
    <col min="11273" max="11273" width="22.1640625" style="2" customWidth="1"/>
    <col min="11274" max="11274" width="16.83203125" style="2" customWidth="1"/>
    <col min="11275" max="11521" width="11.5" style="2"/>
    <col min="11522" max="11522" width="4.1640625" style="2" customWidth="1"/>
    <col min="11523" max="11523" width="76.5" style="2" customWidth="1"/>
    <col min="11524" max="11524" width="21" style="2" customWidth="1"/>
    <col min="11525" max="11525" width="10.83203125" style="2" customWidth="1"/>
    <col min="11526" max="11526" width="22.5" style="2" customWidth="1"/>
    <col min="11527" max="11527" width="21.6640625" style="2" customWidth="1"/>
    <col min="11528" max="11528" width="15.5" style="2" customWidth="1"/>
    <col min="11529" max="11529" width="22.1640625" style="2" customWidth="1"/>
    <col min="11530" max="11530" width="16.83203125" style="2" customWidth="1"/>
    <col min="11531" max="11777" width="11.5" style="2"/>
    <col min="11778" max="11778" width="4.1640625" style="2" customWidth="1"/>
    <col min="11779" max="11779" width="76.5" style="2" customWidth="1"/>
    <col min="11780" max="11780" width="21" style="2" customWidth="1"/>
    <col min="11781" max="11781" width="10.83203125" style="2" customWidth="1"/>
    <col min="11782" max="11782" width="22.5" style="2" customWidth="1"/>
    <col min="11783" max="11783" width="21.6640625" style="2" customWidth="1"/>
    <col min="11784" max="11784" width="15.5" style="2" customWidth="1"/>
    <col min="11785" max="11785" width="22.1640625" style="2" customWidth="1"/>
    <col min="11786" max="11786" width="16.83203125" style="2" customWidth="1"/>
    <col min="11787" max="12033" width="11.5" style="2"/>
    <col min="12034" max="12034" width="4.1640625" style="2" customWidth="1"/>
    <col min="12035" max="12035" width="76.5" style="2" customWidth="1"/>
    <col min="12036" max="12036" width="21" style="2" customWidth="1"/>
    <col min="12037" max="12037" width="10.83203125" style="2" customWidth="1"/>
    <col min="12038" max="12038" width="22.5" style="2" customWidth="1"/>
    <col min="12039" max="12039" width="21.6640625" style="2" customWidth="1"/>
    <col min="12040" max="12040" width="15.5" style="2" customWidth="1"/>
    <col min="12041" max="12041" width="22.1640625" style="2" customWidth="1"/>
    <col min="12042" max="12042" width="16.83203125" style="2" customWidth="1"/>
    <col min="12043" max="12289" width="11.5" style="2"/>
    <col min="12290" max="12290" width="4.1640625" style="2" customWidth="1"/>
    <col min="12291" max="12291" width="76.5" style="2" customWidth="1"/>
    <col min="12292" max="12292" width="21" style="2" customWidth="1"/>
    <col min="12293" max="12293" width="10.83203125" style="2" customWidth="1"/>
    <col min="12294" max="12294" width="22.5" style="2" customWidth="1"/>
    <col min="12295" max="12295" width="21.6640625" style="2" customWidth="1"/>
    <col min="12296" max="12296" width="15.5" style="2" customWidth="1"/>
    <col min="12297" max="12297" width="22.1640625" style="2" customWidth="1"/>
    <col min="12298" max="12298" width="16.83203125" style="2" customWidth="1"/>
    <col min="12299" max="12545" width="11.5" style="2"/>
    <col min="12546" max="12546" width="4.1640625" style="2" customWidth="1"/>
    <col min="12547" max="12547" width="76.5" style="2" customWidth="1"/>
    <col min="12548" max="12548" width="21" style="2" customWidth="1"/>
    <col min="12549" max="12549" width="10.83203125" style="2" customWidth="1"/>
    <col min="12550" max="12550" width="22.5" style="2" customWidth="1"/>
    <col min="12551" max="12551" width="21.6640625" style="2" customWidth="1"/>
    <col min="12552" max="12552" width="15.5" style="2" customWidth="1"/>
    <col min="12553" max="12553" width="22.1640625" style="2" customWidth="1"/>
    <col min="12554" max="12554" width="16.83203125" style="2" customWidth="1"/>
    <col min="12555" max="12801" width="11.5" style="2"/>
    <col min="12802" max="12802" width="4.1640625" style="2" customWidth="1"/>
    <col min="12803" max="12803" width="76.5" style="2" customWidth="1"/>
    <col min="12804" max="12804" width="21" style="2" customWidth="1"/>
    <col min="12805" max="12805" width="10.83203125" style="2" customWidth="1"/>
    <col min="12806" max="12806" width="22.5" style="2" customWidth="1"/>
    <col min="12807" max="12807" width="21.6640625" style="2" customWidth="1"/>
    <col min="12808" max="12808" width="15.5" style="2" customWidth="1"/>
    <col min="12809" max="12809" width="22.1640625" style="2" customWidth="1"/>
    <col min="12810" max="12810" width="16.83203125" style="2" customWidth="1"/>
    <col min="12811" max="13057" width="11.5" style="2"/>
    <col min="13058" max="13058" width="4.1640625" style="2" customWidth="1"/>
    <col min="13059" max="13059" width="76.5" style="2" customWidth="1"/>
    <col min="13060" max="13060" width="21" style="2" customWidth="1"/>
    <col min="13061" max="13061" width="10.83203125" style="2" customWidth="1"/>
    <col min="13062" max="13062" width="22.5" style="2" customWidth="1"/>
    <col min="13063" max="13063" width="21.6640625" style="2" customWidth="1"/>
    <col min="13064" max="13064" width="15.5" style="2" customWidth="1"/>
    <col min="13065" max="13065" width="22.1640625" style="2" customWidth="1"/>
    <col min="13066" max="13066" width="16.83203125" style="2" customWidth="1"/>
    <col min="13067" max="13313" width="11.5" style="2"/>
    <col min="13314" max="13314" width="4.1640625" style="2" customWidth="1"/>
    <col min="13315" max="13315" width="76.5" style="2" customWidth="1"/>
    <col min="13316" max="13316" width="21" style="2" customWidth="1"/>
    <col min="13317" max="13317" width="10.83203125" style="2" customWidth="1"/>
    <col min="13318" max="13318" width="22.5" style="2" customWidth="1"/>
    <col min="13319" max="13319" width="21.6640625" style="2" customWidth="1"/>
    <col min="13320" max="13320" width="15.5" style="2" customWidth="1"/>
    <col min="13321" max="13321" width="22.1640625" style="2" customWidth="1"/>
    <col min="13322" max="13322" width="16.83203125" style="2" customWidth="1"/>
    <col min="13323" max="13569" width="11.5" style="2"/>
    <col min="13570" max="13570" width="4.1640625" style="2" customWidth="1"/>
    <col min="13571" max="13571" width="76.5" style="2" customWidth="1"/>
    <col min="13572" max="13572" width="21" style="2" customWidth="1"/>
    <col min="13573" max="13573" width="10.83203125" style="2" customWidth="1"/>
    <col min="13574" max="13574" width="22.5" style="2" customWidth="1"/>
    <col min="13575" max="13575" width="21.6640625" style="2" customWidth="1"/>
    <col min="13576" max="13576" width="15.5" style="2" customWidth="1"/>
    <col min="13577" max="13577" width="22.1640625" style="2" customWidth="1"/>
    <col min="13578" max="13578" width="16.83203125" style="2" customWidth="1"/>
    <col min="13579" max="13825" width="11.5" style="2"/>
    <col min="13826" max="13826" width="4.1640625" style="2" customWidth="1"/>
    <col min="13827" max="13827" width="76.5" style="2" customWidth="1"/>
    <col min="13828" max="13828" width="21" style="2" customWidth="1"/>
    <col min="13829" max="13829" width="10.83203125" style="2" customWidth="1"/>
    <col min="13830" max="13830" width="22.5" style="2" customWidth="1"/>
    <col min="13831" max="13831" width="21.6640625" style="2" customWidth="1"/>
    <col min="13832" max="13832" width="15.5" style="2" customWidth="1"/>
    <col min="13833" max="13833" width="22.1640625" style="2" customWidth="1"/>
    <col min="13834" max="13834" width="16.83203125" style="2" customWidth="1"/>
    <col min="13835" max="14081" width="11.5" style="2"/>
    <col min="14082" max="14082" width="4.1640625" style="2" customWidth="1"/>
    <col min="14083" max="14083" width="76.5" style="2" customWidth="1"/>
    <col min="14084" max="14084" width="21" style="2" customWidth="1"/>
    <col min="14085" max="14085" width="10.83203125" style="2" customWidth="1"/>
    <col min="14086" max="14086" width="22.5" style="2" customWidth="1"/>
    <col min="14087" max="14087" width="21.6640625" style="2" customWidth="1"/>
    <col min="14088" max="14088" width="15.5" style="2" customWidth="1"/>
    <col min="14089" max="14089" width="22.1640625" style="2" customWidth="1"/>
    <col min="14090" max="14090" width="16.83203125" style="2" customWidth="1"/>
    <col min="14091" max="14337" width="11.5" style="2"/>
    <col min="14338" max="14338" width="4.1640625" style="2" customWidth="1"/>
    <col min="14339" max="14339" width="76.5" style="2" customWidth="1"/>
    <col min="14340" max="14340" width="21" style="2" customWidth="1"/>
    <col min="14341" max="14341" width="10.83203125" style="2" customWidth="1"/>
    <col min="14342" max="14342" width="22.5" style="2" customWidth="1"/>
    <col min="14343" max="14343" width="21.6640625" style="2" customWidth="1"/>
    <col min="14344" max="14344" width="15.5" style="2" customWidth="1"/>
    <col min="14345" max="14345" width="22.1640625" style="2" customWidth="1"/>
    <col min="14346" max="14346" width="16.83203125" style="2" customWidth="1"/>
    <col min="14347" max="14593" width="11.5" style="2"/>
    <col min="14594" max="14594" width="4.1640625" style="2" customWidth="1"/>
    <col min="14595" max="14595" width="76.5" style="2" customWidth="1"/>
    <col min="14596" max="14596" width="21" style="2" customWidth="1"/>
    <col min="14597" max="14597" width="10.83203125" style="2" customWidth="1"/>
    <col min="14598" max="14598" width="22.5" style="2" customWidth="1"/>
    <col min="14599" max="14599" width="21.6640625" style="2" customWidth="1"/>
    <col min="14600" max="14600" width="15.5" style="2" customWidth="1"/>
    <col min="14601" max="14601" width="22.1640625" style="2" customWidth="1"/>
    <col min="14602" max="14602" width="16.83203125" style="2" customWidth="1"/>
    <col min="14603" max="14849" width="11.5" style="2"/>
    <col min="14850" max="14850" width="4.1640625" style="2" customWidth="1"/>
    <col min="14851" max="14851" width="76.5" style="2" customWidth="1"/>
    <col min="14852" max="14852" width="21" style="2" customWidth="1"/>
    <col min="14853" max="14853" width="10.83203125" style="2" customWidth="1"/>
    <col min="14854" max="14854" width="22.5" style="2" customWidth="1"/>
    <col min="14855" max="14855" width="21.6640625" style="2" customWidth="1"/>
    <col min="14856" max="14856" width="15.5" style="2" customWidth="1"/>
    <col min="14857" max="14857" width="22.1640625" style="2" customWidth="1"/>
    <col min="14858" max="14858" width="16.83203125" style="2" customWidth="1"/>
    <col min="14859" max="15105" width="11.5" style="2"/>
    <col min="15106" max="15106" width="4.1640625" style="2" customWidth="1"/>
    <col min="15107" max="15107" width="76.5" style="2" customWidth="1"/>
    <col min="15108" max="15108" width="21" style="2" customWidth="1"/>
    <col min="15109" max="15109" width="10.83203125" style="2" customWidth="1"/>
    <col min="15110" max="15110" width="22.5" style="2" customWidth="1"/>
    <col min="15111" max="15111" width="21.6640625" style="2" customWidth="1"/>
    <col min="15112" max="15112" width="15.5" style="2" customWidth="1"/>
    <col min="15113" max="15113" width="22.1640625" style="2" customWidth="1"/>
    <col min="15114" max="15114" width="16.83203125" style="2" customWidth="1"/>
    <col min="15115" max="15361" width="11.5" style="2"/>
    <col min="15362" max="15362" width="4.1640625" style="2" customWidth="1"/>
    <col min="15363" max="15363" width="76.5" style="2" customWidth="1"/>
    <col min="15364" max="15364" width="21" style="2" customWidth="1"/>
    <col min="15365" max="15365" width="10.83203125" style="2" customWidth="1"/>
    <col min="15366" max="15366" width="22.5" style="2" customWidth="1"/>
    <col min="15367" max="15367" width="21.6640625" style="2" customWidth="1"/>
    <col min="15368" max="15368" width="15.5" style="2" customWidth="1"/>
    <col min="15369" max="15369" width="22.1640625" style="2" customWidth="1"/>
    <col min="15370" max="15370" width="16.83203125" style="2" customWidth="1"/>
    <col min="15371" max="15617" width="11.5" style="2"/>
    <col min="15618" max="15618" width="4.1640625" style="2" customWidth="1"/>
    <col min="15619" max="15619" width="76.5" style="2" customWidth="1"/>
    <col min="15620" max="15620" width="21" style="2" customWidth="1"/>
    <col min="15621" max="15621" width="10.83203125" style="2" customWidth="1"/>
    <col min="15622" max="15622" width="22.5" style="2" customWidth="1"/>
    <col min="15623" max="15623" width="21.6640625" style="2" customWidth="1"/>
    <col min="15624" max="15624" width="15.5" style="2" customWidth="1"/>
    <col min="15625" max="15625" width="22.1640625" style="2" customWidth="1"/>
    <col min="15626" max="15626" width="16.83203125" style="2" customWidth="1"/>
    <col min="15627" max="15873" width="11.5" style="2"/>
    <col min="15874" max="15874" width="4.1640625" style="2" customWidth="1"/>
    <col min="15875" max="15875" width="76.5" style="2" customWidth="1"/>
    <col min="15876" max="15876" width="21" style="2" customWidth="1"/>
    <col min="15877" max="15877" width="10.83203125" style="2" customWidth="1"/>
    <col min="15878" max="15878" width="22.5" style="2" customWidth="1"/>
    <col min="15879" max="15879" width="21.6640625" style="2" customWidth="1"/>
    <col min="15880" max="15880" width="15.5" style="2" customWidth="1"/>
    <col min="15881" max="15881" width="22.1640625" style="2" customWidth="1"/>
    <col min="15882" max="15882" width="16.83203125" style="2" customWidth="1"/>
    <col min="15883" max="16129" width="11.5" style="2"/>
    <col min="16130" max="16130" width="4.1640625" style="2" customWidth="1"/>
    <col min="16131" max="16131" width="76.5" style="2" customWidth="1"/>
    <col min="16132" max="16132" width="21" style="2" customWidth="1"/>
    <col min="16133" max="16133" width="10.83203125" style="2" customWidth="1"/>
    <col min="16134" max="16134" width="22.5" style="2" customWidth="1"/>
    <col min="16135" max="16135" width="21.6640625" style="2" customWidth="1"/>
    <col min="16136" max="16136" width="15.5" style="2" customWidth="1"/>
    <col min="16137" max="16137" width="22.1640625" style="2" customWidth="1"/>
    <col min="16138" max="16138" width="16.83203125" style="2" customWidth="1"/>
    <col min="16139" max="16384" width="11.5" style="2"/>
  </cols>
  <sheetData>
    <row r="2" spans="2:8" ht="20" customHeight="1" x14ac:dyDescent="0.15">
      <c r="B2" s="708" t="s">
        <v>278</v>
      </c>
      <c r="C2" s="709"/>
      <c r="D2" s="709"/>
      <c r="E2" s="709"/>
      <c r="F2" s="709"/>
      <c r="G2" s="710"/>
      <c r="H2" s="4" t="s">
        <v>40</v>
      </c>
    </row>
    <row r="3" spans="2:8" ht="20" customHeight="1" x14ac:dyDescent="0.15">
      <c r="B3" s="711"/>
      <c r="C3" s="712"/>
      <c r="D3" s="712"/>
      <c r="E3" s="712"/>
      <c r="F3" s="712"/>
      <c r="G3" s="713"/>
      <c r="H3" s="5" t="s">
        <v>39</v>
      </c>
    </row>
    <row r="4" spans="2:8" ht="20" customHeight="1" x14ac:dyDescent="0.15">
      <c r="B4" s="714"/>
      <c r="C4" s="715"/>
      <c r="D4" s="715"/>
      <c r="E4" s="715"/>
      <c r="F4" s="715"/>
      <c r="G4" s="716"/>
      <c r="H4" s="5" t="s">
        <v>38</v>
      </c>
    </row>
    <row r="5" spans="2:8" x14ac:dyDescent="0.15">
      <c r="B5" s="705" t="s">
        <v>37</v>
      </c>
      <c r="C5" s="706"/>
      <c r="D5" s="706"/>
      <c r="E5" s="706"/>
      <c r="F5" s="706"/>
      <c r="G5" s="706"/>
      <c r="H5" s="707"/>
    </row>
    <row r="6" spans="2:8" x14ac:dyDescent="0.15">
      <c r="B6" s="717" t="s">
        <v>279</v>
      </c>
      <c r="C6" s="718"/>
      <c r="D6" s="718"/>
      <c r="E6" s="718"/>
      <c r="F6" s="718"/>
      <c r="G6" s="718"/>
      <c r="H6" s="719"/>
    </row>
    <row r="7" spans="2:8" x14ac:dyDescent="0.15">
      <c r="B7" s="705" t="s">
        <v>36</v>
      </c>
      <c r="C7" s="706"/>
      <c r="D7" s="706"/>
      <c r="E7" s="706"/>
      <c r="F7" s="706"/>
      <c r="G7" s="706"/>
      <c r="H7" s="707"/>
    </row>
    <row r="8" spans="2:8" x14ac:dyDescent="0.15">
      <c r="B8" s="717" t="s">
        <v>215</v>
      </c>
      <c r="C8" s="718"/>
      <c r="D8" s="718"/>
      <c r="E8" s="718"/>
      <c r="F8" s="718"/>
      <c r="G8" s="718"/>
      <c r="H8" s="719"/>
    </row>
    <row r="9" spans="2:8" x14ac:dyDescent="0.15">
      <c r="B9" s="705" t="s">
        <v>35</v>
      </c>
      <c r="C9" s="706"/>
      <c r="D9" s="706"/>
      <c r="E9" s="706"/>
      <c r="F9" s="706"/>
      <c r="G9" s="706"/>
      <c r="H9" s="707"/>
    </row>
    <row r="10" spans="2:8" x14ac:dyDescent="0.15">
      <c r="B10" s="717" t="s">
        <v>59</v>
      </c>
      <c r="C10" s="718"/>
      <c r="D10" s="718"/>
      <c r="E10" s="718"/>
      <c r="F10" s="718"/>
      <c r="G10" s="718"/>
      <c r="H10" s="719"/>
    </row>
    <row r="11" spans="2:8" x14ac:dyDescent="0.15">
      <c r="B11" s="705" t="s">
        <v>34</v>
      </c>
      <c r="C11" s="706"/>
      <c r="D11" s="706"/>
      <c r="E11" s="706"/>
      <c r="F11" s="706"/>
      <c r="G11" s="706"/>
      <c r="H11" s="707"/>
    </row>
    <row r="12" spans="2:8" x14ac:dyDescent="0.15">
      <c r="B12" s="724" t="s">
        <v>129</v>
      </c>
      <c r="C12" s="724"/>
      <c r="D12" s="724"/>
      <c r="E12" s="724"/>
      <c r="F12" s="724"/>
      <c r="G12" s="724"/>
      <c r="H12" s="724"/>
    </row>
    <row r="13" spans="2:8" x14ac:dyDescent="0.15">
      <c r="B13" s="705" t="s">
        <v>33</v>
      </c>
      <c r="C13" s="706"/>
      <c r="D13" s="706"/>
      <c r="E13" s="706"/>
      <c r="F13" s="706"/>
      <c r="G13" s="706"/>
      <c r="H13" s="707"/>
    </row>
    <row r="14" spans="2:8" ht="12.75" customHeight="1" x14ac:dyDescent="0.15">
      <c r="B14" s="750"/>
      <c r="C14" s="751"/>
      <c r="D14" s="752"/>
      <c r="E14" s="725" t="s">
        <v>32</v>
      </c>
      <c r="F14" s="726"/>
      <c r="G14" s="726"/>
      <c r="H14" s="727"/>
    </row>
    <row r="15" spans="2:8" ht="12.75" customHeight="1" x14ac:dyDescent="0.15">
      <c r="B15" s="734" t="s">
        <v>280</v>
      </c>
      <c r="C15" s="753"/>
      <c r="D15" s="754"/>
      <c r="E15" s="728"/>
      <c r="F15" s="729"/>
      <c r="G15" s="729"/>
      <c r="H15" s="730"/>
    </row>
    <row r="16" spans="2:8" ht="31" customHeight="1" x14ac:dyDescent="0.15">
      <c r="B16" s="755"/>
      <c r="C16" s="756"/>
      <c r="D16" s="757"/>
      <c r="E16" s="728"/>
      <c r="F16" s="729"/>
      <c r="G16" s="729"/>
      <c r="H16" s="730"/>
    </row>
    <row r="17" spans="2:8" ht="12.75" customHeight="1" x14ac:dyDescent="0.15">
      <c r="B17" s="755"/>
      <c r="C17" s="756"/>
      <c r="D17" s="757"/>
      <c r="E17" s="728"/>
      <c r="F17" s="729"/>
      <c r="G17" s="729"/>
      <c r="H17" s="730"/>
    </row>
    <row r="18" spans="2:8" ht="12.75" customHeight="1" x14ac:dyDescent="0.15">
      <c r="B18" s="755"/>
      <c r="C18" s="756"/>
      <c r="D18" s="757"/>
      <c r="E18" s="728"/>
      <c r="F18" s="729"/>
      <c r="G18" s="729"/>
      <c r="H18" s="730"/>
    </row>
    <row r="19" spans="2:8" ht="12.75" customHeight="1" x14ac:dyDescent="0.15">
      <c r="B19" s="755"/>
      <c r="C19" s="756"/>
      <c r="D19" s="757"/>
      <c r="E19" s="728"/>
      <c r="F19" s="729"/>
      <c r="G19" s="729"/>
      <c r="H19" s="730"/>
    </row>
    <row r="20" spans="2:8" ht="12.75" customHeight="1" x14ac:dyDescent="0.15">
      <c r="B20" s="755"/>
      <c r="C20" s="756"/>
      <c r="D20" s="757"/>
      <c r="E20" s="728"/>
      <c r="F20" s="729"/>
      <c r="G20" s="729"/>
      <c r="H20" s="730"/>
    </row>
    <row r="21" spans="2:8" ht="12.75" customHeight="1" x14ac:dyDescent="0.15">
      <c r="B21" s="755"/>
      <c r="C21" s="756"/>
      <c r="D21" s="757"/>
      <c r="E21" s="728"/>
      <c r="F21" s="729"/>
      <c r="G21" s="729"/>
      <c r="H21" s="730"/>
    </row>
    <row r="22" spans="2:8" ht="12.75" customHeight="1" x14ac:dyDescent="0.15">
      <c r="B22" s="755"/>
      <c r="C22" s="756"/>
      <c r="D22" s="757"/>
      <c r="E22" s="728"/>
      <c r="F22" s="729"/>
      <c r="G22" s="729"/>
      <c r="H22" s="730"/>
    </row>
    <row r="23" spans="2:8" ht="12.75" customHeight="1" x14ac:dyDescent="0.15">
      <c r="B23" s="755"/>
      <c r="C23" s="756"/>
      <c r="D23" s="757"/>
      <c r="E23" s="728"/>
      <c r="F23" s="729"/>
      <c r="G23" s="729"/>
      <c r="H23" s="730"/>
    </row>
    <row r="24" spans="2:8" ht="12.75" customHeight="1" x14ac:dyDescent="0.15">
      <c r="B24" s="755"/>
      <c r="C24" s="756"/>
      <c r="D24" s="757"/>
      <c r="E24" s="728"/>
      <c r="F24" s="729"/>
      <c r="G24" s="729"/>
      <c r="H24" s="730"/>
    </row>
    <row r="25" spans="2:8" ht="55" customHeight="1" x14ac:dyDescent="0.15">
      <c r="B25" s="758"/>
      <c r="C25" s="759"/>
      <c r="D25" s="760"/>
      <c r="E25" s="731"/>
      <c r="F25" s="732"/>
      <c r="G25" s="732"/>
      <c r="H25" s="733"/>
    </row>
    <row r="26" spans="2:8" x14ac:dyDescent="0.15">
      <c r="B26" s="705" t="s">
        <v>31</v>
      </c>
      <c r="C26" s="706"/>
      <c r="D26" s="706"/>
      <c r="E26" s="706"/>
      <c r="F26" s="706"/>
      <c r="G26" s="706"/>
      <c r="H26" s="707"/>
    </row>
    <row r="27" spans="2:8" ht="9" customHeight="1" x14ac:dyDescent="0.15">
      <c r="B27" s="744" t="s">
        <v>281</v>
      </c>
      <c r="C27" s="744"/>
      <c r="D27" s="744"/>
      <c r="E27" s="744"/>
      <c r="F27" s="744"/>
      <c r="G27" s="744"/>
      <c r="H27" s="744"/>
    </row>
    <row r="28" spans="2:8" ht="9" customHeight="1" x14ac:dyDescent="0.15">
      <c r="B28" s="745"/>
      <c r="C28" s="745"/>
      <c r="D28" s="745"/>
      <c r="E28" s="745"/>
      <c r="F28" s="745"/>
      <c r="G28" s="745"/>
      <c r="H28" s="745"/>
    </row>
    <row r="29" spans="2:8" ht="9" customHeight="1" x14ac:dyDescent="0.15">
      <c r="B29" s="745"/>
      <c r="C29" s="745"/>
      <c r="D29" s="745"/>
      <c r="E29" s="745"/>
      <c r="F29" s="745"/>
      <c r="G29" s="745"/>
      <c r="H29" s="745"/>
    </row>
    <row r="30" spans="2:8" ht="37.5" customHeight="1" x14ac:dyDescent="0.15">
      <c r="B30" s="746"/>
      <c r="C30" s="746"/>
      <c r="D30" s="746"/>
      <c r="E30" s="746"/>
      <c r="F30" s="746"/>
      <c r="G30" s="746"/>
      <c r="H30" s="746"/>
    </row>
    <row r="31" spans="2:8" x14ac:dyDescent="0.15">
      <c r="B31" s="720" t="s">
        <v>30</v>
      </c>
      <c r="C31" s="720"/>
      <c r="D31" s="720"/>
      <c r="E31" s="720"/>
      <c r="F31" s="720"/>
      <c r="G31" s="720"/>
      <c r="H31" s="720"/>
    </row>
    <row r="32" spans="2:8" ht="47" customHeight="1" x14ac:dyDescent="0.15">
      <c r="B32" s="721" t="s">
        <v>57</v>
      </c>
      <c r="C32" s="722"/>
      <c r="D32" s="722"/>
      <c r="E32" s="722"/>
      <c r="F32" s="722"/>
      <c r="G32" s="722"/>
      <c r="H32" s="723"/>
    </row>
    <row r="33" spans="2:8" x14ac:dyDescent="0.15">
      <c r="B33" s="705" t="s">
        <v>29</v>
      </c>
      <c r="C33" s="706"/>
      <c r="D33" s="706"/>
      <c r="E33" s="706"/>
      <c r="F33" s="706"/>
      <c r="G33" s="706"/>
      <c r="H33" s="707"/>
    </row>
    <row r="34" spans="2:8" ht="28" customHeight="1" x14ac:dyDescent="0.15">
      <c r="B34" s="717" t="s">
        <v>53</v>
      </c>
      <c r="C34" s="718"/>
      <c r="D34" s="718"/>
      <c r="E34" s="718"/>
      <c r="F34" s="718"/>
      <c r="G34" s="718"/>
      <c r="H34" s="719"/>
    </row>
    <row r="35" spans="2:8" x14ac:dyDescent="0.15">
      <c r="B35" s="705" t="s">
        <v>28</v>
      </c>
      <c r="C35" s="706"/>
      <c r="D35" s="706"/>
      <c r="E35" s="706"/>
      <c r="F35" s="706"/>
      <c r="G35" s="706"/>
      <c r="H35" s="707"/>
    </row>
    <row r="36" spans="2:8" ht="13" customHeight="1" x14ac:dyDescent="0.15">
      <c r="B36" s="747" t="s">
        <v>27</v>
      </c>
      <c r="C36" s="748"/>
      <c r="D36" s="748"/>
      <c r="E36" s="748"/>
      <c r="F36" s="748"/>
      <c r="G36" s="748"/>
      <c r="H36" s="749"/>
    </row>
    <row r="37" spans="2:8" ht="13" customHeight="1" x14ac:dyDescent="0.15">
      <c r="B37" s="9" t="s">
        <v>54</v>
      </c>
      <c r="C37" s="10"/>
      <c r="D37" s="10"/>
      <c r="E37" s="10"/>
      <c r="F37" s="10"/>
      <c r="G37" s="10"/>
      <c r="H37" s="10"/>
    </row>
    <row r="38" spans="2:8" x14ac:dyDescent="0.15">
      <c r="B38" s="743" t="s">
        <v>55</v>
      </c>
      <c r="C38" s="743"/>
      <c r="D38" s="11"/>
      <c r="E38" s="11"/>
      <c r="F38" s="11"/>
      <c r="G38" s="11"/>
      <c r="H38" s="11"/>
    </row>
    <row r="39" spans="2:8" x14ac:dyDescent="0.15">
      <c r="B39" s="12"/>
      <c r="C39" s="12"/>
      <c r="D39" s="12"/>
      <c r="E39" s="12"/>
      <c r="F39" s="12"/>
      <c r="G39" s="12"/>
      <c r="H39" s="12"/>
    </row>
  </sheetData>
  <mergeCells count="22">
    <mergeCell ref="B34:H34"/>
    <mergeCell ref="B35:H35"/>
    <mergeCell ref="B36:H36"/>
    <mergeCell ref="B38:C38"/>
    <mergeCell ref="B26:H26"/>
    <mergeCell ref="B27:H30"/>
    <mergeCell ref="B31:H31"/>
    <mergeCell ref="B32:H32"/>
    <mergeCell ref="B33:H33"/>
    <mergeCell ref="B12:H12"/>
    <mergeCell ref="B13:H13"/>
    <mergeCell ref="B14:D14"/>
    <mergeCell ref="E14:H25"/>
    <mergeCell ref="B15:D25"/>
    <mergeCell ref="B9:H9"/>
    <mergeCell ref="B10:H10"/>
    <mergeCell ref="B11:H11"/>
    <mergeCell ref="B2:G4"/>
    <mergeCell ref="B5:H5"/>
    <mergeCell ref="B6:H6"/>
    <mergeCell ref="B7:H7"/>
    <mergeCell ref="B8:H8"/>
  </mergeCells>
  <printOptions gridLines="1"/>
  <pageMargins left="0.70866141732283472" right="0.51181102362204722" top="1.15625" bottom="0.55118110236220474" header="0.31496062992125984" footer="0.31496062992125984"/>
  <pageSetup scale="64" orientation="portrait" r:id="rId1"/>
  <headerFooter>
    <oddFooter xml:space="preserve">&amp;CInstituto Departamental de Acción Comunal  de Cundinamarca 
Sede Administrativa. Calle 26  51-53. Torre Salud Piso 3. 
Bogotá, D.C. Tel. (1) 749 1001  www.cundinamarca.gov.co/wps/portal/idaco @enaccioncomunal 
</oddFooter>
  </headerFooter>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6B269F-8D6A-C545-814D-484C9E0F9B0F}">
  <sheetPr>
    <tabColor theme="3" tint="0.499984740745262"/>
  </sheetPr>
  <dimension ref="A1:G46"/>
  <sheetViews>
    <sheetView view="pageBreakPreview" zoomScaleNormal="100" zoomScaleSheetLayoutView="100" workbookViewId="0">
      <selection activeCell="J42" sqref="J42"/>
    </sheetView>
  </sheetViews>
  <sheetFormatPr baseColWidth="10" defaultColWidth="11.5" defaultRowHeight="14" x14ac:dyDescent="0.15"/>
  <cols>
    <col min="1" max="1" width="43.83203125" style="8" customWidth="1"/>
    <col min="2" max="2" width="12.5" style="8" customWidth="1"/>
    <col min="3" max="3" width="13.83203125" style="8" customWidth="1"/>
    <col min="4" max="5" width="11.5" style="8"/>
    <col min="6" max="6" width="10.1640625" style="8" customWidth="1"/>
    <col min="7" max="7" width="26.1640625" style="8" customWidth="1"/>
    <col min="8" max="256" width="11.5" style="8"/>
    <col min="257" max="257" width="43.83203125" style="8" customWidth="1"/>
    <col min="258" max="258" width="12.5" style="8" customWidth="1"/>
    <col min="259" max="259" width="13.83203125" style="8" customWidth="1"/>
    <col min="260" max="261" width="11.5" style="8"/>
    <col min="262" max="262" width="10.1640625" style="8" customWidth="1"/>
    <col min="263" max="263" width="26.1640625" style="8" customWidth="1"/>
    <col min="264" max="512" width="11.5" style="8"/>
    <col min="513" max="513" width="43.83203125" style="8" customWidth="1"/>
    <col min="514" max="514" width="12.5" style="8" customWidth="1"/>
    <col min="515" max="515" width="13.83203125" style="8" customWidth="1"/>
    <col min="516" max="517" width="11.5" style="8"/>
    <col min="518" max="518" width="10.1640625" style="8" customWidth="1"/>
    <col min="519" max="519" width="26.1640625" style="8" customWidth="1"/>
    <col min="520" max="768" width="11.5" style="8"/>
    <col min="769" max="769" width="43.83203125" style="8" customWidth="1"/>
    <col min="770" max="770" width="12.5" style="8" customWidth="1"/>
    <col min="771" max="771" width="13.83203125" style="8" customWidth="1"/>
    <col min="772" max="773" width="11.5" style="8"/>
    <col min="774" max="774" width="10.1640625" style="8" customWidth="1"/>
    <col min="775" max="775" width="26.1640625" style="8" customWidth="1"/>
    <col min="776" max="1024" width="11.5" style="8"/>
    <col min="1025" max="1025" width="43.83203125" style="8" customWidth="1"/>
    <col min="1026" max="1026" width="12.5" style="8" customWidth="1"/>
    <col min="1027" max="1027" width="13.83203125" style="8" customWidth="1"/>
    <col min="1028" max="1029" width="11.5" style="8"/>
    <col min="1030" max="1030" width="10.1640625" style="8" customWidth="1"/>
    <col min="1031" max="1031" width="26.1640625" style="8" customWidth="1"/>
    <col min="1032" max="1280" width="11.5" style="8"/>
    <col min="1281" max="1281" width="43.83203125" style="8" customWidth="1"/>
    <col min="1282" max="1282" width="12.5" style="8" customWidth="1"/>
    <col min="1283" max="1283" width="13.83203125" style="8" customWidth="1"/>
    <col min="1284" max="1285" width="11.5" style="8"/>
    <col min="1286" max="1286" width="10.1640625" style="8" customWidth="1"/>
    <col min="1287" max="1287" width="26.1640625" style="8" customWidth="1"/>
    <col min="1288" max="1536" width="11.5" style="8"/>
    <col min="1537" max="1537" width="43.83203125" style="8" customWidth="1"/>
    <col min="1538" max="1538" width="12.5" style="8" customWidth="1"/>
    <col min="1539" max="1539" width="13.83203125" style="8" customWidth="1"/>
    <col min="1540" max="1541" width="11.5" style="8"/>
    <col min="1542" max="1542" width="10.1640625" style="8" customWidth="1"/>
    <col min="1543" max="1543" width="26.1640625" style="8" customWidth="1"/>
    <col min="1544" max="1792" width="11.5" style="8"/>
    <col min="1793" max="1793" width="43.83203125" style="8" customWidth="1"/>
    <col min="1794" max="1794" width="12.5" style="8" customWidth="1"/>
    <col min="1795" max="1795" width="13.83203125" style="8" customWidth="1"/>
    <col min="1796" max="1797" width="11.5" style="8"/>
    <col min="1798" max="1798" width="10.1640625" style="8" customWidth="1"/>
    <col min="1799" max="1799" width="26.1640625" style="8" customWidth="1"/>
    <col min="1800" max="2048" width="11.5" style="8"/>
    <col min="2049" max="2049" width="43.83203125" style="8" customWidth="1"/>
    <col min="2050" max="2050" width="12.5" style="8" customWidth="1"/>
    <col min="2051" max="2051" width="13.83203125" style="8" customWidth="1"/>
    <col min="2052" max="2053" width="11.5" style="8"/>
    <col min="2054" max="2054" width="10.1640625" style="8" customWidth="1"/>
    <col min="2055" max="2055" width="26.1640625" style="8" customWidth="1"/>
    <col min="2056" max="2304" width="11.5" style="8"/>
    <col min="2305" max="2305" width="43.83203125" style="8" customWidth="1"/>
    <col min="2306" max="2306" width="12.5" style="8" customWidth="1"/>
    <col min="2307" max="2307" width="13.83203125" style="8" customWidth="1"/>
    <col min="2308" max="2309" width="11.5" style="8"/>
    <col min="2310" max="2310" width="10.1640625" style="8" customWidth="1"/>
    <col min="2311" max="2311" width="26.1640625" style="8" customWidth="1"/>
    <col min="2312" max="2560" width="11.5" style="8"/>
    <col min="2561" max="2561" width="43.83203125" style="8" customWidth="1"/>
    <col min="2562" max="2562" width="12.5" style="8" customWidth="1"/>
    <col min="2563" max="2563" width="13.83203125" style="8" customWidth="1"/>
    <col min="2564" max="2565" width="11.5" style="8"/>
    <col min="2566" max="2566" width="10.1640625" style="8" customWidth="1"/>
    <col min="2567" max="2567" width="26.1640625" style="8" customWidth="1"/>
    <col min="2568" max="2816" width="11.5" style="8"/>
    <col min="2817" max="2817" width="43.83203125" style="8" customWidth="1"/>
    <col min="2818" max="2818" width="12.5" style="8" customWidth="1"/>
    <col min="2819" max="2819" width="13.83203125" style="8" customWidth="1"/>
    <col min="2820" max="2821" width="11.5" style="8"/>
    <col min="2822" max="2822" width="10.1640625" style="8" customWidth="1"/>
    <col min="2823" max="2823" width="26.1640625" style="8" customWidth="1"/>
    <col min="2824" max="3072" width="11.5" style="8"/>
    <col min="3073" max="3073" width="43.83203125" style="8" customWidth="1"/>
    <col min="3074" max="3074" width="12.5" style="8" customWidth="1"/>
    <col min="3075" max="3075" width="13.83203125" style="8" customWidth="1"/>
    <col min="3076" max="3077" width="11.5" style="8"/>
    <col min="3078" max="3078" width="10.1640625" style="8" customWidth="1"/>
    <col min="3079" max="3079" width="26.1640625" style="8" customWidth="1"/>
    <col min="3080" max="3328" width="11.5" style="8"/>
    <col min="3329" max="3329" width="43.83203125" style="8" customWidth="1"/>
    <col min="3330" max="3330" width="12.5" style="8" customWidth="1"/>
    <col min="3331" max="3331" width="13.83203125" style="8" customWidth="1"/>
    <col min="3332" max="3333" width="11.5" style="8"/>
    <col min="3334" max="3334" width="10.1640625" style="8" customWidth="1"/>
    <col min="3335" max="3335" width="26.1640625" style="8" customWidth="1"/>
    <col min="3336" max="3584" width="11.5" style="8"/>
    <col min="3585" max="3585" width="43.83203125" style="8" customWidth="1"/>
    <col min="3586" max="3586" width="12.5" style="8" customWidth="1"/>
    <col min="3587" max="3587" width="13.83203125" style="8" customWidth="1"/>
    <col min="3588" max="3589" width="11.5" style="8"/>
    <col min="3590" max="3590" width="10.1640625" style="8" customWidth="1"/>
    <col min="3591" max="3591" width="26.1640625" style="8" customWidth="1"/>
    <col min="3592" max="3840" width="11.5" style="8"/>
    <col min="3841" max="3841" width="43.83203125" style="8" customWidth="1"/>
    <col min="3842" max="3842" width="12.5" style="8" customWidth="1"/>
    <col min="3843" max="3843" width="13.83203125" style="8" customWidth="1"/>
    <col min="3844" max="3845" width="11.5" style="8"/>
    <col min="3846" max="3846" width="10.1640625" style="8" customWidth="1"/>
    <col min="3847" max="3847" width="26.1640625" style="8" customWidth="1"/>
    <col min="3848" max="4096" width="11.5" style="8"/>
    <col min="4097" max="4097" width="43.83203125" style="8" customWidth="1"/>
    <col min="4098" max="4098" width="12.5" style="8" customWidth="1"/>
    <col min="4099" max="4099" width="13.83203125" style="8" customWidth="1"/>
    <col min="4100" max="4101" width="11.5" style="8"/>
    <col min="4102" max="4102" width="10.1640625" style="8" customWidth="1"/>
    <col min="4103" max="4103" width="26.1640625" style="8" customWidth="1"/>
    <col min="4104" max="4352" width="11.5" style="8"/>
    <col min="4353" max="4353" width="43.83203125" style="8" customWidth="1"/>
    <col min="4354" max="4354" width="12.5" style="8" customWidth="1"/>
    <col min="4355" max="4355" width="13.83203125" style="8" customWidth="1"/>
    <col min="4356" max="4357" width="11.5" style="8"/>
    <col min="4358" max="4358" width="10.1640625" style="8" customWidth="1"/>
    <col min="4359" max="4359" width="26.1640625" style="8" customWidth="1"/>
    <col min="4360" max="4608" width="11.5" style="8"/>
    <col min="4609" max="4609" width="43.83203125" style="8" customWidth="1"/>
    <col min="4610" max="4610" width="12.5" style="8" customWidth="1"/>
    <col min="4611" max="4611" width="13.83203125" style="8" customWidth="1"/>
    <col min="4612" max="4613" width="11.5" style="8"/>
    <col min="4614" max="4614" width="10.1640625" style="8" customWidth="1"/>
    <col min="4615" max="4615" width="26.1640625" style="8" customWidth="1"/>
    <col min="4616" max="4864" width="11.5" style="8"/>
    <col min="4865" max="4865" width="43.83203125" style="8" customWidth="1"/>
    <col min="4866" max="4866" width="12.5" style="8" customWidth="1"/>
    <col min="4867" max="4867" width="13.83203125" style="8" customWidth="1"/>
    <col min="4868" max="4869" width="11.5" style="8"/>
    <col min="4870" max="4870" width="10.1640625" style="8" customWidth="1"/>
    <col min="4871" max="4871" width="26.1640625" style="8" customWidth="1"/>
    <col min="4872" max="5120" width="11.5" style="8"/>
    <col min="5121" max="5121" width="43.83203125" style="8" customWidth="1"/>
    <col min="5122" max="5122" width="12.5" style="8" customWidth="1"/>
    <col min="5123" max="5123" width="13.83203125" style="8" customWidth="1"/>
    <col min="5124" max="5125" width="11.5" style="8"/>
    <col min="5126" max="5126" width="10.1640625" style="8" customWidth="1"/>
    <col min="5127" max="5127" width="26.1640625" style="8" customWidth="1"/>
    <col min="5128" max="5376" width="11.5" style="8"/>
    <col min="5377" max="5377" width="43.83203125" style="8" customWidth="1"/>
    <col min="5378" max="5378" width="12.5" style="8" customWidth="1"/>
    <col min="5379" max="5379" width="13.83203125" style="8" customWidth="1"/>
    <col min="5380" max="5381" width="11.5" style="8"/>
    <col min="5382" max="5382" width="10.1640625" style="8" customWidth="1"/>
    <col min="5383" max="5383" width="26.1640625" style="8" customWidth="1"/>
    <col min="5384" max="5632" width="11.5" style="8"/>
    <col min="5633" max="5633" width="43.83203125" style="8" customWidth="1"/>
    <col min="5634" max="5634" width="12.5" style="8" customWidth="1"/>
    <col min="5635" max="5635" width="13.83203125" style="8" customWidth="1"/>
    <col min="5636" max="5637" width="11.5" style="8"/>
    <col min="5638" max="5638" width="10.1640625" style="8" customWidth="1"/>
    <col min="5639" max="5639" width="26.1640625" style="8" customWidth="1"/>
    <col min="5640" max="5888" width="11.5" style="8"/>
    <col min="5889" max="5889" width="43.83203125" style="8" customWidth="1"/>
    <col min="5890" max="5890" width="12.5" style="8" customWidth="1"/>
    <col min="5891" max="5891" width="13.83203125" style="8" customWidth="1"/>
    <col min="5892" max="5893" width="11.5" style="8"/>
    <col min="5894" max="5894" width="10.1640625" style="8" customWidth="1"/>
    <col min="5895" max="5895" width="26.1640625" style="8" customWidth="1"/>
    <col min="5896" max="6144" width="11.5" style="8"/>
    <col min="6145" max="6145" width="43.83203125" style="8" customWidth="1"/>
    <col min="6146" max="6146" width="12.5" style="8" customWidth="1"/>
    <col min="6147" max="6147" width="13.83203125" style="8" customWidth="1"/>
    <col min="6148" max="6149" width="11.5" style="8"/>
    <col min="6150" max="6150" width="10.1640625" style="8" customWidth="1"/>
    <col min="6151" max="6151" width="26.1640625" style="8" customWidth="1"/>
    <col min="6152" max="6400" width="11.5" style="8"/>
    <col min="6401" max="6401" width="43.83203125" style="8" customWidth="1"/>
    <col min="6402" max="6402" width="12.5" style="8" customWidth="1"/>
    <col min="6403" max="6403" width="13.83203125" style="8" customWidth="1"/>
    <col min="6404" max="6405" width="11.5" style="8"/>
    <col min="6406" max="6406" width="10.1640625" style="8" customWidth="1"/>
    <col min="6407" max="6407" width="26.1640625" style="8" customWidth="1"/>
    <col min="6408" max="6656" width="11.5" style="8"/>
    <col min="6657" max="6657" width="43.83203125" style="8" customWidth="1"/>
    <col min="6658" max="6658" width="12.5" style="8" customWidth="1"/>
    <col min="6659" max="6659" width="13.83203125" style="8" customWidth="1"/>
    <col min="6660" max="6661" width="11.5" style="8"/>
    <col min="6662" max="6662" width="10.1640625" style="8" customWidth="1"/>
    <col min="6663" max="6663" width="26.1640625" style="8" customWidth="1"/>
    <col min="6664" max="6912" width="11.5" style="8"/>
    <col min="6913" max="6913" width="43.83203125" style="8" customWidth="1"/>
    <col min="6914" max="6914" width="12.5" style="8" customWidth="1"/>
    <col min="6915" max="6915" width="13.83203125" style="8" customWidth="1"/>
    <col min="6916" max="6917" width="11.5" style="8"/>
    <col min="6918" max="6918" width="10.1640625" style="8" customWidth="1"/>
    <col min="6919" max="6919" width="26.1640625" style="8" customWidth="1"/>
    <col min="6920" max="7168" width="11.5" style="8"/>
    <col min="7169" max="7169" width="43.83203125" style="8" customWidth="1"/>
    <col min="7170" max="7170" width="12.5" style="8" customWidth="1"/>
    <col min="7171" max="7171" width="13.83203125" style="8" customWidth="1"/>
    <col min="7172" max="7173" width="11.5" style="8"/>
    <col min="7174" max="7174" width="10.1640625" style="8" customWidth="1"/>
    <col min="7175" max="7175" width="26.1640625" style="8" customWidth="1"/>
    <col min="7176" max="7424" width="11.5" style="8"/>
    <col min="7425" max="7425" width="43.83203125" style="8" customWidth="1"/>
    <col min="7426" max="7426" width="12.5" style="8" customWidth="1"/>
    <col min="7427" max="7427" width="13.83203125" style="8" customWidth="1"/>
    <col min="7428" max="7429" width="11.5" style="8"/>
    <col min="7430" max="7430" width="10.1640625" style="8" customWidth="1"/>
    <col min="7431" max="7431" width="26.1640625" style="8" customWidth="1"/>
    <col min="7432" max="7680" width="11.5" style="8"/>
    <col min="7681" max="7681" width="43.83203125" style="8" customWidth="1"/>
    <col min="7682" max="7682" width="12.5" style="8" customWidth="1"/>
    <col min="7683" max="7683" width="13.83203125" style="8" customWidth="1"/>
    <col min="7684" max="7685" width="11.5" style="8"/>
    <col min="7686" max="7686" width="10.1640625" style="8" customWidth="1"/>
    <col min="7687" max="7687" width="26.1640625" style="8" customWidth="1"/>
    <col min="7688" max="7936" width="11.5" style="8"/>
    <col min="7937" max="7937" width="43.83203125" style="8" customWidth="1"/>
    <col min="7938" max="7938" width="12.5" style="8" customWidth="1"/>
    <col min="7939" max="7939" width="13.83203125" style="8" customWidth="1"/>
    <col min="7940" max="7941" width="11.5" style="8"/>
    <col min="7942" max="7942" width="10.1640625" style="8" customWidth="1"/>
    <col min="7943" max="7943" width="26.1640625" style="8" customWidth="1"/>
    <col min="7944" max="8192" width="11.5" style="8"/>
    <col min="8193" max="8193" width="43.83203125" style="8" customWidth="1"/>
    <col min="8194" max="8194" width="12.5" style="8" customWidth="1"/>
    <col min="8195" max="8195" width="13.83203125" style="8" customWidth="1"/>
    <col min="8196" max="8197" width="11.5" style="8"/>
    <col min="8198" max="8198" width="10.1640625" style="8" customWidth="1"/>
    <col min="8199" max="8199" width="26.1640625" style="8" customWidth="1"/>
    <col min="8200" max="8448" width="11.5" style="8"/>
    <col min="8449" max="8449" width="43.83203125" style="8" customWidth="1"/>
    <col min="8450" max="8450" width="12.5" style="8" customWidth="1"/>
    <col min="8451" max="8451" width="13.83203125" style="8" customWidth="1"/>
    <col min="8452" max="8453" width="11.5" style="8"/>
    <col min="8454" max="8454" width="10.1640625" style="8" customWidth="1"/>
    <col min="8455" max="8455" width="26.1640625" style="8" customWidth="1"/>
    <col min="8456" max="8704" width="11.5" style="8"/>
    <col min="8705" max="8705" width="43.83203125" style="8" customWidth="1"/>
    <col min="8706" max="8706" width="12.5" style="8" customWidth="1"/>
    <col min="8707" max="8707" width="13.83203125" style="8" customWidth="1"/>
    <col min="8708" max="8709" width="11.5" style="8"/>
    <col min="8710" max="8710" width="10.1640625" style="8" customWidth="1"/>
    <col min="8711" max="8711" width="26.1640625" style="8" customWidth="1"/>
    <col min="8712" max="8960" width="11.5" style="8"/>
    <col min="8961" max="8961" width="43.83203125" style="8" customWidth="1"/>
    <col min="8962" max="8962" width="12.5" style="8" customWidth="1"/>
    <col min="8963" max="8963" width="13.83203125" style="8" customWidth="1"/>
    <col min="8964" max="8965" width="11.5" style="8"/>
    <col min="8966" max="8966" width="10.1640625" style="8" customWidth="1"/>
    <col min="8967" max="8967" width="26.1640625" style="8" customWidth="1"/>
    <col min="8968" max="9216" width="11.5" style="8"/>
    <col min="9217" max="9217" width="43.83203125" style="8" customWidth="1"/>
    <col min="9218" max="9218" width="12.5" style="8" customWidth="1"/>
    <col min="9219" max="9219" width="13.83203125" style="8" customWidth="1"/>
    <col min="9220" max="9221" width="11.5" style="8"/>
    <col min="9222" max="9222" width="10.1640625" style="8" customWidth="1"/>
    <col min="9223" max="9223" width="26.1640625" style="8" customWidth="1"/>
    <col min="9224" max="9472" width="11.5" style="8"/>
    <col min="9473" max="9473" width="43.83203125" style="8" customWidth="1"/>
    <col min="9474" max="9474" width="12.5" style="8" customWidth="1"/>
    <col min="9475" max="9475" width="13.83203125" style="8" customWidth="1"/>
    <col min="9476" max="9477" width="11.5" style="8"/>
    <col min="9478" max="9478" width="10.1640625" style="8" customWidth="1"/>
    <col min="9479" max="9479" width="26.1640625" style="8" customWidth="1"/>
    <col min="9480" max="9728" width="11.5" style="8"/>
    <col min="9729" max="9729" width="43.83203125" style="8" customWidth="1"/>
    <col min="9730" max="9730" width="12.5" style="8" customWidth="1"/>
    <col min="9731" max="9731" width="13.83203125" style="8" customWidth="1"/>
    <col min="9732" max="9733" width="11.5" style="8"/>
    <col min="9734" max="9734" width="10.1640625" style="8" customWidth="1"/>
    <col min="9735" max="9735" width="26.1640625" style="8" customWidth="1"/>
    <col min="9736" max="9984" width="11.5" style="8"/>
    <col min="9985" max="9985" width="43.83203125" style="8" customWidth="1"/>
    <col min="9986" max="9986" width="12.5" style="8" customWidth="1"/>
    <col min="9987" max="9987" width="13.83203125" style="8" customWidth="1"/>
    <col min="9988" max="9989" width="11.5" style="8"/>
    <col min="9990" max="9990" width="10.1640625" style="8" customWidth="1"/>
    <col min="9991" max="9991" width="26.1640625" style="8" customWidth="1"/>
    <col min="9992" max="10240" width="11.5" style="8"/>
    <col min="10241" max="10241" width="43.83203125" style="8" customWidth="1"/>
    <col min="10242" max="10242" width="12.5" style="8" customWidth="1"/>
    <col min="10243" max="10243" width="13.83203125" style="8" customWidth="1"/>
    <col min="10244" max="10245" width="11.5" style="8"/>
    <col min="10246" max="10246" width="10.1640625" style="8" customWidth="1"/>
    <col min="10247" max="10247" width="26.1640625" style="8" customWidth="1"/>
    <col min="10248" max="10496" width="11.5" style="8"/>
    <col min="10497" max="10497" width="43.83203125" style="8" customWidth="1"/>
    <col min="10498" max="10498" width="12.5" style="8" customWidth="1"/>
    <col min="10499" max="10499" width="13.83203125" style="8" customWidth="1"/>
    <col min="10500" max="10501" width="11.5" style="8"/>
    <col min="10502" max="10502" width="10.1640625" style="8" customWidth="1"/>
    <col min="10503" max="10503" width="26.1640625" style="8" customWidth="1"/>
    <col min="10504" max="10752" width="11.5" style="8"/>
    <col min="10753" max="10753" width="43.83203125" style="8" customWidth="1"/>
    <col min="10754" max="10754" width="12.5" style="8" customWidth="1"/>
    <col min="10755" max="10755" width="13.83203125" style="8" customWidth="1"/>
    <col min="10756" max="10757" width="11.5" style="8"/>
    <col min="10758" max="10758" width="10.1640625" style="8" customWidth="1"/>
    <col min="10759" max="10759" width="26.1640625" style="8" customWidth="1"/>
    <col min="10760" max="11008" width="11.5" style="8"/>
    <col min="11009" max="11009" width="43.83203125" style="8" customWidth="1"/>
    <col min="11010" max="11010" width="12.5" style="8" customWidth="1"/>
    <col min="11011" max="11011" width="13.83203125" style="8" customWidth="1"/>
    <col min="11012" max="11013" width="11.5" style="8"/>
    <col min="11014" max="11014" width="10.1640625" style="8" customWidth="1"/>
    <col min="11015" max="11015" width="26.1640625" style="8" customWidth="1"/>
    <col min="11016" max="11264" width="11.5" style="8"/>
    <col min="11265" max="11265" width="43.83203125" style="8" customWidth="1"/>
    <col min="11266" max="11266" width="12.5" style="8" customWidth="1"/>
    <col min="11267" max="11267" width="13.83203125" style="8" customWidth="1"/>
    <col min="11268" max="11269" width="11.5" style="8"/>
    <col min="11270" max="11270" width="10.1640625" style="8" customWidth="1"/>
    <col min="11271" max="11271" width="26.1640625" style="8" customWidth="1"/>
    <col min="11272" max="11520" width="11.5" style="8"/>
    <col min="11521" max="11521" width="43.83203125" style="8" customWidth="1"/>
    <col min="11522" max="11522" width="12.5" style="8" customWidth="1"/>
    <col min="11523" max="11523" width="13.83203125" style="8" customWidth="1"/>
    <col min="11524" max="11525" width="11.5" style="8"/>
    <col min="11526" max="11526" width="10.1640625" style="8" customWidth="1"/>
    <col min="11527" max="11527" width="26.1640625" style="8" customWidth="1"/>
    <col min="11528" max="11776" width="11.5" style="8"/>
    <col min="11777" max="11777" width="43.83203125" style="8" customWidth="1"/>
    <col min="11778" max="11778" width="12.5" style="8" customWidth="1"/>
    <col min="11779" max="11779" width="13.83203125" style="8" customWidth="1"/>
    <col min="11780" max="11781" width="11.5" style="8"/>
    <col min="11782" max="11782" width="10.1640625" style="8" customWidth="1"/>
    <col min="11783" max="11783" width="26.1640625" style="8" customWidth="1"/>
    <col min="11784" max="12032" width="11.5" style="8"/>
    <col min="12033" max="12033" width="43.83203125" style="8" customWidth="1"/>
    <col min="12034" max="12034" width="12.5" style="8" customWidth="1"/>
    <col min="12035" max="12035" width="13.83203125" style="8" customWidth="1"/>
    <col min="12036" max="12037" width="11.5" style="8"/>
    <col min="12038" max="12038" width="10.1640625" style="8" customWidth="1"/>
    <col min="12039" max="12039" width="26.1640625" style="8" customWidth="1"/>
    <col min="12040" max="12288" width="11.5" style="8"/>
    <col min="12289" max="12289" width="43.83203125" style="8" customWidth="1"/>
    <col min="12290" max="12290" width="12.5" style="8" customWidth="1"/>
    <col min="12291" max="12291" width="13.83203125" style="8" customWidth="1"/>
    <col min="12292" max="12293" width="11.5" style="8"/>
    <col min="12294" max="12294" width="10.1640625" style="8" customWidth="1"/>
    <col min="12295" max="12295" width="26.1640625" style="8" customWidth="1"/>
    <col min="12296" max="12544" width="11.5" style="8"/>
    <col min="12545" max="12545" width="43.83203125" style="8" customWidth="1"/>
    <col min="12546" max="12546" width="12.5" style="8" customWidth="1"/>
    <col min="12547" max="12547" width="13.83203125" style="8" customWidth="1"/>
    <col min="12548" max="12549" width="11.5" style="8"/>
    <col min="12550" max="12550" width="10.1640625" style="8" customWidth="1"/>
    <col min="12551" max="12551" width="26.1640625" style="8" customWidth="1"/>
    <col min="12552" max="12800" width="11.5" style="8"/>
    <col min="12801" max="12801" width="43.83203125" style="8" customWidth="1"/>
    <col min="12802" max="12802" width="12.5" style="8" customWidth="1"/>
    <col min="12803" max="12803" width="13.83203125" style="8" customWidth="1"/>
    <col min="12804" max="12805" width="11.5" style="8"/>
    <col min="12806" max="12806" width="10.1640625" style="8" customWidth="1"/>
    <col min="12807" max="12807" width="26.1640625" style="8" customWidth="1"/>
    <col min="12808" max="13056" width="11.5" style="8"/>
    <col min="13057" max="13057" width="43.83203125" style="8" customWidth="1"/>
    <col min="13058" max="13058" width="12.5" style="8" customWidth="1"/>
    <col min="13059" max="13059" width="13.83203125" style="8" customWidth="1"/>
    <col min="13060" max="13061" width="11.5" style="8"/>
    <col min="13062" max="13062" width="10.1640625" style="8" customWidth="1"/>
    <col min="13063" max="13063" width="26.1640625" style="8" customWidth="1"/>
    <col min="13064" max="13312" width="11.5" style="8"/>
    <col min="13313" max="13313" width="43.83203125" style="8" customWidth="1"/>
    <col min="13314" max="13314" width="12.5" style="8" customWidth="1"/>
    <col min="13315" max="13315" width="13.83203125" style="8" customWidth="1"/>
    <col min="13316" max="13317" width="11.5" style="8"/>
    <col min="13318" max="13318" width="10.1640625" style="8" customWidth="1"/>
    <col min="13319" max="13319" width="26.1640625" style="8" customWidth="1"/>
    <col min="13320" max="13568" width="11.5" style="8"/>
    <col min="13569" max="13569" width="43.83203125" style="8" customWidth="1"/>
    <col min="13570" max="13570" width="12.5" style="8" customWidth="1"/>
    <col min="13571" max="13571" width="13.83203125" style="8" customWidth="1"/>
    <col min="13572" max="13573" width="11.5" style="8"/>
    <col min="13574" max="13574" width="10.1640625" style="8" customWidth="1"/>
    <col min="13575" max="13575" width="26.1640625" style="8" customWidth="1"/>
    <col min="13576" max="13824" width="11.5" style="8"/>
    <col min="13825" max="13825" width="43.83203125" style="8" customWidth="1"/>
    <col min="13826" max="13826" width="12.5" style="8" customWidth="1"/>
    <col min="13827" max="13827" width="13.83203125" style="8" customWidth="1"/>
    <col min="13828" max="13829" width="11.5" style="8"/>
    <col min="13830" max="13830" width="10.1640625" style="8" customWidth="1"/>
    <col min="13831" max="13831" width="26.1640625" style="8" customWidth="1"/>
    <col min="13832" max="14080" width="11.5" style="8"/>
    <col min="14081" max="14081" width="43.83203125" style="8" customWidth="1"/>
    <col min="14082" max="14082" width="12.5" style="8" customWidth="1"/>
    <col min="14083" max="14083" width="13.83203125" style="8" customWidth="1"/>
    <col min="14084" max="14085" width="11.5" style="8"/>
    <col min="14086" max="14086" width="10.1640625" style="8" customWidth="1"/>
    <col min="14087" max="14087" width="26.1640625" style="8" customWidth="1"/>
    <col min="14088" max="14336" width="11.5" style="8"/>
    <col min="14337" max="14337" width="43.83203125" style="8" customWidth="1"/>
    <col min="14338" max="14338" width="12.5" style="8" customWidth="1"/>
    <col min="14339" max="14339" width="13.83203125" style="8" customWidth="1"/>
    <col min="14340" max="14341" width="11.5" style="8"/>
    <col min="14342" max="14342" width="10.1640625" style="8" customWidth="1"/>
    <col min="14343" max="14343" width="26.1640625" style="8" customWidth="1"/>
    <col min="14344" max="14592" width="11.5" style="8"/>
    <col min="14593" max="14593" width="43.83203125" style="8" customWidth="1"/>
    <col min="14594" max="14594" width="12.5" style="8" customWidth="1"/>
    <col min="14595" max="14595" width="13.83203125" style="8" customWidth="1"/>
    <col min="14596" max="14597" width="11.5" style="8"/>
    <col min="14598" max="14598" width="10.1640625" style="8" customWidth="1"/>
    <col min="14599" max="14599" width="26.1640625" style="8" customWidth="1"/>
    <col min="14600" max="14848" width="11.5" style="8"/>
    <col min="14849" max="14849" width="43.83203125" style="8" customWidth="1"/>
    <col min="14850" max="14850" width="12.5" style="8" customWidth="1"/>
    <col min="14851" max="14851" width="13.83203125" style="8" customWidth="1"/>
    <col min="14852" max="14853" width="11.5" style="8"/>
    <col min="14854" max="14854" width="10.1640625" style="8" customWidth="1"/>
    <col min="14855" max="14855" width="26.1640625" style="8" customWidth="1"/>
    <col min="14856" max="15104" width="11.5" style="8"/>
    <col min="15105" max="15105" width="43.83203125" style="8" customWidth="1"/>
    <col min="15106" max="15106" width="12.5" style="8" customWidth="1"/>
    <col min="15107" max="15107" width="13.83203125" style="8" customWidth="1"/>
    <col min="15108" max="15109" width="11.5" style="8"/>
    <col min="15110" max="15110" width="10.1640625" style="8" customWidth="1"/>
    <col min="15111" max="15111" width="26.1640625" style="8" customWidth="1"/>
    <col min="15112" max="15360" width="11.5" style="8"/>
    <col min="15361" max="15361" width="43.83203125" style="8" customWidth="1"/>
    <col min="15362" max="15362" width="12.5" style="8" customWidth="1"/>
    <col min="15363" max="15363" width="13.83203125" style="8" customWidth="1"/>
    <col min="15364" max="15365" width="11.5" style="8"/>
    <col min="15366" max="15366" width="10.1640625" style="8" customWidth="1"/>
    <col min="15367" max="15367" width="26.1640625" style="8" customWidth="1"/>
    <col min="15368" max="15616" width="11.5" style="8"/>
    <col min="15617" max="15617" width="43.83203125" style="8" customWidth="1"/>
    <col min="15618" max="15618" width="12.5" style="8" customWidth="1"/>
    <col min="15619" max="15619" width="13.83203125" style="8" customWidth="1"/>
    <col min="15620" max="15621" width="11.5" style="8"/>
    <col min="15622" max="15622" width="10.1640625" style="8" customWidth="1"/>
    <col min="15623" max="15623" width="26.1640625" style="8" customWidth="1"/>
    <col min="15624" max="15872" width="11.5" style="8"/>
    <col min="15873" max="15873" width="43.83203125" style="8" customWidth="1"/>
    <col min="15874" max="15874" width="12.5" style="8" customWidth="1"/>
    <col min="15875" max="15875" width="13.83203125" style="8" customWidth="1"/>
    <col min="15876" max="15877" width="11.5" style="8"/>
    <col min="15878" max="15878" width="10.1640625" style="8" customWidth="1"/>
    <col min="15879" max="15879" width="26.1640625" style="8" customWidth="1"/>
    <col min="15880" max="16128" width="11.5" style="8"/>
    <col min="16129" max="16129" width="43.83203125" style="8" customWidth="1"/>
    <col min="16130" max="16130" width="12.5" style="8" customWidth="1"/>
    <col min="16131" max="16131" width="13.83203125" style="8" customWidth="1"/>
    <col min="16132" max="16133" width="11.5" style="8"/>
    <col min="16134" max="16134" width="10.1640625" style="8" customWidth="1"/>
    <col min="16135" max="16135" width="26.1640625" style="8" customWidth="1"/>
    <col min="16136" max="16384" width="11.5" style="8"/>
  </cols>
  <sheetData>
    <row r="1" spans="1:7" s="7" customFormat="1" ht="14" customHeight="1" x14ac:dyDescent="0.15">
      <c r="A1" s="764"/>
      <c r="B1" s="765" t="s">
        <v>46</v>
      </c>
      <c r="C1" s="766"/>
      <c r="D1" s="766"/>
      <c r="E1" s="766"/>
      <c r="F1" s="767"/>
      <c r="G1" s="6" t="s">
        <v>47</v>
      </c>
    </row>
    <row r="2" spans="1:7" s="7" customFormat="1" ht="14" customHeight="1" x14ac:dyDescent="0.15">
      <c r="A2" s="764"/>
      <c r="B2" s="768"/>
      <c r="C2" s="769"/>
      <c r="D2" s="769"/>
      <c r="E2" s="769"/>
      <c r="F2" s="770"/>
      <c r="G2" s="6" t="s">
        <v>39</v>
      </c>
    </row>
    <row r="3" spans="1:7" s="7" customFormat="1" ht="14" customHeight="1" x14ac:dyDescent="0.15">
      <c r="A3" s="764"/>
      <c r="B3" s="771"/>
      <c r="C3" s="772"/>
      <c r="D3" s="772"/>
      <c r="E3" s="772"/>
      <c r="F3" s="773"/>
      <c r="G3" s="6" t="s">
        <v>38</v>
      </c>
    </row>
    <row r="4" spans="1:7" x14ac:dyDescent="0.15">
      <c r="A4" s="774" t="s">
        <v>61</v>
      </c>
      <c r="B4" s="774"/>
      <c r="C4" s="774"/>
      <c r="D4" s="774"/>
      <c r="E4" s="774"/>
      <c r="F4" s="774"/>
      <c r="G4" s="774"/>
    </row>
    <row r="5" spans="1:7" x14ac:dyDescent="0.15">
      <c r="A5" s="775" t="s">
        <v>37</v>
      </c>
      <c r="B5" s="775"/>
      <c r="C5" s="775"/>
      <c r="D5" s="775"/>
      <c r="E5" s="775"/>
      <c r="F5" s="775"/>
      <c r="G5" s="775"/>
    </row>
    <row r="6" spans="1:7" x14ac:dyDescent="0.15">
      <c r="A6" s="776" t="s">
        <v>253</v>
      </c>
      <c r="B6" s="776"/>
      <c r="C6" s="776"/>
      <c r="D6" s="776"/>
      <c r="E6" s="776"/>
      <c r="F6" s="776"/>
      <c r="G6" s="776"/>
    </row>
    <row r="7" spans="1:7" x14ac:dyDescent="0.15">
      <c r="A7" s="775" t="s">
        <v>36</v>
      </c>
      <c r="B7" s="775"/>
      <c r="C7" s="775"/>
      <c r="D7" s="775"/>
      <c r="E7" s="775"/>
      <c r="F7" s="775"/>
      <c r="G7" s="775"/>
    </row>
    <row r="8" spans="1:7" x14ac:dyDescent="0.15">
      <c r="A8" s="777" t="s">
        <v>254</v>
      </c>
      <c r="B8" s="777"/>
      <c r="C8" s="777"/>
      <c r="D8" s="777"/>
      <c r="E8" s="777"/>
      <c r="F8" s="777"/>
      <c r="G8" s="777"/>
    </row>
    <row r="9" spans="1:7" x14ac:dyDescent="0.15">
      <c r="A9" s="775" t="s">
        <v>35</v>
      </c>
      <c r="B9" s="775"/>
      <c r="C9" s="775"/>
      <c r="D9" s="775"/>
      <c r="E9" s="775"/>
      <c r="F9" s="775"/>
      <c r="G9" s="775"/>
    </row>
    <row r="10" spans="1:7" x14ac:dyDescent="0.15">
      <c r="A10" s="777" t="s">
        <v>35</v>
      </c>
      <c r="B10" s="777"/>
      <c r="C10" s="777"/>
      <c r="D10" s="777"/>
      <c r="E10" s="777"/>
      <c r="F10" s="777"/>
      <c r="G10" s="777"/>
    </row>
    <row r="11" spans="1:7" x14ac:dyDescent="0.15">
      <c r="A11" s="778" t="s">
        <v>48</v>
      </c>
      <c r="B11" s="778"/>
      <c r="C11" s="778"/>
      <c r="D11" s="778"/>
      <c r="E11" s="778"/>
      <c r="F11" s="778"/>
      <c r="G11" s="778"/>
    </row>
    <row r="12" spans="1:7" x14ac:dyDescent="0.15">
      <c r="A12" s="724" t="s">
        <v>49</v>
      </c>
      <c r="B12" s="724"/>
      <c r="C12" s="724"/>
      <c r="D12" s="724"/>
      <c r="E12" s="724"/>
      <c r="F12" s="724"/>
      <c r="G12" s="724"/>
    </row>
    <row r="13" spans="1:7" x14ac:dyDescent="0.15">
      <c r="A13" s="761" t="s">
        <v>33</v>
      </c>
      <c r="B13" s="762"/>
      <c r="C13" s="762"/>
      <c r="D13" s="762"/>
      <c r="E13" s="762"/>
      <c r="F13" s="762"/>
      <c r="G13" s="763"/>
    </row>
    <row r="14" spans="1:7" ht="14" customHeight="1" x14ac:dyDescent="0.15">
      <c r="A14" s="1013" t="s">
        <v>255</v>
      </c>
      <c r="B14" s="1014"/>
      <c r="C14" s="1015"/>
      <c r="D14" s="785" t="s">
        <v>256</v>
      </c>
      <c r="E14" s="786"/>
      <c r="F14" s="786"/>
      <c r="G14" s="787"/>
    </row>
    <row r="15" spans="1:7" x14ac:dyDescent="0.15">
      <c r="A15" s="1016"/>
      <c r="B15" s="1017"/>
      <c r="C15" s="1018"/>
      <c r="D15" s="788"/>
      <c r="E15" s="789"/>
      <c r="F15" s="789"/>
      <c r="G15" s="790"/>
    </row>
    <row r="16" spans="1:7" x14ac:dyDescent="0.15">
      <c r="A16" s="1016"/>
      <c r="B16" s="1017"/>
      <c r="C16" s="1018"/>
      <c r="D16" s="788"/>
      <c r="E16" s="789"/>
      <c r="F16" s="789"/>
      <c r="G16" s="790"/>
    </row>
    <row r="17" spans="1:7" x14ac:dyDescent="0.15">
      <c r="A17" s="1016"/>
      <c r="B17" s="1017"/>
      <c r="C17" s="1018"/>
      <c r="D17" s="788"/>
      <c r="E17" s="789"/>
      <c r="F17" s="789"/>
      <c r="G17" s="790"/>
    </row>
    <row r="18" spans="1:7" x14ac:dyDescent="0.15">
      <c r="A18" s="1016"/>
      <c r="B18" s="1017"/>
      <c r="C18" s="1018"/>
      <c r="D18" s="788"/>
      <c r="E18" s="789"/>
      <c r="F18" s="789"/>
      <c r="G18" s="790"/>
    </row>
    <row r="19" spans="1:7" x14ac:dyDescent="0.15">
      <c r="A19" s="1016"/>
      <c r="B19" s="1017"/>
      <c r="C19" s="1018"/>
      <c r="D19" s="788"/>
      <c r="E19" s="789"/>
      <c r="F19" s="789"/>
      <c r="G19" s="790"/>
    </row>
    <row r="20" spans="1:7" x14ac:dyDescent="0.15">
      <c r="A20" s="1016"/>
      <c r="B20" s="1017"/>
      <c r="C20" s="1018"/>
      <c r="D20" s="788"/>
      <c r="E20" s="789"/>
      <c r="F20" s="789"/>
      <c r="G20" s="790"/>
    </row>
    <row r="21" spans="1:7" x14ac:dyDescent="0.15">
      <c r="A21" s="1016"/>
      <c r="B21" s="1017"/>
      <c r="C21" s="1018"/>
      <c r="D21" s="788"/>
      <c r="E21" s="789"/>
      <c r="F21" s="789"/>
      <c r="G21" s="790"/>
    </row>
    <row r="22" spans="1:7" x14ac:dyDescent="0.15">
      <c r="A22" s="1016"/>
      <c r="B22" s="1017"/>
      <c r="C22" s="1018"/>
      <c r="D22" s="788"/>
      <c r="E22" s="789"/>
      <c r="F22" s="789"/>
      <c r="G22" s="790"/>
    </row>
    <row r="23" spans="1:7" x14ac:dyDescent="0.15">
      <c r="A23" s="1016"/>
      <c r="B23" s="1017"/>
      <c r="C23" s="1018"/>
      <c r="D23" s="788"/>
      <c r="E23" s="789"/>
      <c r="F23" s="789"/>
      <c r="G23" s="790"/>
    </row>
    <row r="24" spans="1:7" x14ac:dyDescent="0.15">
      <c r="A24" s="1016"/>
      <c r="B24" s="1017"/>
      <c r="C24" s="1018"/>
      <c r="D24" s="788"/>
      <c r="E24" s="789"/>
      <c r="F24" s="789"/>
      <c r="G24" s="790"/>
    </row>
    <row r="25" spans="1:7" x14ac:dyDescent="0.15">
      <c r="A25" s="1016"/>
      <c r="B25" s="1017"/>
      <c r="C25" s="1018"/>
      <c r="D25" s="788"/>
      <c r="E25" s="789"/>
      <c r="F25" s="789"/>
      <c r="G25" s="790"/>
    </row>
    <row r="26" spans="1:7" x14ac:dyDescent="0.15">
      <c r="A26" s="1016"/>
      <c r="B26" s="1017"/>
      <c r="C26" s="1018"/>
      <c r="D26" s="788"/>
      <c r="E26" s="789"/>
      <c r="F26" s="789"/>
      <c r="G26" s="790"/>
    </row>
    <row r="27" spans="1:7" ht="14" customHeight="1" x14ac:dyDescent="0.15">
      <c r="A27" s="1019"/>
      <c r="B27" s="1020"/>
      <c r="C27" s="1021"/>
      <c r="D27" s="834"/>
      <c r="E27" s="835"/>
      <c r="F27" s="835"/>
      <c r="G27" s="836"/>
    </row>
    <row r="28" spans="1:7" x14ac:dyDescent="0.15">
      <c r="A28" s="812" t="s">
        <v>22</v>
      </c>
      <c r="B28" s="813"/>
      <c r="C28" s="813"/>
      <c r="D28" s="813"/>
      <c r="E28" s="813"/>
      <c r="F28" s="813"/>
      <c r="G28" s="813"/>
    </row>
    <row r="29" spans="1:7" x14ac:dyDescent="0.15">
      <c r="A29" s="779" t="s">
        <v>257</v>
      </c>
      <c r="B29" s="780"/>
      <c r="C29" s="780"/>
      <c r="D29" s="780"/>
      <c r="E29" s="780"/>
      <c r="F29" s="780"/>
      <c r="G29" s="781"/>
    </row>
    <row r="30" spans="1:7" x14ac:dyDescent="0.15">
      <c r="A30" s="782"/>
      <c r="B30" s="783"/>
      <c r="C30" s="783"/>
      <c r="D30" s="783"/>
      <c r="E30" s="783"/>
      <c r="F30" s="783"/>
      <c r="G30" s="784"/>
    </row>
    <row r="31" spans="1:7" ht="15" customHeight="1" x14ac:dyDescent="0.15">
      <c r="A31" s="782"/>
      <c r="B31" s="783"/>
      <c r="C31" s="783"/>
      <c r="D31" s="783"/>
      <c r="E31" s="783"/>
      <c r="F31" s="783"/>
      <c r="G31" s="784"/>
    </row>
    <row r="32" spans="1:7" ht="15" customHeight="1" x14ac:dyDescent="0.15">
      <c r="A32" s="782"/>
      <c r="B32" s="783"/>
      <c r="C32" s="783"/>
      <c r="D32" s="783"/>
      <c r="E32" s="783"/>
      <c r="F32" s="783"/>
      <c r="G32" s="784"/>
    </row>
    <row r="33" spans="1:7" ht="15" thickBot="1" x14ac:dyDescent="0.2">
      <c r="A33" s="803" t="s">
        <v>30</v>
      </c>
      <c r="B33" s="804"/>
      <c r="C33" s="804"/>
      <c r="D33" s="804"/>
      <c r="E33" s="804"/>
      <c r="F33" s="804"/>
      <c r="G33" s="805"/>
    </row>
    <row r="34" spans="1:7" x14ac:dyDescent="0.15">
      <c r="A34" s="828" t="s">
        <v>51</v>
      </c>
      <c r="B34" s="829"/>
      <c r="C34" s="829"/>
      <c r="D34" s="829"/>
      <c r="E34" s="829"/>
      <c r="F34" s="829"/>
      <c r="G34" s="830"/>
    </row>
    <row r="35" spans="1:7" ht="16" customHeight="1" x14ac:dyDescent="0.15">
      <c r="A35" s="831"/>
      <c r="B35" s="832"/>
      <c r="C35" s="832"/>
      <c r="D35" s="832"/>
      <c r="E35" s="832"/>
      <c r="F35" s="832"/>
      <c r="G35" s="833"/>
    </row>
    <row r="36" spans="1:7" x14ac:dyDescent="0.15">
      <c r="A36" s="831"/>
      <c r="B36" s="832"/>
      <c r="C36" s="832"/>
      <c r="D36" s="832"/>
      <c r="E36" s="832"/>
      <c r="F36" s="832"/>
      <c r="G36" s="833"/>
    </row>
    <row r="37" spans="1:7" ht="15" customHeight="1" x14ac:dyDescent="0.15">
      <c r="A37" s="831"/>
      <c r="B37" s="832"/>
      <c r="C37" s="832"/>
      <c r="D37" s="832"/>
      <c r="E37" s="832"/>
      <c r="F37" s="832"/>
      <c r="G37" s="833"/>
    </row>
    <row r="38" spans="1:7" ht="15" thickBot="1" x14ac:dyDescent="0.2">
      <c r="A38" s="1010"/>
      <c r="B38" s="1011"/>
      <c r="C38" s="1011"/>
      <c r="D38" s="1011"/>
      <c r="E38" s="1011"/>
      <c r="F38" s="1011"/>
      <c r="G38" s="1012"/>
    </row>
    <row r="39" spans="1:7" ht="15" customHeight="1" thickBot="1" x14ac:dyDescent="0.2">
      <c r="A39" s="794" t="s">
        <v>52</v>
      </c>
      <c r="B39" s="795"/>
      <c r="C39" s="795"/>
      <c r="D39" s="795"/>
      <c r="E39" s="795"/>
      <c r="F39" s="795"/>
      <c r="G39" s="796"/>
    </row>
    <row r="40" spans="1:7" ht="15" customHeight="1" thickBot="1" x14ac:dyDescent="0.2">
      <c r="A40" s="797" t="s">
        <v>53</v>
      </c>
      <c r="B40" s="798"/>
      <c r="C40" s="798"/>
      <c r="D40" s="798"/>
      <c r="E40" s="798"/>
      <c r="F40" s="798"/>
      <c r="G40" s="799"/>
    </row>
    <row r="41" spans="1:7" ht="15" thickBot="1" x14ac:dyDescent="0.2">
      <c r="A41" s="794" t="s">
        <v>28</v>
      </c>
      <c r="B41" s="795"/>
      <c r="C41" s="795"/>
      <c r="D41" s="795"/>
      <c r="E41" s="795"/>
      <c r="F41" s="795"/>
      <c r="G41" s="796"/>
    </row>
    <row r="42" spans="1:7" x14ac:dyDescent="0.15">
      <c r="A42" s="800" t="s">
        <v>63</v>
      </c>
      <c r="B42" s="801"/>
      <c r="C42" s="801"/>
      <c r="D42" s="801"/>
      <c r="E42" s="801"/>
      <c r="F42" s="801"/>
      <c r="G42" s="802"/>
    </row>
    <row r="43" spans="1:7" x14ac:dyDescent="0.15">
      <c r="A43" s="747" t="s">
        <v>27</v>
      </c>
      <c r="B43" s="748"/>
      <c r="C43" s="748"/>
      <c r="D43" s="748"/>
      <c r="E43" s="748"/>
      <c r="F43" s="748"/>
      <c r="G43" s="749"/>
    </row>
    <row r="44" spans="1:7" x14ac:dyDescent="0.15">
      <c r="A44" s="9" t="s">
        <v>54</v>
      </c>
      <c r="B44" s="10"/>
      <c r="C44" s="10"/>
      <c r="D44" s="10"/>
      <c r="E44" s="10"/>
      <c r="F44" s="10"/>
      <c r="G44" s="10"/>
    </row>
    <row r="45" spans="1:7" x14ac:dyDescent="0.15">
      <c r="A45" s="743" t="s">
        <v>55</v>
      </c>
      <c r="B45" s="743"/>
      <c r="C45" s="11"/>
      <c r="D45" s="11"/>
      <c r="E45" s="11"/>
      <c r="F45" s="11"/>
      <c r="G45" s="11"/>
    </row>
    <row r="46" spans="1:7" x14ac:dyDescent="0.15">
      <c r="A46" s="12"/>
      <c r="B46" s="12"/>
      <c r="C46" s="12"/>
      <c r="D46" s="12"/>
      <c r="E46" s="12"/>
      <c r="F46" s="12"/>
      <c r="G46" s="12"/>
    </row>
  </sheetData>
  <mergeCells count="24">
    <mergeCell ref="A4:G4"/>
    <mergeCell ref="A5:G5"/>
    <mergeCell ref="A6:G6"/>
    <mergeCell ref="A7:G7"/>
    <mergeCell ref="A1:A3"/>
    <mergeCell ref="B1:F3"/>
    <mergeCell ref="A14:C27"/>
    <mergeCell ref="D14:G27"/>
    <mergeCell ref="A28:G28"/>
    <mergeCell ref="A29:G32"/>
    <mergeCell ref="A8:G8"/>
    <mergeCell ref="A9:G9"/>
    <mergeCell ref="A10:G10"/>
    <mergeCell ref="A11:G11"/>
    <mergeCell ref="A12:G12"/>
    <mergeCell ref="A13:G13"/>
    <mergeCell ref="A43:G43"/>
    <mergeCell ref="A45:B45"/>
    <mergeCell ref="A33:G33"/>
    <mergeCell ref="A34:G38"/>
    <mergeCell ref="A40:G40"/>
    <mergeCell ref="A41:G41"/>
    <mergeCell ref="A42:G42"/>
    <mergeCell ref="A39:G39"/>
  </mergeCells>
  <pageMargins left="0.7" right="0.7" top="0.75" bottom="0.75" header="0.3" footer="0.3"/>
  <pageSetup scale="62" orientation="portrait" horizontalDpi="0" verticalDpi="0"/>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B27EA5-BC80-794A-BF66-43E52BC1F778}">
  <dimension ref="A1:G41"/>
  <sheetViews>
    <sheetView workbookViewId="0">
      <selection activeCell="A14" sqref="A14:C25"/>
    </sheetView>
  </sheetViews>
  <sheetFormatPr baseColWidth="10" defaultRowHeight="15" x14ac:dyDescent="0.2"/>
  <cols>
    <col min="1" max="7" width="19.5" customWidth="1"/>
  </cols>
  <sheetData>
    <row r="1" spans="1:7" ht="28" x14ac:dyDescent="0.2">
      <c r="A1" s="1037" t="s">
        <v>136</v>
      </c>
      <c r="B1" s="1028"/>
      <c r="C1" s="1028"/>
      <c r="D1" s="1028"/>
      <c r="E1" s="1028"/>
      <c r="F1" s="1029"/>
      <c r="G1" s="13" t="s">
        <v>137</v>
      </c>
    </row>
    <row r="2" spans="1:7" x14ac:dyDescent="0.2">
      <c r="A2" s="1030"/>
      <c r="B2" s="1031"/>
      <c r="C2" s="1031"/>
      <c r="D2" s="1031"/>
      <c r="E2" s="1031"/>
      <c r="F2" s="1032"/>
      <c r="G2" s="4" t="s">
        <v>39</v>
      </c>
    </row>
    <row r="3" spans="1:7" x14ac:dyDescent="0.2">
      <c r="A3" s="1033"/>
      <c r="B3" s="1034"/>
      <c r="C3" s="1034"/>
      <c r="D3" s="1034"/>
      <c r="E3" s="1034"/>
      <c r="F3" s="1035"/>
      <c r="G3" s="4" t="s">
        <v>38</v>
      </c>
    </row>
    <row r="4" spans="1:7" x14ac:dyDescent="0.2">
      <c r="A4" s="1025" t="s">
        <v>37</v>
      </c>
      <c r="B4" s="1023"/>
      <c r="C4" s="1023"/>
      <c r="D4" s="1023"/>
      <c r="E4" s="1023"/>
      <c r="F4" s="1023"/>
      <c r="G4" s="1024"/>
    </row>
    <row r="5" spans="1:7" x14ac:dyDescent="0.2">
      <c r="A5" s="1022" t="s">
        <v>138</v>
      </c>
      <c r="B5" s="1023"/>
      <c r="C5" s="1023"/>
      <c r="D5" s="1023"/>
      <c r="E5" s="1023"/>
      <c r="F5" s="1023"/>
      <c r="G5" s="1024"/>
    </row>
    <row r="6" spans="1:7" x14ac:dyDescent="0.2">
      <c r="A6" s="1025" t="s">
        <v>36</v>
      </c>
      <c r="B6" s="1023"/>
      <c r="C6" s="1023"/>
      <c r="D6" s="1023"/>
      <c r="E6" s="1023"/>
      <c r="F6" s="1023"/>
      <c r="G6" s="1024"/>
    </row>
    <row r="7" spans="1:7" x14ac:dyDescent="0.2">
      <c r="A7" s="1022" t="s">
        <v>139</v>
      </c>
      <c r="B7" s="1023"/>
      <c r="C7" s="1023"/>
      <c r="D7" s="1023"/>
      <c r="E7" s="1023"/>
      <c r="F7" s="1023"/>
      <c r="G7" s="1024"/>
    </row>
    <row r="8" spans="1:7" x14ac:dyDescent="0.2">
      <c r="A8" s="1025" t="s">
        <v>35</v>
      </c>
      <c r="B8" s="1023"/>
      <c r="C8" s="1023"/>
      <c r="D8" s="1023"/>
      <c r="E8" s="1023"/>
      <c r="F8" s="1023"/>
      <c r="G8" s="1024"/>
    </row>
    <row r="9" spans="1:7" x14ac:dyDescent="0.2">
      <c r="A9" s="1022" t="s">
        <v>140</v>
      </c>
      <c r="B9" s="1023"/>
      <c r="C9" s="1023"/>
      <c r="D9" s="1023"/>
      <c r="E9" s="1023"/>
      <c r="F9" s="1023"/>
      <c r="G9" s="1024"/>
    </row>
    <row r="10" spans="1:7" x14ac:dyDescent="0.2">
      <c r="A10" s="1025" t="s">
        <v>34</v>
      </c>
      <c r="B10" s="1023"/>
      <c r="C10" s="1023"/>
      <c r="D10" s="1023"/>
      <c r="E10" s="1023"/>
      <c r="F10" s="1023"/>
      <c r="G10" s="1024"/>
    </row>
    <row r="11" spans="1:7" x14ac:dyDescent="0.2">
      <c r="A11" s="1022" t="s">
        <v>141</v>
      </c>
      <c r="B11" s="1023"/>
      <c r="C11" s="1023"/>
      <c r="D11" s="1023"/>
      <c r="E11" s="1023"/>
      <c r="F11" s="1023"/>
      <c r="G11" s="1024"/>
    </row>
    <row r="12" spans="1:7" x14ac:dyDescent="0.2">
      <c r="A12" s="1025" t="s">
        <v>33</v>
      </c>
      <c r="B12" s="1023"/>
      <c r="C12" s="1023"/>
      <c r="D12" s="1023"/>
      <c r="E12" s="1023"/>
      <c r="F12" s="1023"/>
      <c r="G12" s="1024"/>
    </row>
    <row r="13" spans="1:7" x14ac:dyDescent="0.2">
      <c r="A13" s="1026" t="s">
        <v>142</v>
      </c>
      <c r="B13" s="1023"/>
      <c r="C13" s="1024"/>
      <c r="D13" s="1027" t="s">
        <v>143</v>
      </c>
      <c r="E13" s="1028"/>
      <c r="F13" s="1028"/>
      <c r="G13" s="1029"/>
    </row>
    <row r="14" spans="1:7" x14ac:dyDescent="0.2">
      <c r="A14" s="1036"/>
      <c r="B14" s="1028"/>
      <c r="C14" s="1029"/>
      <c r="D14" s="1030"/>
      <c r="E14" s="1031"/>
      <c r="F14" s="1031"/>
      <c r="G14" s="1032"/>
    </row>
    <row r="15" spans="1:7" x14ac:dyDescent="0.2">
      <c r="A15" s="1030"/>
      <c r="B15" s="1031"/>
      <c r="C15" s="1032"/>
      <c r="D15" s="1030"/>
      <c r="E15" s="1031"/>
      <c r="F15" s="1031"/>
      <c r="G15" s="1032"/>
    </row>
    <row r="16" spans="1:7" x14ac:dyDescent="0.2">
      <c r="A16" s="1030"/>
      <c r="B16" s="1031"/>
      <c r="C16" s="1032"/>
      <c r="D16" s="1030"/>
      <c r="E16" s="1031"/>
      <c r="F16" s="1031"/>
      <c r="G16" s="1032"/>
    </row>
    <row r="17" spans="1:7" x14ac:dyDescent="0.2">
      <c r="A17" s="1030"/>
      <c r="B17" s="1031"/>
      <c r="C17" s="1032"/>
      <c r="D17" s="1030"/>
      <c r="E17" s="1031"/>
      <c r="F17" s="1031"/>
      <c r="G17" s="1032"/>
    </row>
    <row r="18" spans="1:7" x14ac:dyDescent="0.2">
      <c r="A18" s="1030"/>
      <c r="B18" s="1031"/>
      <c r="C18" s="1032"/>
      <c r="D18" s="1030"/>
      <c r="E18" s="1031"/>
      <c r="F18" s="1031"/>
      <c r="G18" s="1032"/>
    </row>
    <row r="19" spans="1:7" x14ac:dyDescent="0.2">
      <c r="A19" s="1030"/>
      <c r="B19" s="1031"/>
      <c r="C19" s="1032"/>
      <c r="D19" s="1030"/>
      <c r="E19" s="1031"/>
      <c r="F19" s="1031"/>
      <c r="G19" s="1032"/>
    </row>
    <row r="20" spans="1:7" x14ac:dyDescent="0.2">
      <c r="A20" s="1030"/>
      <c r="B20" s="1031"/>
      <c r="C20" s="1032"/>
      <c r="D20" s="1030"/>
      <c r="E20" s="1031"/>
      <c r="F20" s="1031"/>
      <c r="G20" s="1032"/>
    </row>
    <row r="21" spans="1:7" x14ac:dyDescent="0.2">
      <c r="A21" s="1030"/>
      <c r="B21" s="1031"/>
      <c r="C21" s="1032"/>
      <c r="D21" s="1030"/>
      <c r="E21" s="1031"/>
      <c r="F21" s="1031"/>
      <c r="G21" s="1032"/>
    </row>
    <row r="22" spans="1:7" x14ac:dyDescent="0.2">
      <c r="A22" s="1030"/>
      <c r="B22" s="1031"/>
      <c r="C22" s="1032"/>
      <c r="D22" s="1030"/>
      <c r="E22" s="1031"/>
      <c r="F22" s="1031"/>
      <c r="G22" s="1032"/>
    </row>
    <row r="23" spans="1:7" x14ac:dyDescent="0.2">
      <c r="A23" s="1030"/>
      <c r="B23" s="1031"/>
      <c r="C23" s="1032"/>
      <c r="D23" s="1030"/>
      <c r="E23" s="1031"/>
      <c r="F23" s="1031"/>
      <c r="G23" s="1032"/>
    </row>
    <row r="24" spans="1:7" x14ac:dyDescent="0.2">
      <c r="A24" s="1030"/>
      <c r="B24" s="1031"/>
      <c r="C24" s="1032"/>
      <c r="D24" s="1030"/>
      <c r="E24" s="1031"/>
      <c r="F24" s="1031"/>
      <c r="G24" s="1032"/>
    </row>
    <row r="25" spans="1:7" x14ac:dyDescent="0.2">
      <c r="A25" s="1033"/>
      <c r="B25" s="1034"/>
      <c r="C25" s="1035"/>
      <c r="D25" s="1033"/>
      <c r="E25" s="1034"/>
      <c r="F25" s="1034"/>
      <c r="G25" s="1035"/>
    </row>
    <row r="26" spans="1:7" x14ac:dyDescent="0.2">
      <c r="A26" s="812" t="s">
        <v>66</v>
      </c>
      <c r="B26" s="813"/>
      <c r="C26" s="813"/>
      <c r="D26" s="813"/>
      <c r="E26" s="813"/>
      <c r="F26" s="813"/>
      <c r="G26" s="813"/>
    </row>
    <row r="27" spans="1:7" ht="14" customHeight="1" x14ac:dyDescent="0.2">
      <c r="A27" s="887"/>
      <c r="B27" s="888"/>
      <c r="C27" s="888"/>
      <c r="D27" s="888"/>
      <c r="E27" s="888"/>
      <c r="F27" s="888"/>
      <c r="G27" s="889"/>
    </row>
    <row r="28" spans="1:7" ht="14" customHeight="1" x14ac:dyDescent="0.2">
      <c r="A28" s="890"/>
      <c r="B28" s="891"/>
      <c r="C28" s="891"/>
      <c r="D28" s="891"/>
      <c r="E28" s="891"/>
      <c r="F28" s="891"/>
      <c r="G28" s="892"/>
    </row>
    <row r="29" spans="1:7" x14ac:dyDescent="0.2">
      <c r="A29" s="890"/>
      <c r="B29" s="891"/>
      <c r="C29" s="891"/>
      <c r="D29" s="891"/>
      <c r="E29" s="891"/>
      <c r="F29" s="891"/>
      <c r="G29" s="892"/>
    </row>
    <row r="30" spans="1:7" ht="16" thickBot="1" x14ac:dyDescent="0.25">
      <c r="A30" s="803" t="s">
        <v>30</v>
      </c>
      <c r="B30" s="804"/>
      <c r="C30" s="804"/>
      <c r="D30" s="804"/>
      <c r="E30" s="804"/>
      <c r="F30" s="804"/>
      <c r="G30" s="805"/>
    </row>
    <row r="31" spans="1:7" ht="15" customHeight="1" x14ac:dyDescent="0.2">
      <c r="A31" s="828" t="s">
        <v>56</v>
      </c>
      <c r="B31" s="829"/>
      <c r="C31" s="829"/>
      <c r="D31" s="829"/>
      <c r="E31" s="829"/>
      <c r="F31" s="829"/>
      <c r="G31" s="830"/>
    </row>
    <row r="32" spans="1:7" ht="15" customHeight="1" x14ac:dyDescent="0.2">
      <c r="A32" s="831"/>
      <c r="B32" s="832"/>
      <c r="C32" s="832"/>
      <c r="D32" s="832"/>
      <c r="E32" s="832"/>
      <c r="F32" s="832"/>
      <c r="G32" s="833"/>
    </row>
    <row r="33" spans="1:7" x14ac:dyDescent="0.2">
      <c r="A33" s="831"/>
      <c r="B33" s="832"/>
      <c r="C33" s="832"/>
      <c r="D33" s="832"/>
      <c r="E33" s="832"/>
      <c r="F33" s="832"/>
      <c r="G33" s="833"/>
    </row>
    <row r="34" spans="1:7" ht="16" thickBot="1" x14ac:dyDescent="0.25">
      <c r="A34" s="831"/>
      <c r="B34" s="832"/>
      <c r="C34" s="832"/>
      <c r="D34" s="832"/>
      <c r="E34" s="832"/>
      <c r="F34" s="832"/>
      <c r="G34" s="833"/>
    </row>
    <row r="35" spans="1:7" ht="16" customHeight="1" thickBot="1" x14ac:dyDescent="0.25">
      <c r="A35" s="794" t="s">
        <v>52</v>
      </c>
      <c r="B35" s="795"/>
      <c r="C35" s="795"/>
      <c r="D35" s="795"/>
      <c r="E35" s="795"/>
      <c r="F35" s="795"/>
      <c r="G35" s="796"/>
    </row>
    <row r="36" spans="1:7" ht="16" thickBot="1" x14ac:dyDescent="0.25">
      <c r="A36" s="797" t="s">
        <v>53</v>
      </c>
      <c r="B36" s="798"/>
      <c r="C36" s="798"/>
      <c r="D36" s="798"/>
      <c r="E36" s="798"/>
      <c r="F36" s="798"/>
      <c r="G36" s="799"/>
    </row>
    <row r="37" spans="1:7" ht="15" customHeight="1" thickBot="1" x14ac:dyDescent="0.25">
      <c r="A37" s="794" t="s">
        <v>28</v>
      </c>
      <c r="B37" s="795"/>
      <c r="C37" s="795"/>
      <c r="D37" s="795"/>
      <c r="E37" s="795"/>
      <c r="F37" s="795"/>
      <c r="G37" s="796"/>
    </row>
    <row r="38" spans="1:7" x14ac:dyDescent="0.2">
      <c r="A38" s="800" t="s">
        <v>63</v>
      </c>
      <c r="B38" s="801"/>
      <c r="C38" s="801"/>
      <c r="D38" s="801"/>
      <c r="E38" s="801"/>
      <c r="F38" s="801"/>
      <c r="G38" s="802"/>
    </row>
    <row r="39" spans="1:7" ht="15" customHeight="1" x14ac:dyDescent="0.2">
      <c r="A39" s="747" t="s">
        <v>27</v>
      </c>
      <c r="B39" s="748"/>
      <c r="C39" s="748"/>
      <c r="D39" s="748"/>
      <c r="E39" s="748"/>
      <c r="F39" s="748"/>
      <c r="G39" s="749"/>
    </row>
    <row r="40" spans="1:7" ht="15" customHeight="1" x14ac:dyDescent="0.2">
      <c r="A40" s="9" t="s">
        <v>54</v>
      </c>
      <c r="B40" s="10"/>
      <c r="C40" s="10"/>
      <c r="D40" s="10"/>
      <c r="E40" s="10"/>
      <c r="F40" s="10"/>
      <c r="G40" s="10"/>
    </row>
    <row r="41" spans="1:7" x14ac:dyDescent="0.2">
      <c r="A41" s="743" t="s">
        <v>55</v>
      </c>
      <c r="B41" s="743"/>
      <c r="C41" s="11"/>
      <c r="D41" s="11"/>
      <c r="E41" s="11"/>
      <c r="F41" s="11"/>
      <c r="G41" s="11"/>
    </row>
  </sheetData>
  <mergeCells count="23">
    <mergeCell ref="A8:G8"/>
    <mergeCell ref="A1:F3"/>
    <mergeCell ref="A4:G4"/>
    <mergeCell ref="A5:G5"/>
    <mergeCell ref="A6:G6"/>
    <mergeCell ref="A7:G7"/>
    <mergeCell ref="A9:G9"/>
    <mergeCell ref="A10:G10"/>
    <mergeCell ref="A11:G11"/>
    <mergeCell ref="A12:G12"/>
    <mergeCell ref="A13:C13"/>
    <mergeCell ref="D13:G25"/>
    <mergeCell ref="A14:C25"/>
    <mergeCell ref="A37:G37"/>
    <mergeCell ref="A38:G38"/>
    <mergeCell ref="A39:G39"/>
    <mergeCell ref="A41:B41"/>
    <mergeCell ref="A26:G26"/>
    <mergeCell ref="A27:G29"/>
    <mergeCell ref="A30:G30"/>
    <mergeCell ref="A31:G34"/>
    <mergeCell ref="A35:G35"/>
    <mergeCell ref="A36:G36"/>
  </mergeCells>
  <pageMargins left="0.7" right="0.7" top="0.75" bottom="0.75" header="0.3" footer="0.3"/>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A748B2-8396-0C4D-8D32-F0FE824E00AA}">
  <dimension ref="A1:G39"/>
  <sheetViews>
    <sheetView workbookViewId="0">
      <selection activeCell="A14" sqref="A14:C25"/>
    </sheetView>
  </sheetViews>
  <sheetFormatPr baseColWidth="10" defaultRowHeight="15" x14ac:dyDescent="0.2"/>
  <cols>
    <col min="1" max="7" width="17.5" customWidth="1"/>
  </cols>
  <sheetData>
    <row r="1" spans="1:7" ht="28" x14ac:dyDescent="0.2">
      <c r="A1" s="1037" t="s">
        <v>146</v>
      </c>
      <c r="B1" s="1028"/>
      <c r="C1" s="1028"/>
      <c r="D1" s="1028"/>
      <c r="E1" s="1028"/>
      <c r="F1" s="1029"/>
      <c r="G1" s="13" t="s">
        <v>137</v>
      </c>
    </row>
    <row r="2" spans="1:7" x14ac:dyDescent="0.2">
      <c r="A2" s="1030"/>
      <c r="B2" s="1031"/>
      <c r="C2" s="1031"/>
      <c r="D2" s="1031"/>
      <c r="E2" s="1031"/>
      <c r="F2" s="1032"/>
      <c r="G2" s="4" t="s">
        <v>39</v>
      </c>
    </row>
    <row r="3" spans="1:7" x14ac:dyDescent="0.2">
      <c r="A3" s="1033"/>
      <c r="B3" s="1034"/>
      <c r="C3" s="1034"/>
      <c r="D3" s="1034"/>
      <c r="E3" s="1034"/>
      <c r="F3" s="1035"/>
      <c r="G3" s="4" t="s">
        <v>38</v>
      </c>
    </row>
    <row r="4" spans="1:7" x14ac:dyDescent="0.2">
      <c r="A4" s="1025" t="s">
        <v>37</v>
      </c>
      <c r="B4" s="1023"/>
      <c r="C4" s="1023"/>
      <c r="D4" s="1023"/>
      <c r="E4" s="1023"/>
      <c r="F4" s="1023"/>
      <c r="G4" s="1024"/>
    </row>
    <row r="5" spans="1:7" x14ac:dyDescent="0.2">
      <c r="A5" s="1022" t="s">
        <v>147</v>
      </c>
      <c r="B5" s="1023"/>
      <c r="C5" s="1023"/>
      <c r="D5" s="1023"/>
      <c r="E5" s="1023"/>
      <c r="F5" s="1023"/>
      <c r="G5" s="1024"/>
    </row>
    <row r="6" spans="1:7" x14ac:dyDescent="0.2">
      <c r="A6" s="1025" t="s">
        <v>36</v>
      </c>
      <c r="B6" s="1023"/>
      <c r="C6" s="1023"/>
      <c r="D6" s="1023"/>
      <c r="E6" s="1023"/>
      <c r="F6" s="1023"/>
      <c r="G6" s="1024"/>
    </row>
    <row r="7" spans="1:7" x14ac:dyDescent="0.2">
      <c r="A7" s="1022" t="s">
        <v>148</v>
      </c>
      <c r="B7" s="1023"/>
      <c r="C7" s="1023"/>
      <c r="D7" s="1023"/>
      <c r="E7" s="1023"/>
      <c r="F7" s="1023"/>
      <c r="G7" s="1024"/>
    </row>
    <row r="8" spans="1:7" x14ac:dyDescent="0.2">
      <c r="A8" s="1025" t="s">
        <v>35</v>
      </c>
      <c r="B8" s="1023"/>
      <c r="C8" s="1023"/>
      <c r="D8" s="1023"/>
      <c r="E8" s="1023"/>
      <c r="F8" s="1023"/>
      <c r="G8" s="1024"/>
    </row>
    <row r="9" spans="1:7" x14ac:dyDescent="0.2">
      <c r="A9" s="1022" t="s">
        <v>140</v>
      </c>
      <c r="B9" s="1023"/>
      <c r="C9" s="1023"/>
      <c r="D9" s="1023"/>
      <c r="E9" s="1023"/>
      <c r="F9" s="1023"/>
      <c r="G9" s="1024"/>
    </row>
    <row r="10" spans="1:7" x14ac:dyDescent="0.2">
      <c r="A10" s="1025" t="s">
        <v>149</v>
      </c>
      <c r="B10" s="1023"/>
      <c r="C10" s="1023"/>
      <c r="D10" s="1023"/>
      <c r="E10" s="1023"/>
      <c r="F10" s="1023"/>
      <c r="G10" s="1024"/>
    </row>
    <row r="11" spans="1:7" x14ac:dyDescent="0.2">
      <c r="A11" s="1022" t="s">
        <v>141</v>
      </c>
      <c r="B11" s="1023"/>
      <c r="C11" s="1023"/>
      <c r="D11" s="1023"/>
      <c r="E11" s="1023"/>
      <c r="F11" s="1023"/>
      <c r="G11" s="1024"/>
    </row>
    <row r="12" spans="1:7" x14ac:dyDescent="0.2">
      <c r="A12" s="1025" t="s">
        <v>33</v>
      </c>
      <c r="B12" s="1023"/>
      <c r="C12" s="1023"/>
      <c r="D12" s="1023"/>
      <c r="E12" s="1023"/>
      <c r="F12" s="1023"/>
      <c r="G12" s="1024"/>
    </row>
    <row r="13" spans="1:7" x14ac:dyDescent="0.2">
      <c r="A13" s="1026" t="s">
        <v>150</v>
      </c>
      <c r="B13" s="1023"/>
      <c r="C13" s="1024"/>
      <c r="D13" s="1027" t="s">
        <v>143</v>
      </c>
      <c r="E13" s="1028"/>
      <c r="F13" s="1028"/>
      <c r="G13" s="1029"/>
    </row>
    <row r="14" spans="1:7" x14ac:dyDescent="0.2">
      <c r="A14" s="1041" t="s">
        <v>151</v>
      </c>
      <c r="B14" s="1028"/>
      <c r="C14" s="1029"/>
      <c r="D14" s="1030"/>
      <c r="E14" s="1031"/>
      <c r="F14" s="1031"/>
      <c r="G14" s="1032"/>
    </row>
    <row r="15" spans="1:7" x14ac:dyDescent="0.2">
      <c r="A15" s="1030"/>
      <c r="B15" s="1031"/>
      <c r="C15" s="1032"/>
      <c r="D15" s="1030"/>
      <c r="E15" s="1031"/>
      <c r="F15" s="1031"/>
      <c r="G15" s="1032"/>
    </row>
    <row r="16" spans="1:7" x14ac:dyDescent="0.2">
      <c r="A16" s="1030"/>
      <c r="B16" s="1031"/>
      <c r="C16" s="1032"/>
      <c r="D16" s="1030"/>
      <c r="E16" s="1031"/>
      <c r="F16" s="1031"/>
      <c r="G16" s="1032"/>
    </row>
    <row r="17" spans="1:7" x14ac:dyDescent="0.2">
      <c r="A17" s="1030"/>
      <c r="B17" s="1031"/>
      <c r="C17" s="1032"/>
      <c r="D17" s="1030"/>
      <c r="E17" s="1031"/>
      <c r="F17" s="1031"/>
      <c r="G17" s="1032"/>
    </row>
    <row r="18" spans="1:7" x14ac:dyDescent="0.2">
      <c r="A18" s="1030"/>
      <c r="B18" s="1031"/>
      <c r="C18" s="1032"/>
      <c r="D18" s="1030"/>
      <c r="E18" s="1031"/>
      <c r="F18" s="1031"/>
      <c r="G18" s="1032"/>
    </row>
    <row r="19" spans="1:7" x14ac:dyDescent="0.2">
      <c r="A19" s="1030"/>
      <c r="B19" s="1031"/>
      <c r="C19" s="1032"/>
      <c r="D19" s="1030"/>
      <c r="E19" s="1031"/>
      <c r="F19" s="1031"/>
      <c r="G19" s="1032"/>
    </row>
    <row r="20" spans="1:7" x14ac:dyDescent="0.2">
      <c r="A20" s="1030"/>
      <c r="B20" s="1031"/>
      <c r="C20" s="1032"/>
      <c r="D20" s="1030"/>
      <c r="E20" s="1031"/>
      <c r="F20" s="1031"/>
      <c r="G20" s="1032"/>
    </row>
    <row r="21" spans="1:7" x14ac:dyDescent="0.2">
      <c r="A21" s="1030"/>
      <c r="B21" s="1031"/>
      <c r="C21" s="1032"/>
      <c r="D21" s="1030"/>
      <c r="E21" s="1031"/>
      <c r="F21" s="1031"/>
      <c r="G21" s="1032"/>
    </row>
    <row r="22" spans="1:7" x14ac:dyDescent="0.2">
      <c r="A22" s="1030"/>
      <c r="B22" s="1031"/>
      <c r="C22" s="1032"/>
      <c r="D22" s="1030"/>
      <c r="E22" s="1031"/>
      <c r="F22" s="1031"/>
      <c r="G22" s="1032"/>
    </row>
    <row r="23" spans="1:7" x14ac:dyDescent="0.2">
      <c r="A23" s="1030"/>
      <c r="B23" s="1031"/>
      <c r="C23" s="1032"/>
      <c r="D23" s="1030"/>
      <c r="E23" s="1031"/>
      <c r="F23" s="1031"/>
      <c r="G23" s="1032"/>
    </row>
    <row r="24" spans="1:7" x14ac:dyDescent="0.2">
      <c r="A24" s="1030"/>
      <c r="B24" s="1031"/>
      <c r="C24" s="1032"/>
      <c r="D24" s="1030"/>
      <c r="E24" s="1031"/>
      <c r="F24" s="1031"/>
      <c r="G24" s="1032"/>
    </row>
    <row r="25" spans="1:7" x14ac:dyDescent="0.2">
      <c r="A25" s="1033"/>
      <c r="B25" s="1034"/>
      <c r="C25" s="1035"/>
      <c r="D25" s="1033"/>
      <c r="E25" s="1034"/>
      <c r="F25" s="1034"/>
      <c r="G25" s="1035"/>
    </row>
    <row r="26" spans="1:7" x14ac:dyDescent="0.2">
      <c r="A26" s="1025" t="s">
        <v>43</v>
      </c>
      <c r="B26" s="1023"/>
      <c r="C26" s="1023"/>
      <c r="D26" s="1023"/>
      <c r="E26" s="1023"/>
      <c r="F26" s="1023"/>
      <c r="G26" s="1024"/>
    </row>
    <row r="27" spans="1:7" x14ac:dyDescent="0.2">
      <c r="A27" s="1042"/>
      <c r="B27" s="1028"/>
      <c r="C27" s="1028"/>
      <c r="D27" s="1028"/>
      <c r="E27" s="1028"/>
      <c r="F27" s="1028"/>
      <c r="G27" s="1029"/>
    </row>
    <row r="28" spans="1:7" x14ac:dyDescent="0.2">
      <c r="A28" s="1033"/>
      <c r="B28" s="1034"/>
      <c r="C28" s="1034"/>
      <c r="D28" s="1034"/>
      <c r="E28" s="1034"/>
      <c r="F28" s="1034"/>
      <c r="G28" s="1035"/>
    </row>
    <row r="29" spans="1:7" x14ac:dyDescent="0.2">
      <c r="A29" s="1025" t="s">
        <v>30</v>
      </c>
      <c r="B29" s="1023"/>
      <c r="C29" s="1023"/>
      <c r="D29" s="1023"/>
      <c r="E29" s="1023"/>
      <c r="F29" s="1023"/>
      <c r="G29" s="1024"/>
    </row>
    <row r="30" spans="1:7" x14ac:dyDescent="0.2">
      <c r="A30" s="1043" t="s">
        <v>144</v>
      </c>
      <c r="B30" s="1034"/>
      <c r="C30" s="1034"/>
      <c r="D30" s="1034"/>
      <c r="E30" s="1034"/>
      <c r="F30" s="1034"/>
      <c r="G30" s="1035"/>
    </row>
    <row r="31" spans="1:7" x14ac:dyDescent="0.2">
      <c r="A31" s="1025" t="s">
        <v>29</v>
      </c>
      <c r="B31" s="1023"/>
      <c r="C31" s="1023"/>
      <c r="D31" s="1023"/>
      <c r="E31" s="1023"/>
      <c r="F31" s="1023"/>
      <c r="G31" s="1024"/>
    </row>
    <row r="32" spans="1:7" x14ac:dyDescent="0.2">
      <c r="A32" s="1022"/>
      <c r="B32" s="1023"/>
      <c r="C32" s="1023"/>
      <c r="D32" s="1023"/>
      <c r="E32" s="1023"/>
      <c r="F32" s="1023"/>
      <c r="G32" s="1024"/>
    </row>
    <row r="33" spans="1:7" x14ac:dyDescent="0.2">
      <c r="A33" s="1025" t="s">
        <v>28</v>
      </c>
      <c r="B33" s="1023"/>
      <c r="C33" s="1023"/>
      <c r="D33" s="1023"/>
      <c r="E33" s="1023"/>
      <c r="F33" s="1023"/>
      <c r="G33" s="1024"/>
    </row>
    <row r="34" spans="1:7" x14ac:dyDescent="0.2">
      <c r="A34" s="1022"/>
      <c r="B34" s="1023"/>
      <c r="C34" s="1023"/>
      <c r="D34" s="1023"/>
      <c r="E34" s="1023"/>
      <c r="F34" s="1023"/>
      <c r="G34" s="1024"/>
    </row>
    <row r="35" spans="1:7" x14ac:dyDescent="0.2">
      <c r="A35" s="1036" t="s">
        <v>27</v>
      </c>
      <c r="B35" s="1028"/>
      <c r="C35" s="1028"/>
      <c r="D35" s="1028"/>
      <c r="E35" s="1028"/>
      <c r="F35" s="1028"/>
      <c r="G35" s="1029"/>
    </row>
    <row r="36" spans="1:7" x14ac:dyDescent="0.2">
      <c r="A36" s="1039"/>
      <c r="B36" s="1029"/>
      <c r="C36" s="1040"/>
      <c r="D36" s="1028"/>
      <c r="E36" s="1028"/>
      <c r="F36" s="1028"/>
      <c r="G36" s="1029"/>
    </row>
    <row r="37" spans="1:7" x14ac:dyDescent="0.2">
      <c r="A37" s="1033"/>
      <c r="B37" s="1035"/>
      <c r="C37" s="1033"/>
      <c r="D37" s="1034"/>
      <c r="E37" s="1034"/>
      <c r="F37" s="1034"/>
      <c r="G37" s="1035"/>
    </row>
    <row r="38" spans="1:7" x14ac:dyDescent="0.2">
      <c r="A38" s="1026" t="s">
        <v>26</v>
      </c>
      <c r="B38" s="1038"/>
      <c r="C38" s="15"/>
      <c r="D38" s="15"/>
      <c r="E38" s="15"/>
      <c r="F38" s="15"/>
      <c r="G38" s="15"/>
    </row>
    <row r="39" spans="1:7" x14ac:dyDescent="0.2">
      <c r="A39" s="1026" t="s">
        <v>157</v>
      </c>
      <c r="B39" s="1038"/>
      <c r="C39" s="16"/>
      <c r="D39" s="16"/>
      <c r="E39" s="16"/>
      <c r="F39" s="16"/>
      <c r="G39" s="16"/>
    </row>
  </sheetData>
  <mergeCells count="26">
    <mergeCell ref="A8:G8"/>
    <mergeCell ref="A1:F3"/>
    <mergeCell ref="A4:G4"/>
    <mergeCell ref="A5:G5"/>
    <mergeCell ref="A6:G6"/>
    <mergeCell ref="A7:G7"/>
    <mergeCell ref="A32:G32"/>
    <mergeCell ref="A9:G9"/>
    <mergeCell ref="A10:G10"/>
    <mergeCell ref="A11:G11"/>
    <mergeCell ref="A12:G12"/>
    <mergeCell ref="A13:C13"/>
    <mergeCell ref="D13:G25"/>
    <mergeCell ref="A14:C25"/>
    <mergeCell ref="A26:G26"/>
    <mergeCell ref="A27:G28"/>
    <mergeCell ref="A29:G29"/>
    <mergeCell ref="A30:G30"/>
    <mergeCell ref="A31:G31"/>
    <mergeCell ref="A39:B39"/>
    <mergeCell ref="A33:G33"/>
    <mergeCell ref="A34:G34"/>
    <mergeCell ref="A35:G35"/>
    <mergeCell ref="A36:B37"/>
    <mergeCell ref="C36:G37"/>
    <mergeCell ref="A38:B38"/>
  </mergeCells>
  <pageMargins left="0.7" right="0.7" top="0.75" bottom="0.75" header="0.3" footer="0.3"/>
  <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3D2E7B-1D61-1B42-9BC2-C2935A99ACCF}">
  <sheetPr>
    <tabColor theme="3" tint="0.499984740745262"/>
  </sheetPr>
  <dimension ref="A1:G40"/>
  <sheetViews>
    <sheetView showGridLines="0" topLeftCell="A12" workbookViewId="0">
      <selection activeCell="F43" sqref="F43"/>
    </sheetView>
  </sheetViews>
  <sheetFormatPr baseColWidth="10" defaultRowHeight="15" x14ac:dyDescent="0.2"/>
  <cols>
    <col min="1" max="7" width="20.5" customWidth="1"/>
  </cols>
  <sheetData>
    <row r="1" spans="1:7" ht="28" x14ac:dyDescent="0.2">
      <c r="A1" s="1037" t="s">
        <v>41</v>
      </c>
      <c r="B1" s="1028"/>
      <c r="C1" s="1028"/>
      <c r="D1" s="1028"/>
      <c r="E1" s="1028"/>
      <c r="F1" s="1029"/>
      <c r="G1" s="13" t="s">
        <v>137</v>
      </c>
    </row>
    <row r="2" spans="1:7" x14ac:dyDescent="0.2">
      <c r="A2" s="1030"/>
      <c r="B2" s="1031"/>
      <c r="C2" s="1031"/>
      <c r="D2" s="1031"/>
      <c r="E2" s="1031"/>
      <c r="F2" s="1032"/>
      <c r="G2" s="4" t="s">
        <v>39</v>
      </c>
    </row>
    <row r="3" spans="1:7" x14ac:dyDescent="0.2">
      <c r="A3" s="1033"/>
      <c r="B3" s="1034"/>
      <c r="C3" s="1034"/>
      <c r="D3" s="1034"/>
      <c r="E3" s="1034"/>
      <c r="F3" s="1035"/>
      <c r="G3" s="4" t="s">
        <v>38</v>
      </c>
    </row>
    <row r="4" spans="1:7" x14ac:dyDescent="0.2">
      <c r="A4" s="1025" t="s">
        <v>37</v>
      </c>
      <c r="B4" s="1023"/>
      <c r="C4" s="1023"/>
      <c r="D4" s="1023"/>
      <c r="E4" s="1023"/>
      <c r="F4" s="1023"/>
      <c r="G4" s="1024"/>
    </row>
    <row r="5" spans="1:7" x14ac:dyDescent="0.2">
      <c r="A5" s="1022" t="s">
        <v>152</v>
      </c>
      <c r="B5" s="1023"/>
      <c r="C5" s="1023"/>
      <c r="D5" s="1023"/>
      <c r="E5" s="1023"/>
      <c r="F5" s="1023"/>
      <c r="G5" s="1024"/>
    </row>
    <row r="6" spans="1:7" x14ac:dyDescent="0.2">
      <c r="A6" s="1025" t="s">
        <v>36</v>
      </c>
      <c r="B6" s="1023"/>
      <c r="C6" s="1023"/>
      <c r="D6" s="1023"/>
      <c r="E6" s="1023"/>
      <c r="F6" s="1023"/>
      <c r="G6" s="1024"/>
    </row>
    <row r="7" spans="1:7" x14ac:dyDescent="0.2">
      <c r="A7" s="1022" t="s">
        <v>153</v>
      </c>
      <c r="B7" s="1023"/>
      <c r="C7" s="1023"/>
      <c r="D7" s="1023"/>
      <c r="E7" s="1023"/>
      <c r="F7" s="1023"/>
      <c r="G7" s="1024"/>
    </row>
    <row r="8" spans="1:7" x14ac:dyDescent="0.2">
      <c r="A8" s="1025" t="s">
        <v>35</v>
      </c>
      <c r="B8" s="1023"/>
      <c r="C8" s="1023"/>
      <c r="D8" s="1023"/>
      <c r="E8" s="1023"/>
      <c r="F8" s="1023"/>
      <c r="G8" s="1024"/>
    </row>
    <row r="9" spans="1:7" x14ac:dyDescent="0.2">
      <c r="A9" s="1022" t="s">
        <v>140</v>
      </c>
      <c r="B9" s="1023"/>
      <c r="C9" s="1023"/>
      <c r="D9" s="1023"/>
      <c r="E9" s="1023"/>
      <c r="F9" s="1023"/>
      <c r="G9" s="1024"/>
    </row>
    <row r="10" spans="1:7" x14ac:dyDescent="0.2">
      <c r="A10" s="1025" t="s">
        <v>34</v>
      </c>
      <c r="B10" s="1023"/>
      <c r="C10" s="1023"/>
      <c r="D10" s="1023"/>
      <c r="E10" s="1023"/>
      <c r="F10" s="1023"/>
      <c r="G10" s="1024"/>
    </row>
    <row r="11" spans="1:7" x14ac:dyDescent="0.2">
      <c r="A11" s="1022" t="s">
        <v>141</v>
      </c>
      <c r="B11" s="1023"/>
      <c r="C11" s="1023"/>
      <c r="D11" s="1023"/>
      <c r="E11" s="1023"/>
      <c r="F11" s="1023"/>
      <c r="G11" s="1024"/>
    </row>
    <row r="12" spans="1:7" x14ac:dyDescent="0.2">
      <c r="A12" s="1025" t="s">
        <v>33</v>
      </c>
      <c r="B12" s="1023"/>
      <c r="C12" s="1023"/>
      <c r="D12" s="1023"/>
      <c r="E12" s="1023"/>
      <c r="F12" s="1023"/>
      <c r="G12" s="1024"/>
    </row>
    <row r="13" spans="1:7" x14ac:dyDescent="0.2">
      <c r="A13" s="1026" t="s">
        <v>154</v>
      </c>
      <c r="B13" s="1023"/>
      <c r="C13" s="1024"/>
      <c r="D13" s="1027" t="s">
        <v>143</v>
      </c>
      <c r="E13" s="1028"/>
      <c r="F13" s="1028"/>
      <c r="G13" s="1029"/>
    </row>
    <row r="14" spans="1:7" x14ac:dyDescent="0.2">
      <c r="A14" s="1036" t="s">
        <v>155</v>
      </c>
      <c r="B14" s="1028"/>
      <c r="C14" s="1029"/>
      <c r="D14" s="1030"/>
      <c r="E14" s="1031"/>
      <c r="F14" s="1031"/>
      <c r="G14" s="1032"/>
    </row>
    <row r="15" spans="1:7" x14ac:dyDescent="0.2">
      <c r="A15" s="1030"/>
      <c r="B15" s="1031"/>
      <c r="C15" s="1032"/>
      <c r="D15" s="1030"/>
      <c r="E15" s="1031"/>
      <c r="F15" s="1031"/>
      <c r="G15" s="1032"/>
    </row>
    <row r="16" spans="1:7" x14ac:dyDescent="0.2">
      <c r="A16" s="1030"/>
      <c r="B16" s="1031"/>
      <c r="C16" s="1032"/>
      <c r="D16" s="1030"/>
      <c r="E16" s="1031"/>
      <c r="F16" s="1031"/>
      <c r="G16" s="1032"/>
    </row>
    <row r="17" spans="1:7" x14ac:dyDescent="0.2">
      <c r="A17" s="1030"/>
      <c r="B17" s="1031"/>
      <c r="C17" s="1032"/>
      <c r="D17" s="1030"/>
      <c r="E17" s="1031"/>
      <c r="F17" s="1031"/>
      <c r="G17" s="1032"/>
    </row>
    <row r="18" spans="1:7" x14ac:dyDescent="0.2">
      <c r="A18" s="1030"/>
      <c r="B18" s="1031"/>
      <c r="C18" s="1032"/>
      <c r="D18" s="1030"/>
      <c r="E18" s="1031"/>
      <c r="F18" s="1031"/>
      <c r="G18" s="1032"/>
    </row>
    <row r="19" spans="1:7" x14ac:dyDescent="0.2">
      <c r="A19" s="1030"/>
      <c r="B19" s="1031"/>
      <c r="C19" s="1032"/>
      <c r="D19" s="1030"/>
      <c r="E19" s="1031"/>
      <c r="F19" s="1031"/>
      <c r="G19" s="1032"/>
    </row>
    <row r="20" spans="1:7" x14ac:dyDescent="0.2">
      <c r="A20" s="1030"/>
      <c r="B20" s="1031"/>
      <c r="C20" s="1032"/>
      <c r="D20" s="1030"/>
      <c r="E20" s="1031"/>
      <c r="F20" s="1031"/>
      <c r="G20" s="1032"/>
    </row>
    <row r="21" spans="1:7" x14ac:dyDescent="0.2">
      <c r="A21" s="1030"/>
      <c r="B21" s="1031"/>
      <c r="C21" s="1032"/>
      <c r="D21" s="1030"/>
      <c r="E21" s="1031"/>
      <c r="F21" s="1031"/>
      <c r="G21" s="1032"/>
    </row>
    <row r="22" spans="1:7" x14ac:dyDescent="0.2">
      <c r="A22" s="1030"/>
      <c r="B22" s="1031"/>
      <c r="C22" s="1032"/>
      <c r="D22" s="1030"/>
      <c r="E22" s="1031"/>
      <c r="F22" s="1031"/>
      <c r="G22" s="1032"/>
    </row>
    <row r="23" spans="1:7" x14ac:dyDescent="0.2">
      <c r="A23" s="1030"/>
      <c r="B23" s="1031"/>
      <c r="C23" s="1032"/>
      <c r="D23" s="1030"/>
      <c r="E23" s="1031"/>
      <c r="F23" s="1031"/>
      <c r="G23" s="1032"/>
    </row>
    <row r="24" spans="1:7" x14ac:dyDescent="0.2">
      <c r="A24" s="1030"/>
      <c r="B24" s="1031"/>
      <c r="C24" s="1032"/>
      <c r="D24" s="1030"/>
      <c r="E24" s="1031"/>
      <c r="F24" s="1031"/>
      <c r="G24" s="1032"/>
    </row>
    <row r="25" spans="1:7" x14ac:dyDescent="0.2">
      <c r="A25" s="1033"/>
      <c r="B25" s="1034"/>
      <c r="C25" s="1035"/>
      <c r="D25" s="1033"/>
      <c r="E25" s="1034"/>
      <c r="F25" s="1034"/>
      <c r="G25" s="1035"/>
    </row>
    <row r="26" spans="1:7" x14ac:dyDescent="0.2">
      <c r="A26" s="1025" t="s">
        <v>22</v>
      </c>
      <c r="B26" s="1023"/>
      <c r="C26" s="1023"/>
      <c r="D26" s="1023"/>
      <c r="E26" s="1023"/>
      <c r="F26" s="1023"/>
      <c r="G26" s="1024"/>
    </row>
    <row r="27" spans="1:7" x14ac:dyDescent="0.2">
      <c r="A27" s="1047"/>
      <c r="B27" s="1047"/>
      <c r="C27" s="1047"/>
      <c r="D27" s="1047"/>
      <c r="E27" s="1047"/>
      <c r="F27" s="1047"/>
      <c r="G27" s="1047"/>
    </row>
    <row r="28" spans="1:7" x14ac:dyDescent="0.2">
      <c r="A28" s="1048"/>
      <c r="B28" s="1048"/>
      <c r="C28" s="1048"/>
      <c r="D28" s="1048"/>
      <c r="E28" s="1048"/>
      <c r="F28" s="1048"/>
      <c r="G28" s="1048"/>
    </row>
    <row r="29" spans="1:7" x14ac:dyDescent="0.2">
      <c r="A29" s="1048"/>
      <c r="B29" s="1048"/>
      <c r="C29" s="1048"/>
      <c r="D29" s="1048"/>
      <c r="E29" s="1048"/>
      <c r="F29" s="1048"/>
      <c r="G29" s="1048"/>
    </row>
    <row r="30" spans="1:7" x14ac:dyDescent="0.2">
      <c r="A30" s="1049"/>
      <c r="B30" s="1049"/>
      <c r="C30" s="1049"/>
      <c r="D30" s="1049"/>
      <c r="E30" s="1049"/>
      <c r="F30" s="1049"/>
      <c r="G30" s="1049"/>
    </row>
    <row r="31" spans="1:7" x14ac:dyDescent="0.2">
      <c r="A31" s="1025" t="s">
        <v>30</v>
      </c>
      <c r="B31" s="1023"/>
      <c r="C31" s="1023"/>
      <c r="D31" s="1023"/>
      <c r="E31" s="1023"/>
      <c r="F31" s="1023"/>
      <c r="G31" s="1024"/>
    </row>
    <row r="32" spans="1:7" x14ac:dyDescent="0.2">
      <c r="A32" s="1043" t="s">
        <v>144</v>
      </c>
      <c r="B32" s="1034"/>
      <c r="C32" s="1034"/>
      <c r="D32" s="1034"/>
      <c r="E32" s="1034"/>
      <c r="F32" s="1034"/>
      <c r="G32" s="1035"/>
    </row>
    <row r="33" spans="1:7" x14ac:dyDescent="0.2">
      <c r="A33" s="1025" t="s">
        <v>29</v>
      </c>
      <c r="B33" s="1023"/>
      <c r="C33" s="1023"/>
      <c r="D33" s="1023"/>
      <c r="E33" s="1023"/>
      <c r="F33" s="1023"/>
      <c r="G33" s="1024"/>
    </row>
    <row r="34" spans="1:7" x14ac:dyDescent="0.2">
      <c r="A34" s="1022"/>
      <c r="B34" s="1023"/>
      <c r="C34" s="1023"/>
      <c r="D34" s="1023"/>
      <c r="E34" s="1023"/>
      <c r="F34" s="1023"/>
      <c r="G34" s="1024"/>
    </row>
    <row r="35" spans="1:7" ht="16" thickBot="1" x14ac:dyDescent="0.25">
      <c r="A35" s="1025" t="s">
        <v>28</v>
      </c>
      <c r="B35" s="1023"/>
      <c r="C35" s="1023"/>
      <c r="D35" s="1023"/>
      <c r="E35" s="1023"/>
      <c r="F35" s="1023"/>
      <c r="G35" s="1024"/>
    </row>
    <row r="36" spans="1:7" ht="16" thickBot="1" x14ac:dyDescent="0.25">
      <c r="A36" s="1044" t="s">
        <v>156</v>
      </c>
      <c r="B36" s="1045"/>
      <c r="C36" s="1045"/>
      <c r="D36" s="1045"/>
      <c r="E36" s="1045"/>
      <c r="F36" s="1045"/>
      <c r="G36" s="1046"/>
    </row>
    <row r="37" spans="1:7" ht="15" customHeight="1" x14ac:dyDescent="0.2">
      <c r="A37" s="1050" t="s">
        <v>27</v>
      </c>
      <c r="B37" s="1051"/>
      <c r="C37" s="1051"/>
      <c r="D37" s="1051"/>
      <c r="E37" s="1051"/>
      <c r="F37" s="1051"/>
      <c r="G37" s="1052"/>
    </row>
    <row r="38" spans="1:7" x14ac:dyDescent="0.2">
      <c r="A38" s="1053"/>
      <c r="B38" s="1054"/>
      <c r="C38" s="1054"/>
      <c r="D38" s="1054"/>
      <c r="E38" s="1054"/>
      <c r="F38" s="1054"/>
      <c r="G38" s="1055"/>
    </row>
    <row r="39" spans="1:7" x14ac:dyDescent="0.2">
      <c r="A39" s="1043"/>
      <c r="B39" s="1056"/>
      <c r="C39" s="1056"/>
      <c r="D39" s="1056"/>
      <c r="E39" s="1056"/>
      <c r="F39" s="1056"/>
      <c r="G39" s="1057"/>
    </row>
    <row r="40" spans="1:7" ht="15" customHeight="1" x14ac:dyDescent="0.2">
      <c r="A40" s="1026" t="s">
        <v>157</v>
      </c>
      <c r="B40" s="1058"/>
      <c r="C40" s="1058"/>
      <c r="D40" s="1058"/>
      <c r="E40" s="1058"/>
      <c r="F40" s="1058"/>
      <c r="G40" s="1059"/>
    </row>
  </sheetData>
  <mergeCells count="23">
    <mergeCell ref="A8:G8"/>
    <mergeCell ref="A1:F3"/>
    <mergeCell ref="A4:G4"/>
    <mergeCell ref="A5:G5"/>
    <mergeCell ref="A6:G6"/>
    <mergeCell ref="A7:G7"/>
    <mergeCell ref="A9:G9"/>
    <mergeCell ref="A10:G10"/>
    <mergeCell ref="A11:G11"/>
    <mergeCell ref="A12:G12"/>
    <mergeCell ref="A13:C13"/>
    <mergeCell ref="D13:G25"/>
    <mergeCell ref="A14:C25"/>
    <mergeCell ref="A26:G26"/>
    <mergeCell ref="A31:G31"/>
    <mergeCell ref="A32:G32"/>
    <mergeCell ref="A33:G33"/>
    <mergeCell ref="A34:G34"/>
    <mergeCell ref="A35:G35"/>
    <mergeCell ref="A36:G36"/>
    <mergeCell ref="A27:G30"/>
    <mergeCell ref="A37:G39"/>
    <mergeCell ref="A40:G40"/>
  </mergeCells>
  <pageMargins left="0.7" right="0.7" top="0.75" bottom="0.75" header="0.3" footer="0.3"/>
  <drawing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A9FAA0-15A3-6B4D-B278-8E6D498BA402}">
  <dimension ref="A1:G40"/>
  <sheetViews>
    <sheetView workbookViewId="0">
      <selection activeCell="A32" sqref="A32:G32"/>
    </sheetView>
  </sheetViews>
  <sheetFormatPr baseColWidth="10" defaultRowHeight="15" x14ac:dyDescent="0.2"/>
  <cols>
    <col min="1" max="7" width="20.5" customWidth="1"/>
  </cols>
  <sheetData>
    <row r="1" spans="1:7" ht="28" x14ac:dyDescent="0.2">
      <c r="A1" s="1037" t="s">
        <v>41</v>
      </c>
      <c r="B1" s="1028"/>
      <c r="C1" s="1028"/>
      <c r="D1" s="1028"/>
      <c r="E1" s="1028"/>
      <c r="F1" s="1029"/>
      <c r="G1" s="13" t="s">
        <v>137</v>
      </c>
    </row>
    <row r="2" spans="1:7" x14ac:dyDescent="0.2">
      <c r="A2" s="1030"/>
      <c r="B2" s="1031"/>
      <c r="C2" s="1031"/>
      <c r="D2" s="1031"/>
      <c r="E2" s="1031"/>
      <c r="F2" s="1032"/>
      <c r="G2" s="4" t="s">
        <v>39</v>
      </c>
    </row>
    <row r="3" spans="1:7" x14ac:dyDescent="0.2">
      <c r="A3" s="1033"/>
      <c r="B3" s="1034"/>
      <c r="C3" s="1034"/>
      <c r="D3" s="1034"/>
      <c r="E3" s="1034"/>
      <c r="F3" s="1035"/>
      <c r="G3" s="4" t="s">
        <v>38</v>
      </c>
    </row>
    <row r="4" spans="1:7" x14ac:dyDescent="0.2">
      <c r="A4" s="1025" t="s">
        <v>37</v>
      </c>
      <c r="B4" s="1023"/>
      <c r="C4" s="1023"/>
      <c r="D4" s="1023"/>
      <c r="E4" s="1023"/>
      <c r="F4" s="1023"/>
      <c r="G4" s="1024"/>
    </row>
    <row r="5" spans="1:7" x14ac:dyDescent="0.2">
      <c r="A5" s="1022" t="s">
        <v>152</v>
      </c>
      <c r="B5" s="1023"/>
      <c r="C5" s="1023"/>
      <c r="D5" s="1023"/>
      <c r="E5" s="1023"/>
      <c r="F5" s="1023"/>
      <c r="G5" s="1024"/>
    </row>
    <row r="6" spans="1:7" x14ac:dyDescent="0.2">
      <c r="A6" s="1025" t="s">
        <v>36</v>
      </c>
      <c r="B6" s="1023"/>
      <c r="C6" s="1023"/>
      <c r="D6" s="1023"/>
      <c r="E6" s="1023"/>
      <c r="F6" s="1023"/>
      <c r="G6" s="1024"/>
    </row>
    <row r="7" spans="1:7" x14ac:dyDescent="0.2">
      <c r="A7" s="1022" t="s">
        <v>153</v>
      </c>
      <c r="B7" s="1023"/>
      <c r="C7" s="1023"/>
      <c r="D7" s="1023"/>
      <c r="E7" s="1023"/>
      <c r="F7" s="1023"/>
      <c r="G7" s="1024"/>
    </row>
    <row r="8" spans="1:7" x14ac:dyDescent="0.2">
      <c r="A8" s="1025" t="s">
        <v>35</v>
      </c>
      <c r="B8" s="1023"/>
      <c r="C8" s="1023"/>
      <c r="D8" s="1023"/>
      <c r="E8" s="1023"/>
      <c r="F8" s="1023"/>
      <c r="G8" s="1024"/>
    </row>
    <row r="9" spans="1:7" x14ac:dyDescent="0.2">
      <c r="A9" s="1022" t="s">
        <v>140</v>
      </c>
      <c r="B9" s="1023"/>
      <c r="C9" s="1023"/>
      <c r="D9" s="1023"/>
      <c r="E9" s="1023"/>
      <c r="F9" s="1023"/>
      <c r="G9" s="1024"/>
    </row>
    <row r="10" spans="1:7" x14ac:dyDescent="0.2">
      <c r="A10" s="1025" t="s">
        <v>34</v>
      </c>
      <c r="B10" s="1023"/>
      <c r="C10" s="1023"/>
      <c r="D10" s="1023"/>
      <c r="E10" s="1023"/>
      <c r="F10" s="1023"/>
      <c r="G10" s="1024"/>
    </row>
    <row r="11" spans="1:7" x14ac:dyDescent="0.2">
      <c r="A11" s="1022" t="s">
        <v>141</v>
      </c>
      <c r="B11" s="1023"/>
      <c r="C11" s="1023"/>
      <c r="D11" s="1023"/>
      <c r="E11" s="1023"/>
      <c r="F11" s="1023"/>
      <c r="G11" s="1024"/>
    </row>
    <row r="12" spans="1:7" x14ac:dyDescent="0.2">
      <c r="A12" s="1025" t="s">
        <v>33</v>
      </c>
      <c r="B12" s="1023"/>
      <c r="C12" s="1023"/>
      <c r="D12" s="1023"/>
      <c r="E12" s="1023"/>
      <c r="F12" s="1023"/>
      <c r="G12" s="1024"/>
    </row>
    <row r="13" spans="1:7" x14ac:dyDescent="0.2">
      <c r="A13" s="1026" t="s">
        <v>154</v>
      </c>
      <c r="B13" s="1023"/>
      <c r="C13" s="1024"/>
      <c r="D13" s="1027" t="s">
        <v>143</v>
      </c>
      <c r="E13" s="1028"/>
      <c r="F13" s="1028"/>
      <c r="G13" s="1029"/>
    </row>
    <row r="14" spans="1:7" x14ac:dyDescent="0.2">
      <c r="A14" s="1036" t="s">
        <v>250</v>
      </c>
      <c r="B14" s="1028"/>
      <c r="C14" s="1029"/>
      <c r="D14" s="1030"/>
      <c r="E14" s="1031"/>
      <c r="F14" s="1031"/>
      <c r="G14" s="1032"/>
    </row>
    <row r="15" spans="1:7" x14ac:dyDescent="0.2">
      <c r="A15" s="1030"/>
      <c r="B15" s="1031"/>
      <c r="C15" s="1032"/>
      <c r="D15" s="1030"/>
      <c r="E15" s="1031"/>
      <c r="F15" s="1031"/>
      <c r="G15" s="1032"/>
    </row>
    <row r="16" spans="1:7" x14ac:dyDescent="0.2">
      <c r="A16" s="1030"/>
      <c r="B16" s="1031"/>
      <c r="C16" s="1032"/>
      <c r="D16" s="1030"/>
      <c r="E16" s="1031"/>
      <c r="F16" s="1031"/>
      <c r="G16" s="1032"/>
    </row>
    <row r="17" spans="1:7" x14ac:dyDescent="0.2">
      <c r="A17" s="1030"/>
      <c r="B17" s="1031"/>
      <c r="C17" s="1032"/>
      <c r="D17" s="1030"/>
      <c r="E17" s="1031"/>
      <c r="F17" s="1031"/>
      <c r="G17" s="1032"/>
    </row>
    <row r="18" spans="1:7" x14ac:dyDescent="0.2">
      <c r="A18" s="1030"/>
      <c r="B18" s="1031"/>
      <c r="C18" s="1032"/>
      <c r="D18" s="1030"/>
      <c r="E18" s="1031"/>
      <c r="F18" s="1031"/>
      <c r="G18" s="1032"/>
    </row>
    <row r="19" spans="1:7" x14ac:dyDescent="0.2">
      <c r="A19" s="1030"/>
      <c r="B19" s="1031"/>
      <c r="C19" s="1032"/>
      <c r="D19" s="1030"/>
      <c r="E19" s="1031"/>
      <c r="F19" s="1031"/>
      <c r="G19" s="1032"/>
    </row>
    <row r="20" spans="1:7" x14ac:dyDescent="0.2">
      <c r="A20" s="1030"/>
      <c r="B20" s="1031"/>
      <c r="C20" s="1032"/>
      <c r="D20" s="1030"/>
      <c r="E20" s="1031"/>
      <c r="F20" s="1031"/>
      <c r="G20" s="1032"/>
    </row>
    <row r="21" spans="1:7" x14ac:dyDescent="0.2">
      <c r="A21" s="1030"/>
      <c r="B21" s="1031"/>
      <c r="C21" s="1032"/>
      <c r="D21" s="1030"/>
      <c r="E21" s="1031"/>
      <c r="F21" s="1031"/>
      <c r="G21" s="1032"/>
    </row>
    <row r="22" spans="1:7" x14ac:dyDescent="0.2">
      <c r="A22" s="1030"/>
      <c r="B22" s="1031"/>
      <c r="C22" s="1032"/>
      <c r="D22" s="1030"/>
      <c r="E22" s="1031"/>
      <c r="F22" s="1031"/>
      <c r="G22" s="1032"/>
    </row>
    <row r="23" spans="1:7" x14ac:dyDescent="0.2">
      <c r="A23" s="1030"/>
      <c r="B23" s="1031"/>
      <c r="C23" s="1032"/>
      <c r="D23" s="1030"/>
      <c r="E23" s="1031"/>
      <c r="F23" s="1031"/>
      <c r="G23" s="1032"/>
    </row>
    <row r="24" spans="1:7" x14ac:dyDescent="0.2">
      <c r="A24" s="1030"/>
      <c r="B24" s="1031"/>
      <c r="C24" s="1032"/>
      <c r="D24" s="1030"/>
      <c r="E24" s="1031"/>
      <c r="F24" s="1031"/>
      <c r="G24" s="1032"/>
    </row>
    <row r="25" spans="1:7" x14ac:dyDescent="0.2">
      <c r="A25" s="1033"/>
      <c r="B25" s="1034"/>
      <c r="C25" s="1035"/>
      <c r="D25" s="1033"/>
      <c r="E25" s="1034"/>
      <c r="F25" s="1034"/>
      <c r="G25" s="1035"/>
    </row>
    <row r="26" spans="1:7" x14ac:dyDescent="0.2">
      <c r="A26" s="1025" t="s">
        <v>43</v>
      </c>
      <c r="B26" s="1023"/>
      <c r="C26" s="1023"/>
      <c r="D26" s="1023"/>
      <c r="E26" s="1023"/>
      <c r="F26" s="1023"/>
      <c r="G26" s="1024"/>
    </row>
    <row r="27" spans="1:7" x14ac:dyDescent="0.2">
      <c r="A27" s="1042"/>
      <c r="B27" s="1028"/>
      <c r="C27" s="1028"/>
      <c r="D27" s="1028"/>
      <c r="E27" s="1028"/>
      <c r="F27" s="1028"/>
      <c r="G27" s="1029"/>
    </row>
    <row r="28" spans="1:7" x14ac:dyDescent="0.2">
      <c r="A28" s="1033"/>
      <c r="B28" s="1034"/>
      <c r="C28" s="1034"/>
      <c r="D28" s="1034"/>
      <c r="E28" s="1034"/>
      <c r="F28" s="1034"/>
      <c r="G28" s="1035"/>
    </row>
    <row r="29" spans="1:7" x14ac:dyDescent="0.2">
      <c r="A29" s="14"/>
      <c r="B29" s="14"/>
      <c r="C29" s="14"/>
      <c r="D29" s="14"/>
      <c r="E29" s="14"/>
      <c r="F29" s="14"/>
      <c r="G29" s="14"/>
    </row>
    <row r="30" spans="1:7" x14ac:dyDescent="0.2">
      <c r="A30" s="14"/>
      <c r="B30" s="14"/>
      <c r="C30" s="14"/>
      <c r="D30" s="14"/>
      <c r="E30" s="14"/>
      <c r="F30" s="14"/>
      <c r="G30" s="14"/>
    </row>
    <row r="31" spans="1:7" x14ac:dyDescent="0.2">
      <c r="A31" s="1025" t="s">
        <v>30</v>
      </c>
      <c r="B31" s="1023"/>
      <c r="C31" s="1023"/>
      <c r="D31" s="1023"/>
      <c r="E31" s="1023"/>
      <c r="F31" s="1023"/>
      <c r="G31" s="1024"/>
    </row>
    <row r="32" spans="1:7" x14ac:dyDescent="0.2">
      <c r="A32" s="1043" t="s">
        <v>144</v>
      </c>
      <c r="B32" s="1034"/>
      <c r="C32" s="1034"/>
      <c r="D32" s="1034"/>
      <c r="E32" s="1034"/>
      <c r="F32" s="1034"/>
      <c r="G32" s="1035"/>
    </row>
    <row r="33" spans="1:7" x14ac:dyDescent="0.2">
      <c r="A33" s="1025" t="s">
        <v>29</v>
      </c>
      <c r="B33" s="1023"/>
      <c r="C33" s="1023"/>
      <c r="D33" s="1023"/>
      <c r="E33" s="1023"/>
      <c r="F33" s="1023"/>
      <c r="G33" s="1024"/>
    </row>
    <row r="34" spans="1:7" x14ac:dyDescent="0.2">
      <c r="A34" s="1022"/>
      <c r="B34" s="1023"/>
      <c r="C34" s="1023"/>
      <c r="D34" s="1023"/>
      <c r="E34" s="1023"/>
      <c r="F34" s="1023"/>
      <c r="G34" s="1024"/>
    </row>
    <row r="35" spans="1:7" ht="16" thickBot="1" x14ac:dyDescent="0.25">
      <c r="A35" s="1025" t="s">
        <v>28</v>
      </c>
      <c r="B35" s="1023"/>
      <c r="C35" s="1023"/>
      <c r="D35" s="1023"/>
      <c r="E35" s="1023"/>
      <c r="F35" s="1023"/>
      <c r="G35" s="1024"/>
    </row>
    <row r="36" spans="1:7" ht="16" thickBot="1" x14ac:dyDescent="0.25">
      <c r="A36" s="1044" t="s">
        <v>156</v>
      </c>
      <c r="B36" s="1045"/>
      <c r="C36" s="1045"/>
      <c r="D36" s="1045"/>
      <c r="E36" s="1045"/>
      <c r="F36" s="1045"/>
      <c r="G36" s="1046"/>
    </row>
    <row r="37" spans="1:7" x14ac:dyDescent="0.2">
      <c r="A37" s="1022" t="s">
        <v>27</v>
      </c>
      <c r="B37" s="1023"/>
      <c r="C37" s="1023"/>
      <c r="D37" s="1023"/>
      <c r="E37" s="1023"/>
      <c r="F37" s="1023"/>
      <c r="G37" s="1024"/>
    </row>
    <row r="38" spans="1:7" x14ac:dyDescent="0.2">
      <c r="A38" s="1060"/>
      <c r="B38" s="1024"/>
      <c r="C38" s="13"/>
      <c r="D38" s="13"/>
      <c r="E38" s="13"/>
      <c r="F38" s="13"/>
      <c r="G38" s="13"/>
    </row>
    <row r="39" spans="1:7" x14ac:dyDescent="0.2">
      <c r="A39" s="1026"/>
      <c r="B39" s="1024"/>
      <c r="C39" s="15"/>
      <c r="D39" s="15"/>
      <c r="E39" s="15"/>
      <c r="F39" s="15"/>
      <c r="G39" s="15"/>
    </row>
    <row r="40" spans="1:7" x14ac:dyDescent="0.2">
      <c r="A40" s="1026" t="s">
        <v>157</v>
      </c>
      <c r="B40" s="1024"/>
      <c r="C40" s="16"/>
      <c r="D40" s="16"/>
      <c r="E40" s="16"/>
      <c r="F40" s="16"/>
      <c r="G40" s="16"/>
    </row>
  </sheetData>
  <mergeCells count="25">
    <mergeCell ref="A8:G8"/>
    <mergeCell ref="A1:F3"/>
    <mergeCell ref="A4:G4"/>
    <mergeCell ref="A5:G5"/>
    <mergeCell ref="A6:G6"/>
    <mergeCell ref="A7:G7"/>
    <mergeCell ref="A9:G9"/>
    <mergeCell ref="A10:G10"/>
    <mergeCell ref="A11:G11"/>
    <mergeCell ref="A12:G12"/>
    <mergeCell ref="A13:C13"/>
    <mergeCell ref="D13:G25"/>
    <mergeCell ref="A14:C25"/>
    <mergeCell ref="A40:B40"/>
    <mergeCell ref="A26:G26"/>
    <mergeCell ref="A27:G28"/>
    <mergeCell ref="A31:G31"/>
    <mergeCell ref="A32:G32"/>
    <mergeCell ref="A33:G33"/>
    <mergeCell ref="A34:G34"/>
    <mergeCell ref="A35:G35"/>
    <mergeCell ref="A36:G36"/>
    <mergeCell ref="A37:G37"/>
    <mergeCell ref="A38:B38"/>
    <mergeCell ref="A39:B39"/>
  </mergeCells>
  <pageMargins left="0.7" right="0.7" top="0.75" bottom="0.75" header="0.3" footer="0.3"/>
  <drawing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C10062-C855-B943-8860-983A1B2F8979}">
  <sheetPr>
    <tabColor theme="3" tint="0.499984740745262"/>
  </sheetPr>
  <dimension ref="A1:G43"/>
  <sheetViews>
    <sheetView workbookViewId="0">
      <selection activeCell="I22" sqref="I22"/>
    </sheetView>
  </sheetViews>
  <sheetFormatPr baseColWidth="10" defaultColWidth="11.5" defaultRowHeight="14" x14ac:dyDescent="0.15"/>
  <cols>
    <col min="1" max="1" width="43.83203125" style="8" customWidth="1"/>
    <col min="2" max="2" width="12.83203125" style="8" customWidth="1"/>
    <col min="3" max="3" width="15.5" style="8" customWidth="1"/>
    <col min="4" max="4" width="9.6640625" style="8" customWidth="1"/>
    <col min="5" max="5" width="10.5" style="8" customWidth="1"/>
    <col min="6" max="6" width="11.5" style="8" customWidth="1"/>
    <col min="7" max="7" width="21.33203125" style="8" customWidth="1"/>
    <col min="8" max="256" width="11.5" style="8"/>
    <col min="257" max="257" width="43.83203125" style="8" customWidth="1"/>
    <col min="258" max="258" width="12.83203125" style="8" customWidth="1"/>
    <col min="259" max="259" width="15.5" style="8" customWidth="1"/>
    <col min="260" max="262" width="11.5" style="8"/>
    <col min="263" max="263" width="26.6640625" style="8" customWidth="1"/>
    <col min="264" max="512" width="11.5" style="8"/>
    <col min="513" max="513" width="43.83203125" style="8" customWidth="1"/>
    <col min="514" max="514" width="12.83203125" style="8" customWidth="1"/>
    <col min="515" max="515" width="15.5" style="8" customWidth="1"/>
    <col min="516" max="518" width="11.5" style="8"/>
    <col min="519" max="519" width="26.6640625" style="8" customWidth="1"/>
    <col min="520" max="768" width="11.5" style="8"/>
    <col min="769" max="769" width="43.83203125" style="8" customWidth="1"/>
    <col min="770" max="770" width="12.83203125" style="8" customWidth="1"/>
    <col min="771" max="771" width="15.5" style="8" customWidth="1"/>
    <col min="772" max="774" width="11.5" style="8"/>
    <col min="775" max="775" width="26.6640625" style="8" customWidth="1"/>
    <col min="776" max="1024" width="11.5" style="8"/>
    <col min="1025" max="1025" width="43.83203125" style="8" customWidth="1"/>
    <col min="1026" max="1026" width="12.83203125" style="8" customWidth="1"/>
    <col min="1027" max="1027" width="15.5" style="8" customWidth="1"/>
    <col min="1028" max="1030" width="11.5" style="8"/>
    <col min="1031" max="1031" width="26.6640625" style="8" customWidth="1"/>
    <col min="1032" max="1280" width="11.5" style="8"/>
    <col min="1281" max="1281" width="43.83203125" style="8" customWidth="1"/>
    <col min="1282" max="1282" width="12.83203125" style="8" customWidth="1"/>
    <col min="1283" max="1283" width="15.5" style="8" customWidth="1"/>
    <col min="1284" max="1286" width="11.5" style="8"/>
    <col min="1287" max="1287" width="26.6640625" style="8" customWidth="1"/>
    <col min="1288" max="1536" width="11.5" style="8"/>
    <col min="1537" max="1537" width="43.83203125" style="8" customWidth="1"/>
    <col min="1538" max="1538" width="12.83203125" style="8" customWidth="1"/>
    <col min="1539" max="1539" width="15.5" style="8" customWidth="1"/>
    <col min="1540" max="1542" width="11.5" style="8"/>
    <col min="1543" max="1543" width="26.6640625" style="8" customWidth="1"/>
    <col min="1544" max="1792" width="11.5" style="8"/>
    <col min="1793" max="1793" width="43.83203125" style="8" customWidth="1"/>
    <col min="1794" max="1794" width="12.83203125" style="8" customWidth="1"/>
    <col min="1795" max="1795" width="15.5" style="8" customWidth="1"/>
    <col min="1796" max="1798" width="11.5" style="8"/>
    <col min="1799" max="1799" width="26.6640625" style="8" customWidth="1"/>
    <col min="1800" max="2048" width="11.5" style="8"/>
    <col min="2049" max="2049" width="43.83203125" style="8" customWidth="1"/>
    <col min="2050" max="2050" width="12.83203125" style="8" customWidth="1"/>
    <col min="2051" max="2051" width="15.5" style="8" customWidth="1"/>
    <col min="2052" max="2054" width="11.5" style="8"/>
    <col min="2055" max="2055" width="26.6640625" style="8" customWidth="1"/>
    <col min="2056" max="2304" width="11.5" style="8"/>
    <col min="2305" max="2305" width="43.83203125" style="8" customWidth="1"/>
    <col min="2306" max="2306" width="12.83203125" style="8" customWidth="1"/>
    <col min="2307" max="2307" width="15.5" style="8" customWidth="1"/>
    <col min="2308" max="2310" width="11.5" style="8"/>
    <col min="2311" max="2311" width="26.6640625" style="8" customWidth="1"/>
    <col min="2312" max="2560" width="11.5" style="8"/>
    <col min="2561" max="2561" width="43.83203125" style="8" customWidth="1"/>
    <col min="2562" max="2562" width="12.83203125" style="8" customWidth="1"/>
    <col min="2563" max="2563" width="15.5" style="8" customWidth="1"/>
    <col min="2564" max="2566" width="11.5" style="8"/>
    <col min="2567" max="2567" width="26.6640625" style="8" customWidth="1"/>
    <col min="2568" max="2816" width="11.5" style="8"/>
    <col min="2817" max="2817" width="43.83203125" style="8" customWidth="1"/>
    <col min="2818" max="2818" width="12.83203125" style="8" customWidth="1"/>
    <col min="2819" max="2819" width="15.5" style="8" customWidth="1"/>
    <col min="2820" max="2822" width="11.5" style="8"/>
    <col min="2823" max="2823" width="26.6640625" style="8" customWidth="1"/>
    <col min="2824" max="3072" width="11.5" style="8"/>
    <col min="3073" max="3073" width="43.83203125" style="8" customWidth="1"/>
    <col min="3074" max="3074" width="12.83203125" style="8" customWidth="1"/>
    <col min="3075" max="3075" width="15.5" style="8" customWidth="1"/>
    <col min="3076" max="3078" width="11.5" style="8"/>
    <col min="3079" max="3079" width="26.6640625" style="8" customWidth="1"/>
    <col min="3080" max="3328" width="11.5" style="8"/>
    <col min="3329" max="3329" width="43.83203125" style="8" customWidth="1"/>
    <col min="3330" max="3330" width="12.83203125" style="8" customWidth="1"/>
    <col min="3331" max="3331" width="15.5" style="8" customWidth="1"/>
    <col min="3332" max="3334" width="11.5" style="8"/>
    <col min="3335" max="3335" width="26.6640625" style="8" customWidth="1"/>
    <col min="3336" max="3584" width="11.5" style="8"/>
    <col min="3585" max="3585" width="43.83203125" style="8" customWidth="1"/>
    <col min="3586" max="3586" width="12.83203125" style="8" customWidth="1"/>
    <col min="3587" max="3587" width="15.5" style="8" customWidth="1"/>
    <col min="3588" max="3590" width="11.5" style="8"/>
    <col min="3591" max="3591" width="26.6640625" style="8" customWidth="1"/>
    <col min="3592" max="3840" width="11.5" style="8"/>
    <col min="3841" max="3841" width="43.83203125" style="8" customWidth="1"/>
    <col min="3842" max="3842" width="12.83203125" style="8" customWidth="1"/>
    <col min="3843" max="3843" width="15.5" style="8" customWidth="1"/>
    <col min="3844" max="3846" width="11.5" style="8"/>
    <col min="3847" max="3847" width="26.6640625" style="8" customWidth="1"/>
    <col min="3848" max="4096" width="11.5" style="8"/>
    <col min="4097" max="4097" width="43.83203125" style="8" customWidth="1"/>
    <col min="4098" max="4098" width="12.83203125" style="8" customWidth="1"/>
    <col min="4099" max="4099" width="15.5" style="8" customWidth="1"/>
    <col min="4100" max="4102" width="11.5" style="8"/>
    <col min="4103" max="4103" width="26.6640625" style="8" customWidth="1"/>
    <col min="4104" max="4352" width="11.5" style="8"/>
    <col min="4353" max="4353" width="43.83203125" style="8" customWidth="1"/>
    <col min="4354" max="4354" width="12.83203125" style="8" customWidth="1"/>
    <col min="4355" max="4355" width="15.5" style="8" customWidth="1"/>
    <col min="4356" max="4358" width="11.5" style="8"/>
    <col min="4359" max="4359" width="26.6640625" style="8" customWidth="1"/>
    <col min="4360" max="4608" width="11.5" style="8"/>
    <col min="4609" max="4609" width="43.83203125" style="8" customWidth="1"/>
    <col min="4610" max="4610" width="12.83203125" style="8" customWidth="1"/>
    <col min="4611" max="4611" width="15.5" style="8" customWidth="1"/>
    <col min="4612" max="4614" width="11.5" style="8"/>
    <col min="4615" max="4615" width="26.6640625" style="8" customWidth="1"/>
    <col min="4616" max="4864" width="11.5" style="8"/>
    <col min="4865" max="4865" width="43.83203125" style="8" customWidth="1"/>
    <col min="4866" max="4866" width="12.83203125" style="8" customWidth="1"/>
    <col min="4867" max="4867" width="15.5" style="8" customWidth="1"/>
    <col min="4868" max="4870" width="11.5" style="8"/>
    <col min="4871" max="4871" width="26.6640625" style="8" customWidth="1"/>
    <col min="4872" max="5120" width="11.5" style="8"/>
    <col min="5121" max="5121" width="43.83203125" style="8" customWidth="1"/>
    <col min="5122" max="5122" width="12.83203125" style="8" customWidth="1"/>
    <col min="5123" max="5123" width="15.5" style="8" customWidth="1"/>
    <col min="5124" max="5126" width="11.5" style="8"/>
    <col min="5127" max="5127" width="26.6640625" style="8" customWidth="1"/>
    <col min="5128" max="5376" width="11.5" style="8"/>
    <col min="5377" max="5377" width="43.83203125" style="8" customWidth="1"/>
    <col min="5378" max="5378" width="12.83203125" style="8" customWidth="1"/>
    <col min="5379" max="5379" width="15.5" style="8" customWidth="1"/>
    <col min="5380" max="5382" width="11.5" style="8"/>
    <col min="5383" max="5383" width="26.6640625" style="8" customWidth="1"/>
    <col min="5384" max="5632" width="11.5" style="8"/>
    <col min="5633" max="5633" width="43.83203125" style="8" customWidth="1"/>
    <col min="5634" max="5634" width="12.83203125" style="8" customWidth="1"/>
    <col min="5635" max="5635" width="15.5" style="8" customWidth="1"/>
    <col min="5636" max="5638" width="11.5" style="8"/>
    <col min="5639" max="5639" width="26.6640625" style="8" customWidth="1"/>
    <col min="5640" max="5888" width="11.5" style="8"/>
    <col min="5889" max="5889" width="43.83203125" style="8" customWidth="1"/>
    <col min="5890" max="5890" width="12.83203125" style="8" customWidth="1"/>
    <col min="5891" max="5891" width="15.5" style="8" customWidth="1"/>
    <col min="5892" max="5894" width="11.5" style="8"/>
    <col min="5895" max="5895" width="26.6640625" style="8" customWidth="1"/>
    <col min="5896" max="6144" width="11.5" style="8"/>
    <col min="6145" max="6145" width="43.83203125" style="8" customWidth="1"/>
    <col min="6146" max="6146" width="12.83203125" style="8" customWidth="1"/>
    <col min="6147" max="6147" width="15.5" style="8" customWidth="1"/>
    <col min="6148" max="6150" width="11.5" style="8"/>
    <col min="6151" max="6151" width="26.6640625" style="8" customWidth="1"/>
    <col min="6152" max="6400" width="11.5" style="8"/>
    <col min="6401" max="6401" width="43.83203125" style="8" customWidth="1"/>
    <col min="6402" max="6402" width="12.83203125" style="8" customWidth="1"/>
    <col min="6403" max="6403" width="15.5" style="8" customWidth="1"/>
    <col min="6404" max="6406" width="11.5" style="8"/>
    <col min="6407" max="6407" width="26.6640625" style="8" customWidth="1"/>
    <col min="6408" max="6656" width="11.5" style="8"/>
    <col min="6657" max="6657" width="43.83203125" style="8" customWidth="1"/>
    <col min="6658" max="6658" width="12.83203125" style="8" customWidth="1"/>
    <col min="6659" max="6659" width="15.5" style="8" customWidth="1"/>
    <col min="6660" max="6662" width="11.5" style="8"/>
    <col min="6663" max="6663" width="26.6640625" style="8" customWidth="1"/>
    <col min="6664" max="6912" width="11.5" style="8"/>
    <col min="6913" max="6913" width="43.83203125" style="8" customWidth="1"/>
    <col min="6914" max="6914" width="12.83203125" style="8" customWidth="1"/>
    <col min="6915" max="6915" width="15.5" style="8" customWidth="1"/>
    <col min="6916" max="6918" width="11.5" style="8"/>
    <col min="6919" max="6919" width="26.6640625" style="8" customWidth="1"/>
    <col min="6920" max="7168" width="11.5" style="8"/>
    <col min="7169" max="7169" width="43.83203125" style="8" customWidth="1"/>
    <col min="7170" max="7170" width="12.83203125" style="8" customWidth="1"/>
    <col min="7171" max="7171" width="15.5" style="8" customWidth="1"/>
    <col min="7172" max="7174" width="11.5" style="8"/>
    <col min="7175" max="7175" width="26.6640625" style="8" customWidth="1"/>
    <col min="7176" max="7424" width="11.5" style="8"/>
    <col min="7425" max="7425" width="43.83203125" style="8" customWidth="1"/>
    <col min="7426" max="7426" width="12.83203125" style="8" customWidth="1"/>
    <col min="7427" max="7427" width="15.5" style="8" customWidth="1"/>
    <col min="7428" max="7430" width="11.5" style="8"/>
    <col min="7431" max="7431" width="26.6640625" style="8" customWidth="1"/>
    <col min="7432" max="7680" width="11.5" style="8"/>
    <col min="7681" max="7681" width="43.83203125" style="8" customWidth="1"/>
    <col min="7682" max="7682" width="12.83203125" style="8" customWidth="1"/>
    <col min="7683" max="7683" width="15.5" style="8" customWidth="1"/>
    <col min="7684" max="7686" width="11.5" style="8"/>
    <col min="7687" max="7687" width="26.6640625" style="8" customWidth="1"/>
    <col min="7688" max="7936" width="11.5" style="8"/>
    <col min="7937" max="7937" width="43.83203125" style="8" customWidth="1"/>
    <col min="7938" max="7938" width="12.83203125" style="8" customWidth="1"/>
    <col min="7939" max="7939" width="15.5" style="8" customWidth="1"/>
    <col min="7940" max="7942" width="11.5" style="8"/>
    <col min="7943" max="7943" width="26.6640625" style="8" customWidth="1"/>
    <col min="7944" max="8192" width="11.5" style="8"/>
    <col min="8193" max="8193" width="43.83203125" style="8" customWidth="1"/>
    <col min="8194" max="8194" width="12.83203125" style="8" customWidth="1"/>
    <col min="8195" max="8195" width="15.5" style="8" customWidth="1"/>
    <col min="8196" max="8198" width="11.5" style="8"/>
    <col min="8199" max="8199" width="26.6640625" style="8" customWidth="1"/>
    <col min="8200" max="8448" width="11.5" style="8"/>
    <col min="8449" max="8449" width="43.83203125" style="8" customWidth="1"/>
    <col min="8450" max="8450" width="12.83203125" style="8" customWidth="1"/>
    <col min="8451" max="8451" width="15.5" style="8" customWidth="1"/>
    <col min="8452" max="8454" width="11.5" style="8"/>
    <col min="8455" max="8455" width="26.6640625" style="8" customWidth="1"/>
    <col min="8456" max="8704" width="11.5" style="8"/>
    <col min="8705" max="8705" width="43.83203125" style="8" customWidth="1"/>
    <col min="8706" max="8706" width="12.83203125" style="8" customWidth="1"/>
    <col min="8707" max="8707" width="15.5" style="8" customWidth="1"/>
    <col min="8708" max="8710" width="11.5" style="8"/>
    <col min="8711" max="8711" width="26.6640625" style="8" customWidth="1"/>
    <col min="8712" max="8960" width="11.5" style="8"/>
    <col min="8961" max="8961" width="43.83203125" style="8" customWidth="1"/>
    <col min="8962" max="8962" width="12.83203125" style="8" customWidth="1"/>
    <col min="8963" max="8963" width="15.5" style="8" customWidth="1"/>
    <col min="8964" max="8966" width="11.5" style="8"/>
    <col min="8967" max="8967" width="26.6640625" style="8" customWidth="1"/>
    <col min="8968" max="9216" width="11.5" style="8"/>
    <col min="9217" max="9217" width="43.83203125" style="8" customWidth="1"/>
    <col min="9218" max="9218" width="12.83203125" style="8" customWidth="1"/>
    <col min="9219" max="9219" width="15.5" style="8" customWidth="1"/>
    <col min="9220" max="9222" width="11.5" style="8"/>
    <col min="9223" max="9223" width="26.6640625" style="8" customWidth="1"/>
    <col min="9224" max="9472" width="11.5" style="8"/>
    <col min="9473" max="9473" width="43.83203125" style="8" customWidth="1"/>
    <col min="9474" max="9474" width="12.83203125" style="8" customWidth="1"/>
    <col min="9475" max="9475" width="15.5" style="8" customWidth="1"/>
    <col min="9476" max="9478" width="11.5" style="8"/>
    <col min="9479" max="9479" width="26.6640625" style="8" customWidth="1"/>
    <col min="9480" max="9728" width="11.5" style="8"/>
    <col min="9729" max="9729" width="43.83203125" style="8" customWidth="1"/>
    <col min="9730" max="9730" width="12.83203125" style="8" customWidth="1"/>
    <col min="9731" max="9731" width="15.5" style="8" customWidth="1"/>
    <col min="9732" max="9734" width="11.5" style="8"/>
    <col min="9735" max="9735" width="26.6640625" style="8" customWidth="1"/>
    <col min="9736" max="9984" width="11.5" style="8"/>
    <col min="9985" max="9985" width="43.83203125" style="8" customWidth="1"/>
    <col min="9986" max="9986" width="12.83203125" style="8" customWidth="1"/>
    <col min="9987" max="9987" width="15.5" style="8" customWidth="1"/>
    <col min="9988" max="9990" width="11.5" style="8"/>
    <col min="9991" max="9991" width="26.6640625" style="8" customWidth="1"/>
    <col min="9992" max="10240" width="11.5" style="8"/>
    <col min="10241" max="10241" width="43.83203125" style="8" customWidth="1"/>
    <col min="10242" max="10242" width="12.83203125" style="8" customWidth="1"/>
    <col min="10243" max="10243" width="15.5" style="8" customWidth="1"/>
    <col min="10244" max="10246" width="11.5" style="8"/>
    <col min="10247" max="10247" width="26.6640625" style="8" customWidth="1"/>
    <col min="10248" max="10496" width="11.5" style="8"/>
    <col min="10497" max="10497" width="43.83203125" style="8" customWidth="1"/>
    <col min="10498" max="10498" width="12.83203125" style="8" customWidth="1"/>
    <col min="10499" max="10499" width="15.5" style="8" customWidth="1"/>
    <col min="10500" max="10502" width="11.5" style="8"/>
    <col min="10503" max="10503" width="26.6640625" style="8" customWidth="1"/>
    <col min="10504" max="10752" width="11.5" style="8"/>
    <col min="10753" max="10753" width="43.83203125" style="8" customWidth="1"/>
    <col min="10754" max="10754" width="12.83203125" style="8" customWidth="1"/>
    <col min="10755" max="10755" width="15.5" style="8" customWidth="1"/>
    <col min="10756" max="10758" width="11.5" style="8"/>
    <col min="10759" max="10759" width="26.6640625" style="8" customWidth="1"/>
    <col min="10760" max="11008" width="11.5" style="8"/>
    <col min="11009" max="11009" width="43.83203125" style="8" customWidth="1"/>
    <col min="11010" max="11010" width="12.83203125" style="8" customWidth="1"/>
    <col min="11011" max="11011" width="15.5" style="8" customWidth="1"/>
    <col min="11012" max="11014" width="11.5" style="8"/>
    <col min="11015" max="11015" width="26.6640625" style="8" customWidth="1"/>
    <col min="11016" max="11264" width="11.5" style="8"/>
    <col min="11265" max="11265" width="43.83203125" style="8" customWidth="1"/>
    <col min="11266" max="11266" width="12.83203125" style="8" customWidth="1"/>
    <col min="11267" max="11267" width="15.5" style="8" customWidth="1"/>
    <col min="11268" max="11270" width="11.5" style="8"/>
    <col min="11271" max="11271" width="26.6640625" style="8" customWidth="1"/>
    <col min="11272" max="11520" width="11.5" style="8"/>
    <col min="11521" max="11521" width="43.83203125" style="8" customWidth="1"/>
    <col min="11522" max="11522" width="12.83203125" style="8" customWidth="1"/>
    <col min="11523" max="11523" width="15.5" style="8" customWidth="1"/>
    <col min="11524" max="11526" width="11.5" style="8"/>
    <col min="11527" max="11527" width="26.6640625" style="8" customWidth="1"/>
    <col min="11528" max="11776" width="11.5" style="8"/>
    <col min="11777" max="11777" width="43.83203125" style="8" customWidth="1"/>
    <col min="11778" max="11778" width="12.83203125" style="8" customWidth="1"/>
    <col min="11779" max="11779" width="15.5" style="8" customWidth="1"/>
    <col min="11780" max="11782" width="11.5" style="8"/>
    <col min="11783" max="11783" width="26.6640625" style="8" customWidth="1"/>
    <col min="11784" max="12032" width="11.5" style="8"/>
    <col min="12033" max="12033" width="43.83203125" style="8" customWidth="1"/>
    <col min="12034" max="12034" width="12.83203125" style="8" customWidth="1"/>
    <col min="12035" max="12035" width="15.5" style="8" customWidth="1"/>
    <col min="12036" max="12038" width="11.5" style="8"/>
    <col min="12039" max="12039" width="26.6640625" style="8" customWidth="1"/>
    <col min="12040" max="12288" width="11.5" style="8"/>
    <col min="12289" max="12289" width="43.83203125" style="8" customWidth="1"/>
    <col min="12290" max="12290" width="12.83203125" style="8" customWidth="1"/>
    <col min="12291" max="12291" width="15.5" style="8" customWidth="1"/>
    <col min="12292" max="12294" width="11.5" style="8"/>
    <col min="12295" max="12295" width="26.6640625" style="8" customWidth="1"/>
    <col min="12296" max="12544" width="11.5" style="8"/>
    <col min="12545" max="12545" width="43.83203125" style="8" customWidth="1"/>
    <col min="12546" max="12546" width="12.83203125" style="8" customWidth="1"/>
    <col min="12547" max="12547" width="15.5" style="8" customWidth="1"/>
    <col min="12548" max="12550" width="11.5" style="8"/>
    <col min="12551" max="12551" width="26.6640625" style="8" customWidth="1"/>
    <col min="12552" max="12800" width="11.5" style="8"/>
    <col min="12801" max="12801" width="43.83203125" style="8" customWidth="1"/>
    <col min="12802" max="12802" width="12.83203125" style="8" customWidth="1"/>
    <col min="12803" max="12803" width="15.5" style="8" customWidth="1"/>
    <col min="12804" max="12806" width="11.5" style="8"/>
    <col min="12807" max="12807" width="26.6640625" style="8" customWidth="1"/>
    <col min="12808" max="13056" width="11.5" style="8"/>
    <col min="13057" max="13057" width="43.83203125" style="8" customWidth="1"/>
    <col min="13058" max="13058" width="12.83203125" style="8" customWidth="1"/>
    <col min="13059" max="13059" width="15.5" style="8" customWidth="1"/>
    <col min="13060" max="13062" width="11.5" style="8"/>
    <col min="13063" max="13063" width="26.6640625" style="8" customWidth="1"/>
    <col min="13064" max="13312" width="11.5" style="8"/>
    <col min="13313" max="13313" width="43.83203125" style="8" customWidth="1"/>
    <col min="13314" max="13314" width="12.83203125" style="8" customWidth="1"/>
    <col min="13315" max="13315" width="15.5" style="8" customWidth="1"/>
    <col min="13316" max="13318" width="11.5" style="8"/>
    <col min="13319" max="13319" width="26.6640625" style="8" customWidth="1"/>
    <col min="13320" max="13568" width="11.5" style="8"/>
    <col min="13569" max="13569" width="43.83203125" style="8" customWidth="1"/>
    <col min="13570" max="13570" width="12.83203125" style="8" customWidth="1"/>
    <col min="13571" max="13571" width="15.5" style="8" customWidth="1"/>
    <col min="13572" max="13574" width="11.5" style="8"/>
    <col min="13575" max="13575" width="26.6640625" style="8" customWidth="1"/>
    <col min="13576" max="13824" width="11.5" style="8"/>
    <col min="13825" max="13825" width="43.83203125" style="8" customWidth="1"/>
    <col min="13826" max="13826" width="12.83203125" style="8" customWidth="1"/>
    <col min="13827" max="13827" width="15.5" style="8" customWidth="1"/>
    <col min="13828" max="13830" width="11.5" style="8"/>
    <col min="13831" max="13831" width="26.6640625" style="8" customWidth="1"/>
    <col min="13832" max="14080" width="11.5" style="8"/>
    <col min="14081" max="14081" width="43.83203125" style="8" customWidth="1"/>
    <col min="14082" max="14082" width="12.83203125" style="8" customWidth="1"/>
    <col min="14083" max="14083" width="15.5" style="8" customWidth="1"/>
    <col min="14084" max="14086" width="11.5" style="8"/>
    <col min="14087" max="14087" width="26.6640625" style="8" customWidth="1"/>
    <col min="14088" max="14336" width="11.5" style="8"/>
    <col min="14337" max="14337" width="43.83203125" style="8" customWidth="1"/>
    <col min="14338" max="14338" width="12.83203125" style="8" customWidth="1"/>
    <col min="14339" max="14339" width="15.5" style="8" customWidth="1"/>
    <col min="14340" max="14342" width="11.5" style="8"/>
    <col min="14343" max="14343" width="26.6640625" style="8" customWidth="1"/>
    <col min="14344" max="14592" width="11.5" style="8"/>
    <col min="14593" max="14593" width="43.83203125" style="8" customWidth="1"/>
    <col min="14594" max="14594" width="12.83203125" style="8" customWidth="1"/>
    <col min="14595" max="14595" width="15.5" style="8" customWidth="1"/>
    <col min="14596" max="14598" width="11.5" style="8"/>
    <col min="14599" max="14599" width="26.6640625" style="8" customWidth="1"/>
    <col min="14600" max="14848" width="11.5" style="8"/>
    <col min="14849" max="14849" width="43.83203125" style="8" customWidth="1"/>
    <col min="14850" max="14850" width="12.83203125" style="8" customWidth="1"/>
    <col min="14851" max="14851" width="15.5" style="8" customWidth="1"/>
    <col min="14852" max="14854" width="11.5" style="8"/>
    <col min="14855" max="14855" width="26.6640625" style="8" customWidth="1"/>
    <col min="14856" max="15104" width="11.5" style="8"/>
    <col min="15105" max="15105" width="43.83203125" style="8" customWidth="1"/>
    <col min="15106" max="15106" width="12.83203125" style="8" customWidth="1"/>
    <col min="15107" max="15107" width="15.5" style="8" customWidth="1"/>
    <col min="15108" max="15110" width="11.5" style="8"/>
    <col min="15111" max="15111" width="26.6640625" style="8" customWidth="1"/>
    <col min="15112" max="15360" width="11.5" style="8"/>
    <col min="15361" max="15361" width="43.83203125" style="8" customWidth="1"/>
    <col min="15362" max="15362" width="12.83203125" style="8" customWidth="1"/>
    <col min="15363" max="15363" width="15.5" style="8" customWidth="1"/>
    <col min="15364" max="15366" width="11.5" style="8"/>
    <col min="15367" max="15367" width="26.6640625" style="8" customWidth="1"/>
    <col min="15368" max="15616" width="11.5" style="8"/>
    <col min="15617" max="15617" width="43.83203125" style="8" customWidth="1"/>
    <col min="15618" max="15618" width="12.83203125" style="8" customWidth="1"/>
    <col min="15619" max="15619" width="15.5" style="8" customWidth="1"/>
    <col min="15620" max="15622" width="11.5" style="8"/>
    <col min="15623" max="15623" width="26.6640625" style="8" customWidth="1"/>
    <col min="15624" max="15872" width="11.5" style="8"/>
    <col min="15873" max="15873" width="43.83203125" style="8" customWidth="1"/>
    <col min="15874" max="15874" width="12.83203125" style="8" customWidth="1"/>
    <col min="15875" max="15875" width="15.5" style="8" customWidth="1"/>
    <col min="15876" max="15878" width="11.5" style="8"/>
    <col min="15879" max="15879" width="26.6640625" style="8" customWidth="1"/>
    <col min="15880" max="16128" width="11.5" style="8"/>
    <col min="16129" max="16129" width="43.83203125" style="8" customWidth="1"/>
    <col min="16130" max="16130" width="12.83203125" style="8" customWidth="1"/>
    <col min="16131" max="16131" width="15.5" style="8" customWidth="1"/>
    <col min="16132" max="16134" width="11.5" style="8"/>
    <col min="16135" max="16135" width="26.6640625" style="8" customWidth="1"/>
    <col min="16136" max="16384" width="11.5" style="8"/>
  </cols>
  <sheetData>
    <row r="1" spans="1:7" s="7" customFormat="1" ht="28" customHeight="1" x14ac:dyDescent="0.15">
      <c r="A1" s="764"/>
      <c r="B1" s="765" t="s">
        <v>46</v>
      </c>
      <c r="C1" s="766"/>
      <c r="D1" s="766"/>
      <c r="E1" s="766"/>
      <c r="F1" s="767"/>
      <c r="G1" s="6" t="s">
        <v>47</v>
      </c>
    </row>
    <row r="2" spans="1:7" s="7" customFormat="1" ht="14" customHeight="1" x14ac:dyDescent="0.15">
      <c r="A2" s="764"/>
      <c r="B2" s="768"/>
      <c r="C2" s="769"/>
      <c r="D2" s="769"/>
      <c r="E2" s="769"/>
      <c r="F2" s="770"/>
      <c r="G2" s="6" t="s">
        <v>39</v>
      </c>
    </row>
    <row r="3" spans="1:7" s="7" customFormat="1" ht="14" customHeight="1" x14ac:dyDescent="0.15">
      <c r="A3" s="764"/>
      <c r="B3" s="771"/>
      <c r="C3" s="772"/>
      <c r="D3" s="772"/>
      <c r="E3" s="772"/>
      <c r="F3" s="773"/>
      <c r="G3" s="6" t="s">
        <v>38</v>
      </c>
    </row>
    <row r="4" spans="1:7" ht="15" customHeight="1" x14ac:dyDescent="0.15">
      <c r="A4" s="774" t="s">
        <v>61</v>
      </c>
      <c r="B4" s="774"/>
      <c r="C4" s="774"/>
      <c r="D4" s="774"/>
      <c r="E4" s="774"/>
      <c r="F4" s="774"/>
      <c r="G4" s="774"/>
    </row>
    <row r="5" spans="1:7" ht="15" customHeight="1" x14ac:dyDescent="0.15">
      <c r="A5" s="775" t="s">
        <v>37</v>
      </c>
      <c r="B5" s="775"/>
      <c r="C5" s="775"/>
      <c r="D5" s="775"/>
      <c r="E5" s="775"/>
      <c r="F5" s="775"/>
      <c r="G5" s="775"/>
    </row>
    <row r="6" spans="1:7" ht="15" customHeight="1" x14ac:dyDescent="0.15">
      <c r="A6" s="776" t="s">
        <v>282</v>
      </c>
      <c r="B6" s="776"/>
      <c r="C6" s="776"/>
      <c r="D6" s="776"/>
      <c r="E6" s="776"/>
      <c r="F6" s="776"/>
      <c r="G6" s="776"/>
    </row>
    <row r="7" spans="1:7" ht="15" customHeight="1" x14ac:dyDescent="0.15">
      <c r="A7" s="775" t="s">
        <v>36</v>
      </c>
      <c r="B7" s="775"/>
      <c r="C7" s="775"/>
      <c r="D7" s="775"/>
      <c r="E7" s="775"/>
      <c r="F7" s="775"/>
      <c r="G7" s="775"/>
    </row>
    <row r="8" spans="1:7" x14ac:dyDescent="0.15">
      <c r="A8" s="777"/>
      <c r="B8" s="777"/>
      <c r="C8" s="777"/>
      <c r="D8" s="777"/>
      <c r="E8" s="777"/>
      <c r="F8" s="777"/>
      <c r="G8" s="777"/>
    </row>
    <row r="9" spans="1:7" x14ac:dyDescent="0.15">
      <c r="A9" s="775" t="s">
        <v>35</v>
      </c>
      <c r="B9" s="775"/>
      <c r="C9" s="775"/>
      <c r="D9" s="775"/>
      <c r="E9" s="775"/>
      <c r="F9" s="775"/>
      <c r="G9" s="775"/>
    </row>
    <row r="10" spans="1:7" x14ac:dyDescent="0.15">
      <c r="A10" s="777" t="s">
        <v>35</v>
      </c>
      <c r="B10" s="777"/>
      <c r="C10" s="777"/>
      <c r="D10" s="777"/>
      <c r="E10" s="777"/>
      <c r="F10" s="777"/>
      <c r="G10" s="777"/>
    </row>
    <row r="11" spans="1:7" x14ac:dyDescent="0.15">
      <c r="A11" s="778" t="s">
        <v>48</v>
      </c>
      <c r="B11" s="778"/>
      <c r="C11" s="778"/>
      <c r="D11" s="778"/>
      <c r="E11" s="778"/>
      <c r="F11" s="778"/>
      <c r="G11" s="778"/>
    </row>
    <row r="12" spans="1:7" ht="15" customHeight="1" x14ac:dyDescent="0.15">
      <c r="A12" s="724" t="s">
        <v>49</v>
      </c>
      <c r="B12" s="724"/>
      <c r="C12" s="724"/>
      <c r="D12" s="724"/>
      <c r="E12" s="724"/>
      <c r="F12" s="724"/>
      <c r="G12" s="724"/>
    </row>
    <row r="13" spans="1:7" ht="15" customHeight="1" x14ac:dyDescent="0.15">
      <c r="A13" s="761" t="s">
        <v>33</v>
      </c>
      <c r="B13" s="762"/>
      <c r="C13" s="762"/>
      <c r="D13" s="762"/>
      <c r="E13" s="762"/>
      <c r="F13" s="762"/>
      <c r="G13" s="763"/>
    </row>
    <row r="14" spans="1:7" ht="14" customHeight="1" x14ac:dyDescent="0.15">
      <c r="A14" s="878" t="s">
        <v>283</v>
      </c>
      <c r="B14" s="879"/>
      <c r="C14" s="880"/>
      <c r="D14" s="785" t="s">
        <v>284</v>
      </c>
      <c r="E14" s="786"/>
      <c r="F14" s="786"/>
      <c r="G14" s="787"/>
    </row>
    <row r="15" spans="1:7" x14ac:dyDescent="0.15">
      <c r="A15" s="881"/>
      <c r="B15" s="882"/>
      <c r="C15" s="883"/>
      <c r="D15" s="788"/>
      <c r="E15" s="789"/>
      <c r="F15" s="789"/>
      <c r="G15" s="790"/>
    </row>
    <row r="16" spans="1:7" x14ac:dyDescent="0.15">
      <c r="A16" s="881"/>
      <c r="B16" s="882"/>
      <c r="C16" s="883"/>
      <c r="D16" s="788"/>
      <c r="E16" s="789"/>
      <c r="F16" s="789"/>
      <c r="G16" s="790"/>
    </row>
    <row r="17" spans="1:7" x14ac:dyDescent="0.15">
      <c r="A17" s="881"/>
      <c r="B17" s="882"/>
      <c r="C17" s="883"/>
      <c r="D17" s="788"/>
      <c r="E17" s="789"/>
      <c r="F17" s="789"/>
      <c r="G17" s="790"/>
    </row>
    <row r="18" spans="1:7" x14ac:dyDescent="0.15">
      <c r="A18" s="881"/>
      <c r="B18" s="882"/>
      <c r="C18" s="883"/>
      <c r="D18" s="788"/>
      <c r="E18" s="789"/>
      <c r="F18" s="789"/>
      <c r="G18" s="790"/>
    </row>
    <row r="19" spans="1:7" x14ac:dyDescent="0.15">
      <c r="A19" s="881"/>
      <c r="B19" s="882"/>
      <c r="C19" s="883"/>
      <c r="D19" s="788"/>
      <c r="E19" s="789"/>
      <c r="F19" s="789"/>
      <c r="G19" s="790"/>
    </row>
    <row r="20" spans="1:7" x14ac:dyDescent="0.15">
      <c r="A20" s="881"/>
      <c r="B20" s="882"/>
      <c r="C20" s="883"/>
      <c r="D20" s="788"/>
      <c r="E20" s="789"/>
      <c r="F20" s="789"/>
      <c r="G20" s="790"/>
    </row>
    <row r="21" spans="1:7" x14ac:dyDescent="0.15">
      <c r="A21" s="881"/>
      <c r="B21" s="882"/>
      <c r="C21" s="883"/>
      <c r="D21" s="788"/>
      <c r="E21" s="789"/>
      <c r="F21" s="789"/>
      <c r="G21" s="790"/>
    </row>
    <row r="22" spans="1:7" x14ac:dyDescent="0.15">
      <c r="A22" s="881"/>
      <c r="B22" s="882"/>
      <c r="C22" s="883"/>
      <c r="D22" s="788"/>
      <c r="E22" s="789"/>
      <c r="F22" s="789"/>
      <c r="G22" s="790"/>
    </row>
    <row r="23" spans="1:7" x14ac:dyDescent="0.15">
      <c r="A23" s="881"/>
      <c r="B23" s="882"/>
      <c r="C23" s="883"/>
      <c r="D23" s="788"/>
      <c r="E23" s="789"/>
      <c r="F23" s="789"/>
      <c r="G23" s="790"/>
    </row>
    <row r="24" spans="1:7" x14ac:dyDescent="0.15">
      <c r="A24" s="881"/>
      <c r="B24" s="882"/>
      <c r="C24" s="883"/>
      <c r="D24" s="788"/>
      <c r="E24" s="789"/>
      <c r="F24" s="789"/>
      <c r="G24" s="790"/>
    </row>
    <row r="25" spans="1:7" x14ac:dyDescent="0.15">
      <c r="A25" s="881"/>
      <c r="B25" s="882"/>
      <c r="C25" s="883"/>
      <c r="D25" s="788"/>
      <c r="E25" s="789"/>
      <c r="F25" s="789"/>
      <c r="G25" s="790"/>
    </row>
    <row r="26" spans="1:7" x14ac:dyDescent="0.15">
      <c r="A26" s="881"/>
      <c r="B26" s="882"/>
      <c r="C26" s="883"/>
      <c r="D26" s="788"/>
      <c r="E26" s="789"/>
      <c r="F26" s="789"/>
      <c r="G26" s="790"/>
    </row>
    <row r="27" spans="1:7" ht="14" customHeight="1" x14ac:dyDescent="0.15">
      <c r="A27" s="884"/>
      <c r="B27" s="885"/>
      <c r="C27" s="886"/>
      <c r="D27" s="834"/>
      <c r="E27" s="835"/>
      <c r="F27" s="835"/>
      <c r="G27" s="836"/>
    </row>
    <row r="28" spans="1:7" x14ac:dyDescent="0.15">
      <c r="A28" s="812" t="s">
        <v>66</v>
      </c>
      <c r="B28" s="813"/>
      <c r="C28" s="813"/>
      <c r="D28" s="813"/>
      <c r="E28" s="813"/>
      <c r="F28" s="813"/>
      <c r="G28" s="813"/>
    </row>
    <row r="29" spans="1:7" x14ac:dyDescent="0.15">
      <c r="A29" s="1061" t="s">
        <v>285</v>
      </c>
      <c r="B29" s="1062"/>
      <c r="C29" s="1062"/>
      <c r="D29" s="1062"/>
      <c r="E29" s="1062"/>
      <c r="F29" s="1062"/>
      <c r="G29" s="1063"/>
    </row>
    <row r="30" spans="1:7" x14ac:dyDescent="0.15">
      <c r="A30" s="1064"/>
      <c r="B30" s="1065"/>
      <c r="C30" s="1065"/>
      <c r="D30" s="1065"/>
      <c r="E30" s="1065"/>
      <c r="F30" s="1065"/>
      <c r="G30" s="1066"/>
    </row>
    <row r="31" spans="1:7" ht="15" hidden="1" customHeight="1" x14ac:dyDescent="0.15">
      <c r="A31" s="1067"/>
      <c r="B31" s="1068"/>
      <c r="C31" s="1068"/>
      <c r="D31" s="1068"/>
      <c r="E31" s="1068"/>
      <c r="F31" s="1068"/>
      <c r="G31" s="1069"/>
    </row>
    <row r="32" spans="1:7" ht="15" customHeight="1" thickBot="1" x14ac:dyDescent="0.2">
      <c r="A32" s="803" t="s">
        <v>30</v>
      </c>
      <c r="B32" s="804"/>
      <c r="C32" s="804"/>
      <c r="D32" s="804"/>
      <c r="E32" s="804"/>
      <c r="F32" s="804"/>
      <c r="G32" s="805"/>
    </row>
    <row r="33" spans="1:7" x14ac:dyDescent="0.15">
      <c r="A33" s="1061" t="s">
        <v>56</v>
      </c>
      <c r="B33" s="1062"/>
      <c r="C33" s="1062"/>
      <c r="D33" s="1062"/>
      <c r="E33" s="1062"/>
      <c r="F33" s="1062"/>
      <c r="G33" s="1063"/>
    </row>
    <row r="34" spans="1:7" x14ac:dyDescent="0.15">
      <c r="A34" s="1064"/>
      <c r="B34" s="1065"/>
      <c r="C34" s="1065"/>
      <c r="D34" s="1065"/>
      <c r="E34" s="1065"/>
      <c r="F34" s="1065"/>
      <c r="G34" s="1066"/>
    </row>
    <row r="35" spans="1:7" ht="16" customHeight="1" thickBot="1" x14ac:dyDescent="0.2">
      <c r="A35" s="1067"/>
      <c r="B35" s="1068"/>
      <c r="C35" s="1068"/>
      <c r="D35" s="1068"/>
      <c r="E35" s="1068"/>
      <c r="F35" s="1068"/>
      <c r="G35" s="1069"/>
    </row>
    <row r="36" spans="1:7" ht="16" customHeight="1" thickBot="1" x14ac:dyDescent="0.2">
      <c r="A36" s="794" t="s">
        <v>52</v>
      </c>
      <c r="B36" s="795"/>
      <c r="C36" s="795"/>
      <c r="D36" s="795"/>
      <c r="E36" s="795"/>
      <c r="F36" s="795"/>
      <c r="G36" s="796"/>
    </row>
    <row r="37" spans="1:7" ht="15" customHeight="1" thickBot="1" x14ac:dyDescent="0.2">
      <c r="A37" s="797" t="s">
        <v>53</v>
      </c>
      <c r="B37" s="798"/>
      <c r="C37" s="798"/>
      <c r="D37" s="798"/>
      <c r="E37" s="798"/>
      <c r="F37" s="798"/>
      <c r="G37" s="799"/>
    </row>
    <row r="38" spans="1:7" ht="15" thickBot="1" x14ac:dyDescent="0.2">
      <c r="A38" s="794" t="s">
        <v>28</v>
      </c>
      <c r="B38" s="795"/>
      <c r="C38" s="795"/>
      <c r="D38" s="795"/>
      <c r="E38" s="795"/>
      <c r="F38" s="795"/>
      <c r="G38" s="796"/>
    </row>
    <row r="39" spans="1:7" x14ac:dyDescent="0.15">
      <c r="A39" s="800" t="s">
        <v>63</v>
      </c>
      <c r="B39" s="801"/>
      <c r="C39" s="801"/>
      <c r="D39" s="801"/>
      <c r="E39" s="801"/>
      <c r="F39" s="801"/>
      <c r="G39" s="802"/>
    </row>
    <row r="40" spans="1:7" ht="15" customHeight="1" x14ac:dyDescent="0.15">
      <c r="A40" s="747" t="s">
        <v>27</v>
      </c>
      <c r="B40" s="748"/>
      <c r="C40" s="748"/>
      <c r="D40" s="748"/>
      <c r="E40" s="748"/>
      <c r="F40" s="748"/>
      <c r="G40" s="749"/>
    </row>
    <row r="41" spans="1:7" x14ac:dyDescent="0.15">
      <c r="A41" s="9" t="s">
        <v>54</v>
      </c>
      <c r="B41" s="10"/>
      <c r="C41" s="10"/>
      <c r="D41" s="10"/>
      <c r="E41" s="10"/>
      <c r="F41" s="10"/>
      <c r="G41" s="10"/>
    </row>
    <row r="42" spans="1:7" x14ac:dyDescent="0.15">
      <c r="A42" s="743" t="s">
        <v>55</v>
      </c>
      <c r="B42" s="743"/>
      <c r="C42" s="11"/>
      <c r="D42" s="11"/>
      <c r="E42" s="11"/>
      <c r="F42" s="11"/>
      <c r="G42" s="11"/>
    </row>
    <row r="43" spans="1:7" x14ac:dyDescent="0.15">
      <c r="A43" s="12"/>
      <c r="B43" s="12"/>
      <c r="C43" s="12"/>
      <c r="D43" s="12"/>
      <c r="E43" s="12"/>
      <c r="F43" s="12"/>
      <c r="G43" s="12"/>
    </row>
  </sheetData>
  <mergeCells count="24">
    <mergeCell ref="A42:B42"/>
    <mergeCell ref="A8:G8"/>
    <mergeCell ref="A1:A3"/>
    <mergeCell ref="B1:F3"/>
    <mergeCell ref="A13:G13"/>
    <mergeCell ref="A14:C27"/>
    <mergeCell ref="D14:G27"/>
    <mergeCell ref="A4:G4"/>
    <mergeCell ref="A5:G5"/>
    <mergeCell ref="A6:G6"/>
    <mergeCell ref="A7:G7"/>
    <mergeCell ref="A9:G9"/>
    <mergeCell ref="A10:G10"/>
    <mergeCell ref="A11:G11"/>
    <mergeCell ref="A12:G12"/>
    <mergeCell ref="A32:G32"/>
    <mergeCell ref="A40:G40"/>
    <mergeCell ref="A36:G36"/>
    <mergeCell ref="A37:G37"/>
    <mergeCell ref="A28:G28"/>
    <mergeCell ref="A29:G31"/>
    <mergeCell ref="A33:G35"/>
    <mergeCell ref="A38:G38"/>
    <mergeCell ref="A39:G39"/>
  </mergeCells>
  <pageMargins left="0.7" right="0.7" top="0.75" bottom="0.75" header="0.3" footer="0.3"/>
  <drawing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77107A-B135-4948-A047-A357B41E8DF0}">
  <sheetPr>
    <tabColor theme="8"/>
  </sheetPr>
  <dimension ref="B2:J39"/>
  <sheetViews>
    <sheetView showGridLines="0" workbookViewId="0">
      <selection activeCell="E39" sqref="E39"/>
    </sheetView>
  </sheetViews>
  <sheetFormatPr baseColWidth="10" defaultColWidth="11.5" defaultRowHeight="13" x14ac:dyDescent="0.15"/>
  <cols>
    <col min="1" max="1" width="3.5" style="2" customWidth="1"/>
    <col min="2" max="2" width="4.1640625" style="2" customWidth="1"/>
    <col min="3" max="3" width="76.5" style="2" customWidth="1"/>
    <col min="4" max="4" width="21" style="2" customWidth="1"/>
    <col min="5" max="5" width="10.83203125" style="2" customWidth="1"/>
    <col min="6" max="6" width="22.5" style="3" customWidth="1"/>
    <col min="7" max="7" width="21.5" style="3" customWidth="1"/>
    <col min="8" max="8" width="15.5" style="3" customWidth="1"/>
    <col min="9" max="9" width="22.1640625" style="3" customWidth="1"/>
    <col min="10" max="10" width="16.83203125" style="3" customWidth="1"/>
    <col min="11" max="257" width="11.5" style="2"/>
    <col min="258" max="258" width="4.1640625" style="2" customWidth="1"/>
    <col min="259" max="259" width="76.5" style="2" customWidth="1"/>
    <col min="260" max="260" width="21" style="2" customWidth="1"/>
    <col min="261" max="261" width="10.83203125" style="2" customWidth="1"/>
    <col min="262" max="262" width="22.5" style="2" customWidth="1"/>
    <col min="263" max="263" width="21.5" style="2" customWidth="1"/>
    <col min="264" max="264" width="15.5" style="2" customWidth="1"/>
    <col min="265" max="265" width="22.1640625" style="2" customWidth="1"/>
    <col min="266" max="266" width="16.83203125" style="2" customWidth="1"/>
    <col min="267" max="513" width="11.5" style="2"/>
    <col min="514" max="514" width="4.1640625" style="2" customWidth="1"/>
    <col min="515" max="515" width="76.5" style="2" customWidth="1"/>
    <col min="516" max="516" width="21" style="2" customWidth="1"/>
    <col min="517" max="517" width="10.83203125" style="2" customWidth="1"/>
    <col min="518" max="518" width="22.5" style="2" customWidth="1"/>
    <col min="519" max="519" width="21.5" style="2" customWidth="1"/>
    <col min="520" max="520" width="15.5" style="2" customWidth="1"/>
    <col min="521" max="521" width="22.1640625" style="2" customWidth="1"/>
    <col min="522" max="522" width="16.83203125" style="2" customWidth="1"/>
    <col min="523" max="769" width="11.5" style="2"/>
    <col min="770" max="770" width="4.1640625" style="2" customWidth="1"/>
    <col min="771" max="771" width="76.5" style="2" customWidth="1"/>
    <col min="772" max="772" width="21" style="2" customWidth="1"/>
    <col min="773" max="773" width="10.83203125" style="2" customWidth="1"/>
    <col min="774" max="774" width="22.5" style="2" customWidth="1"/>
    <col min="775" max="775" width="21.5" style="2" customWidth="1"/>
    <col min="776" max="776" width="15.5" style="2" customWidth="1"/>
    <col min="777" max="777" width="22.1640625" style="2" customWidth="1"/>
    <col min="778" max="778" width="16.83203125" style="2" customWidth="1"/>
    <col min="779" max="1025" width="11.5" style="2"/>
    <col min="1026" max="1026" width="4.1640625" style="2" customWidth="1"/>
    <col min="1027" max="1027" width="76.5" style="2" customWidth="1"/>
    <col min="1028" max="1028" width="21" style="2" customWidth="1"/>
    <col min="1029" max="1029" width="10.83203125" style="2" customWidth="1"/>
    <col min="1030" max="1030" width="22.5" style="2" customWidth="1"/>
    <col min="1031" max="1031" width="21.5" style="2" customWidth="1"/>
    <col min="1032" max="1032" width="15.5" style="2" customWidth="1"/>
    <col min="1033" max="1033" width="22.1640625" style="2" customWidth="1"/>
    <col min="1034" max="1034" width="16.83203125" style="2" customWidth="1"/>
    <col min="1035" max="1281" width="11.5" style="2"/>
    <col min="1282" max="1282" width="4.1640625" style="2" customWidth="1"/>
    <col min="1283" max="1283" width="76.5" style="2" customWidth="1"/>
    <col min="1284" max="1284" width="21" style="2" customWidth="1"/>
    <col min="1285" max="1285" width="10.83203125" style="2" customWidth="1"/>
    <col min="1286" max="1286" width="22.5" style="2" customWidth="1"/>
    <col min="1287" max="1287" width="21.5" style="2" customWidth="1"/>
    <col min="1288" max="1288" width="15.5" style="2" customWidth="1"/>
    <col min="1289" max="1289" width="22.1640625" style="2" customWidth="1"/>
    <col min="1290" max="1290" width="16.83203125" style="2" customWidth="1"/>
    <col min="1291" max="1537" width="11.5" style="2"/>
    <col min="1538" max="1538" width="4.1640625" style="2" customWidth="1"/>
    <col min="1539" max="1539" width="76.5" style="2" customWidth="1"/>
    <col min="1540" max="1540" width="21" style="2" customWidth="1"/>
    <col min="1541" max="1541" width="10.83203125" style="2" customWidth="1"/>
    <col min="1542" max="1542" width="22.5" style="2" customWidth="1"/>
    <col min="1543" max="1543" width="21.5" style="2" customWidth="1"/>
    <col min="1544" max="1544" width="15.5" style="2" customWidth="1"/>
    <col min="1545" max="1545" width="22.1640625" style="2" customWidth="1"/>
    <col min="1546" max="1546" width="16.83203125" style="2" customWidth="1"/>
    <col min="1547" max="1793" width="11.5" style="2"/>
    <col min="1794" max="1794" width="4.1640625" style="2" customWidth="1"/>
    <col min="1795" max="1795" width="76.5" style="2" customWidth="1"/>
    <col min="1796" max="1796" width="21" style="2" customWidth="1"/>
    <col min="1797" max="1797" width="10.83203125" style="2" customWidth="1"/>
    <col min="1798" max="1798" width="22.5" style="2" customWidth="1"/>
    <col min="1799" max="1799" width="21.5" style="2" customWidth="1"/>
    <col min="1800" max="1800" width="15.5" style="2" customWidth="1"/>
    <col min="1801" max="1801" width="22.1640625" style="2" customWidth="1"/>
    <col min="1802" max="1802" width="16.83203125" style="2" customWidth="1"/>
    <col min="1803" max="2049" width="11.5" style="2"/>
    <col min="2050" max="2050" width="4.1640625" style="2" customWidth="1"/>
    <col min="2051" max="2051" width="76.5" style="2" customWidth="1"/>
    <col min="2052" max="2052" width="21" style="2" customWidth="1"/>
    <col min="2053" max="2053" width="10.83203125" style="2" customWidth="1"/>
    <col min="2054" max="2054" width="22.5" style="2" customWidth="1"/>
    <col min="2055" max="2055" width="21.5" style="2" customWidth="1"/>
    <col min="2056" max="2056" width="15.5" style="2" customWidth="1"/>
    <col min="2057" max="2057" width="22.1640625" style="2" customWidth="1"/>
    <col min="2058" max="2058" width="16.83203125" style="2" customWidth="1"/>
    <col min="2059" max="2305" width="11.5" style="2"/>
    <col min="2306" max="2306" width="4.1640625" style="2" customWidth="1"/>
    <col min="2307" max="2307" width="76.5" style="2" customWidth="1"/>
    <col min="2308" max="2308" width="21" style="2" customWidth="1"/>
    <col min="2309" max="2309" width="10.83203125" style="2" customWidth="1"/>
    <col min="2310" max="2310" width="22.5" style="2" customWidth="1"/>
    <col min="2311" max="2311" width="21.5" style="2" customWidth="1"/>
    <col min="2312" max="2312" width="15.5" style="2" customWidth="1"/>
    <col min="2313" max="2313" width="22.1640625" style="2" customWidth="1"/>
    <col min="2314" max="2314" width="16.83203125" style="2" customWidth="1"/>
    <col min="2315" max="2561" width="11.5" style="2"/>
    <col min="2562" max="2562" width="4.1640625" style="2" customWidth="1"/>
    <col min="2563" max="2563" width="76.5" style="2" customWidth="1"/>
    <col min="2564" max="2564" width="21" style="2" customWidth="1"/>
    <col min="2565" max="2565" width="10.83203125" style="2" customWidth="1"/>
    <col min="2566" max="2566" width="22.5" style="2" customWidth="1"/>
    <col min="2567" max="2567" width="21.5" style="2" customWidth="1"/>
    <col min="2568" max="2568" width="15.5" style="2" customWidth="1"/>
    <col min="2569" max="2569" width="22.1640625" style="2" customWidth="1"/>
    <col min="2570" max="2570" width="16.83203125" style="2" customWidth="1"/>
    <col min="2571" max="2817" width="11.5" style="2"/>
    <col min="2818" max="2818" width="4.1640625" style="2" customWidth="1"/>
    <col min="2819" max="2819" width="76.5" style="2" customWidth="1"/>
    <col min="2820" max="2820" width="21" style="2" customWidth="1"/>
    <col min="2821" max="2821" width="10.83203125" style="2" customWidth="1"/>
    <col min="2822" max="2822" width="22.5" style="2" customWidth="1"/>
    <col min="2823" max="2823" width="21.5" style="2" customWidth="1"/>
    <col min="2824" max="2824" width="15.5" style="2" customWidth="1"/>
    <col min="2825" max="2825" width="22.1640625" style="2" customWidth="1"/>
    <col min="2826" max="2826" width="16.83203125" style="2" customWidth="1"/>
    <col min="2827" max="3073" width="11.5" style="2"/>
    <col min="3074" max="3074" width="4.1640625" style="2" customWidth="1"/>
    <col min="3075" max="3075" width="76.5" style="2" customWidth="1"/>
    <col min="3076" max="3076" width="21" style="2" customWidth="1"/>
    <col min="3077" max="3077" width="10.83203125" style="2" customWidth="1"/>
    <col min="3078" max="3078" width="22.5" style="2" customWidth="1"/>
    <col min="3079" max="3079" width="21.5" style="2" customWidth="1"/>
    <col min="3080" max="3080" width="15.5" style="2" customWidth="1"/>
    <col min="3081" max="3081" width="22.1640625" style="2" customWidth="1"/>
    <col min="3082" max="3082" width="16.83203125" style="2" customWidth="1"/>
    <col min="3083" max="3329" width="11.5" style="2"/>
    <col min="3330" max="3330" width="4.1640625" style="2" customWidth="1"/>
    <col min="3331" max="3331" width="76.5" style="2" customWidth="1"/>
    <col min="3332" max="3332" width="21" style="2" customWidth="1"/>
    <col min="3333" max="3333" width="10.83203125" style="2" customWidth="1"/>
    <col min="3334" max="3334" width="22.5" style="2" customWidth="1"/>
    <col min="3335" max="3335" width="21.5" style="2" customWidth="1"/>
    <col min="3336" max="3336" width="15.5" style="2" customWidth="1"/>
    <col min="3337" max="3337" width="22.1640625" style="2" customWidth="1"/>
    <col min="3338" max="3338" width="16.83203125" style="2" customWidth="1"/>
    <col min="3339" max="3585" width="11.5" style="2"/>
    <col min="3586" max="3586" width="4.1640625" style="2" customWidth="1"/>
    <col min="3587" max="3587" width="76.5" style="2" customWidth="1"/>
    <col min="3588" max="3588" width="21" style="2" customWidth="1"/>
    <col min="3589" max="3589" width="10.83203125" style="2" customWidth="1"/>
    <col min="3590" max="3590" width="22.5" style="2" customWidth="1"/>
    <col min="3591" max="3591" width="21.5" style="2" customWidth="1"/>
    <col min="3592" max="3592" width="15.5" style="2" customWidth="1"/>
    <col min="3593" max="3593" width="22.1640625" style="2" customWidth="1"/>
    <col min="3594" max="3594" width="16.83203125" style="2" customWidth="1"/>
    <col min="3595" max="3841" width="11.5" style="2"/>
    <col min="3842" max="3842" width="4.1640625" style="2" customWidth="1"/>
    <col min="3843" max="3843" width="76.5" style="2" customWidth="1"/>
    <col min="3844" max="3844" width="21" style="2" customWidth="1"/>
    <col min="3845" max="3845" width="10.83203125" style="2" customWidth="1"/>
    <col min="3846" max="3846" width="22.5" style="2" customWidth="1"/>
    <col min="3847" max="3847" width="21.5" style="2" customWidth="1"/>
    <col min="3848" max="3848" width="15.5" style="2" customWidth="1"/>
    <col min="3849" max="3849" width="22.1640625" style="2" customWidth="1"/>
    <col min="3850" max="3850" width="16.83203125" style="2" customWidth="1"/>
    <col min="3851" max="4097" width="11.5" style="2"/>
    <col min="4098" max="4098" width="4.1640625" style="2" customWidth="1"/>
    <col min="4099" max="4099" width="76.5" style="2" customWidth="1"/>
    <col min="4100" max="4100" width="21" style="2" customWidth="1"/>
    <col min="4101" max="4101" width="10.83203125" style="2" customWidth="1"/>
    <col min="4102" max="4102" width="22.5" style="2" customWidth="1"/>
    <col min="4103" max="4103" width="21.5" style="2" customWidth="1"/>
    <col min="4104" max="4104" width="15.5" style="2" customWidth="1"/>
    <col min="4105" max="4105" width="22.1640625" style="2" customWidth="1"/>
    <col min="4106" max="4106" width="16.83203125" style="2" customWidth="1"/>
    <col min="4107" max="4353" width="11.5" style="2"/>
    <col min="4354" max="4354" width="4.1640625" style="2" customWidth="1"/>
    <col min="4355" max="4355" width="76.5" style="2" customWidth="1"/>
    <col min="4356" max="4356" width="21" style="2" customWidth="1"/>
    <col min="4357" max="4357" width="10.83203125" style="2" customWidth="1"/>
    <col min="4358" max="4358" width="22.5" style="2" customWidth="1"/>
    <col min="4359" max="4359" width="21.5" style="2" customWidth="1"/>
    <col min="4360" max="4360" width="15.5" style="2" customWidth="1"/>
    <col min="4361" max="4361" width="22.1640625" style="2" customWidth="1"/>
    <col min="4362" max="4362" width="16.83203125" style="2" customWidth="1"/>
    <col min="4363" max="4609" width="11.5" style="2"/>
    <col min="4610" max="4610" width="4.1640625" style="2" customWidth="1"/>
    <col min="4611" max="4611" width="76.5" style="2" customWidth="1"/>
    <col min="4612" max="4612" width="21" style="2" customWidth="1"/>
    <col min="4613" max="4613" width="10.83203125" style="2" customWidth="1"/>
    <col min="4614" max="4614" width="22.5" style="2" customWidth="1"/>
    <col min="4615" max="4615" width="21.5" style="2" customWidth="1"/>
    <col min="4616" max="4616" width="15.5" style="2" customWidth="1"/>
    <col min="4617" max="4617" width="22.1640625" style="2" customWidth="1"/>
    <col min="4618" max="4618" width="16.83203125" style="2" customWidth="1"/>
    <col min="4619" max="4865" width="11.5" style="2"/>
    <col min="4866" max="4866" width="4.1640625" style="2" customWidth="1"/>
    <col min="4867" max="4867" width="76.5" style="2" customWidth="1"/>
    <col min="4868" max="4868" width="21" style="2" customWidth="1"/>
    <col min="4869" max="4869" width="10.83203125" style="2" customWidth="1"/>
    <col min="4870" max="4870" width="22.5" style="2" customWidth="1"/>
    <col min="4871" max="4871" width="21.5" style="2" customWidth="1"/>
    <col min="4872" max="4872" width="15.5" style="2" customWidth="1"/>
    <col min="4873" max="4873" width="22.1640625" style="2" customWidth="1"/>
    <col min="4874" max="4874" width="16.83203125" style="2" customWidth="1"/>
    <col min="4875" max="5121" width="11.5" style="2"/>
    <col min="5122" max="5122" width="4.1640625" style="2" customWidth="1"/>
    <col min="5123" max="5123" width="76.5" style="2" customWidth="1"/>
    <col min="5124" max="5124" width="21" style="2" customWidth="1"/>
    <col min="5125" max="5125" width="10.83203125" style="2" customWidth="1"/>
    <col min="5126" max="5126" width="22.5" style="2" customWidth="1"/>
    <col min="5127" max="5127" width="21.5" style="2" customWidth="1"/>
    <col min="5128" max="5128" width="15.5" style="2" customWidth="1"/>
    <col min="5129" max="5129" width="22.1640625" style="2" customWidth="1"/>
    <col min="5130" max="5130" width="16.83203125" style="2" customWidth="1"/>
    <col min="5131" max="5377" width="11.5" style="2"/>
    <col min="5378" max="5378" width="4.1640625" style="2" customWidth="1"/>
    <col min="5379" max="5379" width="76.5" style="2" customWidth="1"/>
    <col min="5380" max="5380" width="21" style="2" customWidth="1"/>
    <col min="5381" max="5381" width="10.83203125" style="2" customWidth="1"/>
    <col min="5382" max="5382" width="22.5" style="2" customWidth="1"/>
    <col min="5383" max="5383" width="21.5" style="2" customWidth="1"/>
    <col min="5384" max="5384" width="15.5" style="2" customWidth="1"/>
    <col min="5385" max="5385" width="22.1640625" style="2" customWidth="1"/>
    <col min="5386" max="5386" width="16.83203125" style="2" customWidth="1"/>
    <col min="5387" max="5633" width="11.5" style="2"/>
    <col min="5634" max="5634" width="4.1640625" style="2" customWidth="1"/>
    <col min="5635" max="5635" width="76.5" style="2" customWidth="1"/>
    <col min="5636" max="5636" width="21" style="2" customWidth="1"/>
    <col min="5637" max="5637" width="10.83203125" style="2" customWidth="1"/>
    <col min="5638" max="5638" width="22.5" style="2" customWidth="1"/>
    <col min="5639" max="5639" width="21.5" style="2" customWidth="1"/>
    <col min="5640" max="5640" width="15.5" style="2" customWidth="1"/>
    <col min="5641" max="5641" width="22.1640625" style="2" customWidth="1"/>
    <col min="5642" max="5642" width="16.83203125" style="2" customWidth="1"/>
    <col min="5643" max="5889" width="11.5" style="2"/>
    <col min="5890" max="5890" width="4.1640625" style="2" customWidth="1"/>
    <col min="5891" max="5891" width="76.5" style="2" customWidth="1"/>
    <col min="5892" max="5892" width="21" style="2" customWidth="1"/>
    <col min="5893" max="5893" width="10.83203125" style="2" customWidth="1"/>
    <col min="5894" max="5894" width="22.5" style="2" customWidth="1"/>
    <col min="5895" max="5895" width="21.5" style="2" customWidth="1"/>
    <col min="5896" max="5896" width="15.5" style="2" customWidth="1"/>
    <col min="5897" max="5897" width="22.1640625" style="2" customWidth="1"/>
    <col min="5898" max="5898" width="16.83203125" style="2" customWidth="1"/>
    <col min="5899" max="6145" width="11.5" style="2"/>
    <col min="6146" max="6146" width="4.1640625" style="2" customWidth="1"/>
    <col min="6147" max="6147" width="76.5" style="2" customWidth="1"/>
    <col min="6148" max="6148" width="21" style="2" customWidth="1"/>
    <col min="6149" max="6149" width="10.83203125" style="2" customWidth="1"/>
    <col min="6150" max="6150" width="22.5" style="2" customWidth="1"/>
    <col min="6151" max="6151" width="21.5" style="2" customWidth="1"/>
    <col min="6152" max="6152" width="15.5" style="2" customWidth="1"/>
    <col min="6153" max="6153" width="22.1640625" style="2" customWidth="1"/>
    <col min="6154" max="6154" width="16.83203125" style="2" customWidth="1"/>
    <col min="6155" max="6401" width="11.5" style="2"/>
    <col min="6402" max="6402" width="4.1640625" style="2" customWidth="1"/>
    <col min="6403" max="6403" width="76.5" style="2" customWidth="1"/>
    <col min="6404" max="6404" width="21" style="2" customWidth="1"/>
    <col min="6405" max="6405" width="10.83203125" style="2" customWidth="1"/>
    <col min="6406" max="6406" width="22.5" style="2" customWidth="1"/>
    <col min="6407" max="6407" width="21.5" style="2" customWidth="1"/>
    <col min="6408" max="6408" width="15.5" style="2" customWidth="1"/>
    <col min="6409" max="6409" width="22.1640625" style="2" customWidth="1"/>
    <col min="6410" max="6410" width="16.83203125" style="2" customWidth="1"/>
    <col min="6411" max="6657" width="11.5" style="2"/>
    <col min="6658" max="6658" width="4.1640625" style="2" customWidth="1"/>
    <col min="6659" max="6659" width="76.5" style="2" customWidth="1"/>
    <col min="6660" max="6660" width="21" style="2" customWidth="1"/>
    <col min="6661" max="6661" width="10.83203125" style="2" customWidth="1"/>
    <col min="6662" max="6662" width="22.5" style="2" customWidth="1"/>
    <col min="6663" max="6663" width="21.5" style="2" customWidth="1"/>
    <col min="6664" max="6664" width="15.5" style="2" customWidth="1"/>
    <col min="6665" max="6665" width="22.1640625" style="2" customWidth="1"/>
    <col min="6666" max="6666" width="16.83203125" style="2" customWidth="1"/>
    <col min="6667" max="6913" width="11.5" style="2"/>
    <col min="6914" max="6914" width="4.1640625" style="2" customWidth="1"/>
    <col min="6915" max="6915" width="76.5" style="2" customWidth="1"/>
    <col min="6916" max="6916" width="21" style="2" customWidth="1"/>
    <col min="6917" max="6917" width="10.83203125" style="2" customWidth="1"/>
    <col min="6918" max="6918" width="22.5" style="2" customWidth="1"/>
    <col min="6919" max="6919" width="21.5" style="2" customWidth="1"/>
    <col min="6920" max="6920" width="15.5" style="2" customWidth="1"/>
    <col min="6921" max="6921" width="22.1640625" style="2" customWidth="1"/>
    <col min="6922" max="6922" width="16.83203125" style="2" customWidth="1"/>
    <col min="6923" max="7169" width="11.5" style="2"/>
    <col min="7170" max="7170" width="4.1640625" style="2" customWidth="1"/>
    <col min="7171" max="7171" width="76.5" style="2" customWidth="1"/>
    <col min="7172" max="7172" width="21" style="2" customWidth="1"/>
    <col min="7173" max="7173" width="10.83203125" style="2" customWidth="1"/>
    <col min="7174" max="7174" width="22.5" style="2" customWidth="1"/>
    <col min="7175" max="7175" width="21.5" style="2" customWidth="1"/>
    <col min="7176" max="7176" width="15.5" style="2" customWidth="1"/>
    <col min="7177" max="7177" width="22.1640625" style="2" customWidth="1"/>
    <col min="7178" max="7178" width="16.83203125" style="2" customWidth="1"/>
    <col min="7179" max="7425" width="11.5" style="2"/>
    <col min="7426" max="7426" width="4.1640625" style="2" customWidth="1"/>
    <col min="7427" max="7427" width="76.5" style="2" customWidth="1"/>
    <col min="7428" max="7428" width="21" style="2" customWidth="1"/>
    <col min="7429" max="7429" width="10.83203125" style="2" customWidth="1"/>
    <col min="7430" max="7430" width="22.5" style="2" customWidth="1"/>
    <col min="7431" max="7431" width="21.5" style="2" customWidth="1"/>
    <col min="7432" max="7432" width="15.5" style="2" customWidth="1"/>
    <col min="7433" max="7433" width="22.1640625" style="2" customWidth="1"/>
    <col min="7434" max="7434" width="16.83203125" style="2" customWidth="1"/>
    <col min="7435" max="7681" width="11.5" style="2"/>
    <col min="7682" max="7682" width="4.1640625" style="2" customWidth="1"/>
    <col min="7683" max="7683" width="76.5" style="2" customWidth="1"/>
    <col min="7684" max="7684" width="21" style="2" customWidth="1"/>
    <col min="7685" max="7685" width="10.83203125" style="2" customWidth="1"/>
    <col min="7686" max="7686" width="22.5" style="2" customWidth="1"/>
    <col min="7687" max="7687" width="21.5" style="2" customWidth="1"/>
    <col min="7688" max="7688" width="15.5" style="2" customWidth="1"/>
    <col min="7689" max="7689" width="22.1640625" style="2" customWidth="1"/>
    <col min="7690" max="7690" width="16.83203125" style="2" customWidth="1"/>
    <col min="7691" max="7937" width="11.5" style="2"/>
    <col min="7938" max="7938" width="4.1640625" style="2" customWidth="1"/>
    <col min="7939" max="7939" width="76.5" style="2" customWidth="1"/>
    <col min="7940" max="7940" width="21" style="2" customWidth="1"/>
    <col min="7941" max="7941" width="10.83203125" style="2" customWidth="1"/>
    <col min="7942" max="7942" width="22.5" style="2" customWidth="1"/>
    <col min="7943" max="7943" width="21.5" style="2" customWidth="1"/>
    <col min="7944" max="7944" width="15.5" style="2" customWidth="1"/>
    <col min="7945" max="7945" width="22.1640625" style="2" customWidth="1"/>
    <col min="7946" max="7946" width="16.83203125" style="2" customWidth="1"/>
    <col min="7947" max="8193" width="11.5" style="2"/>
    <col min="8194" max="8194" width="4.1640625" style="2" customWidth="1"/>
    <col min="8195" max="8195" width="76.5" style="2" customWidth="1"/>
    <col min="8196" max="8196" width="21" style="2" customWidth="1"/>
    <col min="8197" max="8197" width="10.83203125" style="2" customWidth="1"/>
    <col min="8198" max="8198" width="22.5" style="2" customWidth="1"/>
    <col min="8199" max="8199" width="21.5" style="2" customWidth="1"/>
    <col min="8200" max="8200" width="15.5" style="2" customWidth="1"/>
    <col min="8201" max="8201" width="22.1640625" style="2" customWidth="1"/>
    <col min="8202" max="8202" width="16.83203125" style="2" customWidth="1"/>
    <col min="8203" max="8449" width="11.5" style="2"/>
    <col min="8450" max="8450" width="4.1640625" style="2" customWidth="1"/>
    <col min="8451" max="8451" width="76.5" style="2" customWidth="1"/>
    <col min="8452" max="8452" width="21" style="2" customWidth="1"/>
    <col min="8453" max="8453" width="10.83203125" style="2" customWidth="1"/>
    <col min="8454" max="8454" width="22.5" style="2" customWidth="1"/>
    <col min="8455" max="8455" width="21.5" style="2" customWidth="1"/>
    <col min="8456" max="8456" width="15.5" style="2" customWidth="1"/>
    <col min="8457" max="8457" width="22.1640625" style="2" customWidth="1"/>
    <col min="8458" max="8458" width="16.83203125" style="2" customWidth="1"/>
    <col min="8459" max="8705" width="11.5" style="2"/>
    <col min="8706" max="8706" width="4.1640625" style="2" customWidth="1"/>
    <col min="8707" max="8707" width="76.5" style="2" customWidth="1"/>
    <col min="8708" max="8708" width="21" style="2" customWidth="1"/>
    <col min="8709" max="8709" width="10.83203125" style="2" customWidth="1"/>
    <col min="8710" max="8710" width="22.5" style="2" customWidth="1"/>
    <col min="8711" max="8711" width="21.5" style="2" customWidth="1"/>
    <col min="8712" max="8712" width="15.5" style="2" customWidth="1"/>
    <col min="8713" max="8713" width="22.1640625" style="2" customWidth="1"/>
    <col min="8714" max="8714" width="16.83203125" style="2" customWidth="1"/>
    <col min="8715" max="8961" width="11.5" style="2"/>
    <col min="8962" max="8962" width="4.1640625" style="2" customWidth="1"/>
    <col min="8963" max="8963" width="76.5" style="2" customWidth="1"/>
    <col min="8964" max="8964" width="21" style="2" customWidth="1"/>
    <col min="8965" max="8965" width="10.83203125" style="2" customWidth="1"/>
    <col min="8966" max="8966" width="22.5" style="2" customWidth="1"/>
    <col min="8967" max="8967" width="21.5" style="2" customWidth="1"/>
    <col min="8968" max="8968" width="15.5" style="2" customWidth="1"/>
    <col min="8969" max="8969" width="22.1640625" style="2" customWidth="1"/>
    <col min="8970" max="8970" width="16.83203125" style="2" customWidth="1"/>
    <col min="8971" max="9217" width="11.5" style="2"/>
    <col min="9218" max="9218" width="4.1640625" style="2" customWidth="1"/>
    <col min="9219" max="9219" width="76.5" style="2" customWidth="1"/>
    <col min="9220" max="9220" width="21" style="2" customWidth="1"/>
    <col min="9221" max="9221" width="10.83203125" style="2" customWidth="1"/>
    <col min="9222" max="9222" width="22.5" style="2" customWidth="1"/>
    <col min="9223" max="9223" width="21.5" style="2" customWidth="1"/>
    <col min="9224" max="9224" width="15.5" style="2" customWidth="1"/>
    <col min="9225" max="9225" width="22.1640625" style="2" customWidth="1"/>
    <col min="9226" max="9226" width="16.83203125" style="2" customWidth="1"/>
    <col min="9227" max="9473" width="11.5" style="2"/>
    <col min="9474" max="9474" width="4.1640625" style="2" customWidth="1"/>
    <col min="9475" max="9475" width="76.5" style="2" customWidth="1"/>
    <col min="9476" max="9476" width="21" style="2" customWidth="1"/>
    <col min="9477" max="9477" width="10.83203125" style="2" customWidth="1"/>
    <col min="9478" max="9478" width="22.5" style="2" customWidth="1"/>
    <col min="9479" max="9479" width="21.5" style="2" customWidth="1"/>
    <col min="9480" max="9480" width="15.5" style="2" customWidth="1"/>
    <col min="9481" max="9481" width="22.1640625" style="2" customWidth="1"/>
    <col min="9482" max="9482" width="16.83203125" style="2" customWidth="1"/>
    <col min="9483" max="9729" width="11.5" style="2"/>
    <col min="9730" max="9730" width="4.1640625" style="2" customWidth="1"/>
    <col min="9731" max="9731" width="76.5" style="2" customWidth="1"/>
    <col min="9732" max="9732" width="21" style="2" customWidth="1"/>
    <col min="9733" max="9733" width="10.83203125" style="2" customWidth="1"/>
    <col min="9734" max="9734" width="22.5" style="2" customWidth="1"/>
    <col min="9735" max="9735" width="21.5" style="2" customWidth="1"/>
    <col min="9736" max="9736" width="15.5" style="2" customWidth="1"/>
    <col min="9737" max="9737" width="22.1640625" style="2" customWidth="1"/>
    <col min="9738" max="9738" width="16.83203125" style="2" customWidth="1"/>
    <col min="9739" max="9985" width="11.5" style="2"/>
    <col min="9986" max="9986" width="4.1640625" style="2" customWidth="1"/>
    <col min="9987" max="9987" width="76.5" style="2" customWidth="1"/>
    <col min="9988" max="9988" width="21" style="2" customWidth="1"/>
    <col min="9989" max="9989" width="10.83203125" style="2" customWidth="1"/>
    <col min="9990" max="9990" width="22.5" style="2" customWidth="1"/>
    <col min="9991" max="9991" width="21.5" style="2" customWidth="1"/>
    <col min="9992" max="9992" width="15.5" style="2" customWidth="1"/>
    <col min="9993" max="9993" width="22.1640625" style="2" customWidth="1"/>
    <col min="9994" max="9994" width="16.83203125" style="2" customWidth="1"/>
    <col min="9995" max="10241" width="11.5" style="2"/>
    <col min="10242" max="10242" width="4.1640625" style="2" customWidth="1"/>
    <col min="10243" max="10243" width="76.5" style="2" customWidth="1"/>
    <col min="10244" max="10244" width="21" style="2" customWidth="1"/>
    <col min="10245" max="10245" width="10.83203125" style="2" customWidth="1"/>
    <col min="10246" max="10246" width="22.5" style="2" customWidth="1"/>
    <col min="10247" max="10247" width="21.5" style="2" customWidth="1"/>
    <col min="10248" max="10248" width="15.5" style="2" customWidth="1"/>
    <col min="10249" max="10249" width="22.1640625" style="2" customWidth="1"/>
    <col min="10250" max="10250" width="16.83203125" style="2" customWidth="1"/>
    <col min="10251" max="10497" width="11.5" style="2"/>
    <col min="10498" max="10498" width="4.1640625" style="2" customWidth="1"/>
    <col min="10499" max="10499" width="76.5" style="2" customWidth="1"/>
    <col min="10500" max="10500" width="21" style="2" customWidth="1"/>
    <col min="10501" max="10501" width="10.83203125" style="2" customWidth="1"/>
    <col min="10502" max="10502" width="22.5" style="2" customWidth="1"/>
    <col min="10503" max="10503" width="21.5" style="2" customWidth="1"/>
    <col min="10504" max="10504" width="15.5" style="2" customWidth="1"/>
    <col min="10505" max="10505" width="22.1640625" style="2" customWidth="1"/>
    <col min="10506" max="10506" width="16.83203125" style="2" customWidth="1"/>
    <col min="10507" max="10753" width="11.5" style="2"/>
    <col min="10754" max="10754" width="4.1640625" style="2" customWidth="1"/>
    <col min="10755" max="10755" width="76.5" style="2" customWidth="1"/>
    <col min="10756" max="10756" width="21" style="2" customWidth="1"/>
    <col min="10757" max="10757" width="10.83203125" style="2" customWidth="1"/>
    <col min="10758" max="10758" width="22.5" style="2" customWidth="1"/>
    <col min="10759" max="10759" width="21.5" style="2" customWidth="1"/>
    <col min="10760" max="10760" width="15.5" style="2" customWidth="1"/>
    <col min="10761" max="10761" width="22.1640625" style="2" customWidth="1"/>
    <col min="10762" max="10762" width="16.83203125" style="2" customWidth="1"/>
    <col min="10763" max="11009" width="11.5" style="2"/>
    <col min="11010" max="11010" width="4.1640625" style="2" customWidth="1"/>
    <col min="11011" max="11011" width="76.5" style="2" customWidth="1"/>
    <col min="11012" max="11012" width="21" style="2" customWidth="1"/>
    <col min="11013" max="11013" width="10.83203125" style="2" customWidth="1"/>
    <col min="11014" max="11014" width="22.5" style="2" customWidth="1"/>
    <col min="11015" max="11015" width="21.5" style="2" customWidth="1"/>
    <col min="11016" max="11016" width="15.5" style="2" customWidth="1"/>
    <col min="11017" max="11017" width="22.1640625" style="2" customWidth="1"/>
    <col min="11018" max="11018" width="16.83203125" style="2" customWidth="1"/>
    <col min="11019" max="11265" width="11.5" style="2"/>
    <col min="11266" max="11266" width="4.1640625" style="2" customWidth="1"/>
    <col min="11267" max="11267" width="76.5" style="2" customWidth="1"/>
    <col min="11268" max="11268" width="21" style="2" customWidth="1"/>
    <col min="11269" max="11269" width="10.83203125" style="2" customWidth="1"/>
    <col min="11270" max="11270" width="22.5" style="2" customWidth="1"/>
    <col min="11271" max="11271" width="21.5" style="2" customWidth="1"/>
    <col min="11272" max="11272" width="15.5" style="2" customWidth="1"/>
    <col min="11273" max="11273" width="22.1640625" style="2" customWidth="1"/>
    <col min="11274" max="11274" width="16.83203125" style="2" customWidth="1"/>
    <col min="11275" max="11521" width="11.5" style="2"/>
    <col min="11522" max="11522" width="4.1640625" style="2" customWidth="1"/>
    <col min="11523" max="11523" width="76.5" style="2" customWidth="1"/>
    <col min="11524" max="11524" width="21" style="2" customWidth="1"/>
    <col min="11525" max="11525" width="10.83203125" style="2" customWidth="1"/>
    <col min="11526" max="11526" width="22.5" style="2" customWidth="1"/>
    <col min="11527" max="11527" width="21.5" style="2" customWidth="1"/>
    <col min="11528" max="11528" width="15.5" style="2" customWidth="1"/>
    <col min="11529" max="11529" width="22.1640625" style="2" customWidth="1"/>
    <col min="11530" max="11530" width="16.83203125" style="2" customWidth="1"/>
    <col min="11531" max="11777" width="11.5" style="2"/>
    <col min="11778" max="11778" width="4.1640625" style="2" customWidth="1"/>
    <col min="11779" max="11779" width="76.5" style="2" customWidth="1"/>
    <col min="11780" max="11780" width="21" style="2" customWidth="1"/>
    <col min="11781" max="11781" width="10.83203125" style="2" customWidth="1"/>
    <col min="11782" max="11782" width="22.5" style="2" customWidth="1"/>
    <col min="11783" max="11783" width="21.5" style="2" customWidth="1"/>
    <col min="11784" max="11784" width="15.5" style="2" customWidth="1"/>
    <col min="11785" max="11785" width="22.1640625" style="2" customWidth="1"/>
    <col min="11786" max="11786" width="16.83203125" style="2" customWidth="1"/>
    <col min="11787" max="12033" width="11.5" style="2"/>
    <col min="12034" max="12034" width="4.1640625" style="2" customWidth="1"/>
    <col min="12035" max="12035" width="76.5" style="2" customWidth="1"/>
    <col min="12036" max="12036" width="21" style="2" customWidth="1"/>
    <col min="12037" max="12037" width="10.83203125" style="2" customWidth="1"/>
    <col min="12038" max="12038" width="22.5" style="2" customWidth="1"/>
    <col min="12039" max="12039" width="21.5" style="2" customWidth="1"/>
    <col min="12040" max="12040" width="15.5" style="2" customWidth="1"/>
    <col min="12041" max="12041" width="22.1640625" style="2" customWidth="1"/>
    <col min="12042" max="12042" width="16.83203125" style="2" customWidth="1"/>
    <col min="12043" max="12289" width="11.5" style="2"/>
    <col min="12290" max="12290" width="4.1640625" style="2" customWidth="1"/>
    <col min="12291" max="12291" width="76.5" style="2" customWidth="1"/>
    <col min="12292" max="12292" width="21" style="2" customWidth="1"/>
    <col min="12293" max="12293" width="10.83203125" style="2" customWidth="1"/>
    <col min="12294" max="12294" width="22.5" style="2" customWidth="1"/>
    <col min="12295" max="12295" width="21.5" style="2" customWidth="1"/>
    <col min="12296" max="12296" width="15.5" style="2" customWidth="1"/>
    <col min="12297" max="12297" width="22.1640625" style="2" customWidth="1"/>
    <col min="12298" max="12298" width="16.83203125" style="2" customWidth="1"/>
    <col min="12299" max="12545" width="11.5" style="2"/>
    <col min="12546" max="12546" width="4.1640625" style="2" customWidth="1"/>
    <col min="12547" max="12547" width="76.5" style="2" customWidth="1"/>
    <col min="12548" max="12548" width="21" style="2" customWidth="1"/>
    <col min="12549" max="12549" width="10.83203125" style="2" customWidth="1"/>
    <col min="12550" max="12550" width="22.5" style="2" customWidth="1"/>
    <col min="12551" max="12551" width="21.5" style="2" customWidth="1"/>
    <col min="12552" max="12552" width="15.5" style="2" customWidth="1"/>
    <col min="12553" max="12553" width="22.1640625" style="2" customWidth="1"/>
    <col min="12554" max="12554" width="16.83203125" style="2" customWidth="1"/>
    <col min="12555" max="12801" width="11.5" style="2"/>
    <col min="12802" max="12802" width="4.1640625" style="2" customWidth="1"/>
    <col min="12803" max="12803" width="76.5" style="2" customWidth="1"/>
    <col min="12804" max="12804" width="21" style="2" customWidth="1"/>
    <col min="12805" max="12805" width="10.83203125" style="2" customWidth="1"/>
    <col min="12806" max="12806" width="22.5" style="2" customWidth="1"/>
    <col min="12807" max="12807" width="21.5" style="2" customWidth="1"/>
    <col min="12808" max="12808" width="15.5" style="2" customWidth="1"/>
    <col min="12809" max="12809" width="22.1640625" style="2" customWidth="1"/>
    <col min="12810" max="12810" width="16.83203125" style="2" customWidth="1"/>
    <col min="12811" max="13057" width="11.5" style="2"/>
    <col min="13058" max="13058" width="4.1640625" style="2" customWidth="1"/>
    <col min="13059" max="13059" width="76.5" style="2" customWidth="1"/>
    <col min="13060" max="13060" width="21" style="2" customWidth="1"/>
    <col min="13061" max="13061" width="10.83203125" style="2" customWidth="1"/>
    <col min="13062" max="13062" width="22.5" style="2" customWidth="1"/>
    <col min="13063" max="13063" width="21.5" style="2" customWidth="1"/>
    <col min="13064" max="13064" width="15.5" style="2" customWidth="1"/>
    <col min="13065" max="13065" width="22.1640625" style="2" customWidth="1"/>
    <col min="13066" max="13066" width="16.83203125" style="2" customWidth="1"/>
    <col min="13067" max="13313" width="11.5" style="2"/>
    <col min="13314" max="13314" width="4.1640625" style="2" customWidth="1"/>
    <col min="13315" max="13315" width="76.5" style="2" customWidth="1"/>
    <col min="13316" max="13316" width="21" style="2" customWidth="1"/>
    <col min="13317" max="13317" width="10.83203125" style="2" customWidth="1"/>
    <col min="13318" max="13318" width="22.5" style="2" customWidth="1"/>
    <col min="13319" max="13319" width="21.5" style="2" customWidth="1"/>
    <col min="13320" max="13320" width="15.5" style="2" customWidth="1"/>
    <col min="13321" max="13321" width="22.1640625" style="2" customWidth="1"/>
    <col min="13322" max="13322" width="16.83203125" style="2" customWidth="1"/>
    <col min="13323" max="13569" width="11.5" style="2"/>
    <col min="13570" max="13570" width="4.1640625" style="2" customWidth="1"/>
    <col min="13571" max="13571" width="76.5" style="2" customWidth="1"/>
    <col min="13572" max="13572" width="21" style="2" customWidth="1"/>
    <col min="13573" max="13573" width="10.83203125" style="2" customWidth="1"/>
    <col min="13574" max="13574" width="22.5" style="2" customWidth="1"/>
    <col min="13575" max="13575" width="21.5" style="2" customWidth="1"/>
    <col min="13576" max="13576" width="15.5" style="2" customWidth="1"/>
    <col min="13577" max="13577" width="22.1640625" style="2" customWidth="1"/>
    <col min="13578" max="13578" width="16.83203125" style="2" customWidth="1"/>
    <col min="13579" max="13825" width="11.5" style="2"/>
    <col min="13826" max="13826" width="4.1640625" style="2" customWidth="1"/>
    <col min="13827" max="13827" width="76.5" style="2" customWidth="1"/>
    <col min="13828" max="13828" width="21" style="2" customWidth="1"/>
    <col min="13829" max="13829" width="10.83203125" style="2" customWidth="1"/>
    <col min="13830" max="13830" width="22.5" style="2" customWidth="1"/>
    <col min="13831" max="13831" width="21.5" style="2" customWidth="1"/>
    <col min="13832" max="13832" width="15.5" style="2" customWidth="1"/>
    <col min="13833" max="13833" width="22.1640625" style="2" customWidth="1"/>
    <col min="13834" max="13834" width="16.83203125" style="2" customWidth="1"/>
    <col min="13835" max="14081" width="11.5" style="2"/>
    <col min="14082" max="14082" width="4.1640625" style="2" customWidth="1"/>
    <col min="14083" max="14083" width="76.5" style="2" customWidth="1"/>
    <col min="14084" max="14084" width="21" style="2" customWidth="1"/>
    <col min="14085" max="14085" width="10.83203125" style="2" customWidth="1"/>
    <col min="14086" max="14086" width="22.5" style="2" customWidth="1"/>
    <col min="14087" max="14087" width="21.5" style="2" customWidth="1"/>
    <col min="14088" max="14088" width="15.5" style="2" customWidth="1"/>
    <col min="14089" max="14089" width="22.1640625" style="2" customWidth="1"/>
    <col min="14090" max="14090" width="16.83203125" style="2" customWidth="1"/>
    <col min="14091" max="14337" width="11.5" style="2"/>
    <col min="14338" max="14338" width="4.1640625" style="2" customWidth="1"/>
    <col min="14339" max="14339" width="76.5" style="2" customWidth="1"/>
    <col min="14340" max="14340" width="21" style="2" customWidth="1"/>
    <col min="14341" max="14341" width="10.83203125" style="2" customWidth="1"/>
    <col min="14342" max="14342" width="22.5" style="2" customWidth="1"/>
    <col min="14343" max="14343" width="21.5" style="2" customWidth="1"/>
    <col min="14344" max="14344" width="15.5" style="2" customWidth="1"/>
    <col min="14345" max="14345" width="22.1640625" style="2" customWidth="1"/>
    <col min="14346" max="14346" width="16.83203125" style="2" customWidth="1"/>
    <col min="14347" max="14593" width="11.5" style="2"/>
    <col min="14594" max="14594" width="4.1640625" style="2" customWidth="1"/>
    <col min="14595" max="14595" width="76.5" style="2" customWidth="1"/>
    <col min="14596" max="14596" width="21" style="2" customWidth="1"/>
    <col min="14597" max="14597" width="10.83203125" style="2" customWidth="1"/>
    <col min="14598" max="14598" width="22.5" style="2" customWidth="1"/>
    <col min="14599" max="14599" width="21.5" style="2" customWidth="1"/>
    <col min="14600" max="14600" width="15.5" style="2" customWidth="1"/>
    <col min="14601" max="14601" width="22.1640625" style="2" customWidth="1"/>
    <col min="14602" max="14602" width="16.83203125" style="2" customWidth="1"/>
    <col min="14603" max="14849" width="11.5" style="2"/>
    <col min="14850" max="14850" width="4.1640625" style="2" customWidth="1"/>
    <col min="14851" max="14851" width="76.5" style="2" customWidth="1"/>
    <col min="14852" max="14852" width="21" style="2" customWidth="1"/>
    <col min="14853" max="14853" width="10.83203125" style="2" customWidth="1"/>
    <col min="14854" max="14854" width="22.5" style="2" customWidth="1"/>
    <col min="14855" max="14855" width="21.5" style="2" customWidth="1"/>
    <col min="14856" max="14856" width="15.5" style="2" customWidth="1"/>
    <col min="14857" max="14857" width="22.1640625" style="2" customWidth="1"/>
    <col min="14858" max="14858" width="16.83203125" style="2" customWidth="1"/>
    <col min="14859" max="15105" width="11.5" style="2"/>
    <col min="15106" max="15106" width="4.1640625" style="2" customWidth="1"/>
    <col min="15107" max="15107" width="76.5" style="2" customWidth="1"/>
    <col min="15108" max="15108" width="21" style="2" customWidth="1"/>
    <col min="15109" max="15109" width="10.83203125" style="2" customWidth="1"/>
    <col min="15110" max="15110" width="22.5" style="2" customWidth="1"/>
    <col min="15111" max="15111" width="21.5" style="2" customWidth="1"/>
    <col min="15112" max="15112" width="15.5" style="2" customWidth="1"/>
    <col min="15113" max="15113" width="22.1640625" style="2" customWidth="1"/>
    <col min="15114" max="15114" width="16.83203125" style="2" customWidth="1"/>
    <col min="15115" max="15361" width="11.5" style="2"/>
    <col min="15362" max="15362" width="4.1640625" style="2" customWidth="1"/>
    <col min="15363" max="15363" width="76.5" style="2" customWidth="1"/>
    <col min="15364" max="15364" width="21" style="2" customWidth="1"/>
    <col min="15365" max="15365" width="10.83203125" style="2" customWidth="1"/>
    <col min="15366" max="15366" width="22.5" style="2" customWidth="1"/>
    <col min="15367" max="15367" width="21.5" style="2" customWidth="1"/>
    <col min="15368" max="15368" width="15.5" style="2" customWidth="1"/>
    <col min="15369" max="15369" width="22.1640625" style="2" customWidth="1"/>
    <col min="15370" max="15370" width="16.83203125" style="2" customWidth="1"/>
    <col min="15371" max="15617" width="11.5" style="2"/>
    <col min="15618" max="15618" width="4.1640625" style="2" customWidth="1"/>
    <col min="15619" max="15619" width="76.5" style="2" customWidth="1"/>
    <col min="15620" max="15620" width="21" style="2" customWidth="1"/>
    <col min="15621" max="15621" width="10.83203125" style="2" customWidth="1"/>
    <col min="15622" max="15622" width="22.5" style="2" customWidth="1"/>
    <col min="15623" max="15623" width="21.5" style="2" customWidth="1"/>
    <col min="15624" max="15624" width="15.5" style="2" customWidth="1"/>
    <col min="15625" max="15625" width="22.1640625" style="2" customWidth="1"/>
    <col min="15626" max="15626" width="16.83203125" style="2" customWidth="1"/>
    <col min="15627" max="15873" width="11.5" style="2"/>
    <col min="15874" max="15874" width="4.1640625" style="2" customWidth="1"/>
    <col min="15875" max="15875" width="76.5" style="2" customWidth="1"/>
    <col min="15876" max="15876" width="21" style="2" customWidth="1"/>
    <col min="15877" max="15877" width="10.83203125" style="2" customWidth="1"/>
    <col min="15878" max="15878" width="22.5" style="2" customWidth="1"/>
    <col min="15879" max="15879" width="21.5" style="2" customWidth="1"/>
    <col min="15880" max="15880" width="15.5" style="2" customWidth="1"/>
    <col min="15881" max="15881" width="22.1640625" style="2" customWidth="1"/>
    <col min="15882" max="15882" width="16.83203125" style="2" customWidth="1"/>
    <col min="15883" max="16129" width="11.5" style="2"/>
    <col min="16130" max="16130" width="4.1640625" style="2" customWidth="1"/>
    <col min="16131" max="16131" width="76.5" style="2" customWidth="1"/>
    <col min="16132" max="16132" width="21" style="2" customWidth="1"/>
    <col min="16133" max="16133" width="10.83203125" style="2" customWidth="1"/>
    <col min="16134" max="16134" width="22.5" style="2" customWidth="1"/>
    <col min="16135" max="16135" width="21.5" style="2" customWidth="1"/>
    <col min="16136" max="16136" width="15.5" style="2" customWidth="1"/>
    <col min="16137" max="16137" width="22.1640625" style="2" customWidth="1"/>
    <col min="16138" max="16138" width="16.83203125" style="2" customWidth="1"/>
    <col min="16139" max="16384" width="11.5" style="2"/>
  </cols>
  <sheetData>
    <row r="2" spans="2:8" ht="28" x14ac:dyDescent="0.15">
      <c r="B2" s="708" t="s">
        <v>262</v>
      </c>
      <c r="C2" s="709"/>
      <c r="D2" s="709"/>
      <c r="E2" s="709"/>
      <c r="F2" s="709"/>
      <c r="G2" s="710"/>
      <c r="H2" s="4" t="s">
        <v>40</v>
      </c>
    </row>
    <row r="3" spans="2:8" ht="14" x14ac:dyDescent="0.15">
      <c r="B3" s="711"/>
      <c r="C3" s="712"/>
      <c r="D3" s="712"/>
      <c r="E3" s="712"/>
      <c r="F3" s="712"/>
      <c r="G3" s="713"/>
      <c r="H3" s="5" t="s">
        <v>39</v>
      </c>
    </row>
    <row r="4" spans="2:8" ht="14" x14ac:dyDescent="0.15">
      <c r="B4" s="714"/>
      <c r="C4" s="715"/>
      <c r="D4" s="715"/>
      <c r="E4" s="715"/>
      <c r="F4" s="715"/>
      <c r="G4" s="716"/>
      <c r="H4" s="5" t="s">
        <v>38</v>
      </c>
    </row>
    <row r="5" spans="2:8" x14ac:dyDescent="0.15">
      <c r="B5" s="705" t="s">
        <v>37</v>
      </c>
      <c r="C5" s="706"/>
      <c r="D5" s="706"/>
      <c r="E5" s="706"/>
      <c r="F5" s="706"/>
      <c r="G5" s="706"/>
      <c r="H5" s="707"/>
    </row>
    <row r="6" spans="2:8" x14ac:dyDescent="0.15">
      <c r="B6" s="717" t="s">
        <v>263</v>
      </c>
      <c r="C6" s="718"/>
      <c r="D6" s="718"/>
      <c r="E6" s="718"/>
      <c r="F6" s="718"/>
      <c r="G6" s="718"/>
      <c r="H6" s="719"/>
    </row>
    <row r="7" spans="2:8" x14ac:dyDescent="0.15">
      <c r="B7" s="705" t="s">
        <v>36</v>
      </c>
      <c r="C7" s="706"/>
      <c r="D7" s="706"/>
      <c r="E7" s="706"/>
      <c r="F7" s="706"/>
      <c r="G7" s="706"/>
      <c r="H7" s="707"/>
    </row>
    <row r="8" spans="2:8" x14ac:dyDescent="0.15">
      <c r="B8" s="717" t="s">
        <v>264</v>
      </c>
      <c r="C8" s="718"/>
      <c r="D8" s="718"/>
      <c r="E8" s="718"/>
      <c r="F8" s="718"/>
      <c r="G8" s="718"/>
      <c r="H8" s="719"/>
    </row>
    <row r="9" spans="2:8" x14ac:dyDescent="0.15">
      <c r="B9" s="705" t="s">
        <v>35</v>
      </c>
      <c r="C9" s="706"/>
      <c r="D9" s="706"/>
      <c r="E9" s="706"/>
      <c r="F9" s="706"/>
      <c r="G9" s="706"/>
      <c r="H9" s="707"/>
    </row>
    <row r="10" spans="2:8" x14ac:dyDescent="0.15">
      <c r="B10" s="717" t="s">
        <v>59</v>
      </c>
      <c r="C10" s="718"/>
      <c r="D10" s="718"/>
      <c r="E10" s="718"/>
      <c r="F10" s="718"/>
      <c r="G10" s="718"/>
      <c r="H10" s="719"/>
    </row>
    <row r="11" spans="2:8" x14ac:dyDescent="0.15">
      <c r="B11" s="705" t="s">
        <v>34</v>
      </c>
      <c r="C11" s="706"/>
      <c r="D11" s="706"/>
      <c r="E11" s="706"/>
      <c r="F11" s="706"/>
      <c r="G11" s="706"/>
      <c r="H11" s="707"/>
    </row>
    <row r="12" spans="2:8" x14ac:dyDescent="0.15">
      <c r="B12" s="724" t="s">
        <v>49</v>
      </c>
      <c r="C12" s="724"/>
      <c r="D12" s="724"/>
      <c r="E12" s="724"/>
      <c r="F12" s="724"/>
      <c r="G12" s="724"/>
      <c r="H12" s="724"/>
    </row>
    <row r="13" spans="2:8" x14ac:dyDescent="0.15">
      <c r="B13" s="705" t="s">
        <v>33</v>
      </c>
      <c r="C13" s="706"/>
      <c r="D13" s="706"/>
      <c r="E13" s="706"/>
      <c r="F13" s="706"/>
      <c r="G13" s="706"/>
      <c r="H13" s="707"/>
    </row>
    <row r="14" spans="2:8" x14ac:dyDescent="0.15">
      <c r="B14" s="750"/>
      <c r="C14" s="751"/>
      <c r="D14" s="752"/>
      <c r="E14" s="725" t="s">
        <v>32</v>
      </c>
      <c r="F14" s="726"/>
      <c r="G14" s="726"/>
      <c r="H14" s="727"/>
    </row>
    <row r="15" spans="2:8" x14ac:dyDescent="0.15">
      <c r="B15" s="734" t="s">
        <v>265</v>
      </c>
      <c r="C15" s="753"/>
      <c r="D15" s="754"/>
      <c r="E15" s="728"/>
      <c r="F15" s="729"/>
      <c r="G15" s="729"/>
      <c r="H15" s="730"/>
    </row>
    <row r="16" spans="2:8" x14ac:dyDescent="0.15">
      <c r="B16" s="755"/>
      <c r="C16" s="756"/>
      <c r="D16" s="757"/>
      <c r="E16" s="728"/>
      <c r="F16" s="729"/>
      <c r="G16" s="729"/>
      <c r="H16" s="730"/>
    </row>
    <row r="17" spans="2:8" x14ac:dyDescent="0.15">
      <c r="B17" s="755"/>
      <c r="C17" s="756"/>
      <c r="D17" s="757"/>
      <c r="E17" s="728"/>
      <c r="F17" s="729"/>
      <c r="G17" s="729"/>
      <c r="H17" s="730"/>
    </row>
    <row r="18" spans="2:8" x14ac:dyDescent="0.15">
      <c r="B18" s="755"/>
      <c r="C18" s="756"/>
      <c r="D18" s="757"/>
      <c r="E18" s="728"/>
      <c r="F18" s="729"/>
      <c r="G18" s="729"/>
      <c r="H18" s="730"/>
    </row>
    <row r="19" spans="2:8" x14ac:dyDescent="0.15">
      <c r="B19" s="755"/>
      <c r="C19" s="756"/>
      <c r="D19" s="757"/>
      <c r="E19" s="728"/>
      <c r="F19" s="729"/>
      <c r="G19" s="729"/>
      <c r="H19" s="730"/>
    </row>
    <row r="20" spans="2:8" x14ac:dyDescent="0.15">
      <c r="B20" s="755"/>
      <c r="C20" s="756"/>
      <c r="D20" s="757"/>
      <c r="E20" s="728"/>
      <c r="F20" s="729"/>
      <c r="G20" s="729"/>
      <c r="H20" s="730"/>
    </row>
    <row r="21" spans="2:8" x14ac:dyDescent="0.15">
      <c r="B21" s="755"/>
      <c r="C21" s="756"/>
      <c r="D21" s="757"/>
      <c r="E21" s="728"/>
      <c r="F21" s="729"/>
      <c r="G21" s="729"/>
      <c r="H21" s="730"/>
    </row>
    <row r="22" spans="2:8" x14ac:dyDescent="0.15">
      <c r="B22" s="755"/>
      <c r="C22" s="756"/>
      <c r="D22" s="757"/>
      <c r="E22" s="728"/>
      <c r="F22" s="729"/>
      <c r="G22" s="729"/>
      <c r="H22" s="730"/>
    </row>
    <row r="23" spans="2:8" x14ac:dyDescent="0.15">
      <c r="B23" s="755"/>
      <c r="C23" s="756"/>
      <c r="D23" s="757"/>
      <c r="E23" s="728"/>
      <c r="F23" s="729"/>
      <c r="G23" s="729"/>
      <c r="H23" s="730"/>
    </row>
    <row r="24" spans="2:8" x14ac:dyDescent="0.15">
      <c r="B24" s="755"/>
      <c r="C24" s="756"/>
      <c r="D24" s="757"/>
      <c r="E24" s="728"/>
      <c r="F24" s="729"/>
      <c r="G24" s="729"/>
      <c r="H24" s="730"/>
    </row>
    <row r="25" spans="2:8" x14ac:dyDescent="0.15">
      <c r="B25" s="758"/>
      <c r="C25" s="759"/>
      <c r="D25" s="760"/>
      <c r="E25" s="731"/>
      <c r="F25" s="732"/>
      <c r="G25" s="732"/>
      <c r="H25" s="733"/>
    </row>
    <row r="26" spans="2:8" x14ac:dyDescent="0.15">
      <c r="B26" s="705" t="s">
        <v>31</v>
      </c>
      <c r="C26" s="706"/>
      <c r="D26" s="706"/>
      <c r="E26" s="706"/>
      <c r="F26" s="706"/>
      <c r="G26" s="706"/>
      <c r="H26" s="707"/>
    </row>
    <row r="27" spans="2:8" x14ac:dyDescent="0.15">
      <c r="B27" s="744" t="s">
        <v>266</v>
      </c>
      <c r="C27" s="744"/>
      <c r="D27" s="744"/>
      <c r="E27" s="744"/>
      <c r="F27" s="744"/>
      <c r="G27" s="744"/>
      <c r="H27" s="744"/>
    </row>
    <row r="28" spans="2:8" x14ac:dyDescent="0.15">
      <c r="B28" s="745"/>
      <c r="C28" s="745"/>
      <c r="D28" s="745"/>
      <c r="E28" s="745"/>
      <c r="F28" s="745"/>
      <c r="G28" s="745"/>
      <c r="H28" s="745"/>
    </row>
    <row r="29" spans="2:8" x14ac:dyDescent="0.15">
      <c r="B29" s="745"/>
      <c r="C29" s="745"/>
      <c r="D29" s="745"/>
      <c r="E29" s="745"/>
      <c r="F29" s="745"/>
      <c r="G29" s="745"/>
      <c r="H29" s="745"/>
    </row>
    <row r="30" spans="2:8" x14ac:dyDescent="0.15">
      <c r="B30" s="746"/>
      <c r="C30" s="746"/>
      <c r="D30" s="746"/>
      <c r="E30" s="746"/>
      <c r="F30" s="746"/>
      <c r="G30" s="746"/>
      <c r="H30" s="746"/>
    </row>
    <row r="31" spans="2:8" x14ac:dyDescent="0.15">
      <c r="B31" s="720" t="s">
        <v>30</v>
      </c>
      <c r="C31" s="720"/>
      <c r="D31" s="720"/>
      <c r="E31" s="720"/>
      <c r="F31" s="720"/>
      <c r="G31" s="720"/>
      <c r="H31" s="720"/>
    </row>
    <row r="32" spans="2:8" x14ac:dyDescent="0.15">
      <c r="B32" s="721" t="s">
        <v>57</v>
      </c>
      <c r="C32" s="722"/>
      <c r="D32" s="722"/>
      <c r="E32" s="722"/>
      <c r="F32" s="722"/>
      <c r="G32" s="722"/>
      <c r="H32" s="723"/>
    </row>
    <row r="33" spans="2:8" x14ac:dyDescent="0.15">
      <c r="B33" s="705" t="s">
        <v>29</v>
      </c>
      <c r="C33" s="706"/>
      <c r="D33" s="706"/>
      <c r="E33" s="706"/>
      <c r="F33" s="706"/>
      <c r="G33" s="706"/>
      <c r="H33" s="707"/>
    </row>
    <row r="34" spans="2:8" x14ac:dyDescent="0.15">
      <c r="B34" s="717" t="s">
        <v>53</v>
      </c>
      <c r="C34" s="718"/>
      <c r="D34" s="718"/>
      <c r="E34" s="718"/>
      <c r="F34" s="718"/>
      <c r="G34" s="718"/>
      <c r="H34" s="719"/>
    </row>
    <row r="35" spans="2:8" x14ac:dyDescent="0.15">
      <c r="B35" s="705" t="s">
        <v>28</v>
      </c>
      <c r="C35" s="706"/>
      <c r="D35" s="706"/>
      <c r="E35" s="706"/>
      <c r="F35" s="706"/>
      <c r="G35" s="706"/>
      <c r="H35" s="707"/>
    </row>
    <row r="36" spans="2:8" ht="13" customHeight="1" x14ac:dyDescent="0.15">
      <c r="B36" s="747" t="s">
        <v>27</v>
      </c>
      <c r="C36" s="748"/>
      <c r="D36" s="748"/>
      <c r="E36" s="748"/>
      <c r="F36" s="748"/>
      <c r="G36" s="748"/>
      <c r="H36" s="749"/>
    </row>
    <row r="37" spans="2:8" ht="13" customHeight="1" x14ac:dyDescent="0.15">
      <c r="B37" s="9" t="s">
        <v>54</v>
      </c>
      <c r="C37" s="10"/>
      <c r="D37" s="10"/>
      <c r="E37" s="10"/>
      <c r="F37" s="10"/>
      <c r="G37" s="10"/>
      <c r="H37" s="10"/>
    </row>
    <row r="38" spans="2:8" x14ac:dyDescent="0.15">
      <c r="B38" s="743" t="s">
        <v>55</v>
      </c>
      <c r="C38" s="743"/>
      <c r="D38" s="11"/>
      <c r="E38" s="11"/>
      <c r="F38" s="11"/>
      <c r="G38" s="11"/>
      <c r="H38" s="11"/>
    </row>
    <row r="39" spans="2:8" x14ac:dyDescent="0.15">
      <c r="B39" s="12"/>
      <c r="C39" s="12"/>
      <c r="D39" s="12"/>
      <c r="E39" s="277"/>
      <c r="F39" s="12"/>
      <c r="G39" s="12"/>
      <c r="H39" s="12"/>
    </row>
  </sheetData>
  <mergeCells count="22">
    <mergeCell ref="B9:H9"/>
    <mergeCell ref="B2:G4"/>
    <mergeCell ref="B5:H5"/>
    <mergeCell ref="B6:H6"/>
    <mergeCell ref="B7:H7"/>
    <mergeCell ref="B8:H8"/>
    <mergeCell ref="B10:H10"/>
    <mergeCell ref="B11:H11"/>
    <mergeCell ref="B12:H12"/>
    <mergeCell ref="B13:H13"/>
    <mergeCell ref="B14:D14"/>
    <mergeCell ref="E14:H25"/>
    <mergeCell ref="B15:D25"/>
    <mergeCell ref="B35:H35"/>
    <mergeCell ref="B36:H36"/>
    <mergeCell ref="B38:C38"/>
    <mergeCell ref="B26:H26"/>
    <mergeCell ref="B27:H30"/>
    <mergeCell ref="B31:H31"/>
    <mergeCell ref="B32:H32"/>
    <mergeCell ref="B33:H33"/>
    <mergeCell ref="B34:H34"/>
  </mergeCells>
  <pageMargins left="0.7" right="0.7" top="0.75" bottom="0.75" header="0.3" footer="0.3"/>
  <drawing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E73B2-67FA-3244-98B0-4DF3E750792D}">
  <sheetPr>
    <tabColor theme="8"/>
  </sheetPr>
  <dimension ref="A1:G46"/>
  <sheetViews>
    <sheetView topLeftCell="A5" workbookViewId="0">
      <selection activeCell="K25" sqref="K25"/>
    </sheetView>
  </sheetViews>
  <sheetFormatPr baseColWidth="10" defaultColWidth="11.5" defaultRowHeight="14" x14ac:dyDescent="0.15"/>
  <cols>
    <col min="1" max="1" width="43.83203125" style="8" customWidth="1"/>
    <col min="2" max="2" width="12.5" style="8" customWidth="1"/>
    <col min="3" max="3" width="13.83203125" style="8" customWidth="1"/>
    <col min="4" max="5" width="11.5" style="8"/>
    <col min="6" max="6" width="10.1640625" style="8" customWidth="1"/>
    <col min="7" max="7" width="26.1640625" style="8" customWidth="1"/>
    <col min="8" max="256" width="11.5" style="8"/>
    <col min="257" max="257" width="43.83203125" style="8" customWidth="1"/>
    <col min="258" max="258" width="12.5" style="8" customWidth="1"/>
    <col min="259" max="259" width="13.83203125" style="8" customWidth="1"/>
    <col min="260" max="261" width="11.5" style="8"/>
    <col min="262" max="262" width="10.1640625" style="8" customWidth="1"/>
    <col min="263" max="263" width="26.1640625" style="8" customWidth="1"/>
    <col min="264" max="512" width="11.5" style="8"/>
    <col min="513" max="513" width="43.83203125" style="8" customWidth="1"/>
    <col min="514" max="514" width="12.5" style="8" customWidth="1"/>
    <col min="515" max="515" width="13.83203125" style="8" customWidth="1"/>
    <col min="516" max="517" width="11.5" style="8"/>
    <col min="518" max="518" width="10.1640625" style="8" customWidth="1"/>
    <col min="519" max="519" width="26.1640625" style="8" customWidth="1"/>
    <col min="520" max="768" width="11.5" style="8"/>
    <col min="769" max="769" width="43.83203125" style="8" customWidth="1"/>
    <col min="770" max="770" width="12.5" style="8" customWidth="1"/>
    <col min="771" max="771" width="13.83203125" style="8" customWidth="1"/>
    <col min="772" max="773" width="11.5" style="8"/>
    <col min="774" max="774" width="10.1640625" style="8" customWidth="1"/>
    <col min="775" max="775" width="26.1640625" style="8" customWidth="1"/>
    <col min="776" max="1024" width="11.5" style="8"/>
    <col min="1025" max="1025" width="43.83203125" style="8" customWidth="1"/>
    <col min="1026" max="1026" width="12.5" style="8" customWidth="1"/>
    <col min="1027" max="1027" width="13.83203125" style="8" customWidth="1"/>
    <col min="1028" max="1029" width="11.5" style="8"/>
    <col min="1030" max="1030" width="10.1640625" style="8" customWidth="1"/>
    <col min="1031" max="1031" width="26.1640625" style="8" customWidth="1"/>
    <col min="1032" max="1280" width="11.5" style="8"/>
    <col min="1281" max="1281" width="43.83203125" style="8" customWidth="1"/>
    <col min="1282" max="1282" width="12.5" style="8" customWidth="1"/>
    <col min="1283" max="1283" width="13.83203125" style="8" customWidth="1"/>
    <col min="1284" max="1285" width="11.5" style="8"/>
    <col min="1286" max="1286" width="10.1640625" style="8" customWidth="1"/>
    <col min="1287" max="1287" width="26.1640625" style="8" customWidth="1"/>
    <col min="1288" max="1536" width="11.5" style="8"/>
    <col min="1537" max="1537" width="43.83203125" style="8" customWidth="1"/>
    <col min="1538" max="1538" width="12.5" style="8" customWidth="1"/>
    <col min="1539" max="1539" width="13.83203125" style="8" customWidth="1"/>
    <col min="1540" max="1541" width="11.5" style="8"/>
    <col min="1542" max="1542" width="10.1640625" style="8" customWidth="1"/>
    <col min="1543" max="1543" width="26.1640625" style="8" customWidth="1"/>
    <col min="1544" max="1792" width="11.5" style="8"/>
    <col min="1793" max="1793" width="43.83203125" style="8" customWidth="1"/>
    <col min="1794" max="1794" width="12.5" style="8" customWidth="1"/>
    <col min="1795" max="1795" width="13.83203125" style="8" customWidth="1"/>
    <col min="1796" max="1797" width="11.5" style="8"/>
    <col min="1798" max="1798" width="10.1640625" style="8" customWidth="1"/>
    <col min="1799" max="1799" width="26.1640625" style="8" customWidth="1"/>
    <col min="1800" max="2048" width="11.5" style="8"/>
    <col min="2049" max="2049" width="43.83203125" style="8" customWidth="1"/>
    <col min="2050" max="2050" width="12.5" style="8" customWidth="1"/>
    <col min="2051" max="2051" width="13.83203125" style="8" customWidth="1"/>
    <col min="2052" max="2053" width="11.5" style="8"/>
    <col min="2054" max="2054" width="10.1640625" style="8" customWidth="1"/>
    <col min="2055" max="2055" width="26.1640625" style="8" customWidth="1"/>
    <col min="2056" max="2304" width="11.5" style="8"/>
    <col min="2305" max="2305" width="43.83203125" style="8" customWidth="1"/>
    <col min="2306" max="2306" width="12.5" style="8" customWidth="1"/>
    <col min="2307" max="2307" width="13.83203125" style="8" customWidth="1"/>
    <col min="2308" max="2309" width="11.5" style="8"/>
    <col min="2310" max="2310" width="10.1640625" style="8" customWidth="1"/>
    <col min="2311" max="2311" width="26.1640625" style="8" customWidth="1"/>
    <col min="2312" max="2560" width="11.5" style="8"/>
    <col min="2561" max="2561" width="43.83203125" style="8" customWidth="1"/>
    <col min="2562" max="2562" width="12.5" style="8" customWidth="1"/>
    <col min="2563" max="2563" width="13.83203125" style="8" customWidth="1"/>
    <col min="2564" max="2565" width="11.5" style="8"/>
    <col min="2566" max="2566" width="10.1640625" style="8" customWidth="1"/>
    <col min="2567" max="2567" width="26.1640625" style="8" customWidth="1"/>
    <col min="2568" max="2816" width="11.5" style="8"/>
    <col min="2817" max="2817" width="43.83203125" style="8" customWidth="1"/>
    <col min="2818" max="2818" width="12.5" style="8" customWidth="1"/>
    <col min="2819" max="2819" width="13.83203125" style="8" customWidth="1"/>
    <col min="2820" max="2821" width="11.5" style="8"/>
    <col min="2822" max="2822" width="10.1640625" style="8" customWidth="1"/>
    <col min="2823" max="2823" width="26.1640625" style="8" customWidth="1"/>
    <col min="2824" max="3072" width="11.5" style="8"/>
    <col min="3073" max="3073" width="43.83203125" style="8" customWidth="1"/>
    <col min="3074" max="3074" width="12.5" style="8" customWidth="1"/>
    <col min="3075" max="3075" width="13.83203125" style="8" customWidth="1"/>
    <col min="3076" max="3077" width="11.5" style="8"/>
    <col min="3078" max="3078" width="10.1640625" style="8" customWidth="1"/>
    <col min="3079" max="3079" width="26.1640625" style="8" customWidth="1"/>
    <col min="3080" max="3328" width="11.5" style="8"/>
    <col min="3329" max="3329" width="43.83203125" style="8" customWidth="1"/>
    <col min="3330" max="3330" width="12.5" style="8" customWidth="1"/>
    <col min="3331" max="3331" width="13.83203125" style="8" customWidth="1"/>
    <col min="3332" max="3333" width="11.5" style="8"/>
    <col min="3334" max="3334" width="10.1640625" style="8" customWidth="1"/>
    <col min="3335" max="3335" width="26.1640625" style="8" customWidth="1"/>
    <col min="3336" max="3584" width="11.5" style="8"/>
    <col min="3585" max="3585" width="43.83203125" style="8" customWidth="1"/>
    <col min="3586" max="3586" width="12.5" style="8" customWidth="1"/>
    <col min="3587" max="3587" width="13.83203125" style="8" customWidth="1"/>
    <col min="3588" max="3589" width="11.5" style="8"/>
    <col min="3590" max="3590" width="10.1640625" style="8" customWidth="1"/>
    <col min="3591" max="3591" width="26.1640625" style="8" customWidth="1"/>
    <col min="3592" max="3840" width="11.5" style="8"/>
    <col min="3841" max="3841" width="43.83203125" style="8" customWidth="1"/>
    <col min="3842" max="3842" width="12.5" style="8" customWidth="1"/>
    <col min="3843" max="3843" width="13.83203125" style="8" customWidth="1"/>
    <col min="3844" max="3845" width="11.5" style="8"/>
    <col min="3846" max="3846" width="10.1640625" style="8" customWidth="1"/>
    <col min="3847" max="3847" width="26.1640625" style="8" customWidth="1"/>
    <col min="3848" max="4096" width="11.5" style="8"/>
    <col min="4097" max="4097" width="43.83203125" style="8" customWidth="1"/>
    <col min="4098" max="4098" width="12.5" style="8" customWidth="1"/>
    <col min="4099" max="4099" width="13.83203125" style="8" customWidth="1"/>
    <col min="4100" max="4101" width="11.5" style="8"/>
    <col min="4102" max="4102" width="10.1640625" style="8" customWidth="1"/>
    <col min="4103" max="4103" width="26.1640625" style="8" customWidth="1"/>
    <col min="4104" max="4352" width="11.5" style="8"/>
    <col min="4353" max="4353" width="43.83203125" style="8" customWidth="1"/>
    <col min="4354" max="4354" width="12.5" style="8" customWidth="1"/>
    <col min="4355" max="4355" width="13.83203125" style="8" customWidth="1"/>
    <col min="4356" max="4357" width="11.5" style="8"/>
    <col min="4358" max="4358" width="10.1640625" style="8" customWidth="1"/>
    <col min="4359" max="4359" width="26.1640625" style="8" customWidth="1"/>
    <col min="4360" max="4608" width="11.5" style="8"/>
    <col min="4609" max="4609" width="43.83203125" style="8" customWidth="1"/>
    <col min="4610" max="4610" width="12.5" style="8" customWidth="1"/>
    <col min="4611" max="4611" width="13.83203125" style="8" customWidth="1"/>
    <col min="4612" max="4613" width="11.5" style="8"/>
    <col min="4614" max="4614" width="10.1640625" style="8" customWidth="1"/>
    <col min="4615" max="4615" width="26.1640625" style="8" customWidth="1"/>
    <col min="4616" max="4864" width="11.5" style="8"/>
    <col min="4865" max="4865" width="43.83203125" style="8" customWidth="1"/>
    <col min="4866" max="4866" width="12.5" style="8" customWidth="1"/>
    <col min="4867" max="4867" width="13.83203125" style="8" customWidth="1"/>
    <col min="4868" max="4869" width="11.5" style="8"/>
    <col min="4870" max="4870" width="10.1640625" style="8" customWidth="1"/>
    <col min="4871" max="4871" width="26.1640625" style="8" customWidth="1"/>
    <col min="4872" max="5120" width="11.5" style="8"/>
    <col min="5121" max="5121" width="43.83203125" style="8" customWidth="1"/>
    <col min="5122" max="5122" width="12.5" style="8" customWidth="1"/>
    <col min="5123" max="5123" width="13.83203125" style="8" customWidth="1"/>
    <col min="5124" max="5125" width="11.5" style="8"/>
    <col min="5126" max="5126" width="10.1640625" style="8" customWidth="1"/>
    <col min="5127" max="5127" width="26.1640625" style="8" customWidth="1"/>
    <col min="5128" max="5376" width="11.5" style="8"/>
    <col min="5377" max="5377" width="43.83203125" style="8" customWidth="1"/>
    <col min="5378" max="5378" width="12.5" style="8" customWidth="1"/>
    <col min="5379" max="5379" width="13.83203125" style="8" customWidth="1"/>
    <col min="5380" max="5381" width="11.5" style="8"/>
    <col min="5382" max="5382" width="10.1640625" style="8" customWidth="1"/>
    <col min="5383" max="5383" width="26.1640625" style="8" customWidth="1"/>
    <col min="5384" max="5632" width="11.5" style="8"/>
    <col min="5633" max="5633" width="43.83203125" style="8" customWidth="1"/>
    <col min="5634" max="5634" width="12.5" style="8" customWidth="1"/>
    <col min="5635" max="5635" width="13.83203125" style="8" customWidth="1"/>
    <col min="5636" max="5637" width="11.5" style="8"/>
    <col min="5638" max="5638" width="10.1640625" style="8" customWidth="1"/>
    <col min="5639" max="5639" width="26.1640625" style="8" customWidth="1"/>
    <col min="5640" max="5888" width="11.5" style="8"/>
    <col min="5889" max="5889" width="43.83203125" style="8" customWidth="1"/>
    <col min="5890" max="5890" width="12.5" style="8" customWidth="1"/>
    <col min="5891" max="5891" width="13.83203125" style="8" customWidth="1"/>
    <col min="5892" max="5893" width="11.5" style="8"/>
    <col min="5894" max="5894" width="10.1640625" style="8" customWidth="1"/>
    <col min="5895" max="5895" width="26.1640625" style="8" customWidth="1"/>
    <col min="5896" max="6144" width="11.5" style="8"/>
    <col min="6145" max="6145" width="43.83203125" style="8" customWidth="1"/>
    <col min="6146" max="6146" width="12.5" style="8" customWidth="1"/>
    <col min="6147" max="6147" width="13.83203125" style="8" customWidth="1"/>
    <col min="6148" max="6149" width="11.5" style="8"/>
    <col min="6150" max="6150" width="10.1640625" style="8" customWidth="1"/>
    <col min="6151" max="6151" width="26.1640625" style="8" customWidth="1"/>
    <col min="6152" max="6400" width="11.5" style="8"/>
    <col min="6401" max="6401" width="43.83203125" style="8" customWidth="1"/>
    <col min="6402" max="6402" width="12.5" style="8" customWidth="1"/>
    <col min="6403" max="6403" width="13.83203125" style="8" customWidth="1"/>
    <col min="6404" max="6405" width="11.5" style="8"/>
    <col min="6406" max="6406" width="10.1640625" style="8" customWidth="1"/>
    <col min="6407" max="6407" width="26.1640625" style="8" customWidth="1"/>
    <col min="6408" max="6656" width="11.5" style="8"/>
    <col min="6657" max="6657" width="43.83203125" style="8" customWidth="1"/>
    <col min="6658" max="6658" width="12.5" style="8" customWidth="1"/>
    <col min="6659" max="6659" width="13.83203125" style="8" customWidth="1"/>
    <col min="6660" max="6661" width="11.5" style="8"/>
    <col min="6662" max="6662" width="10.1640625" style="8" customWidth="1"/>
    <col min="6663" max="6663" width="26.1640625" style="8" customWidth="1"/>
    <col min="6664" max="6912" width="11.5" style="8"/>
    <col min="6913" max="6913" width="43.83203125" style="8" customWidth="1"/>
    <col min="6914" max="6914" width="12.5" style="8" customWidth="1"/>
    <col min="6915" max="6915" width="13.83203125" style="8" customWidth="1"/>
    <col min="6916" max="6917" width="11.5" style="8"/>
    <col min="6918" max="6918" width="10.1640625" style="8" customWidth="1"/>
    <col min="6919" max="6919" width="26.1640625" style="8" customWidth="1"/>
    <col min="6920" max="7168" width="11.5" style="8"/>
    <col min="7169" max="7169" width="43.83203125" style="8" customWidth="1"/>
    <col min="7170" max="7170" width="12.5" style="8" customWidth="1"/>
    <col min="7171" max="7171" width="13.83203125" style="8" customWidth="1"/>
    <col min="7172" max="7173" width="11.5" style="8"/>
    <col min="7174" max="7174" width="10.1640625" style="8" customWidth="1"/>
    <col min="7175" max="7175" width="26.1640625" style="8" customWidth="1"/>
    <col min="7176" max="7424" width="11.5" style="8"/>
    <col min="7425" max="7425" width="43.83203125" style="8" customWidth="1"/>
    <col min="7426" max="7426" width="12.5" style="8" customWidth="1"/>
    <col min="7427" max="7427" width="13.83203125" style="8" customWidth="1"/>
    <col min="7428" max="7429" width="11.5" style="8"/>
    <col min="7430" max="7430" width="10.1640625" style="8" customWidth="1"/>
    <col min="7431" max="7431" width="26.1640625" style="8" customWidth="1"/>
    <col min="7432" max="7680" width="11.5" style="8"/>
    <col min="7681" max="7681" width="43.83203125" style="8" customWidth="1"/>
    <col min="7682" max="7682" width="12.5" style="8" customWidth="1"/>
    <col min="7683" max="7683" width="13.83203125" style="8" customWidth="1"/>
    <col min="7684" max="7685" width="11.5" style="8"/>
    <col min="7686" max="7686" width="10.1640625" style="8" customWidth="1"/>
    <col min="7687" max="7687" width="26.1640625" style="8" customWidth="1"/>
    <col min="7688" max="7936" width="11.5" style="8"/>
    <col min="7937" max="7937" width="43.83203125" style="8" customWidth="1"/>
    <col min="7938" max="7938" width="12.5" style="8" customWidth="1"/>
    <col min="7939" max="7939" width="13.83203125" style="8" customWidth="1"/>
    <col min="7940" max="7941" width="11.5" style="8"/>
    <col min="7942" max="7942" width="10.1640625" style="8" customWidth="1"/>
    <col min="7943" max="7943" width="26.1640625" style="8" customWidth="1"/>
    <col min="7944" max="8192" width="11.5" style="8"/>
    <col min="8193" max="8193" width="43.83203125" style="8" customWidth="1"/>
    <col min="8194" max="8194" width="12.5" style="8" customWidth="1"/>
    <col min="8195" max="8195" width="13.83203125" style="8" customWidth="1"/>
    <col min="8196" max="8197" width="11.5" style="8"/>
    <col min="8198" max="8198" width="10.1640625" style="8" customWidth="1"/>
    <col min="8199" max="8199" width="26.1640625" style="8" customWidth="1"/>
    <col min="8200" max="8448" width="11.5" style="8"/>
    <col min="8449" max="8449" width="43.83203125" style="8" customWidth="1"/>
    <col min="8450" max="8450" width="12.5" style="8" customWidth="1"/>
    <col min="8451" max="8451" width="13.83203125" style="8" customWidth="1"/>
    <col min="8452" max="8453" width="11.5" style="8"/>
    <col min="8454" max="8454" width="10.1640625" style="8" customWidth="1"/>
    <col min="8455" max="8455" width="26.1640625" style="8" customWidth="1"/>
    <col min="8456" max="8704" width="11.5" style="8"/>
    <col min="8705" max="8705" width="43.83203125" style="8" customWidth="1"/>
    <col min="8706" max="8706" width="12.5" style="8" customWidth="1"/>
    <col min="8707" max="8707" width="13.83203125" style="8" customWidth="1"/>
    <col min="8708" max="8709" width="11.5" style="8"/>
    <col min="8710" max="8710" width="10.1640625" style="8" customWidth="1"/>
    <col min="8711" max="8711" width="26.1640625" style="8" customWidth="1"/>
    <col min="8712" max="8960" width="11.5" style="8"/>
    <col min="8961" max="8961" width="43.83203125" style="8" customWidth="1"/>
    <col min="8962" max="8962" width="12.5" style="8" customWidth="1"/>
    <col min="8963" max="8963" width="13.83203125" style="8" customWidth="1"/>
    <col min="8964" max="8965" width="11.5" style="8"/>
    <col min="8966" max="8966" width="10.1640625" style="8" customWidth="1"/>
    <col min="8967" max="8967" width="26.1640625" style="8" customWidth="1"/>
    <col min="8968" max="9216" width="11.5" style="8"/>
    <col min="9217" max="9217" width="43.83203125" style="8" customWidth="1"/>
    <col min="9218" max="9218" width="12.5" style="8" customWidth="1"/>
    <col min="9219" max="9219" width="13.83203125" style="8" customWidth="1"/>
    <col min="9220" max="9221" width="11.5" style="8"/>
    <col min="9222" max="9222" width="10.1640625" style="8" customWidth="1"/>
    <col min="9223" max="9223" width="26.1640625" style="8" customWidth="1"/>
    <col min="9224" max="9472" width="11.5" style="8"/>
    <col min="9473" max="9473" width="43.83203125" style="8" customWidth="1"/>
    <col min="9474" max="9474" width="12.5" style="8" customWidth="1"/>
    <col min="9475" max="9475" width="13.83203125" style="8" customWidth="1"/>
    <col min="9476" max="9477" width="11.5" style="8"/>
    <col min="9478" max="9478" width="10.1640625" style="8" customWidth="1"/>
    <col min="9479" max="9479" width="26.1640625" style="8" customWidth="1"/>
    <col min="9480" max="9728" width="11.5" style="8"/>
    <col min="9729" max="9729" width="43.83203125" style="8" customWidth="1"/>
    <col min="9730" max="9730" width="12.5" style="8" customWidth="1"/>
    <col min="9731" max="9731" width="13.83203125" style="8" customWidth="1"/>
    <col min="9732" max="9733" width="11.5" style="8"/>
    <col min="9734" max="9734" width="10.1640625" style="8" customWidth="1"/>
    <col min="9735" max="9735" width="26.1640625" style="8" customWidth="1"/>
    <col min="9736" max="9984" width="11.5" style="8"/>
    <col min="9985" max="9985" width="43.83203125" style="8" customWidth="1"/>
    <col min="9986" max="9986" width="12.5" style="8" customWidth="1"/>
    <col min="9987" max="9987" width="13.83203125" style="8" customWidth="1"/>
    <col min="9988" max="9989" width="11.5" style="8"/>
    <col min="9990" max="9990" width="10.1640625" style="8" customWidth="1"/>
    <col min="9991" max="9991" width="26.1640625" style="8" customWidth="1"/>
    <col min="9992" max="10240" width="11.5" style="8"/>
    <col min="10241" max="10241" width="43.83203125" style="8" customWidth="1"/>
    <col min="10242" max="10242" width="12.5" style="8" customWidth="1"/>
    <col min="10243" max="10243" width="13.83203125" style="8" customWidth="1"/>
    <col min="10244" max="10245" width="11.5" style="8"/>
    <col min="10246" max="10246" width="10.1640625" style="8" customWidth="1"/>
    <col min="10247" max="10247" width="26.1640625" style="8" customWidth="1"/>
    <col min="10248" max="10496" width="11.5" style="8"/>
    <col min="10497" max="10497" width="43.83203125" style="8" customWidth="1"/>
    <col min="10498" max="10498" width="12.5" style="8" customWidth="1"/>
    <col min="10499" max="10499" width="13.83203125" style="8" customWidth="1"/>
    <col min="10500" max="10501" width="11.5" style="8"/>
    <col min="10502" max="10502" width="10.1640625" style="8" customWidth="1"/>
    <col min="10503" max="10503" width="26.1640625" style="8" customWidth="1"/>
    <col min="10504" max="10752" width="11.5" style="8"/>
    <col min="10753" max="10753" width="43.83203125" style="8" customWidth="1"/>
    <col min="10754" max="10754" width="12.5" style="8" customWidth="1"/>
    <col min="10755" max="10755" width="13.83203125" style="8" customWidth="1"/>
    <col min="10756" max="10757" width="11.5" style="8"/>
    <col min="10758" max="10758" width="10.1640625" style="8" customWidth="1"/>
    <col min="10759" max="10759" width="26.1640625" style="8" customWidth="1"/>
    <col min="10760" max="11008" width="11.5" style="8"/>
    <col min="11009" max="11009" width="43.83203125" style="8" customWidth="1"/>
    <col min="11010" max="11010" width="12.5" style="8" customWidth="1"/>
    <col min="11011" max="11011" width="13.83203125" style="8" customWidth="1"/>
    <col min="11012" max="11013" width="11.5" style="8"/>
    <col min="11014" max="11014" width="10.1640625" style="8" customWidth="1"/>
    <col min="11015" max="11015" width="26.1640625" style="8" customWidth="1"/>
    <col min="11016" max="11264" width="11.5" style="8"/>
    <col min="11265" max="11265" width="43.83203125" style="8" customWidth="1"/>
    <col min="11266" max="11266" width="12.5" style="8" customWidth="1"/>
    <col min="11267" max="11267" width="13.83203125" style="8" customWidth="1"/>
    <col min="11268" max="11269" width="11.5" style="8"/>
    <col min="11270" max="11270" width="10.1640625" style="8" customWidth="1"/>
    <col min="11271" max="11271" width="26.1640625" style="8" customWidth="1"/>
    <col min="11272" max="11520" width="11.5" style="8"/>
    <col min="11521" max="11521" width="43.83203125" style="8" customWidth="1"/>
    <col min="11522" max="11522" width="12.5" style="8" customWidth="1"/>
    <col min="11523" max="11523" width="13.83203125" style="8" customWidth="1"/>
    <col min="11524" max="11525" width="11.5" style="8"/>
    <col min="11526" max="11526" width="10.1640625" style="8" customWidth="1"/>
    <col min="11527" max="11527" width="26.1640625" style="8" customWidth="1"/>
    <col min="11528" max="11776" width="11.5" style="8"/>
    <col min="11777" max="11777" width="43.83203125" style="8" customWidth="1"/>
    <col min="11778" max="11778" width="12.5" style="8" customWidth="1"/>
    <col min="11779" max="11779" width="13.83203125" style="8" customWidth="1"/>
    <col min="11780" max="11781" width="11.5" style="8"/>
    <col min="11782" max="11782" width="10.1640625" style="8" customWidth="1"/>
    <col min="11783" max="11783" width="26.1640625" style="8" customWidth="1"/>
    <col min="11784" max="12032" width="11.5" style="8"/>
    <col min="12033" max="12033" width="43.83203125" style="8" customWidth="1"/>
    <col min="12034" max="12034" width="12.5" style="8" customWidth="1"/>
    <col min="12035" max="12035" width="13.83203125" style="8" customWidth="1"/>
    <col min="12036" max="12037" width="11.5" style="8"/>
    <col min="12038" max="12038" width="10.1640625" style="8" customWidth="1"/>
    <col min="12039" max="12039" width="26.1640625" style="8" customWidth="1"/>
    <col min="12040" max="12288" width="11.5" style="8"/>
    <col min="12289" max="12289" width="43.83203125" style="8" customWidth="1"/>
    <col min="12290" max="12290" width="12.5" style="8" customWidth="1"/>
    <col min="12291" max="12291" width="13.83203125" style="8" customWidth="1"/>
    <col min="12292" max="12293" width="11.5" style="8"/>
    <col min="12294" max="12294" width="10.1640625" style="8" customWidth="1"/>
    <col min="12295" max="12295" width="26.1640625" style="8" customWidth="1"/>
    <col min="12296" max="12544" width="11.5" style="8"/>
    <col min="12545" max="12545" width="43.83203125" style="8" customWidth="1"/>
    <col min="12546" max="12546" width="12.5" style="8" customWidth="1"/>
    <col min="12547" max="12547" width="13.83203125" style="8" customWidth="1"/>
    <col min="12548" max="12549" width="11.5" style="8"/>
    <col min="12550" max="12550" width="10.1640625" style="8" customWidth="1"/>
    <col min="12551" max="12551" width="26.1640625" style="8" customWidth="1"/>
    <col min="12552" max="12800" width="11.5" style="8"/>
    <col min="12801" max="12801" width="43.83203125" style="8" customWidth="1"/>
    <col min="12802" max="12802" width="12.5" style="8" customWidth="1"/>
    <col min="12803" max="12803" width="13.83203125" style="8" customWidth="1"/>
    <col min="12804" max="12805" width="11.5" style="8"/>
    <col min="12806" max="12806" width="10.1640625" style="8" customWidth="1"/>
    <col min="12807" max="12807" width="26.1640625" style="8" customWidth="1"/>
    <col min="12808" max="13056" width="11.5" style="8"/>
    <col min="13057" max="13057" width="43.83203125" style="8" customWidth="1"/>
    <col min="13058" max="13058" width="12.5" style="8" customWidth="1"/>
    <col min="13059" max="13059" width="13.83203125" style="8" customWidth="1"/>
    <col min="13060" max="13061" width="11.5" style="8"/>
    <col min="13062" max="13062" width="10.1640625" style="8" customWidth="1"/>
    <col min="13063" max="13063" width="26.1640625" style="8" customWidth="1"/>
    <col min="13064" max="13312" width="11.5" style="8"/>
    <col min="13313" max="13313" width="43.83203125" style="8" customWidth="1"/>
    <col min="13314" max="13314" width="12.5" style="8" customWidth="1"/>
    <col min="13315" max="13315" width="13.83203125" style="8" customWidth="1"/>
    <col min="13316" max="13317" width="11.5" style="8"/>
    <col min="13318" max="13318" width="10.1640625" style="8" customWidth="1"/>
    <col min="13319" max="13319" width="26.1640625" style="8" customWidth="1"/>
    <col min="13320" max="13568" width="11.5" style="8"/>
    <col min="13569" max="13569" width="43.83203125" style="8" customWidth="1"/>
    <col min="13570" max="13570" width="12.5" style="8" customWidth="1"/>
    <col min="13571" max="13571" width="13.83203125" style="8" customWidth="1"/>
    <col min="13572" max="13573" width="11.5" style="8"/>
    <col min="13574" max="13574" width="10.1640625" style="8" customWidth="1"/>
    <col min="13575" max="13575" width="26.1640625" style="8" customWidth="1"/>
    <col min="13576" max="13824" width="11.5" style="8"/>
    <col min="13825" max="13825" width="43.83203125" style="8" customWidth="1"/>
    <col min="13826" max="13826" width="12.5" style="8" customWidth="1"/>
    <col min="13827" max="13827" width="13.83203125" style="8" customWidth="1"/>
    <col min="13828" max="13829" width="11.5" style="8"/>
    <col min="13830" max="13830" width="10.1640625" style="8" customWidth="1"/>
    <col min="13831" max="13831" width="26.1640625" style="8" customWidth="1"/>
    <col min="13832" max="14080" width="11.5" style="8"/>
    <col min="14081" max="14081" width="43.83203125" style="8" customWidth="1"/>
    <col min="14082" max="14082" width="12.5" style="8" customWidth="1"/>
    <col min="14083" max="14083" width="13.83203125" style="8" customWidth="1"/>
    <col min="14084" max="14085" width="11.5" style="8"/>
    <col min="14086" max="14086" width="10.1640625" style="8" customWidth="1"/>
    <col min="14087" max="14087" width="26.1640625" style="8" customWidth="1"/>
    <col min="14088" max="14336" width="11.5" style="8"/>
    <col min="14337" max="14337" width="43.83203125" style="8" customWidth="1"/>
    <col min="14338" max="14338" width="12.5" style="8" customWidth="1"/>
    <col min="14339" max="14339" width="13.83203125" style="8" customWidth="1"/>
    <col min="14340" max="14341" width="11.5" style="8"/>
    <col min="14342" max="14342" width="10.1640625" style="8" customWidth="1"/>
    <col min="14343" max="14343" width="26.1640625" style="8" customWidth="1"/>
    <col min="14344" max="14592" width="11.5" style="8"/>
    <col min="14593" max="14593" width="43.83203125" style="8" customWidth="1"/>
    <col min="14594" max="14594" width="12.5" style="8" customWidth="1"/>
    <col min="14595" max="14595" width="13.83203125" style="8" customWidth="1"/>
    <col min="14596" max="14597" width="11.5" style="8"/>
    <col min="14598" max="14598" width="10.1640625" style="8" customWidth="1"/>
    <col min="14599" max="14599" width="26.1640625" style="8" customWidth="1"/>
    <col min="14600" max="14848" width="11.5" style="8"/>
    <col min="14849" max="14849" width="43.83203125" style="8" customWidth="1"/>
    <col min="14850" max="14850" width="12.5" style="8" customWidth="1"/>
    <col min="14851" max="14851" width="13.83203125" style="8" customWidth="1"/>
    <col min="14852" max="14853" width="11.5" style="8"/>
    <col min="14854" max="14854" width="10.1640625" style="8" customWidth="1"/>
    <col min="14855" max="14855" width="26.1640625" style="8" customWidth="1"/>
    <col min="14856" max="15104" width="11.5" style="8"/>
    <col min="15105" max="15105" width="43.83203125" style="8" customWidth="1"/>
    <col min="15106" max="15106" width="12.5" style="8" customWidth="1"/>
    <col min="15107" max="15107" width="13.83203125" style="8" customWidth="1"/>
    <col min="15108" max="15109" width="11.5" style="8"/>
    <col min="15110" max="15110" width="10.1640625" style="8" customWidth="1"/>
    <col min="15111" max="15111" width="26.1640625" style="8" customWidth="1"/>
    <col min="15112" max="15360" width="11.5" style="8"/>
    <col min="15361" max="15361" width="43.83203125" style="8" customWidth="1"/>
    <col min="15362" max="15362" width="12.5" style="8" customWidth="1"/>
    <col min="15363" max="15363" width="13.83203125" style="8" customWidth="1"/>
    <col min="15364" max="15365" width="11.5" style="8"/>
    <col min="15366" max="15366" width="10.1640625" style="8" customWidth="1"/>
    <col min="15367" max="15367" width="26.1640625" style="8" customWidth="1"/>
    <col min="15368" max="15616" width="11.5" style="8"/>
    <col min="15617" max="15617" width="43.83203125" style="8" customWidth="1"/>
    <col min="15618" max="15618" width="12.5" style="8" customWidth="1"/>
    <col min="15619" max="15619" width="13.83203125" style="8" customWidth="1"/>
    <col min="15620" max="15621" width="11.5" style="8"/>
    <col min="15622" max="15622" width="10.1640625" style="8" customWidth="1"/>
    <col min="15623" max="15623" width="26.1640625" style="8" customWidth="1"/>
    <col min="15624" max="15872" width="11.5" style="8"/>
    <col min="15873" max="15873" width="43.83203125" style="8" customWidth="1"/>
    <col min="15874" max="15874" width="12.5" style="8" customWidth="1"/>
    <col min="15875" max="15875" width="13.83203125" style="8" customWidth="1"/>
    <col min="15876" max="15877" width="11.5" style="8"/>
    <col min="15878" max="15878" width="10.1640625" style="8" customWidth="1"/>
    <col min="15879" max="15879" width="26.1640625" style="8" customWidth="1"/>
    <col min="15880" max="16128" width="11.5" style="8"/>
    <col min="16129" max="16129" width="43.83203125" style="8" customWidth="1"/>
    <col min="16130" max="16130" width="12.5" style="8" customWidth="1"/>
    <col min="16131" max="16131" width="13.83203125" style="8" customWidth="1"/>
    <col min="16132" max="16133" width="11.5" style="8"/>
    <col min="16134" max="16134" width="10.1640625" style="8" customWidth="1"/>
    <col min="16135" max="16135" width="26.1640625" style="8" customWidth="1"/>
    <col min="16136" max="16384" width="11.5" style="8"/>
  </cols>
  <sheetData>
    <row r="1" spans="1:7" s="7" customFormat="1" x14ac:dyDescent="0.15">
      <c r="A1" s="764"/>
      <c r="B1" s="765" t="s">
        <v>46</v>
      </c>
      <c r="C1" s="766"/>
      <c r="D1" s="766"/>
      <c r="E1" s="766"/>
      <c r="F1" s="767"/>
      <c r="G1" s="6" t="s">
        <v>47</v>
      </c>
    </row>
    <row r="2" spans="1:7" s="7" customFormat="1" ht="23.25" customHeight="1" x14ac:dyDescent="0.15">
      <c r="A2" s="764"/>
      <c r="B2" s="768"/>
      <c r="C2" s="769"/>
      <c r="D2" s="769"/>
      <c r="E2" s="769"/>
      <c r="F2" s="770"/>
      <c r="G2" s="6" t="s">
        <v>39</v>
      </c>
    </row>
    <row r="3" spans="1:7" s="7" customFormat="1" ht="23.25" customHeight="1" x14ac:dyDescent="0.15">
      <c r="A3" s="764"/>
      <c r="B3" s="771"/>
      <c r="C3" s="772"/>
      <c r="D3" s="772"/>
      <c r="E3" s="772"/>
      <c r="F3" s="773"/>
      <c r="G3" s="6" t="s">
        <v>38</v>
      </c>
    </row>
    <row r="4" spans="1:7" x14ac:dyDescent="0.15">
      <c r="A4" s="774" t="s">
        <v>61</v>
      </c>
      <c r="B4" s="774"/>
      <c r="C4" s="774"/>
      <c r="D4" s="774"/>
      <c r="E4" s="774"/>
      <c r="F4" s="774"/>
      <c r="G4" s="774"/>
    </row>
    <row r="5" spans="1:7" x14ac:dyDescent="0.15">
      <c r="A5" s="775" t="s">
        <v>37</v>
      </c>
      <c r="B5" s="775"/>
      <c r="C5" s="775"/>
      <c r="D5" s="775"/>
      <c r="E5" s="775"/>
      <c r="F5" s="775"/>
      <c r="G5" s="775"/>
    </row>
    <row r="6" spans="1:7" x14ac:dyDescent="0.15">
      <c r="A6" s="776" t="s">
        <v>258</v>
      </c>
      <c r="B6" s="776"/>
      <c r="C6" s="776"/>
      <c r="D6" s="776"/>
      <c r="E6" s="776"/>
      <c r="F6" s="776"/>
      <c r="G6" s="776"/>
    </row>
    <row r="7" spans="1:7" x14ac:dyDescent="0.15">
      <c r="A7" s="775" t="s">
        <v>36</v>
      </c>
      <c r="B7" s="775"/>
      <c r="C7" s="775"/>
      <c r="D7" s="775"/>
      <c r="E7" s="775"/>
      <c r="F7" s="775"/>
      <c r="G7" s="775"/>
    </row>
    <row r="8" spans="1:7" x14ac:dyDescent="0.15">
      <c r="A8" s="777" t="s">
        <v>259</v>
      </c>
      <c r="B8" s="777"/>
      <c r="C8" s="777"/>
      <c r="D8" s="777"/>
      <c r="E8" s="777"/>
      <c r="F8" s="777"/>
      <c r="G8" s="777"/>
    </row>
    <row r="9" spans="1:7" x14ac:dyDescent="0.15">
      <c r="A9" s="775" t="s">
        <v>35</v>
      </c>
      <c r="B9" s="775"/>
      <c r="C9" s="775"/>
      <c r="D9" s="775"/>
      <c r="E9" s="775"/>
      <c r="F9" s="775"/>
      <c r="G9" s="775"/>
    </row>
    <row r="10" spans="1:7" x14ac:dyDescent="0.15">
      <c r="A10" s="777" t="s">
        <v>35</v>
      </c>
      <c r="B10" s="777"/>
      <c r="C10" s="777"/>
      <c r="D10" s="777"/>
      <c r="E10" s="777"/>
      <c r="F10" s="777"/>
      <c r="G10" s="777"/>
    </row>
    <row r="11" spans="1:7" x14ac:dyDescent="0.15">
      <c r="A11" s="778" t="s">
        <v>48</v>
      </c>
      <c r="B11" s="778"/>
      <c r="C11" s="778"/>
      <c r="D11" s="778"/>
      <c r="E11" s="778"/>
      <c r="F11" s="778"/>
      <c r="G11" s="778"/>
    </row>
    <row r="12" spans="1:7" x14ac:dyDescent="0.15">
      <c r="A12" s="724" t="s">
        <v>49</v>
      </c>
      <c r="B12" s="724"/>
      <c r="C12" s="724"/>
      <c r="D12" s="724"/>
      <c r="E12" s="724"/>
      <c r="F12" s="724"/>
      <c r="G12" s="724"/>
    </row>
    <row r="13" spans="1:7" x14ac:dyDescent="0.15">
      <c r="A13" s="761" t="s">
        <v>33</v>
      </c>
      <c r="B13" s="762"/>
      <c r="C13" s="762"/>
      <c r="D13" s="762"/>
      <c r="E13" s="762"/>
      <c r="F13" s="762"/>
      <c r="G13" s="763"/>
    </row>
    <row r="14" spans="1:7" ht="15" customHeight="1" x14ac:dyDescent="0.15">
      <c r="A14" s="1013" t="s">
        <v>260</v>
      </c>
      <c r="B14" s="1014"/>
      <c r="C14" s="1015"/>
      <c r="D14" s="785" t="s">
        <v>256</v>
      </c>
      <c r="E14" s="786"/>
      <c r="F14" s="786"/>
      <c r="G14" s="787"/>
    </row>
    <row r="15" spans="1:7" x14ac:dyDescent="0.15">
      <c r="A15" s="1016"/>
      <c r="B15" s="1017"/>
      <c r="C15" s="1018"/>
      <c r="D15" s="788"/>
      <c r="E15" s="789"/>
      <c r="F15" s="789"/>
      <c r="G15" s="790"/>
    </row>
    <row r="16" spans="1:7" x14ac:dyDescent="0.15">
      <c r="A16" s="1016"/>
      <c r="B16" s="1017"/>
      <c r="C16" s="1018"/>
      <c r="D16" s="788"/>
      <c r="E16" s="789"/>
      <c r="F16" s="789"/>
      <c r="G16" s="790"/>
    </row>
    <row r="17" spans="1:7" x14ac:dyDescent="0.15">
      <c r="A17" s="1016"/>
      <c r="B17" s="1017"/>
      <c r="C17" s="1018"/>
      <c r="D17" s="788"/>
      <c r="E17" s="789"/>
      <c r="F17" s="789"/>
      <c r="G17" s="790"/>
    </row>
    <row r="18" spans="1:7" x14ac:dyDescent="0.15">
      <c r="A18" s="1016"/>
      <c r="B18" s="1017"/>
      <c r="C18" s="1018"/>
      <c r="D18" s="788"/>
      <c r="E18" s="789"/>
      <c r="F18" s="789"/>
      <c r="G18" s="790"/>
    </row>
    <row r="19" spans="1:7" x14ac:dyDescent="0.15">
      <c r="A19" s="1016"/>
      <c r="B19" s="1017"/>
      <c r="C19" s="1018"/>
      <c r="D19" s="788"/>
      <c r="E19" s="789"/>
      <c r="F19" s="789"/>
      <c r="G19" s="790"/>
    </row>
    <row r="20" spans="1:7" x14ac:dyDescent="0.15">
      <c r="A20" s="1016"/>
      <c r="B20" s="1017"/>
      <c r="C20" s="1018"/>
      <c r="D20" s="788"/>
      <c r="E20" s="789"/>
      <c r="F20" s="789"/>
      <c r="G20" s="790"/>
    </row>
    <row r="21" spans="1:7" x14ac:dyDescent="0.15">
      <c r="A21" s="1016"/>
      <c r="B21" s="1017"/>
      <c r="C21" s="1018"/>
      <c r="D21" s="788"/>
      <c r="E21" s="789"/>
      <c r="F21" s="789"/>
      <c r="G21" s="790"/>
    </row>
    <row r="22" spans="1:7" x14ac:dyDescent="0.15">
      <c r="A22" s="1016"/>
      <c r="B22" s="1017"/>
      <c r="C22" s="1018"/>
      <c r="D22" s="788"/>
      <c r="E22" s="789"/>
      <c r="F22" s="789"/>
      <c r="G22" s="790"/>
    </row>
    <row r="23" spans="1:7" x14ac:dyDescent="0.15">
      <c r="A23" s="1016"/>
      <c r="B23" s="1017"/>
      <c r="C23" s="1018"/>
      <c r="D23" s="788"/>
      <c r="E23" s="789"/>
      <c r="F23" s="789"/>
      <c r="G23" s="790"/>
    </row>
    <row r="24" spans="1:7" x14ac:dyDescent="0.15">
      <c r="A24" s="1016"/>
      <c r="B24" s="1017"/>
      <c r="C24" s="1018"/>
      <c r="D24" s="788"/>
      <c r="E24" s="789"/>
      <c r="F24" s="789"/>
      <c r="G24" s="790"/>
    </row>
    <row r="25" spans="1:7" x14ac:dyDescent="0.15">
      <c r="A25" s="1016"/>
      <c r="B25" s="1017"/>
      <c r="C25" s="1018"/>
      <c r="D25" s="788"/>
      <c r="E25" s="789"/>
      <c r="F25" s="789"/>
      <c r="G25" s="790"/>
    </row>
    <row r="26" spans="1:7" ht="67.5" customHeight="1" x14ac:dyDescent="0.15">
      <c r="A26" s="1016"/>
      <c r="B26" s="1017"/>
      <c r="C26" s="1018"/>
      <c r="D26" s="788"/>
      <c r="E26" s="789"/>
      <c r="F26" s="789"/>
      <c r="G26" s="790"/>
    </row>
    <row r="27" spans="1:7" ht="116.25" customHeight="1" x14ac:dyDescent="0.15">
      <c r="A27" s="1019"/>
      <c r="B27" s="1020"/>
      <c r="C27" s="1021"/>
      <c r="D27" s="834"/>
      <c r="E27" s="835"/>
      <c r="F27" s="835"/>
      <c r="G27" s="836"/>
    </row>
    <row r="28" spans="1:7" x14ac:dyDescent="0.15">
      <c r="A28" s="812" t="s">
        <v>22</v>
      </c>
      <c r="B28" s="813"/>
      <c r="C28" s="813"/>
      <c r="D28" s="813"/>
      <c r="E28" s="813"/>
      <c r="F28" s="813"/>
      <c r="G28" s="813"/>
    </row>
    <row r="29" spans="1:7" x14ac:dyDescent="0.15">
      <c r="A29" s="779" t="s">
        <v>261</v>
      </c>
      <c r="B29" s="780"/>
      <c r="C29" s="780"/>
      <c r="D29" s="780"/>
      <c r="E29" s="780"/>
      <c r="F29" s="780"/>
      <c r="G29" s="781"/>
    </row>
    <row r="30" spans="1:7" x14ac:dyDescent="0.15">
      <c r="A30" s="782"/>
      <c r="B30" s="783"/>
      <c r="C30" s="783"/>
      <c r="D30" s="783"/>
      <c r="E30" s="783"/>
      <c r="F30" s="783"/>
      <c r="G30" s="784"/>
    </row>
    <row r="31" spans="1:7" x14ac:dyDescent="0.15">
      <c r="A31" s="782"/>
      <c r="B31" s="783"/>
      <c r="C31" s="783"/>
      <c r="D31" s="783"/>
      <c r="E31" s="783"/>
      <c r="F31" s="783"/>
      <c r="G31" s="784"/>
    </row>
    <row r="32" spans="1:7" x14ac:dyDescent="0.15">
      <c r="A32" s="782"/>
      <c r="B32" s="783"/>
      <c r="C32" s="783"/>
      <c r="D32" s="783"/>
      <c r="E32" s="783"/>
      <c r="F32" s="783"/>
      <c r="G32" s="784"/>
    </row>
    <row r="33" spans="1:7" ht="15" thickBot="1" x14ac:dyDescent="0.2">
      <c r="A33" s="803" t="s">
        <v>30</v>
      </c>
      <c r="B33" s="804"/>
      <c r="C33" s="804"/>
      <c r="D33" s="804"/>
      <c r="E33" s="804"/>
      <c r="F33" s="804"/>
      <c r="G33" s="805"/>
    </row>
    <row r="34" spans="1:7" ht="14.25" customHeight="1" x14ac:dyDescent="0.15">
      <c r="A34" s="828" t="s">
        <v>51</v>
      </c>
      <c r="B34" s="829"/>
      <c r="C34" s="829"/>
      <c r="D34" s="829"/>
      <c r="E34" s="829"/>
      <c r="F34" s="829"/>
      <c r="G34" s="830"/>
    </row>
    <row r="35" spans="1:7" ht="6.75" customHeight="1" x14ac:dyDescent="0.15">
      <c r="A35" s="831"/>
      <c r="B35" s="832"/>
      <c r="C35" s="832"/>
      <c r="D35" s="832"/>
      <c r="E35" s="832"/>
      <c r="F35" s="832"/>
      <c r="G35" s="833"/>
    </row>
    <row r="36" spans="1:7" ht="12" customHeight="1" x14ac:dyDescent="0.15">
      <c r="A36" s="831"/>
      <c r="B36" s="832"/>
      <c r="C36" s="832"/>
      <c r="D36" s="832"/>
      <c r="E36" s="832"/>
      <c r="F36" s="832"/>
      <c r="G36" s="833"/>
    </row>
    <row r="37" spans="1:7" x14ac:dyDescent="0.15">
      <c r="A37" s="831"/>
      <c r="B37" s="832"/>
      <c r="C37" s="832"/>
      <c r="D37" s="832"/>
      <c r="E37" s="832"/>
      <c r="F37" s="832"/>
      <c r="G37" s="833"/>
    </row>
    <row r="38" spans="1:7" ht="15" thickBot="1" x14ac:dyDescent="0.2">
      <c r="A38" s="1010"/>
      <c r="B38" s="1011"/>
      <c r="C38" s="1011"/>
      <c r="D38" s="1011"/>
      <c r="E38" s="1011"/>
      <c r="F38" s="1011"/>
      <c r="G38" s="1012"/>
    </row>
    <row r="39" spans="1:7" ht="15" thickBot="1" x14ac:dyDescent="0.2">
      <c r="A39" s="794" t="s">
        <v>52</v>
      </c>
      <c r="B39" s="795"/>
      <c r="C39" s="795"/>
      <c r="D39" s="795"/>
      <c r="E39" s="795"/>
      <c r="F39" s="795"/>
      <c r="G39" s="796"/>
    </row>
    <row r="40" spans="1:7" ht="15" thickBot="1" x14ac:dyDescent="0.2">
      <c r="A40" s="797" t="s">
        <v>53</v>
      </c>
      <c r="B40" s="798"/>
      <c r="C40" s="798"/>
      <c r="D40" s="798"/>
      <c r="E40" s="798"/>
      <c r="F40" s="798"/>
      <c r="G40" s="799"/>
    </row>
    <row r="41" spans="1:7" ht="15" thickBot="1" x14ac:dyDescent="0.2">
      <c r="A41" s="794" t="s">
        <v>28</v>
      </c>
      <c r="B41" s="795"/>
      <c r="C41" s="795"/>
      <c r="D41" s="795"/>
      <c r="E41" s="795"/>
      <c r="F41" s="795"/>
      <c r="G41" s="796"/>
    </row>
    <row r="42" spans="1:7" ht="19.5" customHeight="1" x14ac:dyDescent="0.15">
      <c r="A42" s="800" t="s">
        <v>63</v>
      </c>
      <c r="B42" s="801"/>
      <c r="C42" s="801"/>
      <c r="D42" s="801"/>
      <c r="E42" s="801"/>
      <c r="F42" s="801"/>
      <c r="G42" s="802"/>
    </row>
    <row r="43" spans="1:7" ht="18" customHeight="1" x14ac:dyDescent="0.15">
      <c r="A43" s="747" t="s">
        <v>27</v>
      </c>
      <c r="B43" s="748"/>
      <c r="C43" s="748"/>
      <c r="D43" s="748"/>
      <c r="E43" s="748"/>
      <c r="F43" s="748"/>
      <c r="G43" s="749"/>
    </row>
    <row r="44" spans="1:7" x14ac:dyDescent="0.15">
      <c r="A44" s="9" t="s">
        <v>54</v>
      </c>
      <c r="B44" s="10"/>
      <c r="C44" s="10"/>
      <c r="D44" s="10"/>
      <c r="E44" s="10"/>
      <c r="F44" s="10"/>
      <c r="G44" s="10"/>
    </row>
    <row r="45" spans="1:7" x14ac:dyDescent="0.15">
      <c r="A45" s="743" t="s">
        <v>55</v>
      </c>
      <c r="B45" s="743"/>
      <c r="C45" s="11"/>
      <c r="D45" s="11"/>
      <c r="E45" s="11"/>
      <c r="F45" s="11"/>
      <c r="G45" s="11"/>
    </row>
    <row r="46" spans="1:7" x14ac:dyDescent="0.15">
      <c r="A46" s="12"/>
      <c r="B46" s="12"/>
      <c r="C46" s="12"/>
      <c r="D46" s="12"/>
      <c r="E46" s="12"/>
      <c r="F46" s="12"/>
      <c r="G46" s="12"/>
    </row>
  </sheetData>
  <mergeCells count="24">
    <mergeCell ref="A13:G13"/>
    <mergeCell ref="A1:A3"/>
    <mergeCell ref="B1:F3"/>
    <mergeCell ref="A4:G4"/>
    <mergeCell ref="A5:G5"/>
    <mergeCell ref="A6:G6"/>
    <mergeCell ref="A7:G7"/>
    <mergeCell ref="A8:G8"/>
    <mergeCell ref="A9:G9"/>
    <mergeCell ref="A10:G10"/>
    <mergeCell ref="A11:G11"/>
    <mergeCell ref="A12:G12"/>
    <mergeCell ref="A45:B45"/>
    <mergeCell ref="A14:C27"/>
    <mergeCell ref="D14:G27"/>
    <mergeCell ref="A28:G28"/>
    <mergeCell ref="A29:G32"/>
    <mergeCell ref="A33:G33"/>
    <mergeCell ref="A34:G38"/>
    <mergeCell ref="A39:G39"/>
    <mergeCell ref="A40:G40"/>
    <mergeCell ref="A41:G41"/>
    <mergeCell ref="A42:G42"/>
    <mergeCell ref="A43:G43"/>
  </mergeCells>
  <pageMargins left="0.7" right="0.7" top="0.75" bottom="0.75" header="0.3" footer="0.3"/>
  <drawing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E0A16F-8EEE-9C4C-AB90-0D433EBDB7C2}">
  <sheetPr>
    <tabColor theme="1" tint="0.14999847407452621"/>
  </sheetPr>
  <dimension ref="A1:G40"/>
  <sheetViews>
    <sheetView workbookViewId="0">
      <selection activeCell="L30" sqref="L30"/>
    </sheetView>
  </sheetViews>
  <sheetFormatPr baseColWidth="10" defaultRowHeight="15" x14ac:dyDescent="0.2"/>
  <cols>
    <col min="1" max="7" width="17.5" customWidth="1"/>
  </cols>
  <sheetData>
    <row r="1" spans="1:7" ht="28" x14ac:dyDescent="0.2">
      <c r="A1" s="1037" t="s">
        <v>162</v>
      </c>
      <c r="B1" s="1028"/>
      <c r="C1" s="1028"/>
      <c r="D1" s="1028"/>
      <c r="E1" s="1028"/>
      <c r="F1" s="1029"/>
      <c r="G1" s="13" t="s">
        <v>137</v>
      </c>
    </row>
    <row r="2" spans="1:7" x14ac:dyDescent="0.2">
      <c r="A2" s="1030"/>
      <c r="B2" s="1031"/>
      <c r="C2" s="1031"/>
      <c r="D2" s="1031"/>
      <c r="E2" s="1031"/>
      <c r="F2" s="1032"/>
      <c r="G2" s="4" t="s">
        <v>39</v>
      </c>
    </row>
    <row r="3" spans="1:7" x14ac:dyDescent="0.2">
      <c r="A3" s="1033"/>
      <c r="B3" s="1034"/>
      <c r="C3" s="1034"/>
      <c r="D3" s="1034"/>
      <c r="E3" s="1034"/>
      <c r="F3" s="1035"/>
      <c r="G3" s="4" t="s">
        <v>38</v>
      </c>
    </row>
    <row r="4" spans="1:7" x14ac:dyDescent="0.2">
      <c r="A4" s="1025" t="s">
        <v>37</v>
      </c>
      <c r="B4" s="1023"/>
      <c r="C4" s="1023"/>
      <c r="D4" s="1023"/>
      <c r="E4" s="1023"/>
      <c r="F4" s="1023"/>
      <c r="G4" s="1024"/>
    </row>
    <row r="5" spans="1:7" x14ac:dyDescent="0.2">
      <c r="A5" s="1022" t="s">
        <v>163</v>
      </c>
      <c r="B5" s="1023"/>
      <c r="C5" s="1023"/>
      <c r="D5" s="1023"/>
      <c r="E5" s="1023"/>
      <c r="F5" s="1023"/>
      <c r="G5" s="1024"/>
    </row>
    <row r="6" spans="1:7" x14ac:dyDescent="0.2">
      <c r="A6" s="1025" t="s">
        <v>36</v>
      </c>
      <c r="B6" s="1023"/>
      <c r="C6" s="1023"/>
      <c r="D6" s="1023"/>
      <c r="E6" s="1023"/>
      <c r="F6" s="1023"/>
      <c r="G6" s="1024"/>
    </row>
    <row r="7" spans="1:7" x14ac:dyDescent="0.2">
      <c r="A7" s="1022" t="s">
        <v>164</v>
      </c>
      <c r="B7" s="1023"/>
      <c r="C7" s="1023"/>
      <c r="D7" s="1023"/>
      <c r="E7" s="1023"/>
      <c r="F7" s="1023"/>
      <c r="G7" s="1024"/>
    </row>
    <row r="8" spans="1:7" x14ac:dyDescent="0.2">
      <c r="A8" s="1025" t="s">
        <v>35</v>
      </c>
      <c r="B8" s="1023"/>
      <c r="C8" s="1023"/>
      <c r="D8" s="1023"/>
      <c r="E8" s="1023"/>
      <c r="F8" s="1023"/>
      <c r="G8" s="1024"/>
    </row>
    <row r="9" spans="1:7" x14ac:dyDescent="0.2">
      <c r="A9" s="1022" t="s">
        <v>165</v>
      </c>
      <c r="B9" s="1023"/>
      <c r="C9" s="1023"/>
      <c r="D9" s="1023"/>
      <c r="E9" s="1023"/>
      <c r="F9" s="1023"/>
      <c r="G9" s="1024"/>
    </row>
    <row r="10" spans="1:7" x14ac:dyDescent="0.2">
      <c r="A10" s="1025" t="s">
        <v>34</v>
      </c>
      <c r="B10" s="1023"/>
      <c r="C10" s="1023"/>
      <c r="D10" s="1023"/>
      <c r="E10" s="1023"/>
      <c r="F10" s="1023"/>
      <c r="G10" s="1024"/>
    </row>
    <row r="11" spans="1:7" x14ac:dyDescent="0.2">
      <c r="A11" s="1022" t="s">
        <v>141</v>
      </c>
      <c r="B11" s="1023"/>
      <c r="C11" s="1023"/>
      <c r="D11" s="1023"/>
      <c r="E11" s="1023"/>
      <c r="F11" s="1023"/>
      <c r="G11" s="1024"/>
    </row>
    <row r="12" spans="1:7" x14ac:dyDescent="0.2">
      <c r="A12" s="1025" t="s">
        <v>33</v>
      </c>
      <c r="B12" s="1023"/>
      <c r="C12" s="1023"/>
      <c r="D12" s="1023"/>
      <c r="E12" s="1023"/>
      <c r="F12" s="1023"/>
      <c r="G12" s="1024"/>
    </row>
    <row r="13" spans="1:7" x14ac:dyDescent="0.2">
      <c r="A13" s="1026" t="s">
        <v>166</v>
      </c>
      <c r="B13" s="1023"/>
      <c r="C13" s="1024"/>
      <c r="D13" s="1027" t="s">
        <v>143</v>
      </c>
      <c r="E13" s="1028"/>
      <c r="F13" s="1028"/>
      <c r="G13" s="1029"/>
    </row>
    <row r="14" spans="1:7" x14ac:dyDescent="0.2">
      <c r="A14" s="1036" t="s">
        <v>167</v>
      </c>
      <c r="B14" s="1028"/>
      <c r="C14" s="1029"/>
      <c r="D14" s="1030"/>
      <c r="E14" s="1031"/>
      <c r="F14" s="1031"/>
      <c r="G14" s="1032"/>
    </row>
    <row r="15" spans="1:7" x14ac:dyDescent="0.2">
      <c r="A15" s="1030"/>
      <c r="B15" s="1031"/>
      <c r="C15" s="1032"/>
      <c r="D15" s="1030"/>
      <c r="E15" s="1031"/>
      <c r="F15" s="1031"/>
      <c r="G15" s="1032"/>
    </row>
    <row r="16" spans="1:7" x14ac:dyDescent="0.2">
      <c r="A16" s="1030"/>
      <c r="B16" s="1031"/>
      <c r="C16" s="1032"/>
      <c r="D16" s="1030"/>
      <c r="E16" s="1031"/>
      <c r="F16" s="1031"/>
      <c r="G16" s="1032"/>
    </row>
    <row r="17" spans="1:7" x14ac:dyDescent="0.2">
      <c r="A17" s="1030"/>
      <c r="B17" s="1031"/>
      <c r="C17" s="1032"/>
      <c r="D17" s="1030"/>
      <c r="E17" s="1031"/>
      <c r="F17" s="1031"/>
      <c r="G17" s="1032"/>
    </row>
    <row r="18" spans="1:7" x14ac:dyDescent="0.2">
      <c r="A18" s="1030"/>
      <c r="B18" s="1031"/>
      <c r="C18" s="1032"/>
      <c r="D18" s="1030"/>
      <c r="E18" s="1031"/>
      <c r="F18" s="1031"/>
      <c r="G18" s="1032"/>
    </row>
    <row r="19" spans="1:7" x14ac:dyDescent="0.2">
      <c r="A19" s="1030"/>
      <c r="B19" s="1031"/>
      <c r="C19" s="1032"/>
      <c r="D19" s="1030"/>
      <c r="E19" s="1031"/>
      <c r="F19" s="1031"/>
      <c r="G19" s="1032"/>
    </row>
    <row r="20" spans="1:7" x14ac:dyDescent="0.2">
      <c r="A20" s="1030"/>
      <c r="B20" s="1031"/>
      <c r="C20" s="1032"/>
      <c r="D20" s="1030"/>
      <c r="E20" s="1031"/>
      <c r="F20" s="1031"/>
      <c r="G20" s="1032"/>
    </row>
    <row r="21" spans="1:7" x14ac:dyDescent="0.2">
      <c r="A21" s="1030"/>
      <c r="B21" s="1031"/>
      <c r="C21" s="1032"/>
      <c r="D21" s="1030"/>
      <c r="E21" s="1031"/>
      <c r="F21" s="1031"/>
      <c r="G21" s="1032"/>
    </row>
    <row r="22" spans="1:7" x14ac:dyDescent="0.2">
      <c r="A22" s="1030"/>
      <c r="B22" s="1031"/>
      <c r="C22" s="1032"/>
      <c r="D22" s="1030"/>
      <c r="E22" s="1031"/>
      <c r="F22" s="1031"/>
      <c r="G22" s="1032"/>
    </row>
    <row r="23" spans="1:7" x14ac:dyDescent="0.2">
      <c r="A23" s="1030"/>
      <c r="B23" s="1031"/>
      <c r="C23" s="1032"/>
      <c r="D23" s="1030"/>
      <c r="E23" s="1031"/>
      <c r="F23" s="1031"/>
      <c r="G23" s="1032"/>
    </row>
    <row r="24" spans="1:7" x14ac:dyDescent="0.2">
      <c r="A24" s="1030"/>
      <c r="B24" s="1031"/>
      <c r="C24" s="1032"/>
      <c r="D24" s="1030"/>
      <c r="E24" s="1031"/>
      <c r="F24" s="1031"/>
      <c r="G24" s="1032"/>
    </row>
    <row r="25" spans="1:7" x14ac:dyDescent="0.2">
      <c r="A25" s="1033"/>
      <c r="B25" s="1034"/>
      <c r="C25" s="1035"/>
      <c r="D25" s="1033"/>
      <c r="E25" s="1034"/>
      <c r="F25" s="1034"/>
      <c r="G25" s="1035"/>
    </row>
    <row r="26" spans="1:7" x14ac:dyDescent="0.2">
      <c r="A26" s="1025" t="s">
        <v>43</v>
      </c>
      <c r="B26" s="1023"/>
      <c r="C26" s="1023"/>
      <c r="D26" s="1023"/>
      <c r="E26" s="1023"/>
      <c r="F26" s="1023"/>
      <c r="G26" s="1024"/>
    </row>
    <row r="27" spans="1:7" x14ac:dyDescent="0.2">
      <c r="A27" s="1042" t="s">
        <v>168</v>
      </c>
      <c r="B27" s="1028"/>
      <c r="C27" s="1028"/>
      <c r="D27" s="1028"/>
      <c r="E27" s="1028"/>
      <c r="F27" s="1028"/>
      <c r="G27" s="1029"/>
    </row>
    <row r="28" spans="1:7" x14ac:dyDescent="0.2">
      <c r="A28" s="1033"/>
      <c r="B28" s="1034"/>
      <c r="C28" s="1034"/>
      <c r="D28" s="1034"/>
      <c r="E28" s="1034"/>
      <c r="F28" s="1034"/>
      <c r="G28" s="1035"/>
    </row>
    <row r="29" spans="1:7" x14ac:dyDescent="0.2">
      <c r="A29" s="14"/>
      <c r="B29" s="14"/>
      <c r="C29" s="14"/>
      <c r="D29" s="14"/>
      <c r="E29" s="14"/>
      <c r="F29" s="14"/>
      <c r="G29" s="14"/>
    </row>
    <row r="30" spans="1:7" x14ac:dyDescent="0.2">
      <c r="A30" s="14"/>
      <c r="B30" s="14"/>
      <c r="C30" s="14"/>
      <c r="D30" s="14"/>
      <c r="E30" s="14"/>
      <c r="F30" s="14"/>
      <c r="G30" s="14"/>
    </row>
    <row r="31" spans="1:7" x14ac:dyDescent="0.2">
      <c r="A31" s="1025" t="s">
        <v>30</v>
      </c>
      <c r="B31" s="1023"/>
      <c r="C31" s="1023"/>
      <c r="D31" s="1023"/>
      <c r="E31" s="1023"/>
      <c r="F31" s="1023"/>
      <c r="G31" s="1024"/>
    </row>
    <row r="32" spans="1:7" x14ac:dyDescent="0.2">
      <c r="A32" s="1043" t="s">
        <v>144</v>
      </c>
      <c r="B32" s="1034"/>
      <c r="C32" s="1034"/>
      <c r="D32" s="1034"/>
      <c r="E32" s="1034"/>
      <c r="F32" s="1034"/>
      <c r="G32" s="1035"/>
    </row>
    <row r="33" spans="1:7" x14ac:dyDescent="0.2">
      <c r="A33" s="1025" t="s">
        <v>29</v>
      </c>
      <c r="B33" s="1023"/>
      <c r="C33" s="1023"/>
      <c r="D33" s="1023"/>
      <c r="E33" s="1023"/>
      <c r="F33" s="1023"/>
      <c r="G33" s="1024"/>
    </row>
    <row r="34" spans="1:7" x14ac:dyDescent="0.2">
      <c r="A34" s="1070"/>
      <c r="B34" s="1023"/>
      <c r="C34" s="1023"/>
      <c r="D34" s="1023"/>
      <c r="E34" s="1023"/>
      <c r="F34" s="1023"/>
      <c r="G34" s="1024"/>
    </row>
    <row r="35" spans="1:7" ht="16" thickBot="1" x14ac:dyDescent="0.25">
      <c r="A35" s="1025" t="s">
        <v>28</v>
      </c>
      <c r="B35" s="1023"/>
      <c r="C35" s="1023"/>
      <c r="D35" s="1023"/>
      <c r="E35" s="1023"/>
      <c r="F35" s="1023"/>
      <c r="G35" s="1024"/>
    </row>
    <row r="36" spans="1:7" ht="16" thickBot="1" x14ac:dyDescent="0.25">
      <c r="A36" s="1044"/>
      <c r="B36" s="1045"/>
      <c r="C36" s="1045"/>
      <c r="D36" s="1045"/>
      <c r="E36" s="1045"/>
      <c r="F36" s="1045"/>
      <c r="G36" s="1046"/>
    </row>
    <row r="37" spans="1:7" x14ac:dyDescent="0.2">
      <c r="A37" s="1022" t="s">
        <v>27</v>
      </c>
      <c r="B37" s="1023"/>
      <c r="C37" s="1023"/>
      <c r="D37" s="1023"/>
      <c r="E37" s="1023"/>
      <c r="F37" s="1023"/>
      <c r="G37" s="1024"/>
    </row>
    <row r="38" spans="1:7" x14ac:dyDescent="0.2">
      <c r="A38" s="1060"/>
      <c r="B38" s="1024"/>
      <c r="C38" s="13"/>
      <c r="D38" s="13"/>
      <c r="E38" s="13"/>
      <c r="F38" s="13"/>
      <c r="G38" s="13"/>
    </row>
    <row r="39" spans="1:7" x14ac:dyDescent="0.2">
      <c r="A39" s="1026" t="s">
        <v>145</v>
      </c>
      <c r="B39" s="1024"/>
      <c r="C39" s="15"/>
      <c r="D39" s="15"/>
      <c r="E39" s="15"/>
      <c r="F39" s="15"/>
      <c r="G39" s="15"/>
    </row>
    <row r="40" spans="1:7" x14ac:dyDescent="0.2">
      <c r="A40" s="1026" t="s">
        <v>42</v>
      </c>
      <c r="B40" s="1024"/>
      <c r="C40" s="16"/>
      <c r="D40" s="16"/>
      <c r="E40" s="16"/>
      <c r="F40" s="16"/>
      <c r="G40" s="16"/>
    </row>
  </sheetData>
  <mergeCells count="25">
    <mergeCell ref="A8:G8"/>
    <mergeCell ref="A1:F3"/>
    <mergeCell ref="A4:G4"/>
    <mergeCell ref="A5:G5"/>
    <mergeCell ref="A6:G6"/>
    <mergeCell ref="A7:G7"/>
    <mergeCell ref="A9:G9"/>
    <mergeCell ref="A10:G10"/>
    <mergeCell ref="A11:G11"/>
    <mergeCell ref="A12:G12"/>
    <mergeCell ref="A13:C13"/>
    <mergeCell ref="D13:G25"/>
    <mergeCell ref="A14:C25"/>
    <mergeCell ref="A40:B40"/>
    <mergeCell ref="A26:G26"/>
    <mergeCell ref="A27:G28"/>
    <mergeCell ref="A31:G31"/>
    <mergeCell ref="A32:G32"/>
    <mergeCell ref="A33:G33"/>
    <mergeCell ref="A34:G34"/>
    <mergeCell ref="A35:G35"/>
    <mergeCell ref="A36:G36"/>
    <mergeCell ref="A37:G37"/>
    <mergeCell ref="A38:B38"/>
    <mergeCell ref="A39:B39"/>
  </mergeCells>
  <pageMargins left="0.7" right="0.7" top="0.75" bottom="0.75" header="0.3" footer="0.3"/>
  <drawing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6EA8C1-B228-CE40-AEBC-05D31C190A2A}">
  <dimension ref="A1:G36"/>
  <sheetViews>
    <sheetView workbookViewId="0">
      <selection activeCell="A14" sqref="A14:C25"/>
    </sheetView>
  </sheetViews>
  <sheetFormatPr baseColWidth="10" defaultRowHeight="15" x14ac:dyDescent="0.2"/>
  <cols>
    <col min="1" max="7" width="19.33203125" customWidth="1"/>
  </cols>
  <sheetData>
    <row r="1" spans="1:7" ht="28" x14ac:dyDescent="0.2">
      <c r="A1" s="1037" t="s">
        <v>158</v>
      </c>
      <c r="B1" s="1028"/>
      <c r="C1" s="1028"/>
      <c r="D1" s="1028"/>
      <c r="E1" s="1028"/>
      <c r="F1" s="1029"/>
      <c r="G1" s="13" t="s">
        <v>137</v>
      </c>
    </row>
    <row r="2" spans="1:7" x14ac:dyDescent="0.2">
      <c r="A2" s="1030"/>
      <c r="B2" s="1031"/>
      <c r="C2" s="1031"/>
      <c r="D2" s="1031"/>
      <c r="E2" s="1031"/>
      <c r="F2" s="1032"/>
      <c r="G2" s="4" t="s">
        <v>39</v>
      </c>
    </row>
    <row r="3" spans="1:7" x14ac:dyDescent="0.2">
      <c r="A3" s="1033"/>
      <c r="B3" s="1034"/>
      <c r="C3" s="1034"/>
      <c r="D3" s="1034"/>
      <c r="E3" s="1034"/>
      <c r="F3" s="1035"/>
      <c r="G3" s="4" t="s">
        <v>38</v>
      </c>
    </row>
    <row r="4" spans="1:7" x14ac:dyDescent="0.2">
      <c r="A4" s="1025" t="s">
        <v>37</v>
      </c>
      <c r="B4" s="1023"/>
      <c r="C4" s="1023"/>
      <c r="D4" s="1023"/>
      <c r="E4" s="1023"/>
      <c r="F4" s="1023"/>
      <c r="G4" s="1024"/>
    </row>
    <row r="5" spans="1:7" x14ac:dyDescent="0.2">
      <c r="A5" s="1022" t="s">
        <v>159</v>
      </c>
      <c r="B5" s="1023"/>
      <c r="C5" s="1023"/>
      <c r="D5" s="1023"/>
      <c r="E5" s="1023"/>
      <c r="F5" s="1023"/>
      <c r="G5" s="1024"/>
    </row>
    <row r="6" spans="1:7" x14ac:dyDescent="0.2">
      <c r="A6" s="1025" t="s">
        <v>36</v>
      </c>
      <c r="B6" s="1023"/>
      <c r="C6" s="1023"/>
      <c r="D6" s="1023"/>
      <c r="E6" s="1023"/>
      <c r="F6" s="1023"/>
      <c r="G6" s="1024"/>
    </row>
    <row r="7" spans="1:7" x14ac:dyDescent="0.2">
      <c r="A7" s="1022" t="s">
        <v>160</v>
      </c>
      <c r="B7" s="1023"/>
      <c r="C7" s="1023"/>
      <c r="D7" s="1023"/>
      <c r="E7" s="1023"/>
      <c r="F7" s="1023"/>
      <c r="G7" s="1024"/>
    </row>
    <row r="8" spans="1:7" x14ac:dyDescent="0.2">
      <c r="A8" s="1025" t="s">
        <v>35</v>
      </c>
      <c r="B8" s="1023"/>
      <c r="C8" s="1023"/>
      <c r="D8" s="1023"/>
      <c r="E8" s="1023"/>
      <c r="F8" s="1023"/>
      <c r="G8" s="1024"/>
    </row>
    <row r="9" spans="1:7" x14ac:dyDescent="0.2">
      <c r="A9" s="1022" t="s">
        <v>140</v>
      </c>
      <c r="B9" s="1023"/>
      <c r="C9" s="1023"/>
      <c r="D9" s="1023"/>
      <c r="E9" s="1023"/>
      <c r="F9" s="1023"/>
      <c r="G9" s="1024"/>
    </row>
    <row r="10" spans="1:7" x14ac:dyDescent="0.2">
      <c r="A10" s="1025" t="s">
        <v>149</v>
      </c>
      <c r="B10" s="1023"/>
      <c r="C10" s="1023"/>
      <c r="D10" s="1023"/>
      <c r="E10" s="1023"/>
      <c r="F10" s="1023"/>
      <c r="G10" s="1024"/>
    </row>
    <row r="11" spans="1:7" x14ac:dyDescent="0.2">
      <c r="A11" s="1022" t="s">
        <v>141</v>
      </c>
      <c r="B11" s="1023"/>
      <c r="C11" s="1023"/>
      <c r="D11" s="1023"/>
      <c r="E11" s="1023"/>
      <c r="F11" s="1023"/>
      <c r="G11" s="1024"/>
    </row>
    <row r="12" spans="1:7" x14ac:dyDescent="0.2">
      <c r="A12" s="1025" t="s">
        <v>33</v>
      </c>
      <c r="B12" s="1023"/>
      <c r="C12" s="1023"/>
      <c r="D12" s="1023"/>
      <c r="E12" s="1023"/>
      <c r="F12" s="1023"/>
      <c r="G12" s="1024"/>
    </row>
    <row r="13" spans="1:7" x14ac:dyDescent="0.2">
      <c r="A13" s="1026" t="s">
        <v>159</v>
      </c>
      <c r="B13" s="1023"/>
      <c r="C13" s="1024"/>
      <c r="D13" s="1027" t="s">
        <v>143</v>
      </c>
      <c r="E13" s="1028"/>
      <c r="F13" s="1028"/>
      <c r="G13" s="1029"/>
    </row>
    <row r="14" spans="1:7" x14ac:dyDescent="0.2">
      <c r="A14" s="1041" t="s">
        <v>161</v>
      </c>
      <c r="B14" s="1028"/>
      <c r="C14" s="1029"/>
      <c r="D14" s="1030"/>
      <c r="E14" s="1031"/>
      <c r="F14" s="1031"/>
      <c r="G14" s="1032"/>
    </row>
    <row r="15" spans="1:7" x14ac:dyDescent="0.2">
      <c r="A15" s="1030"/>
      <c r="B15" s="1031"/>
      <c r="C15" s="1032"/>
      <c r="D15" s="1030"/>
      <c r="E15" s="1031"/>
      <c r="F15" s="1031"/>
      <c r="G15" s="1032"/>
    </row>
    <row r="16" spans="1:7" x14ac:dyDescent="0.2">
      <c r="A16" s="1030"/>
      <c r="B16" s="1031"/>
      <c r="C16" s="1032"/>
      <c r="D16" s="1030"/>
      <c r="E16" s="1031"/>
      <c r="F16" s="1031"/>
      <c r="G16" s="1032"/>
    </row>
    <row r="17" spans="1:7" x14ac:dyDescent="0.2">
      <c r="A17" s="1030"/>
      <c r="B17" s="1031"/>
      <c r="C17" s="1032"/>
      <c r="D17" s="1030"/>
      <c r="E17" s="1031"/>
      <c r="F17" s="1031"/>
      <c r="G17" s="1032"/>
    </row>
    <row r="18" spans="1:7" x14ac:dyDescent="0.2">
      <c r="A18" s="1030"/>
      <c r="B18" s="1031"/>
      <c r="C18" s="1032"/>
      <c r="D18" s="1030"/>
      <c r="E18" s="1031"/>
      <c r="F18" s="1031"/>
      <c r="G18" s="1032"/>
    </row>
    <row r="19" spans="1:7" x14ac:dyDescent="0.2">
      <c r="A19" s="1030"/>
      <c r="B19" s="1031"/>
      <c r="C19" s="1032"/>
      <c r="D19" s="1030"/>
      <c r="E19" s="1031"/>
      <c r="F19" s="1031"/>
      <c r="G19" s="1032"/>
    </row>
    <row r="20" spans="1:7" x14ac:dyDescent="0.2">
      <c r="A20" s="1030"/>
      <c r="B20" s="1031"/>
      <c r="C20" s="1032"/>
      <c r="D20" s="1030"/>
      <c r="E20" s="1031"/>
      <c r="F20" s="1031"/>
      <c r="G20" s="1032"/>
    </row>
    <row r="21" spans="1:7" x14ac:dyDescent="0.2">
      <c r="A21" s="1030"/>
      <c r="B21" s="1031"/>
      <c r="C21" s="1032"/>
      <c r="D21" s="1030"/>
      <c r="E21" s="1031"/>
      <c r="F21" s="1031"/>
      <c r="G21" s="1032"/>
    </row>
    <row r="22" spans="1:7" x14ac:dyDescent="0.2">
      <c r="A22" s="1030"/>
      <c r="B22" s="1031"/>
      <c r="C22" s="1032"/>
      <c r="D22" s="1030"/>
      <c r="E22" s="1031"/>
      <c r="F22" s="1031"/>
      <c r="G22" s="1032"/>
    </row>
    <row r="23" spans="1:7" x14ac:dyDescent="0.2">
      <c r="A23" s="1030"/>
      <c r="B23" s="1031"/>
      <c r="C23" s="1032"/>
      <c r="D23" s="1030"/>
      <c r="E23" s="1031"/>
      <c r="F23" s="1031"/>
      <c r="G23" s="1032"/>
    </row>
    <row r="24" spans="1:7" x14ac:dyDescent="0.2">
      <c r="A24" s="1030"/>
      <c r="B24" s="1031"/>
      <c r="C24" s="1032"/>
      <c r="D24" s="1030"/>
      <c r="E24" s="1031"/>
      <c r="F24" s="1031"/>
      <c r="G24" s="1032"/>
    </row>
    <row r="25" spans="1:7" x14ac:dyDescent="0.2">
      <c r="A25" s="1033"/>
      <c r="B25" s="1034"/>
      <c r="C25" s="1035"/>
      <c r="D25" s="1033"/>
      <c r="E25" s="1034"/>
      <c r="F25" s="1034"/>
      <c r="G25" s="1035"/>
    </row>
    <row r="26" spans="1:7" x14ac:dyDescent="0.2">
      <c r="A26" s="1025" t="s">
        <v>43</v>
      </c>
      <c r="B26" s="1023"/>
      <c r="C26" s="1023"/>
      <c r="D26" s="1023"/>
      <c r="E26" s="1023"/>
      <c r="F26" s="1023"/>
      <c r="G26" s="1024"/>
    </row>
    <row r="27" spans="1:7" x14ac:dyDescent="0.2">
      <c r="A27" s="1042"/>
      <c r="B27" s="1028"/>
      <c r="C27" s="1028"/>
      <c r="D27" s="1028"/>
      <c r="E27" s="1028"/>
      <c r="F27" s="1028"/>
      <c r="G27" s="1029"/>
    </row>
    <row r="28" spans="1:7" x14ac:dyDescent="0.2">
      <c r="A28" s="1033"/>
      <c r="B28" s="1034"/>
      <c r="C28" s="1034"/>
      <c r="D28" s="1034"/>
      <c r="E28" s="1034"/>
      <c r="F28" s="1034"/>
      <c r="G28" s="1035"/>
    </row>
    <row r="29" spans="1:7" x14ac:dyDescent="0.2">
      <c r="A29" s="1025" t="s">
        <v>30</v>
      </c>
      <c r="B29" s="1023"/>
      <c r="C29" s="1023"/>
      <c r="D29" s="1023"/>
      <c r="E29" s="1023"/>
      <c r="F29" s="1023"/>
      <c r="G29" s="1024"/>
    </row>
    <row r="30" spans="1:7" x14ac:dyDescent="0.2">
      <c r="A30" s="1043" t="s">
        <v>144</v>
      </c>
      <c r="B30" s="1034"/>
      <c r="C30" s="1034"/>
      <c r="D30" s="1034"/>
      <c r="E30" s="1034"/>
      <c r="F30" s="1034"/>
      <c r="G30" s="1035"/>
    </row>
    <row r="31" spans="1:7" x14ac:dyDescent="0.2">
      <c r="A31" s="1025" t="s">
        <v>29</v>
      </c>
      <c r="B31" s="1023"/>
      <c r="C31" s="1023"/>
      <c r="D31" s="1023"/>
      <c r="E31" s="1023"/>
      <c r="F31" s="1023"/>
      <c r="G31" s="1024"/>
    </row>
    <row r="32" spans="1:7" x14ac:dyDescent="0.2">
      <c r="A32" s="1022"/>
      <c r="B32" s="1023"/>
      <c r="C32" s="1023"/>
      <c r="D32" s="1023"/>
      <c r="E32" s="1023"/>
      <c r="F32" s="1023"/>
      <c r="G32" s="1024"/>
    </row>
    <row r="33" spans="1:7" x14ac:dyDescent="0.2">
      <c r="A33" s="1025" t="s">
        <v>28</v>
      </c>
      <c r="B33" s="1023"/>
      <c r="C33" s="1023"/>
      <c r="D33" s="1023"/>
      <c r="E33" s="1023"/>
      <c r="F33" s="1023"/>
      <c r="G33" s="1024"/>
    </row>
    <row r="34" spans="1:7" x14ac:dyDescent="0.2">
      <c r="A34" s="1022"/>
      <c r="B34" s="1023"/>
      <c r="C34" s="1023"/>
      <c r="D34" s="1023"/>
      <c r="E34" s="1023"/>
      <c r="F34" s="1023"/>
      <c r="G34" s="1024"/>
    </row>
    <row r="35" spans="1:7" x14ac:dyDescent="0.2">
      <c r="A35" s="1036" t="s">
        <v>27</v>
      </c>
      <c r="B35" s="1028"/>
      <c r="C35" s="1028"/>
      <c r="D35" s="1028"/>
      <c r="E35" s="1028"/>
      <c r="F35" s="1028"/>
      <c r="G35" s="1029"/>
    </row>
    <row r="36" spans="1:7" x14ac:dyDescent="0.2">
      <c r="A36" s="1026" t="s">
        <v>42</v>
      </c>
      <c r="B36" s="1038"/>
      <c r="C36" s="16"/>
      <c r="D36" s="16"/>
      <c r="E36" s="16"/>
      <c r="F36" s="16"/>
      <c r="G36" s="16"/>
    </row>
  </sheetData>
  <mergeCells count="23">
    <mergeCell ref="A8:G8"/>
    <mergeCell ref="A1:F3"/>
    <mergeCell ref="A4:G4"/>
    <mergeCell ref="A5:G5"/>
    <mergeCell ref="A6:G6"/>
    <mergeCell ref="A7:G7"/>
    <mergeCell ref="A9:G9"/>
    <mergeCell ref="A10:G10"/>
    <mergeCell ref="A11:G11"/>
    <mergeCell ref="A12:G12"/>
    <mergeCell ref="A13:C13"/>
    <mergeCell ref="D13:G25"/>
    <mergeCell ref="A14:C25"/>
    <mergeCell ref="A36:B36"/>
    <mergeCell ref="A33:G33"/>
    <mergeCell ref="A34:G34"/>
    <mergeCell ref="A35:G35"/>
    <mergeCell ref="A26:G26"/>
    <mergeCell ref="A27:G28"/>
    <mergeCell ref="A29:G29"/>
    <mergeCell ref="A30:G30"/>
    <mergeCell ref="A31:G31"/>
    <mergeCell ref="A32:G32"/>
  </mergeCells>
  <pageMargins left="0.7" right="0.7" top="0.75" bottom="0.75" header="0.3" footer="0.3"/>
  <drawing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630317-1B05-B248-9794-2006267350C9}">
  <dimension ref="A1"/>
  <sheetViews>
    <sheetView workbookViewId="0"/>
  </sheetViews>
  <sheetFormatPr baseColWidth="10" defaultRowHeight="15" x14ac:dyDescent="0.2"/>
  <sheetData/>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38DF0E-AFF8-704E-BFAB-98865907CF3B}">
  <sheetPr>
    <tabColor rgb="FFFF0000"/>
  </sheetPr>
  <dimension ref="A1:G44"/>
  <sheetViews>
    <sheetView workbookViewId="0">
      <selection activeCell="J27" sqref="J27"/>
    </sheetView>
  </sheetViews>
  <sheetFormatPr baseColWidth="10" defaultColWidth="11.5" defaultRowHeight="14" x14ac:dyDescent="0.15"/>
  <cols>
    <col min="1" max="1" width="43.83203125" style="8" customWidth="1"/>
    <col min="2" max="2" width="12.83203125" style="8" customWidth="1"/>
    <col min="3" max="3" width="15.5" style="8" customWidth="1"/>
    <col min="4" max="4" width="9.6640625" style="8" customWidth="1"/>
    <col min="5" max="5" width="10.5" style="8" customWidth="1"/>
    <col min="6" max="6" width="11.5" style="8"/>
    <col min="7" max="7" width="21.33203125" style="8" customWidth="1"/>
    <col min="8" max="256" width="11.5" style="8"/>
    <col min="257" max="257" width="43.83203125" style="8" customWidth="1"/>
    <col min="258" max="258" width="12.83203125" style="8" customWidth="1"/>
    <col min="259" max="259" width="15.5" style="8" customWidth="1"/>
    <col min="260" max="262" width="11.5" style="8"/>
    <col min="263" max="263" width="26.6640625" style="8" customWidth="1"/>
    <col min="264" max="512" width="11.5" style="8"/>
    <col min="513" max="513" width="43.83203125" style="8" customWidth="1"/>
    <col min="514" max="514" width="12.83203125" style="8" customWidth="1"/>
    <col min="515" max="515" width="15.5" style="8" customWidth="1"/>
    <col min="516" max="518" width="11.5" style="8"/>
    <col min="519" max="519" width="26.6640625" style="8" customWidth="1"/>
    <col min="520" max="768" width="11.5" style="8"/>
    <col min="769" max="769" width="43.83203125" style="8" customWidth="1"/>
    <col min="770" max="770" width="12.83203125" style="8" customWidth="1"/>
    <col min="771" max="771" width="15.5" style="8" customWidth="1"/>
    <col min="772" max="774" width="11.5" style="8"/>
    <col min="775" max="775" width="26.6640625" style="8" customWidth="1"/>
    <col min="776" max="1024" width="11.5" style="8"/>
    <col min="1025" max="1025" width="43.83203125" style="8" customWidth="1"/>
    <col min="1026" max="1026" width="12.83203125" style="8" customWidth="1"/>
    <col min="1027" max="1027" width="15.5" style="8" customWidth="1"/>
    <col min="1028" max="1030" width="11.5" style="8"/>
    <col min="1031" max="1031" width="26.6640625" style="8" customWidth="1"/>
    <col min="1032" max="1280" width="11.5" style="8"/>
    <col min="1281" max="1281" width="43.83203125" style="8" customWidth="1"/>
    <col min="1282" max="1282" width="12.83203125" style="8" customWidth="1"/>
    <col min="1283" max="1283" width="15.5" style="8" customWidth="1"/>
    <col min="1284" max="1286" width="11.5" style="8"/>
    <col min="1287" max="1287" width="26.6640625" style="8" customWidth="1"/>
    <col min="1288" max="1536" width="11.5" style="8"/>
    <col min="1537" max="1537" width="43.83203125" style="8" customWidth="1"/>
    <col min="1538" max="1538" width="12.83203125" style="8" customWidth="1"/>
    <col min="1539" max="1539" width="15.5" style="8" customWidth="1"/>
    <col min="1540" max="1542" width="11.5" style="8"/>
    <col min="1543" max="1543" width="26.6640625" style="8" customWidth="1"/>
    <col min="1544" max="1792" width="11.5" style="8"/>
    <col min="1793" max="1793" width="43.83203125" style="8" customWidth="1"/>
    <col min="1794" max="1794" width="12.83203125" style="8" customWidth="1"/>
    <col min="1795" max="1795" width="15.5" style="8" customWidth="1"/>
    <col min="1796" max="1798" width="11.5" style="8"/>
    <col min="1799" max="1799" width="26.6640625" style="8" customWidth="1"/>
    <col min="1800" max="2048" width="11.5" style="8"/>
    <col min="2049" max="2049" width="43.83203125" style="8" customWidth="1"/>
    <col min="2050" max="2050" width="12.83203125" style="8" customWidth="1"/>
    <col min="2051" max="2051" width="15.5" style="8" customWidth="1"/>
    <col min="2052" max="2054" width="11.5" style="8"/>
    <col min="2055" max="2055" width="26.6640625" style="8" customWidth="1"/>
    <col min="2056" max="2304" width="11.5" style="8"/>
    <col min="2305" max="2305" width="43.83203125" style="8" customWidth="1"/>
    <col min="2306" max="2306" width="12.83203125" style="8" customWidth="1"/>
    <col min="2307" max="2307" width="15.5" style="8" customWidth="1"/>
    <col min="2308" max="2310" width="11.5" style="8"/>
    <col min="2311" max="2311" width="26.6640625" style="8" customWidth="1"/>
    <col min="2312" max="2560" width="11.5" style="8"/>
    <col min="2561" max="2561" width="43.83203125" style="8" customWidth="1"/>
    <col min="2562" max="2562" width="12.83203125" style="8" customWidth="1"/>
    <col min="2563" max="2563" width="15.5" style="8" customWidth="1"/>
    <col min="2564" max="2566" width="11.5" style="8"/>
    <col min="2567" max="2567" width="26.6640625" style="8" customWidth="1"/>
    <col min="2568" max="2816" width="11.5" style="8"/>
    <col min="2817" max="2817" width="43.83203125" style="8" customWidth="1"/>
    <col min="2818" max="2818" width="12.83203125" style="8" customWidth="1"/>
    <col min="2819" max="2819" width="15.5" style="8" customWidth="1"/>
    <col min="2820" max="2822" width="11.5" style="8"/>
    <col min="2823" max="2823" width="26.6640625" style="8" customWidth="1"/>
    <col min="2824" max="3072" width="11.5" style="8"/>
    <col min="3073" max="3073" width="43.83203125" style="8" customWidth="1"/>
    <col min="3074" max="3074" width="12.83203125" style="8" customWidth="1"/>
    <col min="3075" max="3075" width="15.5" style="8" customWidth="1"/>
    <col min="3076" max="3078" width="11.5" style="8"/>
    <col min="3079" max="3079" width="26.6640625" style="8" customWidth="1"/>
    <col min="3080" max="3328" width="11.5" style="8"/>
    <col min="3329" max="3329" width="43.83203125" style="8" customWidth="1"/>
    <col min="3330" max="3330" width="12.83203125" style="8" customWidth="1"/>
    <col min="3331" max="3331" width="15.5" style="8" customWidth="1"/>
    <col min="3332" max="3334" width="11.5" style="8"/>
    <col min="3335" max="3335" width="26.6640625" style="8" customWidth="1"/>
    <col min="3336" max="3584" width="11.5" style="8"/>
    <col min="3585" max="3585" width="43.83203125" style="8" customWidth="1"/>
    <col min="3586" max="3586" width="12.83203125" style="8" customWidth="1"/>
    <col min="3587" max="3587" width="15.5" style="8" customWidth="1"/>
    <col min="3588" max="3590" width="11.5" style="8"/>
    <col min="3591" max="3591" width="26.6640625" style="8" customWidth="1"/>
    <col min="3592" max="3840" width="11.5" style="8"/>
    <col min="3841" max="3841" width="43.83203125" style="8" customWidth="1"/>
    <col min="3842" max="3842" width="12.83203125" style="8" customWidth="1"/>
    <col min="3843" max="3843" width="15.5" style="8" customWidth="1"/>
    <col min="3844" max="3846" width="11.5" style="8"/>
    <col min="3847" max="3847" width="26.6640625" style="8" customWidth="1"/>
    <col min="3848" max="4096" width="11.5" style="8"/>
    <col min="4097" max="4097" width="43.83203125" style="8" customWidth="1"/>
    <col min="4098" max="4098" width="12.83203125" style="8" customWidth="1"/>
    <col min="4099" max="4099" width="15.5" style="8" customWidth="1"/>
    <col min="4100" max="4102" width="11.5" style="8"/>
    <col min="4103" max="4103" width="26.6640625" style="8" customWidth="1"/>
    <col min="4104" max="4352" width="11.5" style="8"/>
    <col min="4353" max="4353" width="43.83203125" style="8" customWidth="1"/>
    <col min="4354" max="4354" width="12.83203125" style="8" customWidth="1"/>
    <col min="4355" max="4355" width="15.5" style="8" customWidth="1"/>
    <col min="4356" max="4358" width="11.5" style="8"/>
    <col min="4359" max="4359" width="26.6640625" style="8" customWidth="1"/>
    <col min="4360" max="4608" width="11.5" style="8"/>
    <col min="4609" max="4609" width="43.83203125" style="8" customWidth="1"/>
    <col min="4610" max="4610" width="12.83203125" style="8" customWidth="1"/>
    <col min="4611" max="4611" width="15.5" style="8" customWidth="1"/>
    <col min="4612" max="4614" width="11.5" style="8"/>
    <col min="4615" max="4615" width="26.6640625" style="8" customWidth="1"/>
    <col min="4616" max="4864" width="11.5" style="8"/>
    <col min="4865" max="4865" width="43.83203125" style="8" customWidth="1"/>
    <col min="4866" max="4866" width="12.83203125" style="8" customWidth="1"/>
    <col min="4867" max="4867" width="15.5" style="8" customWidth="1"/>
    <col min="4868" max="4870" width="11.5" style="8"/>
    <col min="4871" max="4871" width="26.6640625" style="8" customWidth="1"/>
    <col min="4872" max="5120" width="11.5" style="8"/>
    <col min="5121" max="5121" width="43.83203125" style="8" customWidth="1"/>
    <col min="5122" max="5122" width="12.83203125" style="8" customWidth="1"/>
    <col min="5123" max="5123" width="15.5" style="8" customWidth="1"/>
    <col min="5124" max="5126" width="11.5" style="8"/>
    <col min="5127" max="5127" width="26.6640625" style="8" customWidth="1"/>
    <col min="5128" max="5376" width="11.5" style="8"/>
    <col min="5377" max="5377" width="43.83203125" style="8" customWidth="1"/>
    <col min="5378" max="5378" width="12.83203125" style="8" customWidth="1"/>
    <col min="5379" max="5379" width="15.5" style="8" customWidth="1"/>
    <col min="5380" max="5382" width="11.5" style="8"/>
    <col min="5383" max="5383" width="26.6640625" style="8" customWidth="1"/>
    <col min="5384" max="5632" width="11.5" style="8"/>
    <col min="5633" max="5633" width="43.83203125" style="8" customWidth="1"/>
    <col min="5634" max="5634" width="12.83203125" style="8" customWidth="1"/>
    <col min="5635" max="5635" width="15.5" style="8" customWidth="1"/>
    <col min="5636" max="5638" width="11.5" style="8"/>
    <col min="5639" max="5639" width="26.6640625" style="8" customWidth="1"/>
    <col min="5640" max="5888" width="11.5" style="8"/>
    <col min="5889" max="5889" width="43.83203125" style="8" customWidth="1"/>
    <col min="5890" max="5890" width="12.83203125" style="8" customWidth="1"/>
    <col min="5891" max="5891" width="15.5" style="8" customWidth="1"/>
    <col min="5892" max="5894" width="11.5" style="8"/>
    <col min="5895" max="5895" width="26.6640625" style="8" customWidth="1"/>
    <col min="5896" max="6144" width="11.5" style="8"/>
    <col min="6145" max="6145" width="43.83203125" style="8" customWidth="1"/>
    <col min="6146" max="6146" width="12.83203125" style="8" customWidth="1"/>
    <col min="6147" max="6147" width="15.5" style="8" customWidth="1"/>
    <col min="6148" max="6150" width="11.5" style="8"/>
    <col min="6151" max="6151" width="26.6640625" style="8" customWidth="1"/>
    <col min="6152" max="6400" width="11.5" style="8"/>
    <col min="6401" max="6401" width="43.83203125" style="8" customWidth="1"/>
    <col min="6402" max="6402" width="12.83203125" style="8" customWidth="1"/>
    <col min="6403" max="6403" width="15.5" style="8" customWidth="1"/>
    <col min="6404" max="6406" width="11.5" style="8"/>
    <col min="6407" max="6407" width="26.6640625" style="8" customWidth="1"/>
    <col min="6408" max="6656" width="11.5" style="8"/>
    <col min="6657" max="6657" width="43.83203125" style="8" customWidth="1"/>
    <col min="6658" max="6658" width="12.83203125" style="8" customWidth="1"/>
    <col min="6659" max="6659" width="15.5" style="8" customWidth="1"/>
    <col min="6660" max="6662" width="11.5" style="8"/>
    <col min="6663" max="6663" width="26.6640625" style="8" customWidth="1"/>
    <col min="6664" max="6912" width="11.5" style="8"/>
    <col min="6913" max="6913" width="43.83203125" style="8" customWidth="1"/>
    <col min="6914" max="6914" width="12.83203125" style="8" customWidth="1"/>
    <col min="6915" max="6915" width="15.5" style="8" customWidth="1"/>
    <col min="6916" max="6918" width="11.5" style="8"/>
    <col min="6919" max="6919" width="26.6640625" style="8" customWidth="1"/>
    <col min="6920" max="7168" width="11.5" style="8"/>
    <col min="7169" max="7169" width="43.83203125" style="8" customWidth="1"/>
    <col min="7170" max="7170" width="12.83203125" style="8" customWidth="1"/>
    <col min="7171" max="7171" width="15.5" style="8" customWidth="1"/>
    <col min="7172" max="7174" width="11.5" style="8"/>
    <col min="7175" max="7175" width="26.6640625" style="8" customWidth="1"/>
    <col min="7176" max="7424" width="11.5" style="8"/>
    <col min="7425" max="7425" width="43.83203125" style="8" customWidth="1"/>
    <col min="7426" max="7426" width="12.83203125" style="8" customWidth="1"/>
    <col min="7427" max="7427" width="15.5" style="8" customWidth="1"/>
    <col min="7428" max="7430" width="11.5" style="8"/>
    <col min="7431" max="7431" width="26.6640625" style="8" customWidth="1"/>
    <col min="7432" max="7680" width="11.5" style="8"/>
    <col min="7681" max="7681" width="43.83203125" style="8" customWidth="1"/>
    <col min="7682" max="7682" width="12.83203125" style="8" customWidth="1"/>
    <col min="7683" max="7683" width="15.5" style="8" customWidth="1"/>
    <col min="7684" max="7686" width="11.5" style="8"/>
    <col min="7687" max="7687" width="26.6640625" style="8" customWidth="1"/>
    <col min="7688" max="7936" width="11.5" style="8"/>
    <col min="7937" max="7937" width="43.83203125" style="8" customWidth="1"/>
    <col min="7938" max="7938" width="12.83203125" style="8" customWidth="1"/>
    <col min="7939" max="7939" width="15.5" style="8" customWidth="1"/>
    <col min="7940" max="7942" width="11.5" style="8"/>
    <col min="7943" max="7943" width="26.6640625" style="8" customWidth="1"/>
    <col min="7944" max="8192" width="11.5" style="8"/>
    <col min="8193" max="8193" width="43.83203125" style="8" customWidth="1"/>
    <col min="8194" max="8194" width="12.83203125" style="8" customWidth="1"/>
    <col min="8195" max="8195" width="15.5" style="8" customWidth="1"/>
    <col min="8196" max="8198" width="11.5" style="8"/>
    <col min="8199" max="8199" width="26.6640625" style="8" customWidth="1"/>
    <col min="8200" max="8448" width="11.5" style="8"/>
    <col min="8449" max="8449" width="43.83203125" style="8" customWidth="1"/>
    <col min="8450" max="8450" width="12.83203125" style="8" customWidth="1"/>
    <col min="8451" max="8451" width="15.5" style="8" customWidth="1"/>
    <col min="8452" max="8454" width="11.5" style="8"/>
    <col min="8455" max="8455" width="26.6640625" style="8" customWidth="1"/>
    <col min="8456" max="8704" width="11.5" style="8"/>
    <col min="8705" max="8705" width="43.83203125" style="8" customWidth="1"/>
    <col min="8706" max="8706" width="12.83203125" style="8" customWidth="1"/>
    <col min="8707" max="8707" width="15.5" style="8" customWidth="1"/>
    <col min="8708" max="8710" width="11.5" style="8"/>
    <col min="8711" max="8711" width="26.6640625" style="8" customWidth="1"/>
    <col min="8712" max="8960" width="11.5" style="8"/>
    <col min="8961" max="8961" width="43.83203125" style="8" customWidth="1"/>
    <col min="8962" max="8962" width="12.83203125" style="8" customWidth="1"/>
    <col min="8963" max="8963" width="15.5" style="8" customWidth="1"/>
    <col min="8964" max="8966" width="11.5" style="8"/>
    <col min="8967" max="8967" width="26.6640625" style="8" customWidth="1"/>
    <col min="8968" max="9216" width="11.5" style="8"/>
    <col min="9217" max="9217" width="43.83203125" style="8" customWidth="1"/>
    <col min="9218" max="9218" width="12.83203125" style="8" customWidth="1"/>
    <col min="9219" max="9219" width="15.5" style="8" customWidth="1"/>
    <col min="9220" max="9222" width="11.5" style="8"/>
    <col min="9223" max="9223" width="26.6640625" style="8" customWidth="1"/>
    <col min="9224" max="9472" width="11.5" style="8"/>
    <col min="9473" max="9473" width="43.83203125" style="8" customWidth="1"/>
    <col min="9474" max="9474" width="12.83203125" style="8" customWidth="1"/>
    <col min="9475" max="9475" width="15.5" style="8" customWidth="1"/>
    <col min="9476" max="9478" width="11.5" style="8"/>
    <col min="9479" max="9479" width="26.6640625" style="8" customWidth="1"/>
    <col min="9480" max="9728" width="11.5" style="8"/>
    <col min="9729" max="9729" width="43.83203125" style="8" customWidth="1"/>
    <col min="9730" max="9730" width="12.83203125" style="8" customWidth="1"/>
    <col min="9731" max="9731" width="15.5" style="8" customWidth="1"/>
    <col min="9732" max="9734" width="11.5" style="8"/>
    <col min="9735" max="9735" width="26.6640625" style="8" customWidth="1"/>
    <col min="9736" max="9984" width="11.5" style="8"/>
    <col min="9985" max="9985" width="43.83203125" style="8" customWidth="1"/>
    <col min="9986" max="9986" width="12.83203125" style="8" customWidth="1"/>
    <col min="9987" max="9987" width="15.5" style="8" customWidth="1"/>
    <col min="9988" max="9990" width="11.5" style="8"/>
    <col min="9991" max="9991" width="26.6640625" style="8" customWidth="1"/>
    <col min="9992" max="10240" width="11.5" style="8"/>
    <col min="10241" max="10241" width="43.83203125" style="8" customWidth="1"/>
    <col min="10242" max="10242" width="12.83203125" style="8" customWidth="1"/>
    <col min="10243" max="10243" width="15.5" style="8" customWidth="1"/>
    <col min="10244" max="10246" width="11.5" style="8"/>
    <col min="10247" max="10247" width="26.6640625" style="8" customWidth="1"/>
    <col min="10248" max="10496" width="11.5" style="8"/>
    <col min="10497" max="10497" width="43.83203125" style="8" customWidth="1"/>
    <col min="10498" max="10498" width="12.83203125" style="8" customWidth="1"/>
    <col min="10499" max="10499" width="15.5" style="8" customWidth="1"/>
    <col min="10500" max="10502" width="11.5" style="8"/>
    <col min="10503" max="10503" width="26.6640625" style="8" customWidth="1"/>
    <col min="10504" max="10752" width="11.5" style="8"/>
    <col min="10753" max="10753" width="43.83203125" style="8" customWidth="1"/>
    <col min="10754" max="10754" width="12.83203125" style="8" customWidth="1"/>
    <col min="10755" max="10755" width="15.5" style="8" customWidth="1"/>
    <col min="10756" max="10758" width="11.5" style="8"/>
    <col min="10759" max="10759" width="26.6640625" style="8" customWidth="1"/>
    <col min="10760" max="11008" width="11.5" style="8"/>
    <col min="11009" max="11009" width="43.83203125" style="8" customWidth="1"/>
    <col min="11010" max="11010" width="12.83203125" style="8" customWidth="1"/>
    <col min="11011" max="11011" width="15.5" style="8" customWidth="1"/>
    <col min="11012" max="11014" width="11.5" style="8"/>
    <col min="11015" max="11015" width="26.6640625" style="8" customWidth="1"/>
    <col min="11016" max="11264" width="11.5" style="8"/>
    <col min="11265" max="11265" width="43.83203125" style="8" customWidth="1"/>
    <col min="11266" max="11266" width="12.83203125" style="8" customWidth="1"/>
    <col min="11267" max="11267" width="15.5" style="8" customWidth="1"/>
    <col min="11268" max="11270" width="11.5" style="8"/>
    <col min="11271" max="11271" width="26.6640625" style="8" customWidth="1"/>
    <col min="11272" max="11520" width="11.5" style="8"/>
    <col min="11521" max="11521" width="43.83203125" style="8" customWidth="1"/>
    <col min="11522" max="11522" width="12.83203125" style="8" customWidth="1"/>
    <col min="11523" max="11523" width="15.5" style="8" customWidth="1"/>
    <col min="11524" max="11526" width="11.5" style="8"/>
    <col min="11527" max="11527" width="26.6640625" style="8" customWidth="1"/>
    <col min="11528" max="11776" width="11.5" style="8"/>
    <col min="11777" max="11777" width="43.83203125" style="8" customWidth="1"/>
    <col min="11778" max="11778" width="12.83203125" style="8" customWidth="1"/>
    <col min="11779" max="11779" width="15.5" style="8" customWidth="1"/>
    <col min="11780" max="11782" width="11.5" style="8"/>
    <col min="11783" max="11783" width="26.6640625" style="8" customWidth="1"/>
    <col min="11784" max="12032" width="11.5" style="8"/>
    <col min="12033" max="12033" width="43.83203125" style="8" customWidth="1"/>
    <col min="12034" max="12034" width="12.83203125" style="8" customWidth="1"/>
    <col min="12035" max="12035" width="15.5" style="8" customWidth="1"/>
    <col min="12036" max="12038" width="11.5" style="8"/>
    <col min="12039" max="12039" width="26.6640625" style="8" customWidth="1"/>
    <col min="12040" max="12288" width="11.5" style="8"/>
    <col min="12289" max="12289" width="43.83203125" style="8" customWidth="1"/>
    <col min="12290" max="12290" width="12.83203125" style="8" customWidth="1"/>
    <col min="12291" max="12291" width="15.5" style="8" customWidth="1"/>
    <col min="12292" max="12294" width="11.5" style="8"/>
    <col min="12295" max="12295" width="26.6640625" style="8" customWidth="1"/>
    <col min="12296" max="12544" width="11.5" style="8"/>
    <col min="12545" max="12545" width="43.83203125" style="8" customWidth="1"/>
    <col min="12546" max="12546" width="12.83203125" style="8" customWidth="1"/>
    <col min="12547" max="12547" width="15.5" style="8" customWidth="1"/>
    <col min="12548" max="12550" width="11.5" style="8"/>
    <col min="12551" max="12551" width="26.6640625" style="8" customWidth="1"/>
    <col min="12552" max="12800" width="11.5" style="8"/>
    <col min="12801" max="12801" width="43.83203125" style="8" customWidth="1"/>
    <col min="12802" max="12802" width="12.83203125" style="8" customWidth="1"/>
    <col min="12803" max="12803" width="15.5" style="8" customWidth="1"/>
    <col min="12804" max="12806" width="11.5" style="8"/>
    <col min="12807" max="12807" width="26.6640625" style="8" customWidth="1"/>
    <col min="12808" max="13056" width="11.5" style="8"/>
    <col min="13057" max="13057" width="43.83203125" style="8" customWidth="1"/>
    <col min="13058" max="13058" width="12.83203125" style="8" customWidth="1"/>
    <col min="13059" max="13059" width="15.5" style="8" customWidth="1"/>
    <col min="13060" max="13062" width="11.5" style="8"/>
    <col min="13063" max="13063" width="26.6640625" style="8" customWidth="1"/>
    <col min="13064" max="13312" width="11.5" style="8"/>
    <col min="13313" max="13313" width="43.83203125" style="8" customWidth="1"/>
    <col min="13314" max="13314" width="12.83203125" style="8" customWidth="1"/>
    <col min="13315" max="13315" width="15.5" style="8" customWidth="1"/>
    <col min="13316" max="13318" width="11.5" style="8"/>
    <col min="13319" max="13319" width="26.6640625" style="8" customWidth="1"/>
    <col min="13320" max="13568" width="11.5" style="8"/>
    <col min="13569" max="13569" width="43.83203125" style="8" customWidth="1"/>
    <col min="13570" max="13570" width="12.83203125" style="8" customWidth="1"/>
    <col min="13571" max="13571" width="15.5" style="8" customWidth="1"/>
    <col min="13572" max="13574" width="11.5" style="8"/>
    <col min="13575" max="13575" width="26.6640625" style="8" customWidth="1"/>
    <col min="13576" max="13824" width="11.5" style="8"/>
    <col min="13825" max="13825" width="43.83203125" style="8" customWidth="1"/>
    <col min="13826" max="13826" width="12.83203125" style="8" customWidth="1"/>
    <col min="13827" max="13827" width="15.5" style="8" customWidth="1"/>
    <col min="13828" max="13830" width="11.5" style="8"/>
    <col min="13831" max="13831" width="26.6640625" style="8" customWidth="1"/>
    <col min="13832" max="14080" width="11.5" style="8"/>
    <col min="14081" max="14081" width="43.83203125" style="8" customWidth="1"/>
    <col min="14082" max="14082" width="12.83203125" style="8" customWidth="1"/>
    <col min="14083" max="14083" width="15.5" style="8" customWidth="1"/>
    <col min="14084" max="14086" width="11.5" style="8"/>
    <col min="14087" max="14087" width="26.6640625" style="8" customWidth="1"/>
    <col min="14088" max="14336" width="11.5" style="8"/>
    <col min="14337" max="14337" width="43.83203125" style="8" customWidth="1"/>
    <col min="14338" max="14338" width="12.83203125" style="8" customWidth="1"/>
    <col min="14339" max="14339" width="15.5" style="8" customWidth="1"/>
    <col min="14340" max="14342" width="11.5" style="8"/>
    <col min="14343" max="14343" width="26.6640625" style="8" customWidth="1"/>
    <col min="14344" max="14592" width="11.5" style="8"/>
    <col min="14593" max="14593" width="43.83203125" style="8" customWidth="1"/>
    <col min="14594" max="14594" width="12.83203125" style="8" customWidth="1"/>
    <col min="14595" max="14595" width="15.5" style="8" customWidth="1"/>
    <col min="14596" max="14598" width="11.5" style="8"/>
    <col min="14599" max="14599" width="26.6640625" style="8" customWidth="1"/>
    <col min="14600" max="14848" width="11.5" style="8"/>
    <col min="14849" max="14849" width="43.83203125" style="8" customWidth="1"/>
    <col min="14850" max="14850" width="12.83203125" style="8" customWidth="1"/>
    <col min="14851" max="14851" width="15.5" style="8" customWidth="1"/>
    <col min="14852" max="14854" width="11.5" style="8"/>
    <col min="14855" max="14855" width="26.6640625" style="8" customWidth="1"/>
    <col min="14856" max="15104" width="11.5" style="8"/>
    <col min="15105" max="15105" width="43.83203125" style="8" customWidth="1"/>
    <col min="15106" max="15106" width="12.83203125" style="8" customWidth="1"/>
    <col min="15107" max="15107" width="15.5" style="8" customWidth="1"/>
    <col min="15108" max="15110" width="11.5" style="8"/>
    <col min="15111" max="15111" width="26.6640625" style="8" customWidth="1"/>
    <col min="15112" max="15360" width="11.5" style="8"/>
    <col min="15361" max="15361" width="43.83203125" style="8" customWidth="1"/>
    <col min="15362" max="15362" width="12.83203125" style="8" customWidth="1"/>
    <col min="15363" max="15363" width="15.5" style="8" customWidth="1"/>
    <col min="15364" max="15366" width="11.5" style="8"/>
    <col min="15367" max="15367" width="26.6640625" style="8" customWidth="1"/>
    <col min="15368" max="15616" width="11.5" style="8"/>
    <col min="15617" max="15617" width="43.83203125" style="8" customWidth="1"/>
    <col min="15618" max="15618" width="12.83203125" style="8" customWidth="1"/>
    <col min="15619" max="15619" width="15.5" style="8" customWidth="1"/>
    <col min="15620" max="15622" width="11.5" style="8"/>
    <col min="15623" max="15623" width="26.6640625" style="8" customWidth="1"/>
    <col min="15624" max="15872" width="11.5" style="8"/>
    <col min="15873" max="15873" width="43.83203125" style="8" customWidth="1"/>
    <col min="15874" max="15874" width="12.83203125" style="8" customWidth="1"/>
    <col min="15875" max="15875" width="15.5" style="8" customWidth="1"/>
    <col min="15876" max="15878" width="11.5" style="8"/>
    <col min="15879" max="15879" width="26.6640625" style="8" customWidth="1"/>
    <col min="15880" max="16128" width="11.5" style="8"/>
    <col min="16129" max="16129" width="43.83203125" style="8" customWidth="1"/>
    <col min="16130" max="16130" width="12.83203125" style="8" customWidth="1"/>
    <col min="16131" max="16131" width="15.5" style="8" customWidth="1"/>
    <col min="16132" max="16134" width="11.5" style="8"/>
    <col min="16135" max="16135" width="26.6640625" style="8" customWidth="1"/>
    <col min="16136" max="16384" width="11.5" style="8"/>
  </cols>
  <sheetData>
    <row r="1" spans="1:7" s="7" customFormat="1" x14ac:dyDescent="0.15">
      <c r="A1" s="764"/>
      <c r="B1" s="765" t="s">
        <v>46</v>
      </c>
      <c r="C1" s="766"/>
      <c r="D1" s="766"/>
      <c r="E1" s="766"/>
      <c r="F1" s="767"/>
      <c r="G1" s="6" t="s">
        <v>47</v>
      </c>
    </row>
    <row r="2" spans="1:7" s="7" customFormat="1" ht="23.25" customHeight="1" x14ac:dyDescent="0.15">
      <c r="A2" s="764"/>
      <c r="B2" s="768"/>
      <c r="C2" s="769"/>
      <c r="D2" s="769"/>
      <c r="E2" s="769"/>
      <c r="F2" s="770"/>
      <c r="G2" s="6" t="s">
        <v>39</v>
      </c>
    </row>
    <row r="3" spans="1:7" s="7" customFormat="1" ht="23.25" customHeight="1" x14ac:dyDescent="0.15">
      <c r="A3" s="764"/>
      <c r="B3" s="771"/>
      <c r="C3" s="772"/>
      <c r="D3" s="772"/>
      <c r="E3" s="772"/>
      <c r="F3" s="773"/>
      <c r="G3" s="6" t="s">
        <v>38</v>
      </c>
    </row>
    <row r="4" spans="1:7" x14ac:dyDescent="0.15">
      <c r="A4" s="774" t="s">
        <v>64</v>
      </c>
      <c r="B4" s="774"/>
      <c r="C4" s="774"/>
      <c r="D4" s="774"/>
      <c r="E4" s="774"/>
      <c r="F4" s="774"/>
      <c r="G4" s="774"/>
    </row>
    <row r="5" spans="1:7" x14ac:dyDescent="0.15">
      <c r="A5" s="775" t="s">
        <v>37</v>
      </c>
      <c r="B5" s="775"/>
      <c r="C5" s="775"/>
      <c r="D5" s="775"/>
      <c r="E5" s="775"/>
      <c r="F5" s="775"/>
      <c r="G5" s="775"/>
    </row>
    <row r="6" spans="1:7" x14ac:dyDescent="0.15">
      <c r="A6" s="776" t="s">
        <v>286</v>
      </c>
      <c r="B6" s="776"/>
      <c r="C6" s="776"/>
      <c r="D6" s="776"/>
      <c r="E6" s="776"/>
      <c r="F6" s="776"/>
      <c r="G6" s="776"/>
    </row>
    <row r="7" spans="1:7" x14ac:dyDescent="0.15">
      <c r="A7" s="775" t="s">
        <v>36</v>
      </c>
      <c r="B7" s="775"/>
      <c r="C7" s="775"/>
      <c r="D7" s="775"/>
      <c r="E7" s="775"/>
      <c r="F7" s="775"/>
      <c r="G7" s="775"/>
    </row>
    <row r="8" spans="1:7" x14ac:dyDescent="0.15">
      <c r="A8" s="777"/>
      <c r="B8" s="777"/>
      <c r="C8" s="777"/>
      <c r="D8" s="777"/>
      <c r="E8" s="777"/>
      <c r="F8" s="777"/>
      <c r="G8" s="777"/>
    </row>
    <row r="9" spans="1:7" x14ac:dyDescent="0.15">
      <c r="A9" s="775" t="s">
        <v>35</v>
      </c>
      <c r="B9" s="775"/>
      <c r="C9" s="775"/>
      <c r="D9" s="775"/>
      <c r="E9" s="775"/>
      <c r="F9" s="775"/>
      <c r="G9" s="775"/>
    </row>
    <row r="10" spans="1:7" x14ac:dyDescent="0.15">
      <c r="A10" s="777" t="s">
        <v>35</v>
      </c>
      <c r="B10" s="777"/>
      <c r="C10" s="777"/>
      <c r="D10" s="777"/>
      <c r="E10" s="777"/>
      <c r="F10" s="777"/>
      <c r="G10" s="777"/>
    </row>
    <row r="11" spans="1:7" x14ac:dyDescent="0.15">
      <c r="A11" s="778" t="s">
        <v>48</v>
      </c>
      <c r="B11" s="778"/>
      <c r="C11" s="778"/>
      <c r="D11" s="778"/>
      <c r="E11" s="778"/>
      <c r="F11" s="778"/>
      <c r="G11" s="778"/>
    </row>
    <row r="12" spans="1:7" x14ac:dyDescent="0.15">
      <c r="A12" s="724" t="s">
        <v>129</v>
      </c>
      <c r="B12" s="724"/>
      <c r="C12" s="724"/>
      <c r="D12" s="724"/>
      <c r="E12" s="724"/>
      <c r="F12" s="724"/>
      <c r="G12" s="724"/>
    </row>
    <row r="13" spans="1:7" x14ac:dyDescent="0.15">
      <c r="A13" s="761" t="s">
        <v>33</v>
      </c>
      <c r="B13" s="762"/>
      <c r="C13" s="762"/>
      <c r="D13" s="762"/>
      <c r="E13" s="762"/>
      <c r="F13" s="762"/>
      <c r="G13" s="763"/>
    </row>
    <row r="14" spans="1:7" ht="15" customHeight="1" x14ac:dyDescent="0.15">
      <c r="A14" s="1000" t="s">
        <v>287</v>
      </c>
      <c r="B14" s="1001"/>
      <c r="C14" s="1002"/>
      <c r="D14" s="785" t="s">
        <v>32</v>
      </c>
      <c r="E14" s="786"/>
      <c r="F14" s="786"/>
      <c r="G14" s="787"/>
    </row>
    <row r="15" spans="1:7" x14ac:dyDescent="0.15">
      <c r="A15" s="1003"/>
      <c r="B15" s="745"/>
      <c r="C15" s="1004"/>
      <c r="D15" s="788"/>
      <c r="E15" s="789"/>
      <c r="F15" s="789"/>
      <c r="G15" s="790"/>
    </row>
    <row r="16" spans="1:7" x14ac:dyDescent="0.15">
      <c r="A16" s="1003"/>
      <c r="B16" s="745"/>
      <c r="C16" s="1004"/>
      <c r="D16" s="788"/>
      <c r="E16" s="789"/>
      <c r="F16" s="789"/>
      <c r="G16" s="790"/>
    </row>
    <row r="17" spans="1:7" x14ac:dyDescent="0.15">
      <c r="A17" s="1003"/>
      <c r="B17" s="745"/>
      <c r="C17" s="1004"/>
      <c r="D17" s="788"/>
      <c r="E17" s="789"/>
      <c r="F17" s="789"/>
      <c r="G17" s="790"/>
    </row>
    <row r="18" spans="1:7" x14ac:dyDescent="0.15">
      <c r="A18" s="1003"/>
      <c r="B18" s="745"/>
      <c r="C18" s="1004"/>
      <c r="D18" s="788"/>
      <c r="E18" s="789"/>
      <c r="F18" s="789"/>
      <c r="G18" s="790"/>
    </row>
    <row r="19" spans="1:7" x14ac:dyDescent="0.15">
      <c r="A19" s="1003"/>
      <c r="B19" s="745"/>
      <c r="C19" s="1004"/>
      <c r="D19" s="788"/>
      <c r="E19" s="789"/>
      <c r="F19" s="789"/>
      <c r="G19" s="790"/>
    </row>
    <row r="20" spans="1:7" x14ac:dyDescent="0.15">
      <c r="A20" s="1003"/>
      <c r="B20" s="745"/>
      <c r="C20" s="1004"/>
      <c r="D20" s="788"/>
      <c r="E20" s="789"/>
      <c r="F20" s="789"/>
      <c r="G20" s="790"/>
    </row>
    <row r="21" spans="1:7" x14ac:dyDescent="0.15">
      <c r="A21" s="1003"/>
      <c r="B21" s="745"/>
      <c r="C21" s="1004"/>
      <c r="D21" s="788"/>
      <c r="E21" s="789"/>
      <c r="F21" s="789"/>
      <c r="G21" s="790"/>
    </row>
    <row r="22" spans="1:7" x14ac:dyDescent="0.15">
      <c r="A22" s="1003"/>
      <c r="B22" s="745"/>
      <c r="C22" s="1004"/>
      <c r="D22" s="788"/>
      <c r="E22" s="789"/>
      <c r="F22" s="789"/>
      <c r="G22" s="790"/>
    </row>
    <row r="23" spans="1:7" x14ac:dyDescent="0.15">
      <c r="A23" s="1003"/>
      <c r="B23" s="745"/>
      <c r="C23" s="1004"/>
      <c r="D23" s="788"/>
      <c r="E23" s="789"/>
      <c r="F23" s="789"/>
      <c r="G23" s="790"/>
    </row>
    <row r="24" spans="1:7" x14ac:dyDescent="0.15">
      <c r="A24" s="1003"/>
      <c r="B24" s="745"/>
      <c r="C24" s="1004"/>
      <c r="D24" s="788"/>
      <c r="E24" s="789"/>
      <c r="F24" s="789"/>
      <c r="G24" s="790"/>
    </row>
    <row r="25" spans="1:7" x14ac:dyDescent="0.15">
      <c r="A25" s="1003"/>
      <c r="B25" s="745"/>
      <c r="C25" s="1004"/>
      <c r="D25" s="788"/>
      <c r="E25" s="789"/>
      <c r="F25" s="789"/>
      <c r="G25" s="790"/>
    </row>
    <row r="26" spans="1:7" x14ac:dyDescent="0.15">
      <c r="A26" s="1003"/>
      <c r="B26" s="745"/>
      <c r="C26" s="1004"/>
      <c r="D26" s="788"/>
      <c r="E26" s="789"/>
      <c r="F26" s="789"/>
      <c r="G26" s="790"/>
    </row>
    <row r="27" spans="1:7" ht="65.25" customHeight="1" x14ac:dyDescent="0.15">
      <c r="A27" s="1005"/>
      <c r="B27" s="746"/>
      <c r="C27" s="1006"/>
      <c r="D27" s="834"/>
      <c r="E27" s="835"/>
      <c r="F27" s="835"/>
      <c r="G27" s="836"/>
    </row>
    <row r="28" spans="1:7" x14ac:dyDescent="0.15">
      <c r="A28" s="812" t="s">
        <v>66</v>
      </c>
      <c r="B28" s="813"/>
      <c r="C28" s="813"/>
      <c r="D28" s="813"/>
      <c r="E28" s="813"/>
      <c r="F28" s="813"/>
      <c r="G28" s="813"/>
    </row>
    <row r="29" spans="1:7" x14ac:dyDescent="0.15">
      <c r="A29" s="779" t="s">
        <v>288</v>
      </c>
      <c r="B29" s="780"/>
      <c r="C29" s="780"/>
      <c r="D29" s="780"/>
      <c r="E29" s="780"/>
      <c r="F29" s="780"/>
      <c r="G29" s="781"/>
    </row>
    <row r="30" spans="1:7" x14ac:dyDescent="0.15">
      <c r="A30" s="782"/>
      <c r="B30" s="783"/>
      <c r="C30" s="783"/>
      <c r="D30" s="783"/>
      <c r="E30" s="783"/>
      <c r="F30" s="783"/>
      <c r="G30" s="784"/>
    </row>
    <row r="31" spans="1:7" x14ac:dyDescent="0.15">
      <c r="A31" s="1007"/>
      <c r="B31" s="1008"/>
      <c r="C31" s="1008"/>
      <c r="D31" s="1008"/>
      <c r="E31" s="1008"/>
      <c r="F31" s="1008"/>
      <c r="G31" s="1009"/>
    </row>
    <row r="32" spans="1:7" ht="15" thickBot="1" x14ac:dyDescent="0.2">
      <c r="A32" s="803" t="s">
        <v>30</v>
      </c>
      <c r="B32" s="804"/>
      <c r="C32" s="804"/>
      <c r="D32" s="804"/>
      <c r="E32" s="804"/>
      <c r="F32" s="804"/>
      <c r="G32" s="805"/>
    </row>
    <row r="33" spans="1:7" x14ac:dyDescent="0.15">
      <c r="A33" s="828" t="s">
        <v>56</v>
      </c>
      <c r="B33" s="829"/>
      <c r="C33" s="829"/>
      <c r="D33" s="829"/>
      <c r="E33" s="829"/>
      <c r="F33" s="829"/>
      <c r="G33" s="830"/>
    </row>
    <row r="34" spans="1:7" ht="6.75" customHeight="1" x14ac:dyDescent="0.15">
      <c r="A34" s="831"/>
      <c r="B34" s="832"/>
      <c r="C34" s="832"/>
      <c r="D34" s="832"/>
      <c r="E34" s="832"/>
      <c r="F34" s="832"/>
      <c r="G34" s="833"/>
    </row>
    <row r="35" spans="1:7" ht="12" customHeight="1" x14ac:dyDescent="0.15">
      <c r="A35" s="831"/>
      <c r="B35" s="832"/>
      <c r="C35" s="832"/>
      <c r="D35" s="832"/>
      <c r="E35" s="832"/>
      <c r="F35" s="832"/>
      <c r="G35" s="833"/>
    </row>
    <row r="36" spans="1:7" ht="15" thickBot="1" x14ac:dyDescent="0.2">
      <c r="A36" s="831"/>
      <c r="B36" s="832"/>
      <c r="C36" s="832"/>
      <c r="D36" s="832"/>
      <c r="E36" s="832"/>
      <c r="F36" s="832"/>
      <c r="G36" s="833"/>
    </row>
    <row r="37" spans="1:7" ht="15" thickBot="1" x14ac:dyDescent="0.2">
      <c r="A37" s="794" t="s">
        <v>52</v>
      </c>
      <c r="B37" s="795"/>
      <c r="C37" s="795"/>
      <c r="D37" s="795"/>
      <c r="E37" s="795"/>
      <c r="F37" s="795"/>
      <c r="G37" s="796"/>
    </row>
    <row r="38" spans="1:7" ht="15" thickBot="1" x14ac:dyDescent="0.2">
      <c r="A38" s="797" t="s">
        <v>53</v>
      </c>
      <c r="B38" s="798"/>
      <c r="C38" s="798"/>
      <c r="D38" s="798"/>
      <c r="E38" s="798"/>
      <c r="F38" s="798"/>
      <c r="G38" s="799"/>
    </row>
    <row r="39" spans="1:7" ht="15" thickBot="1" x14ac:dyDescent="0.2">
      <c r="A39" s="794" t="s">
        <v>28</v>
      </c>
      <c r="B39" s="795"/>
      <c r="C39" s="795"/>
      <c r="D39" s="795"/>
      <c r="E39" s="795"/>
      <c r="F39" s="795"/>
      <c r="G39" s="796"/>
    </row>
    <row r="40" spans="1:7" ht="29.25" customHeight="1" x14ac:dyDescent="0.15">
      <c r="A40" s="800" t="s">
        <v>63</v>
      </c>
      <c r="B40" s="801"/>
      <c r="C40" s="801"/>
      <c r="D40" s="801"/>
      <c r="E40" s="801"/>
      <c r="F40" s="801"/>
      <c r="G40" s="802"/>
    </row>
    <row r="41" spans="1:7" x14ac:dyDescent="0.15">
      <c r="A41" s="747" t="s">
        <v>27</v>
      </c>
      <c r="B41" s="748"/>
      <c r="C41" s="748"/>
      <c r="D41" s="748"/>
      <c r="E41" s="748"/>
      <c r="F41" s="748"/>
      <c r="G41" s="749"/>
    </row>
    <row r="42" spans="1:7" x14ac:dyDescent="0.15">
      <c r="A42" s="9" t="s">
        <v>54</v>
      </c>
      <c r="B42" s="10"/>
      <c r="C42" s="10"/>
      <c r="D42" s="10"/>
      <c r="E42" s="10"/>
      <c r="F42" s="10"/>
      <c r="G42" s="10"/>
    </row>
    <row r="43" spans="1:7" x14ac:dyDescent="0.15">
      <c r="A43" s="743" t="s">
        <v>55</v>
      </c>
      <c r="B43" s="743"/>
      <c r="C43" s="11"/>
      <c r="D43" s="11"/>
      <c r="E43" s="11"/>
      <c r="F43" s="11"/>
      <c r="G43" s="11"/>
    </row>
    <row r="44" spans="1:7" x14ac:dyDescent="0.15">
      <c r="A44" s="12"/>
      <c r="B44" s="12"/>
      <c r="C44" s="12"/>
      <c r="D44" s="12"/>
      <c r="E44" s="12"/>
      <c r="F44" s="12"/>
      <c r="G44" s="12"/>
    </row>
  </sheetData>
  <mergeCells count="24">
    <mergeCell ref="A43:B43"/>
    <mergeCell ref="A14:C27"/>
    <mergeCell ref="D14:G27"/>
    <mergeCell ref="A28:G28"/>
    <mergeCell ref="A29:G31"/>
    <mergeCell ref="A32:G32"/>
    <mergeCell ref="A33:G36"/>
    <mergeCell ref="A37:G37"/>
    <mergeCell ref="A38:G38"/>
    <mergeCell ref="A39:G39"/>
    <mergeCell ref="A40:G40"/>
    <mergeCell ref="A41:G41"/>
    <mergeCell ref="A13:G13"/>
    <mergeCell ref="A1:A3"/>
    <mergeCell ref="B1:F3"/>
    <mergeCell ref="A4:G4"/>
    <mergeCell ref="A5:G5"/>
    <mergeCell ref="A6:G6"/>
    <mergeCell ref="A7:G7"/>
    <mergeCell ref="A8:G8"/>
    <mergeCell ref="A9:G9"/>
    <mergeCell ref="A10:G10"/>
    <mergeCell ref="A11:G11"/>
    <mergeCell ref="A12:G12"/>
  </mergeCells>
  <pageMargins left="0.7" right="0.7" top="0.75" bottom="0.75" header="0.3" footer="0.3"/>
  <drawing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19FAD1-42EB-E149-AD87-676279A985BD}">
  <sheetPr>
    <tabColor rgb="FFFF0000"/>
  </sheetPr>
  <dimension ref="A1"/>
  <sheetViews>
    <sheetView workbookViewId="0">
      <selection activeCell="I43" sqref="I43"/>
    </sheetView>
  </sheetViews>
  <sheetFormatPr baseColWidth="10" defaultRowHeight="15" x14ac:dyDescent="0.2"/>
  <sheetData/>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A88D-1177-764A-99EE-209A82F82CAF}">
  <sheetPr>
    <tabColor rgb="FFFF0000"/>
  </sheetPr>
  <dimension ref="A1:G44"/>
  <sheetViews>
    <sheetView workbookViewId="0">
      <selection activeCell="N46" sqref="N46"/>
    </sheetView>
  </sheetViews>
  <sheetFormatPr baseColWidth="10" defaultColWidth="11.5" defaultRowHeight="14" x14ac:dyDescent="0.15"/>
  <cols>
    <col min="1" max="1" width="43.83203125" style="8" customWidth="1"/>
    <col min="2" max="2" width="12.83203125" style="8" customWidth="1"/>
    <col min="3" max="3" width="15.5" style="8" customWidth="1"/>
    <col min="4" max="4" width="9.6640625" style="8" customWidth="1"/>
    <col min="5" max="5" width="10.5" style="8" customWidth="1"/>
    <col min="6" max="6" width="11.5" style="8"/>
    <col min="7" max="7" width="21.33203125" style="8" customWidth="1"/>
    <col min="8" max="256" width="11.5" style="8"/>
    <col min="257" max="257" width="43.83203125" style="8" customWidth="1"/>
    <col min="258" max="258" width="12.83203125" style="8" customWidth="1"/>
    <col min="259" max="259" width="15.5" style="8" customWidth="1"/>
    <col min="260" max="262" width="11.5" style="8"/>
    <col min="263" max="263" width="26.6640625" style="8" customWidth="1"/>
    <col min="264" max="512" width="11.5" style="8"/>
    <col min="513" max="513" width="43.83203125" style="8" customWidth="1"/>
    <col min="514" max="514" width="12.83203125" style="8" customWidth="1"/>
    <col min="515" max="515" width="15.5" style="8" customWidth="1"/>
    <col min="516" max="518" width="11.5" style="8"/>
    <col min="519" max="519" width="26.6640625" style="8" customWidth="1"/>
    <col min="520" max="768" width="11.5" style="8"/>
    <col min="769" max="769" width="43.83203125" style="8" customWidth="1"/>
    <col min="770" max="770" width="12.83203125" style="8" customWidth="1"/>
    <col min="771" max="771" width="15.5" style="8" customWidth="1"/>
    <col min="772" max="774" width="11.5" style="8"/>
    <col min="775" max="775" width="26.6640625" style="8" customWidth="1"/>
    <col min="776" max="1024" width="11.5" style="8"/>
    <col min="1025" max="1025" width="43.83203125" style="8" customWidth="1"/>
    <col min="1026" max="1026" width="12.83203125" style="8" customWidth="1"/>
    <col min="1027" max="1027" width="15.5" style="8" customWidth="1"/>
    <col min="1028" max="1030" width="11.5" style="8"/>
    <col min="1031" max="1031" width="26.6640625" style="8" customWidth="1"/>
    <col min="1032" max="1280" width="11.5" style="8"/>
    <col min="1281" max="1281" width="43.83203125" style="8" customWidth="1"/>
    <col min="1282" max="1282" width="12.83203125" style="8" customWidth="1"/>
    <col min="1283" max="1283" width="15.5" style="8" customWidth="1"/>
    <col min="1284" max="1286" width="11.5" style="8"/>
    <col min="1287" max="1287" width="26.6640625" style="8" customWidth="1"/>
    <col min="1288" max="1536" width="11.5" style="8"/>
    <col min="1537" max="1537" width="43.83203125" style="8" customWidth="1"/>
    <col min="1538" max="1538" width="12.83203125" style="8" customWidth="1"/>
    <col min="1539" max="1539" width="15.5" style="8" customWidth="1"/>
    <col min="1540" max="1542" width="11.5" style="8"/>
    <col min="1543" max="1543" width="26.6640625" style="8" customWidth="1"/>
    <col min="1544" max="1792" width="11.5" style="8"/>
    <col min="1793" max="1793" width="43.83203125" style="8" customWidth="1"/>
    <col min="1794" max="1794" width="12.83203125" style="8" customWidth="1"/>
    <col min="1795" max="1795" width="15.5" style="8" customWidth="1"/>
    <col min="1796" max="1798" width="11.5" style="8"/>
    <col min="1799" max="1799" width="26.6640625" style="8" customWidth="1"/>
    <col min="1800" max="2048" width="11.5" style="8"/>
    <col min="2049" max="2049" width="43.83203125" style="8" customWidth="1"/>
    <col min="2050" max="2050" width="12.83203125" style="8" customWidth="1"/>
    <col min="2051" max="2051" width="15.5" style="8" customWidth="1"/>
    <col min="2052" max="2054" width="11.5" style="8"/>
    <col min="2055" max="2055" width="26.6640625" style="8" customWidth="1"/>
    <col min="2056" max="2304" width="11.5" style="8"/>
    <col min="2305" max="2305" width="43.83203125" style="8" customWidth="1"/>
    <col min="2306" max="2306" width="12.83203125" style="8" customWidth="1"/>
    <col min="2307" max="2307" width="15.5" style="8" customWidth="1"/>
    <col min="2308" max="2310" width="11.5" style="8"/>
    <col min="2311" max="2311" width="26.6640625" style="8" customWidth="1"/>
    <col min="2312" max="2560" width="11.5" style="8"/>
    <col min="2561" max="2561" width="43.83203125" style="8" customWidth="1"/>
    <col min="2562" max="2562" width="12.83203125" style="8" customWidth="1"/>
    <col min="2563" max="2563" width="15.5" style="8" customWidth="1"/>
    <col min="2564" max="2566" width="11.5" style="8"/>
    <col min="2567" max="2567" width="26.6640625" style="8" customWidth="1"/>
    <col min="2568" max="2816" width="11.5" style="8"/>
    <col min="2817" max="2817" width="43.83203125" style="8" customWidth="1"/>
    <col min="2818" max="2818" width="12.83203125" style="8" customWidth="1"/>
    <col min="2819" max="2819" width="15.5" style="8" customWidth="1"/>
    <col min="2820" max="2822" width="11.5" style="8"/>
    <col min="2823" max="2823" width="26.6640625" style="8" customWidth="1"/>
    <col min="2824" max="3072" width="11.5" style="8"/>
    <col min="3073" max="3073" width="43.83203125" style="8" customWidth="1"/>
    <col min="3074" max="3074" width="12.83203125" style="8" customWidth="1"/>
    <col min="3075" max="3075" width="15.5" style="8" customWidth="1"/>
    <col min="3076" max="3078" width="11.5" style="8"/>
    <col min="3079" max="3079" width="26.6640625" style="8" customWidth="1"/>
    <col min="3080" max="3328" width="11.5" style="8"/>
    <col min="3329" max="3329" width="43.83203125" style="8" customWidth="1"/>
    <col min="3330" max="3330" width="12.83203125" style="8" customWidth="1"/>
    <col min="3331" max="3331" width="15.5" style="8" customWidth="1"/>
    <col min="3332" max="3334" width="11.5" style="8"/>
    <col min="3335" max="3335" width="26.6640625" style="8" customWidth="1"/>
    <col min="3336" max="3584" width="11.5" style="8"/>
    <col min="3585" max="3585" width="43.83203125" style="8" customWidth="1"/>
    <col min="3586" max="3586" width="12.83203125" style="8" customWidth="1"/>
    <col min="3587" max="3587" width="15.5" style="8" customWidth="1"/>
    <col min="3588" max="3590" width="11.5" style="8"/>
    <col min="3591" max="3591" width="26.6640625" style="8" customWidth="1"/>
    <col min="3592" max="3840" width="11.5" style="8"/>
    <col min="3841" max="3841" width="43.83203125" style="8" customWidth="1"/>
    <col min="3842" max="3842" width="12.83203125" style="8" customWidth="1"/>
    <col min="3843" max="3843" width="15.5" style="8" customWidth="1"/>
    <col min="3844" max="3846" width="11.5" style="8"/>
    <col min="3847" max="3847" width="26.6640625" style="8" customWidth="1"/>
    <col min="3848" max="4096" width="11.5" style="8"/>
    <col min="4097" max="4097" width="43.83203125" style="8" customWidth="1"/>
    <col min="4098" max="4098" width="12.83203125" style="8" customWidth="1"/>
    <col min="4099" max="4099" width="15.5" style="8" customWidth="1"/>
    <col min="4100" max="4102" width="11.5" style="8"/>
    <col min="4103" max="4103" width="26.6640625" style="8" customWidth="1"/>
    <col min="4104" max="4352" width="11.5" style="8"/>
    <col min="4353" max="4353" width="43.83203125" style="8" customWidth="1"/>
    <col min="4354" max="4354" width="12.83203125" style="8" customWidth="1"/>
    <col min="4355" max="4355" width="15.5" style="8" customWidth="1"/>
    <col min="4356" max="4358" width="11.5" style="8"/>
    <col min="4359" max="4359" width="26.6640625" style="8" customWidth="1"/>
    <col min="4360" max="4608" width="11.5" style="8"/>
    <col min="4609" max="4609" width="43.83203125" style="8" customWidth="1"/>
    <col min="4610" max="4610" width="12.83203125" style="8" customWidth="1"/>
    <col min="4611" max="4611" width="15.5" style="8" customWidth="1"/>
    <col min="4612" max="4614" width="11.5" style="8"/>
    <col min="4615" max="4615" width="26.6640625" style="8" customWidth="1"/>
    <col min="4616" max="4864" width="11.5" style="8"/>
    <col min="4865" max="4865" width="43.83203125" style="8" customWidth="1"/>
    <col min="4866" max="4866" width="12.83203125" style="8" customWidth="1"/>
    <col min="4867" max="4867" width="15.5" style="8" customWidth="1"/>
    <col min="4868" max="4870" width="11.5" style="8"/>
    <col min="4871" max="4871" width="26.6640625" style="8" customWidth="1"/>
    <col min="4872" max="5120" width="11.5" style="8"/>
    <col min="5121" max="5121" width="43.83203125" style="8" customWidth="1"/>
    <col min="5122" max="5122" width="12.83203125" style="8" customWidth="1"/>
    <col min="5123" max="5123" width="15.5" style="8" customWidth="1"/>
    <col min="5124" max="5126" width="11.5" style="8"/>
    <col min="5127" max="5127" width="26.6640625" style="8" customWidth="1"/>
    <col min="5128" max="5376" width="11.5" style="8"/>
    <col min="5377" max="5377" width="43.83203125" style="8" customWidth="1"/>
    <col min="5378" max="5378" width="12.83203125" style="8" customWidth="1"/>
    <col min="5379" max="5379" width="15.5" style="8" customWidth="1"/>
    <col min="5380" max="5382" width="11.5" style="8"/>
    <col min="5383" max="5383" width="26.6640625" style="8" customWidth="1"/>
    <col min="5384" max="5632" width="11.5" style="8"/>
    <col min="5633" max="5633" width="43.83203125" style="8" customWidth="1"/>
    <col min="5634" max="5634" width="12.83203125" style="8" customWidth="1"/>
    <col min="5635" max="5635" width="15.5" style="8" customWidth="1"/>
    <col min="5636" max="5638" width="11.5" style="8"/>
    <col min="5639" max="5639" width="26.6640625" style="8" customWidth="1"/>
    <col min="5640" max="5888" width="11.5" style="8"/>
    <col min="5889" max="5889" width="43.83203125" style="8" customWidth="1"/>
    <col min="5890" max="5890" width="12.83203125" style="8" customWidth="1"/>
    <col min="5891" max="5891" width="15.5" style="8" customWidth="1"/>
    <col min="5892" max="5894" width="11.5" style="8"/>
    <col min="5895" max="5895" width="26.6640625" style="8" customWidth="1"/>
    <col min="5896" max="6144" width="11.5" style="8"/>
    <col min="6145" max="6145" width="43.83203125" style="8" customWidth="1"/>
    <col min="6146" max="6146" width="12.83203125" style="8" customWidth="1"/>
    <col min="6147" max="6147" width="15.5" style="8" customWidth="1"/>
    <col min="6148" max="6150" width="11.5" style="8"/>
    <col min="6151" max="6151" width="26.6640625" style="8" customWidth="1"/>
    <col min="6152" max="6400" width="11.5" style="8"/>
    <col min="6401" max="6401" width="43.83203125" style="8" customWidth="1"/>
    <col min="6402" max="6402" width="12.83203125" style="8" customWidth="1"/>
    <col min="6403" max="6403" width="15.5" style="8" customWidth="1"/>
    <col min="6404" max="6406" width="11.5" style="8"/>
    <col min="6407" max="6407" width="26.6640625" style="8" customWidth="1"/>
    <col min="6408" max="6656" width="11.5" style="8"/>
    <col min="6657" max="6657" width="43.83203125" style="8" customWidth="1"/>
    <col min="6658" max="6658" width="12.83203125" style="8" customWidth="1"/>
    <col min="6659" max="6659" width="15.5" style="8" customWidth="1"/>
    <col min="6660" max="6662" width="11.5" style="8"/>
    <col min="6663" max="6663" width="26.6640625" style="8" customWidth="1"/>
    <col min="6664" max="6912" width="11.5" style="8"/>
    <col min="6913" max="6913" width="43.83203125" style="8" customWidth="1"/>
    <col min="6914" max="6914" width="12.83203125" style="8" customWidth="1"/>
    <col min="6915" max="6915" width="15.5" style="8" customWidth="1"/>
    <col min="6916" max="6918" width="11.5" style="8"/>
    <col min="6919" max="6919" width="26.6640625" style="8" customWidth="1"/>
    <col min="6920" max="7168" width="11.5" style="8"/>
    <col min="7169" max="7169" width="43.83203125" style="8" customWidth="1"/>
    <col min="7170" max="7170" width="12.83203125" style="8" customWidth="1"/>
    <col min="7171" max="7171" width="15.5" style="8" customWidth="1"/>
    <col min="7172" max="7174" width="11.5" style="8"/>
    <col min="7175" max="7175" width="26.6640625" style="8" customWidth="1"/>
    <col min="7176" max="7424" width="11.5" style="8"/>
    <col min="7425" max="7425" width="43.83203125" style="8" customWidth="1"/>
    <col min="7426" max="7426" width="12.83203125" style="8" customWidth="1"/>
    <col min="7427" max="7427" width="15.5" style="8" customWidth="1"/>
    <col min="7428" max="7430" width="11.5" style="8"/>
    <col min="7431" max="7431" width="26.6640625" style="8" customWidth="1"/>
    <col min="7432" max="7680" width="11.5" style="8"/>
    <col min="7681" max="7681" width="43.83203125" style="8" customWidth="1"/>
    <col min="7682" max="7682" width="12.83203125" style="8" customWidth="1"/>
    <col min="7683" max="7683" width="15.5" style="8" customWidth="1"/>
    <col min="7684" max="7686" width="11.5" style="8"/>
    <col min="7687" max="7687" width="26.6640625" style="8" customWidth="1"/>
    <col min="7688" max="7936" width="11.5" style="8"/>
    <col min="7937" max="7937" width="43.83203125" style="8" customWidth="1"/>
    <col min="7938" max="7938" width="12.83203125" style="8" customWidth="1"/>
    <col min="7939" max="7939" width="15.5" style="8" customWidth="1"/>
    <col min="7940" max="7942" width="11.5" style="8"/>
    <col min="7943" max="7943" width="26.6640625" style="8" customWidth="1"/>
    <col min="7944" max="8192" width="11.5" style="8"/>
    <col min="8193" max="8193" width="43.83203125" style="8" customWidth="1"/>
    <col min="8194" max="8194" width="12.83203125" style="8" customWidth="1"/>
    <col min="8195" max="8195" width="15.5" style="8" customWidth="1"/>
    <col min="8196" max="8198" width="11.5" style="8"/>
    <col min="8199" max="8199" width="26.6640625" style="8" customWidth="1"/>
    <col min="8200" max="8448" width="11.5" style="8"/>
    <col min="8449" max="8449" width="43.83203125" style="8" customWidth="1"/>
    <col min="8450" max="8450" width="12.83203125" style="8" customWidth="1"/>
    <col min="8451" max="8451" width="15.5" style="8" customWidth="1"/>
    <col min="8452" max="8454" width="11.5" style="8"/>
    <col min="8455" max="8455" width="26.6640625" style="8" customWidth="1"/>
    <col min="8456" max="8704" width="11.5" style="8"/>
    <col min="8705" max="8705" width="43.83203125" style="8" customWidth="1"/>
    <col min="8706" max="8706" width="12.83203125" style="8" customWidth="1"/>
    <col min="8707" max="8707" width="15.5" style="8" customWidth="1"/>
    <col min="8708" max="8710" width="11.5" style="8"/>
    <col min="8711" max="8711" width="26.6640625" style="8" customWidth="1"/>
    <col min="8712" max="8960" width="11.5" style="8"/>
    <col min="8961" max="8961" width="43.83203125" style="8" customWidth="1"/>
    <col min="8962" max="8962" width="12.83203125" style="8" customWidth="1"/>
    <col min="8963" max="8963" width="15.5" style="8" customWidth="1"/>
    <col min="8964" max="8966" width="11.5" style="8"/>
    <col min="8967" max="8967" width="26.6640625" style="8" customWidth="1"/>
    <col min="8968" max="9216" width="11.5" style="8"/>
    <col min="9217" max="9217" width="43.83203125" style="8" customWidth="1"/>
    <col min="9218" max="9218" width="12.83203125" style="8" customWidth="1"/>
    <col min="9219" max="9219" width="15.5" style="8" customWidth="1"/>
    <col min="9220" max="9222" width="11.5" style="8"/>
    <col min="9223" max="9223" width="26.6640625" style="8" customWidth="1"/>
    <col min="9224" max="9472" width="11.5" style="8"/>
    <col min="9473" max="9473" width="43.83203125" style="8" customWidth="1"/>
    <col min="9474" max="9474" width="12.83203125" style="8" customWidth="1"/>
    <col min="9475" max="9475" width="15.5" style="8" customWidth="1"/>
    <col min="9476" max="9478" width="11.5" style="8"/>
    <col min="9479" max="9479" width="26.6640625" style="8" customWidth="1"/>
    <col min="9480" max="9728" width="11.5" style="8"/>
    <col min="9729" max="9729" width="43.83203125" style="8" customWidth="1"/>
    <col min="9730" max="9730" width="12.83203125" style="8" customWidth="1"/>
    <col min="9731" max="9731" width="15.5" style="8" customWidth="1"/>
    <col min="9732" max="9734" width="11.5" style="8"/>
    <col min="9735" max="9735" width="26.6640625" style="8" customWidth="1"/>
    <col min="9736" max="9984" width="11.5" style="8"/>
    <col min="9985" max="9985" width="43.83203125" style="8" customWidth="1"/>
    <col min="9986" max="9986" width="12.83203125" style="8" customWidth="1"/>
    <col min="9987" max="9987" width="15.5" style="8" customWidth="1"/>
    <col min="9988" max="9990" width="11.5" style="8"/>
    <col min="9991" max="9991" width="26.6640625" style="8" customWidth="1"/>
    <col min="9992" max="10240" width="11.5" style="8"/>
    <col min="10241" max="10241" width="43.83203125" style="8" customWidth="1"/>
    <col min="10242" max="10242" width="12.83203125" style="8" customWidth="1"/>
    <col min="10243" max="10243" width="15.5" style="8" customWidth="1"/>
    <col min="10244" max="10246" width="11.5" style="8"/>
    <col min="10247" max="10247" width="26.6640625" style="8" customWidth="1"/>
    <col min="10248" max="10496" width="11.5" style="8"/>
    <col min="10497" max="10497" width="43.83203125" style="8" customWidth="1"/>
    <col min="10498" max="10498" width="12.83203125" style="8" customWidth="1"/>
    <col min="10499" max="10499" width="15.5" style="8" customWidth="1"/>
    <col min="10500" max="10502" width="11.5" style="8"/>
    <col min="10503" max="10503" width="26.6640625" style="8" customWidth="1"/>
    <col min="10504" max="10752" width="11.5" style="8"/>
    <col min="10753" max="10753" width="43.83203125" style="8" customWidth="1"/>
    <col min="10754" max="10754" width="12.83203125" style="8" customWidth="1"/>
    <col min="10755" max="10755" width="15.5" style="8" customWidth="1"/>
    <col min="10756" max="10758" width="11.5" style="8"/>
    <col min="10759" max="10759" width="26.6640625" style="8" customWidth="1"/>
    <col min="10760" max="11008" width="11.5" style="8"/>
    <col min="11009" max="11009" width="43.83203125" style="8" customWidth="1"/>
    <col min="11010" max="11010" width="12.83203125" style="8" customWidth="1"/>
    <col min="11011" max="11011" width="15.5" style="8" customWidth="1"/>
    <col min="11012" max="11014" width="11.5" style="8"/>
    <col min="11015" max="11015" width="26.6640625" style="8" customWidth="1"/>
    <col min="11016" max="11264" width="11.5" style="8"/>
    <col min="11265" max="11265" width="43.83203125" style="8" customWidth="1"/>
    <col min="11266" max="11266" width="12.83203125" style="8" customWidth="1"/>
    <col min="11267" max="11267" width="15.5" style="8" customWidth="1"/>
    <col min="11268" max="11270" width="11.5" style="8"/>
    <col min="11271" max="11271" width="26.6640625" style="8" customWidth="1"/>
    <col min="11272" max="11520" width="11.5" style="8"/>
    <col min="11521" max="11521" width="43.83203125" style="8" customWidth="1"/>
    <col min="11522" max="11522" width="12.83203125" style="8" customWidth="1"/>
    <col min="11523" max="11523" width="15.5" style="8" customWidth="1"/>
    <col min="11524" max="11526" width="11.5" style="8"/>
    <col min="11527" max="11527" width="26.6640625" style="8" customWidth="1"/>
    <col min="11528" max="11776" width="11.5" style="8"/>
    <col min="11777" max="11777" width="43.83203125" style="8" customWidth="1"/>
    <col min="11778" max="11778" width="12.83203125" style="8" customWidth="1"/>
    <col min="11779" max="11779" width="15.5" style="8" customWidth="1"/>
    <col min="11780" max="11782" width="11.5" style="8"/>
    <col min="11783" max="11783" width="26.6640625" style="8" customWidth="1"/>
    <col min="11784" max="12032" width="11.5" style="8"/>
    <col min="12033" max="12033" width="43.83203125" style="8" customWidth="1"/>
    <col min="12034" max="12034" width="12.83203125" style="8" customWidth="1"/>
    <col min="12035" max="12035" width="15.5" style="8" customWidth="1"/>
    <col min="12036" max="12038" width="11.5" style="8"/>
    <col min="12039" max="12039" width="26.6640625" style="8" customWidth="1"/>
    <col min="12040" max="12288" width="11.5" style="8"/>
    <col min="12289" max="12289" width="43.83203125" style="8" customWidth="1"/>
    <col min="12290" max="12290" width="12.83203125" style="8" customWidth="1"/>
    <col min="12291" max="12291" width="15.5" style="8" customWidth="1"/>
    <col min="12292" max="12294" width="11.5" style="8"/>
    <col min="12295" max="12295" width="26.6640625" style="8" customWidth="1"/>
    <col min="12296" max="12544" width="11.5" style="8"/>
    <col min="12545" max="12545" width="43.83203125" style="8" customWidth="1"/>
    <col min="12546" max="12546" width="12.83203125" style="8" customWidth="1"/>
    <col min="12547" max="12547" width="15.5" style="8" customWidth="1"/>
    <col min="12548" max="12550" width="11.5" style="8"/>
    <col min="12551" max="12551" width="26.6640625" style="8" customWidth="1"/>
    <col min="12552" max="12800" width="11.5" style="8"/>
    <col min="12801" max="12801" width="43.83203125" style="8" customWidth="1"/>
    <col min="12802" max="12802" width="12.83203125" style="8" customWidth="1"/>
    <col min="12803" max="12803" width="15.5" style="8" customWidth="1"/>
    <col min="12804" max="12806" width="11.5" style="8"/>
    <col min="12807" max="12807" width="26.6640625" style="8" customWidth="1"/>
    <col min="12808" max="13056" width="11.5" style="8"/>
    <col min="13057" max="13057" width="43.83203125" style="8" customWidth="1"/>
    <col min="13058" max="13058" width="12.83203125" style="8" customWidth="1"/>
    <col min="13059" max="13059" width="15.5" style="8" customWidth="1"/>
    <col min="13060" max="13062" width="11.5" style="8"/>
    <col min="13063" max="13063" width="26.6640625" style="8" customWidth="1"/>
    <col min="13064" max="13312" width="11.5" style="8"/>
    <col min="13313" max="13313" width="43.83203125" style="8" customWidth="1"/>
    <col min="13314" max="13314" width="12.83203125" style="8" customWidth="1"/>
    <col min="13315" max="13315" width="15.5" style="8" customWidth="1"/>
    <col min="13316" max="13318" width="11.5" style="8"/>
    <col min="13319" max="13319" width="26.6640625" style="8" customWidth="1"/>
    <col min="13320" max="13568" width="11.5" style="8"/>
    <col min="13569" max="13569" width="43.83203125" style="8" customWidth="1"/>
    <col min="13570" max="13570" width="12.83203125" style="8" customWidth="1"/>
    <col min="13571" max="13571" width="15.5" style="8" customWidth="1"/>
    <col min="13572" max="13574" width="11.5" style="8"/>
    <col min="13575" max="13575" width="26.6640625" style="8" customWidth="1"/>
    <col min="13576" max="13824" width="11.5" style="8"/>
    <col min="13825" max="13825" width="43.83203125" style="8" customWidth="1"/>
    <col min="13826" max="13826" width="12.83203125" style="8" customWidth="1"/>
    <col min="13827" max="13827" width="15.5" style="8" customWidth="1"/>
    <col min="13828" max="13830" width="11.5" style="8"/>
    <col min="13831" max="13831" width="26.6640625" style="8" customWidth="1"/>
    <col min="13832" max="14080" width="11.5" style="8"/>
    <col min="14081" max="14081" width="43.83203125" style="8" customWidth="1"/>
    <col min="14082" max="14082" width="12.83203125" style="8" customWidth="1"/>
    <col min="14083" max="14083" width="15.5" style="8" customWidth="1"/>
    <col min="14084" max="14086" width="11.5" style="8"/>
    <col min="14087" max="14087" width="26.6640625" style="8" customWidth="1"/>
    <col min="14088" max="14336" width="11.5" style="8"/>
    <col min="14337" max="14337" width="43.83203125" style="8" customWidth="1"/>
    <col min="14338" max="14338" width="12.83203125" style="8" customWidth="1"/>
    <col min="14339" max="14339" width="15.5" style="8" customWidth="1"/>
    <col min="14340" max="14342" width="11.5" style="8"/>
    <col min="14343" max="14343" width="26.6640625" style="8" customWidth="1"/>
    <col min="14344" max="14592" width="11.5" style="8"/>
    <col min="14593" max="14593" width="43.83203125" style="8" customWidth="1"/>
    <col min="14594" max="14594" width="12.83203125" style="8" customWidth="1"/>
    <col min="14595" max="14595" width="15.5" style="8" customWidth="1"/>
    <col min="14596" max="14598" width="11.5" style="8"/>
    <col min="14599" max="14599" width="26.6640625" style="8" customWidth="1"/>
    <col min="14600" max="14848" width="11.5" style="8"/>
    <col min="14849" max="14849" width="43.83203125" style="8" customWidth="1"/>
    <col min="14850" max="14850" width="12.83203125" style="8" customWidth="1"/>
    <col min="14851" max="14851" width="15.5" style="8" customWidth="1"/>
    <col min="14852" max="14854" width="11.5" style="8"/>
    <col min="14855" max="14855" width="26.6640625" style="8" customWidth="1"/>
    <col min="14856" max="15104" width="11.5" style="8"/>
    <col min="15105" max="15105" width="43.83203125" style="8" customWidth="1"/>
    <col min="15106" max="15106" width="12.83203125" style="8" customWidth="1"/>
    <col min="15107" max="15107" width="15.5" style="8" customWidth="1"/>
    <col min="15108" max="15110" width="11.5" style="8"/>
    <col min="15111" max="15111" width="26.6640625" style="8" customWidth="1"/>
    <col min="15112" max="15360" width="11.5" style="8"/>
    <col min="15361" max="15361" width="43.83203125" style="8" customWidth="1"/>
    <col min="15362" max="15362" width="12.83203125" style="8" customWidth="1"/>
    <col min="15363" max="15363" width="15.5" style="8" customWidth="1"/>
    <col min="15364" max="15366" width="11.5" style="8"/>
    <col min="15367" max="15367" width="26.6640625" style="8" customWidth="1"/>
    <col min="15368" max="15616" width="11.5" style="8"/>
    <col min="15617" max="15617" width="43.83203125" style="8" customWidth="1"/>
    <col min="15618" max="15618" width="12.83203125" style="8" customWidth="1"/>
    <col min="15619" max="15619" width="15.5" style="8" customWidth="1"/>
    <col min="15620" max="15622" width="11.5" style="8"/>
    <col min="15623" max="15623" width="26.6640625" style="8" customWidth="1"/>
    <col min="15624" max="15872" width="11.5" style="8"/>
    <col min="15873" max="15873" width="43.83203125" style="8" customWidth="1"/>
    <col min="15874" max="15874" width="12.83203125" style="8" customWidth="1"/>
    <col min="15875" max="15875" width="15.5" style="8" customWidth="1"/>
    <col min="15876" max="15878" width="11.5" style="8"/>
    <col min="15879" max="15879" width="26.6640625" style="8" customWidth="1"/>
    <col min="15880" max="16128" width="11.5" style="8"/>
    <col min="16129" max="16129" width="43.83203125" style="8" customWidth="1"/>
    <col min="16130" max="16130" width="12.83203125" style="8" customWidth="1"/>
    <col min="16131" max="16131" width="15.5" style="8" customWidth="1"/>
    <col min="16132" max="16134" width="11.5" style="8"/>
    <col min="16135" max="16135" width="26.6640625" style="8" customWidth="1"/>
    <col min="16136" max="16384" width="11.5" style="8"/>
  </cols>
  <sheetData>
    <row r="1" spans="1:7" s="7" customFormat="1" x14ac:dyDescent="0.15">
      <c r="A1" s="764"/>
      <c r="B1" s="765" t="s">
        <v>46</v>
      </c>
      <c r="C1" s="766"/>
      <c r="D1" s="766"/>
      <c r="E1" s="766"/>
      <c r="F1" s="767"/>
      <c r="G1" s="6" t="s">
        <v>47</v>
      </c>
    </row>
    <row r="2" spans="1:7" s="7" customFormat="1" x14ac:dyDescent="0.15">
      <c r="A2" s="764"/>
      <c r="B2" s="768"/>
      <c r="C2" s="769"/>
      <c r="D2" s="769"/>
      <c r="E2" s="769"/>
      <c r="F2" s="770"/>
      <c r="G2" s="6" t="s">
        <v>39</v>
      </c>
    </row>
    <row r="3" spans="1:7" s="7" customFormat="1" x14ac:dyDescent="0.15">
      <c r="A3" s="764"/>
      <c r="B3" s="771"/>
      <c r="C3" s="772"/>
      <c r="D3" s="772"/>
      <c r="E3" s="772"/>
      <c r="F3" s="773"/>
      <c r="G3" s="6" t="s">
        <v>38</v>
      </c>
    </row>
    <row r="4" spans="1:7" x14ac:dyDescent="0.15">
      <c r="A4" s="774" t="s">
        <v>127</v>
      </c>
      <c r="B4" s="774"/>
      <c r="C4" s="774"/>
      <c r="D4" s="774"/>
      <c r="E4" s="774"/>
      <c r="F4" s="774"/>
      <c r="G4" s="774"/>
    </row>
    <row r="5" spans="1:7" x14ac:dyDescent="0.15">
      <c r="A5" s="775" t="s">
        <v>37</v>
      </c>
      <c r="B5" s="775"/>
      <c r="C5" s="775"/>
      <c r="D5" s="775"/>
      <c r="E5" s="775"/>
      <c r="F5" s="775"/>
      <c r="G5" s="775"/>
    </row>
    <row r="6" spans="1:7" x14ac:dyDescent="0.15">
      <c r="A6" s="999" t="s">
        <v>289</v>
      </c>
      <c r="B6" s="776"/>
      <c r="C6" s="776"/>
      <c r="D6" s="776"/>
      <c r="E6" s="776"/>
      <c r="F6" s="776"/>
      <c r="G6" s="776"/>
    </row>
    <row r="7" spans="1:7" x14ac:dyDescent="0.15">
      <c r="A7" s="775" t="s">
        <v>36</v>
      </c>
      <c r="B7" s="775"/>
      <c r="C7" s="775"/>
      <c r="D7" s="775"/>
      <c r="E7" s="775"/>
      <c r="F7" s="775"/>
      <c r="G7" s="775"/>
    </row>
    <row r="8" spans="1:7" x14ac:dyDescent="0.15">
      <c r="A8" s="777"/>
      <c r="B8" s="777"/>
      <c r="C8" s="777"/>
      <c r="D8" s="777"/>
      <c r="E8" s="777"/>
      <c r="F8" s="777"/>
      <c r="G8" s="777"/>
    </row>
    <row r="9" spans="1:7" x14ac:dyDescent="0.15">
      <c r="A9" s="775" t="s">
        <v>35</v>
      </c>
      <c r="B9" s="775"/>
      <c r="C9" s="775"/>
      <c r="D9" s="775"/>
      <c r="E9" s="775"/>
      <c r="F9" s="775"/>
      <c r="G9" s="775"/>
    </row>
    <row r="10" spans="1:7" x14ac:dyDescent="0.15">
      <c r="A10" s="777" t="s">
        <v>35</v>
      </c>
      <c r="B10" s="777"/>
      <c r="C10" s="777"/>
      <c r="D10" s="777"/>
      <c r="E10" s="777"/>
      <c r="F10" s="777"/>
      <c r="G10" s="777"/>
    </row>
    <row r="11" spans="1:7" x14ac:dyDescent="0.15">
      <c r="A11" s="778" t="s">
        <v>48</v>
      </c>
      <c r="B11" s="778"/>
      <c r="C11" s="778"/>
      <c r="D11" s="778"/>
      <c r="E11" s="778"/>
      <c r="F11" s="778"/>
      <c r="G11" s="778"/>
    </row>
    <row r="12" spans="1:7" x14ac:dyDescent="0.15">
      <c r="A12" s="724" t="s">
        <v>129</v>
      </c>
      <c r="B12" s="724"/>
      <c r="C12" s="724"/>
      <c r="D12" s="724"/>
      <c r="E12" s="724"/>
      <c r="F12" s="724"/>
      <c r="G12" s="724"/>
    </row>
    <row r="13" spans="1:7" x14ac:dyDescent="0.15">
      <c r="A13" s="761" t="s">
        <v>33</v>
      </c>
      <c r="B13" s="762"/>
      <c r="C13" s="762"/>
      <c r="D13" s="762"/>
      <c r="E13" s="762"/>
      <c r="F13" s="762"/>
      <c r="G13" s="763"/>
    </row>
    <row r="14" spans="1:7" x14ac:dyDescent="0.15">
      <c r="A14" s="1000" t="s">
        <v>290</v>
      </c>
      <c r="B14" s="1001"/>
      <c r="C14" s="1002"/>
      <c r="D14" s="785" t="s">
        <v>284</v>
      </c>
      <c r="E14" s="786"/>
      <c r="F14" s="786"/>
      <c r="G14" s="787"/>
    </row>
    <row r="15" spans="1:7" x14ac:dyDescent="0.15">
      <c r="A15" s="1003"/>
      <c r="B15" s="745"/>
      <c r="C15" s="1004"/>
      <c r="D15" s="788"/>
      <c r="E15" s="789"/>
      <c r="F15" s="789"/>
      <c r="G15" s="790"/>
    </row>
    <row r="16" spans="1:7" x14ac:dyDescent="0.15">
      <c r="A16" s="1003"/>
      <c r="B16" s="745"/>
      <c r="C16" s="1004"/>
      <c r="D16" s="788"/>
      <c r="E16" s="789"/>
      <c r="F16" s="789"/>
      <c r="G16" s="790"/>
    </row>
    <row r="17" spans="1:7" x14ac:dyDescent="0.15">
      <c r="A17" s="1003"/>
      <c r="B17" s="745"/>
      <c r="C17" s="1004"/>
      <c r="D17" s="788"/>
      <c r="E17" s="789"/>
      <c r="F17" s="789"/>
      <c r="G17" s="790"/>
    </row>
    <row r="18" spans="1:7" x14ac:dyDescent="0.15">
      <c r="A18" s="1003"/>
      <c r="B18" s="745"/>
      <c r="C18" s="1004"/>
      <c r="D18" s="788"/>
      <c r="E18" s="789"/>
      <c r="F18" s="789"/>
      <c r="G18" s="790"/>
    </row>
    <row r="19" spans="1:7" x14ac:dyDescent="0.15">
      <c r="A19" s="1003"/>
      <c r="B19" s="745"/>
      <c r="C19" s="1004"/>
      <c r="D19" s="788"/>
      <c r="E19" s="789"/>
      <c r="F19" s="789"/>
      <c r="G19" s="790"/>
    </row>
    <row r="20" spans="1:7" x14ac:dyDescent="0.15">
      <c r="A20" s="1003"/>
      <c r="B20" s="745"/>
      <c r="C20" s="1004"/>
      <c r="D20" s="788"/>
      <c r="E20" s="789"/>
      <c r="F20" s="789"/>
      <c r="G20" s="790"/>
    </row>
    <row r="21" spans="1:7" x14ac:dyDescent="0.15">
      <c r="A21" s="1003"/>
      <c r="B21" s="745"/>
      <c r="C21" s="1004"/>
      <c r="D21" s="788"/>
      <c r="E21" s="789"/>
      <c r="F21" s="789"/>
      <c r="G21" s="790"/>
    </row>
    <row r="22" spans="1:7" x14ac:dyDescent="0.15">
      <c r="A22" s="1003"/>
      <c r="B22" s="745"/>
      <c r="C22" s="1004"/>
      <c r="D22" s="788"/>
      <c r="E22" s="789"/>
      <c r="F22" s="789"/>
      <c r="G22" s="790"/>
    </row>
    <row r="23" spans="1:7" x14ac:dyDescent="0.15">
      <c r="A23" s="1003"/>
      <c r="B23" s="745"/>
      <c r="C23" s="1004"/>
      <c r="D23" s="788"/>
      <c r="E23" s="789"/>
      <c r="F23" s="789"/>
      <c r="G23" s="790"/>
    </row>
    <row r="24" spans="1:7" x14ac:dyDescent="0.15">
      <c r="A24" s="1003"/>
      <c r="B24" s="745"/>
      <c r="C24" s="1004"/>
      <c r="D24" s="788"/>
      <c r="E24" s="789"/>
      <c r="F24" s="789"/>
      <c r="G24" s="790"/>
    </row>
    <row r="25" spans="1:7" x14ac:dyDescent="0.15">
      <c r="A25" s="1003"/>
      <c r="B25" s="745"/>
      <c r="C25" s="1004"/>
      <c r="D25" s="788"/>
      <c r="E25" s="789"/>
      <c r="F25" s="789"/>
      <c r="G25" s="790"/>
    </row>
    <row r="26" spans="1:7" x14ac:dyDescent="0.15">
      <c r="A26" s="1003"/>
      <c r="B26" s="745"/>
      <c r="C26" s="1004"/>
      <c r="D26" s="788"/>
      <c r="E26" s="789"/>
      <c r="F26" s="789"/>
      <c r="G26" s="790"/>
    </row>
    <row r="27" spans="1:7" x14ac:dyDescent="0.15">
      <c r="A27" s="1005"/>
      <c r="B27" s="746"/>
      <c r="C27" s="1006"/>
      <c r="D27" s="834"/>
      <c r="E27" s="835"/>
      <c r="F27" s="835"/>
      <c r="G27" s="836"/>
    </row>
    <row r="28" spans="1:7" x14ac:dyDescent="0.15">
      <c r="A28" s="812" t="s">
        <v>66</v>
      </c>
      <c r="B28" s="813"/>
      <c r="C28" s="813"/>
      <c r="D28" s="813"/>
      <c r="E28" s="813"/>
      <c r="F28" s="813"/>
      <c r="G28" s="813"/>
    </row>
    <row r="29" spans="1:7" x14ac:dyDescent="0.15">
      <c r="A29" s="779" t="s">
        <v>291</v>
      </c>
      <c r="B29" s="780"/>
      <c r="C29" s="780"/>
      <c r="D29" s="780"/>
      <c r="E29" s="780"/>
      <c r="F29" s="780"/>
      <c r="G29" s="781"/>
    </row>
    <row r="30" spans="1:7" x14ac:dyDescent="0.15">
      <c r="A30" s="782"/>
      <c r="B30" s="783"/>
      <c r="C30" s="783"/>
      <c r="D30" s="783"/>
      <c r="E30" s="783"/>
      <c r="F30" s="783"/>
      <c r="G30" s="784"/>
    </row>
    <row r="31" spans="1:7" x14ac:dyDescent="0.15">
      <c r="A31" s="1007"/>
      <c r="B31" s="1008"/>
      <c r="C31" s="1008"/>
      <c r="D31" s="1008"/>
      <c r="E31" s="1008"/>
      <c r="F31" s="1008"/>
      <c r="G31" s="1009"/>
    </row>
    <row r="32" spans="1:7" ht="15" thickBot="1" x14ac:dyDescent="0.2">
      <c r="A32" s="803" t="s">
        <v>30</v>
      </c>
      <c r="B32" s="804"/>
      <c r="C32" s="804"/>
      <c r="D32" s="804"/>
      <c r="E32" s="804"/>
      <c r="F32" s="804"/>
      <c r="G32" s="805"/>
    </row>
    <row r="33" spans="1:7" x14ac:dyDescent="0.15">
      <c r="A33" s="828" t="s">
        <v>56</v>
      </c>
      <c r="B33" s="829"/>
      <c r="C33" s="829"/>
      <c r="D33" s="829"/>
      <c r="E33" s="829"/>
      <c r="F33" s="829"/>
      <c r="G33" s="830"/>
    </row>
    <row r="34" spans="1:7" x14ac:dyDescent="0.15">
      <c r="A34" s="831"/>
      <c r="B34" s="832"/>
      <c r="C34" s="832"/>
      <c r="D34" s="832"/>
      <c r="E34" s="832"/>
      <c r="F34" s="832"/>
      <c r="G34" s="833"/>
    </row>
    <row r="35" spans="1:7" x14ac:dyDescent="0.15">
      <c r="A35" s="831"/>
      <c r="B35" s="832"/>
      <c r="C35" s="832"/>
      <c r="D35" s="832"/>
      <c r="E35" s="832"/>
      <c r="F35" s="832"/>
      <c r="G35" s="833"/>
    </row>
    <row r="36" spans="1:7" ht="15" thickBot="1" x14ac:dyDescent="0.2">
      <c r="A36" s="831"/>
      <c r="B36" s="832"/>
      <c r="C36" s="832"/>
      <c r="D36" s="832"/>
      <c r="E36" s="832"/>
      <c r="F36" s="832"/>
      <c r="G36" s="833"/>
    </row>
    <row r="37" spans="1:7" ht="15" thickBot="1" x14ac:dyDescent="0.2">
      <c r="A37" s="794" t="s">
        <v>52</v>
      </c>
      <c r="B37" s="795"/>
      <c r="C37" s="795"/>
      <c r="D37" s="795"/>
      <c r="E37" s="795"/>
      <c r="F37" s="795"/>
      <c r="G37" s="796"/>
    </row>
    <row r="38" spans="1:7" ht="15" thickBot="1" x14ac:dyDescent="0.2">
      <c r="A38" s="797" t="s">
        <v>53</v>
      </c>
      <c r="B38" s="798"/>
      <c r="C38" s="798"/>
      <c r="D38" s="798"/>
      <c r="E38" s="798"/>
      <c r="F38" s="798"/>
      <c r="G38" s="799"/>
    </row>
    <row r="39" spans="1:7" ht="15" thickBot="1" x14ac:dyDescent="0.2">
      <c r="A39" s="794" t="s">
        <v>28</v>
      </c>
      <c r="B39" s="795"/>
      <c r="C39" s="795"/>
      <c r="D39" s="795"/>
      <c r="E39" s="795"/>
      <c r="F39" s="795"/>
      <c r="G39" s="796"/>
    </row>
    <row r="40" spans="1:7" x14ac:dyDescent="0.15">
      <c r="A40" s="800" t="s">
        <v>63</v>
      </c>
      <c r="B40" s="801"/>
      <c r="C40" s="801"/>
      <c r="D40" s="801"/>
      <c r="E40" s="801"/>
      <c r="F40" s="801"/>
      <c r="G40" s="802"/>
    </row>
    <row r="41" spans="1:7" x14ac:dyDescent="0.15">
      <c r="A41" s="747" t="s">
        <v>27</v>
      </c>
      <c r="B41" s="748"/>
      <c r="C41" s="748"/>
      <c r="D41" s="748"/>
      <c r="E41" s="748"/>
      <c r="F41" s="748"/>
      <c r="G41" s="749"/>
    </row>
    <row r="42" spans="1:7" x14ac:dyDescent="0.15">
      <c r="A42" s="9" t="s">
        <v>54</v>
      </c>
      <c r="B42" s="10"/>
      <c r="C42" s="10"/>
      <c r="D42" s="10"/>
      <c r="E42" s="10"/>
      <c r="F42" s="10"/>
      <c r="G42" s="10"/>
    </row>
    <row r="43" spans="1:7" x14ac:dyDescent="0.15">
      <c r="A43" s="743" t="s">
        <v>55</v>
      </c>
      <c r="B43" s="743"/>
      <c r="C43" s="11"/>
      <c r="D43" s="11"/>
      <c r="E43" s="11"/>
      <c r="F43" s="11"/>
      <c r="G43" s="11"/>
    </row>
    <row r="44" spans="1:7" x14ac:dyDescent="0.15">
      <c r="A44" s="12"/>
      <c r="B44" s="12"/>
      <c r="C44" s="12"/>
      <c r="D44" s="12"/>
      <c r="E44" s="12"/>
      <c r="F44" s="12"/>
      <c r="G44" s="12"/>
    </row>
  </sheetData>
  <mergeCells count="24">
    <mergeCell ref="A43:B43"/>
    <mergeCell ref="A14:C27"/>
    <mergeCell ref="D14:G27"/>
    <mergeCell ref="A28:G28"/>
    <mergeCell ref="A29:G31"/>
    <mergeCell ref="A32:G32"/>
    <mergeCell ref="A33:G36"/>
    <mergeCell ref="A37:G37"/>
    <mergeCell ref="A38:G38"/>
    <mergeCell ref="A39:G39"/>
    <mergeCell ref="A40:G40"/>
    <mergeCell ref="A41:G41"/>
    <mergeCell ref="A13:G13"/>
    <mergeCell ref="A1:A3"/>
    <mergeCell ref="B1:F3"/>
    <mergeCell ref="A4:G4"/>
    <mergeCell ref="A5:G5"/>
    <mergeCell ref="A6:G6"/>
    <mergeCell ref="A7:G7"/>
    <mergeCell ref="A8:G8"/>
    <mergeCell ref="A9:G9"/>
    <mergeCell ref="A10:G10"/>
    <mergeCell ref="A11:G11"/>
    <mergeCell ref="A12:G1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48</vt:i4>
      </vt:variant>
      <vt:variant>
        <vt:lpstr>Rangos con nombre</vt:lpstr>
      </vt:variant>
      <vt:variant>
        <vt:i4>15</vt:i4>
      </vt:variant>
    </vt:vector>
  </HeadingPairs>
  <TitlesOfParts>
    <vt:vector size="63" baseType="lpstr">
      <vt:lpstr>ANALISIS COMPARATIVO V U</vt:lpstr>
      <vt:lpstr>Presupuesto Dotaciones</vt:lpstr>
      <vt:lpstr>RFI</vt:lpstr>
      <vt:lpstr>Lote 1</vt:lpstr>
      <vt:lpstr>Lote 3</vt:lpstr>
      <vt:lpstr>Lote 4</vt:lpstr>
      <vt:lpstr>Total Dotaciones</vt:lpstr>
      <vt:lpstr>KIT</vt:lpstr>
      <vt:lpstr>ESTUDIO DE MERCADO </vt:lpstr>
      <vt:lpstr>VALORES ITEMS</vt:lpstr>
      <vt:lpstr>PRESUPUESTO</vt:lpstr>
      <vt:lpstr>Lote 1 (2)</vt:lpstr>
      <vt:lpstr>Ficha Técnica. 1 Sillas</vt:lpstr>
      <vt:lpstr>Ficha Técnica. 2 Mesas</vt:lpstr>
      <vt:lpstr>Ficha Técnica. 3 Video Beam </vt:lpstr>
      <vt:lpstr>Ficha Técnica 4. Portatil </vt:lpstr>
      <vt:lpstr>Ficha Técnica 5. Impresora</vt:lpstr>
      <vt:lpstr>Ficha Técnica 3. Carpa</vt:lpstr>
      <vt:lpstr>Ficha Técnica 4. Carpa 2</vt:lpstr>
      <vt:lpstr>Ficha Técnica 8. Sillas</vt:lpstr>
      <vt:lpstr>Ficha Técnica 9. Planta</vt:lpstr>
      <vt:lpstr>Ficha Técnica 10. Extensión</vt:lpstr>
      <vt:lpstr>Ficha Técnica 5. Cabina</vt:lpstr>
      <vt:lpstr>Ficha 6. Bandeja</vt:lpstr>
      <vt:lpstr>Ficha Tecnica 7.  Greca</vt:lpstr>
      <vt:lpstr>Ficha Tecnica8. Olla Grande</vt:lpstr>
      <vt:lpstr>Ficha Tecnica 9. Olla Medina</vt:lpstr>
      <vt:lpstr>Ficha Tecnica 10. Olla Pequeña</vt:lpstr>
      <vt:lpstr>Ficha Tecnica 11. Chocolatera</vt:lpstr>
      <vt:lpstr>Ficha Tecnica 12. Sarten Wok</vt:lpstr>
      <vt:lpstr>Ficha Tecnica 13. Cucharon</vt:lpstr>
      <vt:lpstr>Ficha Tecnica 14. Asador</vt:lpstr>
      <vt:lpstr>Ficha Técnica15. Camilla</vt:lpstr>
      <vt:lpstr>Ficha Técnica 12. Reflector</vt:lpstr>
      <vt:lpstr>Ficha Técnica. Guadaña</vt:lpstr>
      <vt:lpstr>Ficha Técnica. Machetes</vt:lpstr>
      <vt:lpstr>Ficha Técnica. Carretilla</vt:lpstr>
      <vt:lpstr>Ficha Técnica. Azadon</vt:lpstr>
      <vt:lpstr>Ficha Técnica. Picas</vt:lpstr>
      <vt:lpstr>Ficha Tecnica. Palas</vt:lpstr>
      <vt:lpstr>Ficha Técnica. Trompo</vt:lpstr>
      <vt:lpstr>Ficha Técnica. Rana</vt:lpstr>
      <vt:lpstr>Ficha Tecnica. Motosierra</vt:lpstr>
      <vt:lpstr>Ficha Técnica. Rastrillos</vt:lpstr>
      <vt:lpstr>Ficha Técnica. Manila</vt:lpstr>
      <vt:lpstr>Ficha Técnica. Botiquin </vt:lpstr>
      <vt:lpstr>Ficha Técnica. Extintor</vt:lpstr>
      <vt:lpstr>Ficha Técnica. Camilla</vt:lpstr>
      <vt:lpstr>'ANALISIS COMPARATIVO V U'!Área_de_impresión</vt:lpstr>
      <vt:lpstr>'Ficha Técnica 4. Portatil '!Área_de_impresión</vt:lpstr>
      <vt:lpstr>'Ficha Técnica 8. Sillas'!Área_de_impresión</vt:lpstr>
      <vt:lpstr>'Ficha Técnica. 1 Sillas'!Área_de_impresión</vt:lpstr>
      <vt:lpstr>'Ficha Técnica. 2 Mesas'!Área_de_impresión</vt:lpstr>
      <vt:lpstr>'Ficha Técnica. 3 Video Beam '!Área_de_impresión</vt:lpstr>
      <vt:lpstr>'Ficha Técnica 10. Extensión'!Títulos_a_imprimir</vt:lpstr>
      <vt:lpstr>'Ficha Técnica 12. Reflector'!Títulos_a_imprimir</vt:lpstr>
      <vt:lpstr>'Ficha Técnica 3. Carpa'!Títulos_a_imprimir</vt:lpstr>
      <vt:lpstr>'Ficha Técnica 4. Carpa 2'!Títulos_a_imprimir</vt:lpstr>
      <vt:lpstr>'Ficha Técnica 4. Portatil '!Títulos_a_imprimir</vt:lpstr>
      <vt:lpstr>'Ficha Técnica 5. Cabina'!Títulos_a_imprimir</vt:lpstr>
      <vt:lpstr>'Ficha Técnica 5. Impresora'!Títulos_a_imprimir</vt:lpstr>
      <vt:lpstr>'Ficha Técnica 9. Planta'!Títulos_a_imprimir</vt:lpstr>
      <vt:lpstr>'Ficha Técnica. 3 Video Beam '!Títulos_a_imprimir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ACER R272</dc:creator>
  <cp:lastModifiedBy>Autor 1</cp:lastModifiedBy>
  <dcterms:created xsi:type="dcterms:W3CDTF">2024-06-24T13:48:57Z</dcterms:created>
  <dcterms:modified xsi:type="dcterms:W3CDTF">2024-10-10T00:53:29Z</dcterms:modified>
</cp:coreProperties>
</file>