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250\novatek del caribe\1- COMERCIAL\4- PROCESOS DE CONTRATACION NOVATEK\PROCESOS 2024\1- CONVOCADOS\07-10-2024 - 10AM - GOBERNACIÓN VALLE DEL CAUCA 1.220.02-17.13-562-2024\SUBSANACIÓN\"/>
    </mc:Choice>
  </mc:AlternateContent>
  <xr:revisionPtr revIDLastSave="0" documentId="13_ncr:1_{526289A2-736B-4ABE-962B-4FECC12C692F}" xr6:coauthVersionLast="47" xr6:coauthVersionMax="47" xr10:uidLastSave="{00000000-0000-0000-0000-000000000000}"/>
  <bookViews>
    <workbookView xWindow="20370" yWindow="-120" windowWidth="20730" windowHeight="11040" xr2:uid="{00000000-000D-0000-FFFF-FFFF00000000}"/>
  </bookViews>
  <sheets>
    <sheet name="GRUPO 1" sheetId="1" r:id="rId1"/>
    <sheet name="GRUPO 4" sheetId="4" r:id="rId2"/>
    <sheet name="GRUPO 5" sheetId="5" r:id="rId3"/>
    <sheet name="GRUPO 6" sheetId="6" r:id="rId4"/>
    <sheet name="GRUPO 7" sheetId="7"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6" i="7" l="1"/>
  <c r="O26" i="7"/>
  <c r="O29" i="7" s="1"/>
  <c r="P26" i="7"/>
  <c r="Q26" i="7"/>
  <c r="Q17" i="7"/>
  <c r="Q18" i="7"/>
  <c r="Q19" i="7"/>
  <c r="Q20" i="7"/>
  <c r="Q21" i="7"/>
  <c r="Q22" i="7"/>
  <c r="Q23" i="7"/>
  <c r="Q24" i="7"/>
  <c r="Q25" i="7"/>
  <c r="Q16" i="7"/>
  <c r="P17" i="7"/>
  <c r="P18" i="7"/>
  <c r="P19" i="7"/>
  <c r="P20" i="7"/>
  <c r="P21" i="7"/>
  <c r="P22" i="7"/>
  <c r="P23" i="7"/>
  <c r="P24" i="7"/>
  <c r="P25" i="7"/>
  <c r="P16" i="7"/>
  <c r="O17" i="7"/>
  <c r="O18" i="7"/>
  <c r="O19" i="7"/>
  <c r="O20" i="7"/>
  <c r="O21" i="7"/>
  <c r="O22" i="7"/>
  <c r="O23" i="7"/>
  <c r="O24" i="7"/>
  <c r="O25" i="7"/>
  <c r="O16" i="7"/>
  <c r="N17" i="7"/>
  <c r="N18" i="7"/>
  <c r="N19" i="7"/>
  <c r="N20" i="7"/>
  <c r="N21" i="7"/>
  <c r="N22" i="7"/>
  <c r="N23" i="7"/>
  <c r="N24" i="7"/>
  <c r="N25" i="7"/>
  <c r="N16" i="7"/>
  <c r="Q19" i="6"/>
  <c r="Q25" i="6" s="1"/>
  <c r="Q20" i="6"/>
  <c r="Q21" i="6"/>
  <c r="Q22" i="6"/>
  <c r="Q23" i="6"/>
  <c r="Q24" i="6"/>
  <c r="Q18" i="6"/>
  <c r="P19" i="6"/>
  <c r="P20" i="6"/>
  <c r="P21" i="6"/>
  <c r="P22" i="6"/>
  <c r="P23" i="6"/>
  <c r="P24" i="6"/>
  <c r="P18" i="6"/>
  <c r="O19" i="6"/>
  <c r="O25" i="6" s="1"/>
  <c r="O20" i="6"/>
  <c r="O21" i="6"/>
  <c r="O22" i="6"/>
  <c r="O23" i="6"/>
  <c r="O24" i="6"/>
  <c r="O18" i="6"/>
  <c r="N25" i="6"/>
  <c r="N19" i="6"/>
  <c r="N20" i="6"/>
  <c r="N21" i="6"/>
  <c r="N22" i="6"/>
  <c r="N23" i="6"/>
  <c r="N24" i="6"/>
  <c r="N18" i="6"/>
  <c r="O26" i="5"/>
  <c r="P19" i="5"/>
  <c r="P20" i="5"/>
  <c r="P21" i="5"/>
  <c r="P22" i="5"/>
  <c r="P18" i="5"/>
  <c r="Q19" i="5"/>
  <c r="Q20" i="5"/>
  <c r="Q21" i="5"/>
  <c r="Q22" i="5"/>
  <c r="Q18" i="5"/>
  <c r="O19" i="5"/>
  <c r="O20" i="5"/>
  <c r="O21" i="5"/>
  <c r="O22" i="5"/>
  <c r="O18" i="5"/>
  <c r="N19" i="5"/>
  <c r="N20" i="5"/>
  <c r="N21" i="5"/>
  <c r="N22" i="5"/>
  <c r="N18" i="5"/>
  <c r="O44" i="4"/>
  <c r="O17" i="4"/>
  <c r="O18" i="4"/>
  <c r="O19" i="4"/>
  <c r="O20" i="4"/>
  <c r="O21" i="4"/>
  <c r="O22" i="4"/>
  <c r="O23" i="4"/>
  <c r="O24" i="4"/>
  <c r="O25" i="4"/>
  <c r="O26" i="4"/>
  <c r="O27" i="4"/>
  <c r="O28" i="4"/>
  <c r="O29" i="4"/>
  <c r="O30" i="4"/>
  <c r="O31" i="4"/>
  <c r="O32" i="4"/>
  <c r="O33" i="4"/>
  <c r="O34" i="4"/>
  <c r="O35" i="4"/>
  <c r="O36" i="4"/>
  <c r="O37" i="4"/>
  <c r="O38" i="4"/>
  <c r="O39" i="4"/>
  <c r="O16" i="4"/>
  <c r="Q17" i="4"/>
  <c r="Q18" i="4"/>
  <c r="Q19" i="4"/>
  <c r="Q20" i="4"/>
  <c r="Q21" i="4"/>
  <c r="Q22" i="4"/>
  <c r="Q23" i="4"/>
  <c r="Q24" i="4"/>
  <c r="Q25" i="4"/>
  <c r="Q26" i="4"/>
  <c r="Q27" i="4"/>
  <c r="Q28" i="4"/>
  <c r="Q29" i="4"/>
  <c r="Q30" i="4"/>
  <c r="Q31" i="4"/>
  <c r="Q32" i="4"/>
  <c r="Q33" i="4"/>
  <c r="Q34" i="4"/>
  <c r="Q35" i="4"/>
  <c r="Q36" i="4"/>
  <c r="Q37" i="4"/>
  <c r="Q38" i="4"/>
  <c r="Q39" i="4"/>
  <c r="Q16" i="4"/>
  <c r="P17" i="4"/>
  <c r="P18" i="4"/>
  <c r="P40" i="4" s="1"/>
  <c r="P19" i="4"/>
  <c r="P20" i="4"/>
  <c r="P21" i="4"/>
  <c r="P22" i="4"/>
  <c r="P23" i="4"/>
  <c r="P24" i="4"/>
  <c r="P25" i="4"/>
  <c r="P26" i="4"/>
  <c r="P27" i="4"/>
  <c r="P28" i="4"/>
  <c r="P29" i="4"/>
  <c r="P30" i="4"/>
  <c r="P31" i="4"/>
  <c r="P32" i="4"/>
  <c r="P33" i="4"/>
  <c r="P34" i="4"/>
  <c r="P35" i="4"/>
  <c r="P36" i="4"/>
  <c r="P37" i="4"/>
  <c r="P38" i="4"/>
  <c r="P39" i="4"/>
  <c r="P16" i="4"/>
  <c r="N40" i="4"/>
  <c r="N17" i="4"/>
  <c r="N18" i="4"/>
  <c r="N19" i="4"/>
  <c r="N20" i="4"/>
  <c r="N21" i="4"/>
  <c r="N22" i="4"/>
  <c r="N23" i="4"/>
  <c r="N24" i="4"/>
  <c r="N25" i="4"/>
  <c r="N26" i="4"/>
  <c r="N27" i="4"/>
  <c r="N28" i="4"/>
  <c r="N29" i="4"/>
  <c r="N30" i="4"/>
  <c r="N31" i="4"/>
  <c r="N32" i="4"/>
  <c r="N33" i="4"/>
  <c r="N34" i="4"/>
  <c r="N35" i="4"/>
  <c r="N36" i="4"/>
  <c r="N37" i="4"/>
  <c r="N38" i="4"/>
  <c r="N39" i="4"/>
  <c r="N16" i="4"/>
  <c r="O48" i="1"/>
  <c r="N43" i="1"/>
  <c r="O43" i="1"/>
  <c r="P43" i="1"/>
  <c r="Q43" i="1"/>
  <c r="P19" i="1"/>
  <c r="Q19" i="1"/>
  <c r="P20" i="1"/>
  <c r="Q20" i="1"/>
  <c r="P21" i="1"/>
  <c r="Q21" i="1"/>
  <c r="P22" i="1"/>
  <c r="Q22" i="1"/>
  <c r="P23" i="1"/>
  <c r="Q23" i="1"/>
  <c r="P24" i="1"/>
  <c r="Q24" i="1"/>
  <c r="P25" i="1"/>
  <c r="Q25" i="1"/>
  <c r="P26" i="1"/>
  <c r="Q26" i="1"/>
  <c r="P27" i="1"/>
  <c r="Q27" i="1"/>
  <c r="P28" i="1"/>
  <c r="Q28" i="1"/>
  <c r="P29" i="1"/>
  <c r="Q29" i="1"/>
  <c r="P30" i="1"/>
  <c r="Q30" i="1"/>
  <c r="P31" i="1"/>
  <c r="Q31" i="1"/>
  <c r="P32" i="1"/>
  <c r="Q32" i="1"/>
  <c r="P33" i="1"/>
  <c r="Q33" i="1"/>
  <c r="P34" i="1"/>
  <c r="Q34" i="1"/>
  <c r="P35" i="1"/>
  <c r="Q35" i="1"/>
  <c r="P36" i="1"/>
  <c r="Q36" i="1"/>
  <c r="P37" i="1"/>
  <c r="Q37" i="1"/>
  <c r="P38" i="1"/>
  <c r="Q38" i="1"/>
  <c r="P39" i="1"/>
  <c r="Q39" i="1"/>
  <c r="P40" i="1"/>
  <c r="Q40" i="1"/>
  <c r="P41" i="1"/>
  <c r="Q41" i="1"/>
  <c r="P42" i="1"/>
  <c r="Q42" i="1"/>
  <c r="Q18" i="1"/>
  <c r="P18" i="1"/>
  <c r="O19" i="1"/>
  <c r="O20" i="1"/>
  <c r="O21" i="1"/>
  <c r="O22" i="1"/>
  <c r="O23" i="1"/>
  <c r="O24" i="1"/>
  <c r="O25" i="1"/>
  <c r="O26" i="1"/>
  <c r="O27" i="1"/>
  <c r="O28" i="1"/>
  <c r="O29" i="1"/>
  <c r="O30" i="1"/>
  <c r="O31" i="1"/>
  <c r="O32" i="1"/>
  <c r="O33" i="1"/>
  <c r="O34" i="1"/>
  <c r="O35" i="1"/>
  <c r="O36" i="1"/>
  <c r="O37" i="1"/>
  <c r="O38" i="1"/>
  <c r="O39" i="1"/>
  <c r="O40" i="1"/>
  <c r="O41" i="1"/>
  <c r="O42" i="1"/>
  <c r="O18" i="1"/>
  <c r="N19" i="1"/>
  <c r="N20" i="1"/>
  <c r="N21" i="1"/>
  <c r="N22" i="1"/>
  <c r="N23" i="1"/>
  <c r="N24" i="1"/>
  <c r="N25" i="1"/>
  <c r="N26" i="1"/>
  <c r="N27" i="1"/>
  <c r="N28" i="1"/>
  <c r="N29" i="1"/>
  <c r="N30" i="1"/>
  <c r="N31" i="1"/>
  <c r="N32" i="1"/>
  <c r="N33" i="1"/>
  <c r="N34" i="1"/>
  <c r="N35" i="1"/>
  <c r="N36" i="1"/>
  <c r="N37" i="1"/>
  <c r="N38" i="1"/>
  <c r="N39" i="1"/>
  <c r="N40" i="1"/>
  <c r="N41" i="1"/>
  <c r="N42" i="1"/>
  <c r="N18" i="1"/>
  <c r="P25" i="6" l="1"/>
  <c r="O28" i="6"/>
  <c r="N23" i="5"/>
  <c r="Q23" i="5"/>
  <c r="P23" i="5"/>
  <c r="O23" i="5"/>
  <c r="O40" i="4"/>
  <c r="Q40" i="4"/>
  <c r="C29" i="5"/>
  <c r="M39" i="4"/>
  <c r="L39" i="4"/>
  <c r="C33" i="7" l="1"/>
  <c r="C33" i="6"/>
  <c r="C47" i="4"/>
  <c r="C65" i="1"/>
  <c r="L25" i="7" l="1"/>
  <c r="M25" i="7" s="1"/>
  <c r="L24" i="7"/>
  <c r="M24" i="7" s="1"/>
  <c r="L23" i="7"/>
  <c r="M23" i="7" s="1"/>
  <c r="L22" i="7"/>
  <c r="M22" i="7" s="1"/>
  <c r="L21" i="7"/>
  <c r="M21" i="7" s="1"/>
  <c r="L20" i="7"/>
  <c r="M20" i="7" s="1"/>
  <c r="L19" i="7"/>
  <c r="M19" i="7" s="1"/>
  <c r="L18" i="7"/>
  <c r="M18" i="7" s="1"/>
  <c r="L17" i="7"/>
  <c r="M17" i="7" s="1"/>
  <c r="L16" i="7"/>
  <c r="L24" i="6"/>
  <c r="M24" i="6" s="1"/>
  <c r="L23" i="6"/>
  <c r="M23" i="6" s="1"/>
  <c r="L22" i="6"/>
  <c r="M22" i="6" s="1"/>
  <c r="L21" i="6"/>
  <c r="M21" i="6" s="1"/>
  <c r="L20" i="6"/>
  <c r="M20" i="6" s="1"/>
  <c r="L19" i="6"/>
  <c r="M19" i="6" s="1"/>
  <c r="L18" i="6"/>
  <c r="L22" i="5"/>
  <c r="M22" i="5" s="1"/>
  <c r="L21" i="5"/>
  <c r="M21" i="5" s="1"/>
  <c r="L20" i="5"/>
  <c r="M20" i="5" s="1"/>
  <c r="L19" i="5"/>
  <c r="M19" i="5" s="1"/>
  <c r="L18" i="5"/>
  <c r="L38" i="4"/>
  <c r="M38" i="4" s="1"/>
  <c r="L37" i="4"/>
  <c r="M37" i="4" s="1"/>
  <c r="L36" i="4"/>
  <c r="M36" i="4" s="1"/>
  <c r="L35" i="4"/>
  <c r="M35" i="4" s="1"/>
  <c r="L34" i="4"/>
  <c r="M34" i="4" s="1"/>
  <c r="L33" i="4"/>
  <c r="M33" i="4" s="1"/>
  <c r="L32" i="4"/>
  <c r="M32" i="4" s="1"/>
  <c r="L31" i="4"/>
  <c r="M31" i="4" s="1"/>
  <c r="L30" i="4"/>
  <c r="M30" i="4" s="1"/>
  <c r="L29" i="4"/>
  <c r="M29" i="4" s="1"/>
  <c r="L28" i="4"/>
  <c r="M28" i="4" s="1"/>
  <c r="L27" i="4"/>
  <c r="M27" i="4" s="1"/>
  <c r="L26" i="4"/>
  <c r="M26" i="4" s="1"/>
  <c r="L25" i="4"/>
  <c r="M25" i="4" s="1"/>
  <c r="L24" i="4"/>
  <c r="M24" i="4" s="1"/>
  <c r="L23" i="4"/>
  <c r="M23" i="4" s="1"/>
  <c r="L22" i="4"/>
  <c r="M22" i="4" s="1"/>
  <c r="L21" i="4"/>
  <c r="M21" i="4" s="1"/>
  <c r="L20" i="4"/>
  <c r="M20" i="4" s="1"/>
  <c r="L19" i="4"/>
  <c r="M19" i="4" s="1"/>
  <c r="L18" i="4"/>
  <c r="M18" i="4" s="1"/>
  <c r="L17" i="4"/>
  <c r="M17" i="4" s="1"/>
  <c r="L16" i="4"/>
  <c r="L42" i="1"/>
  <c r="M42" i="1" s="1"/>
  <c r="L41" i="1"/>
  <c r="M41" i="1" s="1"/>
  <c r="L39" i="1"/>
  <c r="M39" i="1" s="1"/>
  <c r="L38" i="1"/>
  <c r="M38" i="1" s="1"/>
  <c r="L37" i="1"/>
  <c r="M37" i="1" s="1"/>
  <c r="L35" i="1"/>
  <c r="M35" i="1" s="1"/>
  <c r="L34" i="1"/>
  <c r="M34" i="1" s="1"/>
  <c r="L31" i="1"/>
  <c r="M31" i="1" s="1"/>
  <c r="L30" i="1"/>
  <c r="M30" i="1" s="1"/>
  <c r="L27" i="1"/>
  <c r="M27" i="1" s="1"/>
  <c r="L26" i="1"/>
  <c r="M26" i="1" s="1"/>
  <c r="L25" i="1"/>
  <c r="L23" i="1"/>
  <c r="M23" i="1" s="1"/>
  <c r="L21" i="1"/>
  <c r="M21" i="1" s="1"/>
  <c r="L20" i="1"/>
  <c r="M20" i="1" s="1"/>
  <c r="L19" i="1"/>
  <c r="M19" i="1" s="1"/>
  <c r="L18" i="1"/>
  <c r="M16" i="4" l="1"/>
  <c r="C49" i="4" s="1"/>
  <c r="C48" i="4"/>
  <c r="M18" i="5"/>
  <c r="C31" i="5" s="1"/>
  <c r="C30" i="5"/>
  <c r="M16" i="7"/>
  <c r="C35" i="7" s="1"/>
  <c r="C34" i="7"/>
  <c r="M18" i="6"/>
  <c r="C35" i="6" s="1"/>
  <c r="C34" i="6"/>
  <c r="M18" i="1"/>
  <c r="L33" i="1"/>
  <c r="M33" i="1" s="1"/>
  <c r="L22" i="1"/>
  <c r="M22" i="1" s="1"/>
  <c r="L29" i="1"/>
  <c r="M29" i="1" s="1"/>
  <c r="L24" i="1"/>
  <c r="M24" i="1" s="1"/>
  <c r="M25" i="1"/>
  <c r="L40" i="1"/>
  <c r="M40" i="1" s="1"/>
  <c r="L36" i="1"/>
  <c r="M36" i="1" s="1"/>
  <c r="L28" i="1"/>
  <c r="M28" i="1" s="1"/>
  <c r="L32" i="1"/>
  <c r="M32" i="1" s="1"/>
  <c r="M25" i="6" l="1"/>
  <c r="M40" i="4"/>
  <c r="C66" i="1"/>
  <c r="C67" i="1"/>
  <c r="M26" i="7"/>
  <c r="M23" i="5"/>
  <c r="M4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20" authorId="0" shapeId="0" xr:uid="{00000000-0006-0000-0000-000001000000}">
      <text>
        <r>
          <rPr>
            <sz val="11"/>
            <color rgb="FF000000"/>
            <rFont val="Calibri"/>
            <family val="2"/>
            <scheme val="minor"/>
          </rPr>
          <t>Daniel Sadovnik Sterling:
FQ-012-AL</t>
        </r>
      </text>
    </comment>
    <comment ref="C21" authorId="0" shapeId="0" xr:uid="{00000000-0006-0000-0000-000002000000}">
      <text>
        <r>
          <rPr>
            <sz val="11"/>
            <color rgb="FF000000"/>
            <rFont val="Calibri"/>
            <family val="2"/>
            <scheme val="minor"/>
          </rPr>
          <t>Daniel Sadovnik Sterling:
FQ-013-AL</t>
        </r>
      </text>
    </comment>
    <comment ref="C22" authorId="0" shapeId="0" xr:uid="{00000000-0006-0000-0000-000003000000}">
      <text>
        <r>
          <rPr>
            <sz val="11"/>
            <color rgb="FF000000"/>
            <rFont val="Calibri"/>
            <family val="2"/>
            <scheme val="minor"/>
          </rPr>
          <t>Daniel Sadovnik Sterling:
FQ-051-AL</t>
        </r>
      </text>
    </comment>
  </commentList>
</comments>
</file>

<file path=xl/sharedStrings.xml><?xml version="1.0" encoding="utf-8"?>
<sst xmlns="http://schemas.openxmlformats.org/spreadsheetml/2006/main" count="726" uniqueCount="282">
  <si>
    <t>No.</t>
  </si>
  <si>
    <t>CODIGO DEL EQUIPO</t>
  </si>
  <si>
    <t>NOMBRE DEL EQUIPO</t>
  </si>
  <si>
    <t>MARCA / FABRICANTE</t>
  </si>
  <si>
    <t>MODELO</t>
  </si>
  <si>
    <t>SERIE</t>
  </si>
  <si>
    <t>OBSERVACIONES</t>
  </si>
  <si>
    <t>MANTENIMIENTO</t>
  </si>
  <si>
    <t>CALIFICACION</t>
  </si>
  <si>
    <t>Valor Unitario</t>
  </si>
  <si>
    <t>IVA</t>
  </si>
  <si>
    <t>Valor Total</t>
  </si>
  <si>
    <t>AA-025</t>
  </si>
  <si>
    <t>CABINA EXTRACTORA</t>
  </si>
  <si>
    <t>C4</t>
  </si>
  <si>
    <t xml:space="preserve">CEX 120 </t>
  </si>
  <si>
    <t>3410-12</t>
  </si>
  <si>
    <t>Cambio de lampara</t>
  </si>
  <si>
    <t>X</t>
  </si>
  <si>
    <t>AFA-061</t>
  </si>
  <si>
    <t>CABINA DE EXTRACCION</t>
  </si>
  <si>
    <t>JP INGLOBAL</t>
  </si>
  <si>
    <t>JPCEGH1200-BB-P</t>
  </si>
  <si>
    <t>004589411</t>
  </si>
  <si>
    <t>AL-012</t>
  </si>
  <si>
    <t>CEX120</t>
  </si>
  <si>
    <t>1007-14</t>
  </si>
  <si>
    <t>AL-013</t>
  </si>
  <si>
    <t>FABRICACIÓN CASERA</t>
  </si>
  <si>
    <t>200A</t>
  </si>
  <si>
    <t>SD</t>
  </si>
  <si>
    <t>AL-051</t>
  </si>
  <si>
    <t>FEX 120</t>
  </si>
  <si>
    <t xml:space="preserve">Pre instalación, mesón interno </t>
  </si>
  <si>
    <t>EN-13</t>
  </si>
  <si>
    <t>MEX120</t>
  </si>
  <si>
    <t>18I1-07</t>
  </si>
  <si>
    <t>MB-013</t>
  </si>
  <si>
    <t>CABINA DE BIOSEGURIDAD</t>
  </si>
  <si>
    <t>CSB85</t>
  </si>
  <si>
    <t>0901-04</t>
  </si>
  <si>
    <t>Reparación de oxidaciones  con pintura electrostática de  partes afectadas
Cambio de 1 Filtro HEPA
Cambio de lampara
Cambio de lampara UV</t>
  </si>
  <si>
    <t>MB-014</t>
  </si>
  <si>
    <t>CSB120</t>
  </si>
  <si>
    <t>RC-002</t>
  </si>
  <si>
    <t>CEX 120</t>
  </si>
  <si>
    <t>RC-011</t>
  </si>
  <si>
    <t>LABCONCO</t>
  </si>
  <si>
    <t>55300-07280300</t>
  </si>
  <si>
    <t>RC-032</t>
  </si>
  <si>
    <t>CD-002</t>
  </si>
  <si>
    <t>2020CBII2A-48</t>
  </si>
  <si>
    <t>AMA-015</t>
  </si>
  <si>
    <t>CBIIA2-24-(AT)</t>
  </si>
  <si>
    <t>VI-015</t>
  </si>
  <si>
    <t xml:space="preserve">CABINA PCR </t>
  </si>
  <si>
    <t>FISHER SCIENTIFIC</t>
  </si>
  <si>
    <t>Cambio de Filtros HEPA
Cambio de lampara
Cambio de lampara UV</t>
  </si>
  <si>
    <t>VI-016</t>
  </si>
  <si>
    <t>JPCIIA24 2017</t>
  </si>
  <si>
    <t>004587640</t>
  </si>
  <si>
    <t>VI-017</t>
  </si>
  <si>
    <t>CABINA PCR</t>
  </si>
  <si>
    <t>JPCFPCR60 2017</t>
  </si>
  <si>
    <t>004587647</t>
  </si>
  <si>
    <t>Cambio de Filtros HEPA H14 (Entrada y descarga)
Cambio de lampara
Cambio de lampara UV</t>
  </si>
  <si>
    <t>VI-018</t>
  </si>
  <si>
    <t>FLC 120</t>
  </si>
  <si>
    <t>3420-09</t>
  </si>
  <si>
    <t>Cambio de lampara
Cambio lampara UV</t>
  </si>
  <si>
    <t>VI-020</t>
  </si>
  <si>
    <t>CBIIA2-48</t>
  </si>
  <si>
    <t>VI-021</t>
  </si>
  <si>
    <t>VI-069</t>
  </si>
  <si>
    <t>FLOW 85 CLINI</t>
  </si>
  <si>
    <t>VI-076</t>
  </si>
  <si>
    <t>CBII2A-48-AT</t>
  </si>
  <si>
    <t>OK</t>
  </si>
  <si>
    <t>MC-014</t>
  </si>
  <si>
    <t>MC-018</t>
  </si>
  <si>
    <t>344 A2 LOGIC</t>
  </si>
  <si>
    <t>100423845B</t>
  </si>
  <si>
    <t>MC-110</t>
  </si>
  <si>
    <t>ENTHOS</t>
  </si>
  <si>
    <t>N.A</t>
  </si>
  <si>
    <t>AE6592</t>
  </si>
  <si>
    <t>MC-111</t>
  </si>
  <si>
    <t xml:space="preserve">TELSTAR TECNOLOGIES S.L </t>
  </si>
  <si>
    <t>BIO-11-A</t>
  </si>
  <si>
    <t>ACTIVIDADES DE MANTENIMIENTO</t>
  </si>
  <si>
    <t>ACTIVIDADES DE CALIFICACIÓN</t>
  </si>
  <si>
    <t xml:space="preserve">• Puesta en marcha y verificación de funcionamiento.
• Para cabinas de Bioseguridad Descontaminación del equipo con formaldehído.
• Limpieza interna y externa de cámara de extracción, revisión de circuitos eléctricos y electrónicos, ajustar de ser necesario (Tarjetas de control, conexiones, resistencias, capacitores, displays integrados, pantallas o cualquier otro componente análogo o digital).
• Balanceo dinámico y estático de los sistemas de extracción (cuando aplique).
• Ajuste dampers y/o programación de guardianes para el logro de flujo requerido.
• Revisión del motor, lubricación y alineación. 
• Comprobación del sensor de velocidad de aire, diferencial de presión, toma eléctrica, luz UV, luz visible y protecciones.
• Lubricación y revisión de Rodamientos.
• Limpieza de motor de extracción.
• Verificación y ajuste de posición de ventana, prueba de continuidad de los microswith.
• Desmontar y revisar las partes que requieran mantenimiento y lubricación.
• Revisión y cambio de pre-filtros y Filtros HEPA (de acuerdo a lo especificado en la tabla).
• Sellamiento del sistema para evitar fugas, pruebas de control y estabilidad.
• Verificación de alarmas.
• Incluir cambio de correas para las cabinas que lo requieran.
</t>
  </si>
  <si>
    <t xml:space="preserve">Calificación (Incluir CD con el video de las pruebas): 
• Perfil de Velocidad Inflow
• Perfil de Velocidad Downflow
Criterio de aceptación (NSF-49/ASI 49)
± 25%
• Integridad de Filtros HEPA – Método con Fotómetro
Criterio de aceptación (ISO 14644-3; NSF-49)
Penetración menor 0.0001 ug/L o 0.01 %.) – Para Filtros que se pueden Escanear
Penetración menor 0.00005 ug/L o 0.005 %.) – Para Filtros que no se pueden Escanear.
El tamaño de las reparaciones no debe ser mayor al 3%
• Test de Humo
Criterio de aceptación (ISO 14644-3)
La dirección del flujo del aire debe descender en forma homogénea, en una sola dirección y sin presentar turbulencias. Para cabinas tipo Vertical.
La dirección del flujo del aire se debe desplazar horizontalmente en forma homogénea, en una sola dirección y sin presentar turbulencias. Para cabinas tipo Horizontal.
• Prueba de nivel de Ruido
Criterio de aceptación (NSF/ANSI 49)
Ruido general &lt; 70dB cuando el ruido ambiental es &lt;60dB si es mayor deben corregirse las mediciones
• Intensidad lumínica
• Clasificación de aire producido por el equipo, conteo de partículas no viables
Criterio de aceptación (ISO 14644-1 Clase 5)
La máxima concentración de partículas x m3 mayores i iguales a 0,5 µm es de 3520 y de partículas mayores o iguales a 5 µm es de 20
</t>
  </si>
  <si>
    <t>TOTAL</t>
  </si>
  <si>
    <t>VI-023</t>
  </si>
  <si>
    <t>NEVERA</t>
  </si>
  <si>
    <t>CHALLENGER</t>
  </si>
  <si>
    <t>CR152 TITANIUM</t>
  </si>
  <si>
    <t>180312-01613</t>
  </si>
  <si>
    <t>VI-080</t>
  </si>
  <si>
    <t>METHER</t>
  </si>
  <si>
    <t>MPC5V415</t>
  </si>
  <si>
    <t>2332000201MPC-5V415</t>
  </si>
  <si>
    <t>VI-081</t>
  </si>
  <si>
    <t>2335000308MPC-5V415</t>
  </si>
  <si>
    <t>MC-022</t>
  </si>
  <si>
    <t>SANYO</t>
  </si>
  <si>
    <t>SR14110W</t>
  </si>
  <si>
    <t>MC-130</t>
  </si>
  <si>
    <t>2335000208MPC-5V415</t>
  </si>
  <si>
    <t>MC-132</t>
  </si>
  <si>
    <t>2335000508MPC-5V415</t>
  </si>
  <si>
    <t>AA-036</t>
  </si>
  <si>
    <t>ICOMAGER</t>
  </si>
  <si>
    <t>NA</t>
  </si>
  <si>
    <t>AA-041</t>
  </si>
  <si>
    <t>2335000408MPC-5V415</t>
  </si>
  <si>
    <t>EN-037</t>
  </si>
  <si>
    <t>2335000608MPC-5V415</t>
  </si>
  <si>
    <t>AFA-011</t>
  </si>
  <si>
    <t>ICR-10</t>
  </si>
  <si>
    <t>Controlador malo</t>
  </si>
  <si>
    <t>RC-022</t>
  </si>
  <si>
    <t>ICMG</t>
  </si>
  <si>
    <t>CD-016</t>
  </si>
  <si>
    <t>QLS</t>
  </si>
  <si>
    <t>CR23-A-SSA-(DER)</t>
  </si>
  <si>
    <t>CD-033</t>
  </si>
  <si>
    <t>2332000101MPC-5V415</t>
  </si>
  <si>
    <t>AFA-010</t>
  </si>
  <si>
    <t>ICR-52</t>
  </si>
  <si>
    <t>MB-016</t>
  </si>
  <si>
    <t>CONGELADOR</t>
  </si>
  <si>
    <t>HF-5017</t>
  </si>
  <si>
    <t>MB-017</t>
  </si>
  <si>
    <t>CUARTO CALIENTE</t>
  </si>
  <si>
    <t>SPK</t>
  </si>
  <si>
    <t>TC45</t>
  </si>
  <si>
    <t>MB-068</t>
  </si>
  <si>
    <t>REFRIGERADOR</t>
  </si>
  <si>
    <t>HAIER</t>
  </si>
  <si>
    <t>HBC-260</t>
  </si>
  <si>
    <t>BE0G9 5EAS0 OQEM8 70040</t>
  </si>
  <si>
    <t>VI-070</t>
  </si>
  <si>
    <t>CV 430</t>
  </si>
  <si>
    <t>VI-027</t>
  </si>
  <si>
    <t>ULTRACONGELADOR</t>
  </si>
  <si>
    <t>PANASONIC</t>
  </si>
  <si>
    <t>NDF-U-33V-PA</t>
  </si>
  <si>
    <t>IN-099</t>
  </si>
  <si>
    <t>ARCTIKO</t>
  </si>
  <si>
    <t>LR 700 ST</t>
  </si>
  <si>
    <t>MB-070</t>
  </si>
  <si>
    <t>ULUF 125</t>
  </si>
  <si>
    <t>0523 1122664</t>
  </si>
  <si>
    <t>PA-32</t>
  </si>
  <si>
    <t>VI-088</t>
  </si>
  <si>
    <t>MB-18</t>
  </si>
  <si>
    <t>CUARTO FRÍO</t>
  </si>
  <si>
    <t xml:space="preserve">CORRECTIVO, DAÑO DE VÁLVULA DE EXPANSIÓN Y COMPRESOR </t>
  </si>
  <si>
    <t>• Limpieza y ajuste de los componentes eléctricos y electrónicos y ajuste de terminales (si es necesario), ajustar de ser necesario (Tarjetas de control, conexiones, resistencias, capacitores, displays integrados, pantallas o cualquier otro componente análogo o digital).
• Limpieza general de puertas, paredes y techos; Lavar con agua a presión los condensadores limpieza de filtros de aire, ductos de desagüe (Cuartos fríos).
• Revisión y cambio de tornillería si se requiere.
• Revisión, mantenimiento y reparación (cuando se requiera) del sistema de iluminación interna.
• Revisión de empaquetadura de puertas.
• Revisión de empaque atrapado de humedad para tubería de alta.
• limpieza del panel del evaporador, compresor, condensador y ventiladores..
• Verificación de compresores de primera y segunda etapa (cuando aplique).
• Verificación de empaques y sellos herméticos, voltaje.
• Verificación de corriente del ventilador, corriente total, polo a tierra.
• Verificación de temperatura, verificación de aislamientos y desagües. 
• Verificación de fluidos refrigerantes (Incluir recarga de refrigerante en caso de que el equipo lo requiera), verificación de válvula de alivio Inspección del sistema de encendido y apagado, del sistema de alimentación. 
• Prueba y/o corrección de fugas.
• Revisión y/o cambio de filtros.
• Verificación de baterías de respaldo (si aplica).</t>
  </si>
  <si>
    <t>Verificación de temperatura con patrones calibrados (Prueba de control de temperatura, prueba del sensor, prueba de estabilidad, prueba de uniformidad, prueba de simulación de carga, prueba de simulación de fallas (apertura de puertas).</t>
  </si>
  <si>
    <t>MC-046</t>
  </si>
  <si>
    <t>BALANZA
(0 - 3100)g</t>
  </si>
  <si>
    <t>METTLER TOLEDO</t>
  </si>
  <si>
    <t>PB3001-S</t>
  </si>
  <si>
    <t>AL-070</t>
  </si>
  <si>
    <t>BALANZA
(0,05 - 3100)g</t>
  </si>
  <si>
    <t>AND</t>
  </si>
  <si>
    <t>GF-3000</t>
  </si>
  <si>
    <t>T0378998</t>
  </si>
  <si>
    <t>MB-009</t>
  </si>
  <si>
    <t>BALANZA
(0,2 - 4000)g</t>
  </si>
  <si>
    <t>ACCU-400 2D</t>
  </si>
  <si>
    <t>40002D1230001</t>
  </si>
  <si>
    <t>MB-067</t>
  </si>
  <si>
    <t>BALANZA
(0,1 - 1200)g</t>
  </si>
  <si>
    <t>KERN RWB</t>
  </si>
  <si>
    <t>1200-1M</t>
  </si>
  <si>
    <t>AA-039</t>
  </si>
  <si>
    <t>Balanza de humedad
(0,0001 - 124)g</t>
  </si>
  <si>
    <t>PRECIA HA60</t>
  </si>
  <si>
    <t>300-9316/M</t>
  </si>
  <si>
    <t xml:space="preserve">• Pruebas de verificaciones antes y después del mantenimiento
• Limpieza general, inspección de funcionamiento, ajuste general de piezas eléctricas y electrónicas
</t>
  </si>
  <si>
    <t xml:space="preserve">• Prueba de excentricidad
• Prueba de repetibilidad
• Prueba de error de indicación
• Prueba de linealidad
</t>
  </si>
  <si>
    <t>ISOTERMICOS DE CALOR</t>
  </si>
  <si>
    <t>AL-079</t>
  </si>
  <si>
    <t>MUFLA</t>
  </si>
  <si>
    <t>CENTRICOL</t>
  </si>
  <si>
    <t>0645</t>
  </si>
  <si>
    <t>-</t>
  </si>
  <si>
    <t>AL-081</t>
  </si>
  <si>
    <t>TERRIGENO</t>
  </si>
  <si>
    <t>D8</t>
  </si>
  <si>
    <t>1483</t>
  </si>
  <si>
    <t>AL-085</t>
  </si>
  <si>
    <t>BLOQUE DE CALENTAMIENTO</t>
  </si>
  <si>
    <t>TALBOYS</t>
  </si>
  <si>
    <t>MC-023</t>
  </si>
  <si>
    <t>BAÑO MARÍA</t>
  </si>
  <si>
    <t>LAUDO</t>
  </si>
  <si>
    <t>AQUALINE AL5</t>
  </si>
  <si>
    <t>LCB4724-10-0029</t>
  </si>
  <si>
    <t>RC-50</t>
  </si>
  <si>
    <t>HORNO DE SECADO</t>
  </si>
  <si>
    <t>MEMMERT</t>
  </si>
  <si>
    <t>TYP BE 300</t>
  </si>
  <si>
    <t>FNr E304.0066</t>
  </si>
  <si>
    <t>AL-024</t>
  </si>
  <si>
    <t>NAPCO</t>
  </si>
  <si>
    <t>MC-012</t>
  </si>
  <si>
    <t>TERMOBLOQUE</t>
  </si>
  <si>
    <t>PEGLAB</t>
  </si>
  <si>
    <t>SA-1625073</t>
  </si>
  <si>
    <t>PINTURA EN PRÓXIMO MANTENIMIENTO</t>
  </si>
  <si>
    <t xml:space="preserve">• Limpieza y ajuste de los componentes eléctricos y electrónicos y ajuste de terminales (si es necesario) lubricación de partes.
• Verificación de empaques. Verificación de voltaje, corriente del corriente total, polo a tierra.
• Verificación de rodamientos, motor de recirculación
• Revisión y cambio de tornillería de ser necesario
• Verificación de temperatura
• Verificación de aislamientos y desagües. Inspección del sistema de encendido y apagado, del sistema de alimentación.
</t>
  </si>
  <si>
    <t xml:space="preserve">Verificación de temperatura con patrones calibrados (Prueba de control de temperatura, prueba del sensor, prueba de estabilidad, prueba de uniformidad, prueba de simulación de carga, prueba de simulación de fallas, prueba de arranque, determinación de puntos fríos y calientes. Establecer el cumplimiento de cada uno de los criterios para cada equipo
Nota 1: El tiempo de los datos de las pruebas de estabilidad y uniformidad, se fijaran de acuerdo a los requerimientos individuales de cada tipo de equipos o laboratorio
</t>
  </si>
  <si>
    <t>VI-041</t>
  </si>
  <si>
    <t>CENTRIFUGA REFRIGERADA</t>
  </si>
  <si>
    <t>THERMO SCIENTIFIC</t>
  </si>
  <si>
    <t>LEGEND MICRO 21R</t>
  </si>
  <si>
    <t>VI-042</t>
  </si>
  <si>
    <t>ACCU SPIN MICRO 17</t>
  </si>
  <si>
    <t>VI-043</t>
  </si>
  <si>
    <t>VI-044</t>
  </si>
  <si>
    <t>VI-049</t>
  </si>
  <si>
    <t>CENTRIFUGA</t>
  </si>
  <si>
    <t>VWR</t>
  </si>
  <si>
    <t>CLINICAL 200</t>
  </si>
  <si>
    <t>VI-077</t>
  </si>
  <si>
    <t>MINI CENTRIFUGA</t>
  </si>
  <si>
    <t>ORTOALRESA</t>
  </si>
  <si>
    <t>MINICEN</t>
  </si>
  <si>
    <t>220769/43</t>
  </si>
  <si>
    <t>VI-078</t>
  </si>
  <si>
    <t>MICRO CENTRIFUGA</t>
  </si>
  <si>
    <t>BIOCEN22</t>
  </si>
  <si>
    <t>230692/01</t>
  </si>
  <si>
    <t>MC-036</t>
  </si>
  <si>
    <t>THERMO</t>
  </si>
  <si>
    <t>D37520</t>
  </si>
  <si>
    <t>MC-010</t>
  </si>
  <si>
    <t>MICRO-CENTRIFUGA</t>
  </si>
  <si>
    <t>HETTICH</t>
  </si>
  <si>
    <t>Micro 200</t>
  </si>
  <si>
    <t>00000314-03-00</t>
  </si>
  <si>
    <t>PA-05</t>
  </si>
  <si>
    <t>ADAMS DYNAC</t>
  </si>
  <si>
    <t>CT1300</t>
  </si>
  <si>
    <t>AJ5941</t>
  </si>
  <si>
    <t xml:space="preserve">CAMBIO DEL TORNILLO DEL ROTOR, AJUSTE EN LA INDICACIÓN DE RPM Y REQUEIRE BASE DE CAUCHO </t>
  </si>
  <si>
    <t xml:space="preserve">• Limpieza interna y externa.
• Revisión general del rotor y rodamientos, lubricación y alineación. 
• Revisión del sistema eléctrico y electrónico, ajuste de bases de caucho para prevenir vibración. 
• Revisión de componentes internos.
• Verificación de alarmas, sistema de bloqueo y seguridad.
• Verificación y ajuste de velocidad de centrifugación.
• Verificar funcionamiento del temporizador.
• Pruebas de control de respuesta y estabilidad. 
• Cuando aplique verificación y ajuste electrónico.
</t>
  </si>
  <si>
    <t xml:space="preserve">• Estudio de velocidad rotacional y de control de temperatura
• Medición de la velocidad de rotación del equipo ≤5%, temperatura ≤ 1°C, Tiempo ≤ 2% del tiempo fijado o lo estipulado por el fabricante. 
• Este procedimiento debe hacerse con patrones calibrados para cada variable
</t>
  </si>
  <si>
    <t>OFERTA ECONOMICA</t>
  </si>
  <si>
    <t>Ciudad y fecha</t>
  </si>
  <si>
    <t>Señores;</t>
  </si>
  <si>
    <t>SECRETARIA DEPARTAMENTAL DE SALUD</t>
  </si>
  <si>
    <t>GOBERNACIÓN DEL VALLE DEL CAUCA</t>
  </si>
  <si>
    <t>SANTIAGO DE CALI</t>
  </si>
  <si>
    <t>Grupo :</t>
  </si>
  <si>
    <t>VALOR ANTES DE IVA (SI APLICA)</t>
  </si>
  <si>
    <t>VALOR IVA (SI APLICA)</t>
  </si>
  <si>
    <t>VALOR TOTAL IVA INCLUIDO (SI APLICA)</t>
  </si>
  <si>
    <t>VALOR DE LA PROPUESTA IVA INCLUIDO ES (EN LETRAS Y NUMEROS)</t>
  </si>
  <si>
    <t>Nombre del proponente:</t>
  </si>
  <si>
    <t>Identificación / NIT</t>
  </si>
  <si>
    <t>Dirección</t>
  </si>
  <si>
    <t>Tel / Celular</t>
  </si>
  <si>
    <t>Firma:</t>
  </si>
  <si>
    <t>ANEXO Nº 5</t>
  </si>
  <si>
    <t>Barranquilla, 03 de octubre del 2024</t>
  </si>
  <si>
    <t>Proceso de contratación SELECCIÓN ABREVIADA DE MENOR CUANTÍA No.: 1.220.02-17.13-562-2024.</t>
  </si>
  <si>
    <t>NOVATEK DEL CARIBE</t>
  </si>
  <si>
    <t>900,375,197-6</t>
  </si>
  <si>
    <t>Calle 84 # 42c-99</t>
  </si>
  <si>
    <t>605 3520078 - 3225684432</t>
  </si>
  <si>
    <t xml:space="preserve">DESAGREGACION DE PRECIOS </t>
  </si>
  <si>
    <t xml:space="preserve">COSTO DE LOS SERVICIOS ( INSUMOS , EQUIPOS , PERSONAL)  </t>
  </si>
  <si>
    <t xml:space="preserve">GASTOS GENERALES </t>
  </si>
  <si>
    <t xml:space="preserve">IMPREVISTOS </t>
  </si>
  <si>
    <t xml:space="preserve">UTILIDAD </t>
  </si>
  <si>
    <t xml:space="preserve">TOTAL OFERTA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</si>
</sst>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
    <numFmt numFmtId="165" formatCode="_-&quot;$&quot;\ * #,##0_-;\-&quot;$&quot;\ * #,##0_-;_-&quot;$&quot;\ * &quot;-&quot;??_-;_-@_-"/>
    <numFmt numFmtId="166" formatCode="_-&quot;$&quot;* #,##0_-;\-&quot;$&quot;* #,##0_-;_-&quot;$&quot;* &quot;-&quot;??_-;_-@_-"/>
    <numFmt numFmtId="167" formatCode="_-&quot;$&quot;\ * #,##0.00_-;\-&quot;$&quot;\ * #,##0.00_-;_-&quot;$&quot;\ * &quot;-&quot;_-;_-@_-"/>
  </numFmts>
  <fonts count="19" x14ac:knownFonts="1">
    <font>
      <sz val="11"/>
      <color theme="1"/>
      <name val="Calibri"/>
      <family val="2"/>
      <scheme val="minor"/>
    </font>
    <font>
      <sz val="11"/>
      <color theme="1"/>
      <name val="Calibri"/>
      <family val="2"/>
      <scheme val="minor"/>
    </font>
    <font>
      <sz val="11"/>
      <color rgb="FF000000"/>
      <name val="Calibri"/>
      <family val="2"/>
      <scheme val="minor"/>
    </font>
    <font>
      <b/>
      <sz val="10"/>
      <color theme="1"/>
      <name val="Arial"/>
      <family val="2"/>
    </font>
    <font>
      <sz val="10"/>
      <color theme="1"/>
      <name val="Arial"/>
      <family val="2"/>
    </font>
    <font>
      <b/>
      <sz val="10"/>
      <color rgb="FF000000"/>
      <name val="Arial"/>
      <family val="2"/>
    </font>
    <font>
      <sz val="11"/>
      <color rgb="FF000000"/>
      <name val="Calibri"/>
      <family val="2"/>
    </font>
    <font>
      <sz val="10"/>
      <color rgb="FF000000"/>
      <name val="Arial"/>
      <family val="2"/>
    </font>
    <font>
      <sz val="11"/>
      <name val="Calibri"/>
      <family val="2"/>
    </font>
    <font>
      <sz val="11"/>
      <color theme="1"/>
      <name val="Calibri"/>
      <family val="2"/>
    </font>
    <font>
      <b/>
      <sz val="11"/>
      <color theme="1"/>
      <name val="Arial"/>
      <family val="2"/>
    </font>
    <font>
      <sz val="12"/>
      <color theme="1"/>
      <name val="Arial"/>
      <family val="2"/>
    </font>
    <font>
      <b/>
      <sz val="12"/>
      <color theme="1"/>
      <name val="Arial"/>
      <family val="2"/>
    </font>
    <font>
      <sz val="8"/>
      <color theme="1"/>
      <name val="Arial"/>
      <family val="2"/>
    </font>
    <font>
      <sz val="11"/>
      <color theme="1"/>
      <name val="Arial"/>
      <family val="2"/>
    </font>
    <font>
      <sz val="12"/>
      <color rgb="FF000000"/>
      <name val="Arial"/>
      <family val="2"/>
    </font>
    <font>
      <b/>
      <sz val="11"/>
      <color theme="1"/>
      <name val="Calibri"/>
      <family val="2"/>
      <scheme val="minor"/>
    </font>
    <font>
      <b/>
      <sz val="11"/>
      <name val="Calibri"/>
      <family val="2"/>
      <scheme val="minor"/>
    </font>
    <font>
      <b/>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
      <left style="thin">
        <color rgb="FF000000"/>
      </left>
      <right/>
      <top/>
      <bottom/>
      <diagonal/>
    </border>
    <border>
      <left/>
      <right style="thin">
        <color rgb="FF000000"/>
      </right>
      <top style="thin">
        <color rgb="FF000000"/>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4" fontId="1" fillId="0" borderId="0" applyFont="0" applyFill="0" applyBorder="0" applyAlignment="0" applyProtection="0"/>
    <xf numFmtId="0" fontId="2" fillId="0" borderId="0"/>
    <xf numFmtId="0" fontId="2" fillId="0" borderId="0"/>
    <xf numFmtId="42" fontId="1" fillId="0" borderId="0" applyFont="0" applyFill="0" applyBorder="0" applyAlignment="0" applyProtection="0"/>
    <xf numFmtId="43" fontId="1" fillId="0" borderId="0" applyFont="0" applyFill="0" applyBorder="0" applyAlignment="0" applyProtection="0"/>
  </cellStyleXfs>
  <cellXfs count="152">
    <xf numFmtId="0" fontId="0" fillId="0" borderId="0" xfId="0"/>
    <xf numFmtId="0" fontId="2" fillId="0" borderId="0" xfId="2"/>
    <xf numFmtId="0" fontId="2" fillId="0" borderId="0" xfId="2" applyAlignment="1">
      <alignment horizontal="center"/>
    </xf>
    <xf numFmtId="0" fontId="5" fillId="0" borderId="2" xfId="2" applyFont="1" applyBorder="1" applyAlignment="1">
      <alignment horizontal="center" vertical="center" wrapText="1"/>
    </xf>
    <xf numFmtId="0" fontId="5" fillId="0" borderId="2" xfId="2" applyFont="1" applyBorder="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0" borderId="2" xfId="2" applyFont="1" applyBorder="1" applyAlignment="1">
      <alignment horizontal="center" wrapText="1"/>
    </xf>
    <xf numFmtId="0" fontId="6" fillId="0" borderId="2" xfId="2" applyFont="1" applyBorder="1" applyAlignment="1">
      <alignment wrapText="1"/>
    </xf>
    <xf numFmtId="0" fontId="6" fillId="0" borderId="2" xfId="2" applyFont="1" applyBorder="1" applyAlignment="1">
      <alignment horizontal="left" wrapText="1"/>
    </xf>
    <xf numFmtId="44" fontId="7" fillId="0" borderId="2" xfId="1" applyFont="1" applyBorder="1" applyAlignment="1">
      <alignment horizontal="center" vertical="center"/>
    </xf>
    <xf numFmtId="0" fontId="6" fillId="0" borderId="0" xfId="2" applyFont="1"/>
    <xf numFmtId="0" fontId="0" fillId="0" borderId="1" xfId="0" applyBorder="1" applyAlignment="1">
      <alignment horizontal="left" vertical="center" wrapText="1"/>
    </xf>
    <xf numFmtId="44" fontId="7" fillId="0" borderId="6" xfId="1" applyFont="1" applyBorder="1" applyAlignment="1">
      <alignment horizontal="center" vertical="center"/>
    </xf>
    <xf numFmtId="44" fontId="7" fillId="0" borderId="7" xfId="1" applyFont="1" applyBorder="1" applyAlignment="1">
      <alignment horizontal="center" vertical="center"/>
    </xf>
    <xf numFmtId="44" fontId="7" fillId="0" borderId="1" xfId="0" applyNumberFormat="1" applyFont="1" applyBorder="1" applyAlignment="1">
      <alignment horizontal="center" vertical="center"/>
    </xf>
    <xf numFmtId="0" fontId="6" fillId="0" borderId="7" xfId="2" applyFont="1" applyBorder="1" applyAlignment="1">
      <alignment horizontal="center" wrapText="1"/>
    </xf>
    <xf numFmtId="44" fontId="7" fillId="0" borderId="1" xfId="1" applyFont="1" applyBorder="1" applyAlignment="1">
      <alignment horizontal="center" vertical="center"/>
    </xf>
    <xf numFmtId="44" fontId="7" fillId="0" borderId="8" xfId="1" applyFont="1" applyBorder="1" applyAlignment="1">
      <alignment horizontal="center" vertical="center"/>
    </xf>
    <xf numFmtId="0" fontId="6" fillId="0" borderId="0" xfId="2" applyFont="1" applyAlignment="1">
      <alignment horizontal="center"/>
    </xf>
    <xf numFmtId="164" fontId="6" fillId="0" borderId="0" xfId="2" applyNumberFormat="1" applyFont="1"/>
    <xf numFmtId="44" fontId="6" fillId="0" borderId="1" xfId="2" applyNumberFormat="1" applyFont="1" applyBorder="1" applyAlignment="1">
      <alignment horizontal="center" vertical="center"/>
    </xf>
    <xf numFmtId="0" fontId="8" fillId="0" borderId="0" xfId="2" applyFont="1"/>
    <xf numFmtId="0" fontId="2" fillId="0" borderId="0" xfId="3"/>
    <xf numFmtId="0" fontId="5" fillId="0" borderId="2" xfId="3" applyFont="1" applyBorder="1" applyAlignment="1">
      <alignment horizontal="left" vertical="center" wrapText="1"/>
    </xf>
    <xf numFmtId="0" fontId="5" fillId="0" borderId="7" xfId="3" applyFont="1" applyBorder="1" applyAlignment="1">
      <alignment horizontal="left" vertical="center" wrapText="1"/>
    </xf>
    <xf numFmtId="0" fontId="5" fillId="0" borderId="2" xfId="3" applyFont="1" applyBorder="1" applyAlignment="1">
      <alignment vertical="center" wrapText="1"/>
    </xf>
    <xf numFmtId="0" fontId="6" fillId="0" borderId="2" xfId="3" applyFont="1" applyBorder="1" applyAlignment="1">
      <alignment horizontal="center" wrapText="1"/>
    </xf>
    <xf numFmtId="0" fontId="6" fillId="0" borderId="2" xfId="3" applyFont="1" applyBorder="1" applyAlignment="1">
      <alignment horizontal="left"/>
    </xf>
    <xf numFmtId="0" fontId="9" fillId="0" borderId="6" xfId="3" applyFont="1" applyBorder="1" applyAlignment="1">
      <alignment horizontal="left"/>
    </xf>
    <xf numFmtId="0" fontId="2" fillId="0" borderId="0" xfId="3" applyAlignment="1">
      <alignment vertical="center"/>
    </xf>
    <xf numFmtId="0" fontId="2" fillId="0" borderId="0" xfId="3" applyAlignment="1">
      <alignment vertical="center" wrapText="1"/>
    </xf>
    <xf numFmtId="0" fontId="2" fillId="0" borderId="1" xfId="3" applyBorder="1" applyAlignment="1">
      <alignment horizontal="center" vertical="center"/>
    </xf>
    <xf numFmtId="0" fontId="6" fillId="0" borderId="2" xfId="3" applyFont="1" applyBorder="1"/>
    <xf numFmtId="0" fontId="6" fillId="0" borderId="2" xfId="3" applyFont="1" applyBorder="1" applyAlignment="1">
      <alignment horizontal="center"/>
    </xf>
    <xf numFmtId="0" fontId="6" fillId="0" borderId="6" xfId="3" applyFont="1" applyBorder="1"/>
    <xf numFmtId="0" fontId="5" fillId="0" borderId="5" xfId="3" applyFont="1" applyBorder="1" applyAlignment="1">
      <alignment horizontal="left" vertical="center" wrapText="1"/>
    </xf>
    <xf numFmtId="165" fontId="5" fillId="0" borderId="3" xfId="0" applyNumberFormat="1" applyFont="1" applyBorder="1" applyAlignment="1">
      <alignment horizontal="center" vertical="center" wrapText="1"/>
    </xf>
    <xf numFmtId="165" fontId="5" fillId="0" borderId="4" xfId="0" applyNumberFormat="1" applyFont="1" applyBorder="1" applyAlignment="1">
      <alignment horizontal="center" vertical="center" wrapText="1"/>
    </xf>
    <xf numFmtId="0" fontId="6" fillId="0" borderId="5" xfId="3" applyFont="1" applyBorder="1" applyAlignment="1">
      <alignment horizontal="left" wrapText="1"/>
    </xf>
    <xf numFmtId="0" fontId="6" fillId="0" borderId="2" xfId="3" applyFont="1" applyBorder="1" applyAlignment="1">
      <alignment horizontal="left" wrapText="1"/>
    </xf>
    <xf numFmtId="165" fontId="1" fillId="0" borderId="1" xfId="1" applyNumberFormat="1" applyFont="1" applyBorder="1" applyAlignment="1">
      <alignment horizontal="center" vertical="center" wrapText="1"/>
    </xf>
    <xf numFmtId="165" fontId="7" fillId="0" borderId="2" xfId="1" applyNumberFormat="1" applyFont="1" applyBorder="1" applyAlignment="1">
      <alignment horizontal="center" vertical="center"/>
    </xf>
    <xf numFmtId="0" fontId="6" fillId="0" borderId="5" xfId="3" applyFont="1" applyBorder="1" applyAlignment="1">
      <alignment wrapText="1"/>
    </xf>
    <xf numFmtId="0" fontId="6" fillId="0" borderId="2" xfId="3" applyFont="1" applyBorder="1" applyAlignment="1">
      <alignment wrapText="1"/>
    </xf>
    <xf numFmtId="165" fontId="7" fillId="0" borderId="7" xfId="1" applyNumberFormat="1" applyFont="1" applyBorder="1" applyAlignment="1">
      <alignment horizontal="center" vertical="center"/>
    </xf>
    <xf numFmtId="0" fontId="9" fillId="0" borderId="5" xfId="3" applyFont="1" applyBorder="1" applyAlignment="1">
      <alignment horizontal="left"/>
    </xf>
    <xf numFmtId="0" fontId="9" fillId="0" borderId="2" xfId="3" applyFont="1" applyBorder="1" applyAlignment="1">
      <alignment horizontal="left"/>
    </xf>
    <xf numFmtId="0" fontId="9" fillId="0" borderId="13" xfId="3" applyFont="1" applyBorder="1" applyAlignment="1">
      <alignment horizontal="left" vertical="top"/>
    </xf>
    <xf numFmtId="0" fontId="9" fillId="0" borderId="9" xfId="3" applyFont="1" applyBorder="1" applyAlignment="1">
      <alignment horizontal="left" vertical="top"/>
    </xf>
    <xf numFmtId="0" fontId="0" fillId="0" borderId="16" xfId="0" applyBorder="1" applyAlignment="1">
      <alignment horizontal="left" vertical="top" wrapText="1"/>
    </xf>
    <xf numFmtId="0" fontId="0" fillId="0" borderId="1" xfId="0" applyBorder="1" applyAlignment="1">
      <alignment horizontal="left" vertical="top" wrapText="1"/>
    </xf>
    <xf numFmtId="0" fontId="6" fillId="0" borderId="5" xfId="3" applyFont="1" applyBorder="1" applyAlignment="1">
      <alignment vertical="top"/>
    </xf>
    <xf numFmtId="0" fontId="6" fillId="0" borderId="2" xfId="3" applyFont="1" applyBorder="1" applyAlignment="1">
      <alignment vertical="top"/>
    </xf>
    <xf numFmtId="165" fontId="2" fillId="0" borderId="0" xfId="3" applyNumberFormat="1"/>
    <xf numFmtId="165" fontId="2" fillId="0" borderId="0" xfId="3" applyNumberFormat="1" applyAlignment="1">
      <alignment vertical="center"/>
    </xf>
    <xf numFmtId="165" fontId="2" fillId="0" borderId="0" xfId="3" applyNumberFormat="1" applyAlignment="1">
      <alignment vertical="center" wrapText="1"/>
    </xf>
    <xf numFmtId="0" fontId="6" fillId="0" borderId="5" xfId="3" applyFont="1" applyBorder="1" applyAlignment="1">
      <alignment horizontal="center"/>
    </xf>
    <xf numFmtId="166" fontId="1" fillId="0" borderId="1" xfId="1" applyNumberFormat="1" applyFont="1" applyBorder="1" applyAlignment="1">
      <alignment horizontal="center" vertical="center" wrapText="1"/>
    </xf>
    <xf numFmtId="0" fontId="6" fillId="0" borderId="0" xfId="3" applyFont="1"/>
    <xf numFmtId="166" fontId="1" fillId="0" borderId="1" xfId="1" applyNumberFormat="1" applyFont="1" applyBorder="1" applyAlignment="1">
      <alignment vertical="center" wrapText="1"/>
    </xf>
    <xf numFmtId="0" fontId="4" fillId="0" borderId="2" xfId="3" applyFont="1" applyBorder="1" applyAlignment="1">
      <alignment horizontal="left" wrapText="1"/>
    </xf>
    <xf numFmtId="0" fontId="7" fillId="0" borderId="2" xfId="3" applyFont="1" applyBorder="1" applyAlignment="1">
      <alignment horizontal="left" wrapText="1"/>
    </xf>
    <xf numFmtId="0" fontId="6" fillId="0" borderId="7" xfId="3" applyFont="1" applyBorder="1" applyAlignment="1">
      <alignment wrapText="1"/>
    </xf>
    <xf numFmtId="44" fontId="2" fillId="0" borderId="1" xfId="3" applyNumberFormat="1" applyBorder="1" applyAlignment="1">
      <alignment horizontal="center" vertical="center"/>
    </xf>
    <xf numFmtId="0" fontId="0" fillId="0" borderId="0" xfId="0" applyProtection="1">
      <protection locked="0"/>
    </xf>
    <xf numFmtId="0" fontId="11" fillId="0" borderId="0" xfId="0" applyFont="1" applyAlignment="1" applyProtection="1">
      <alignment horizontal="justify" vertical="center"/>
      <protection locked="0"/>
    </xf>
    <xf numFmtId="0" fontId="12" fillId="0" borderId="0" xfId="0" applyFont="1" applyAlignment="1" applyProtection="1">
      <alignment horizontal="left" vertical="center"/>
      <protection locked="0"/>
    </xf>
    <xf numFmtId="0" fontId="11" fillId="0" borderId="0" xfId="0" applyFont="1" applyProtection="1">
      <protection locked="0"/>
    </xf>
    <xf numFmtId="0" fontId="13" fillId="0" borderId="0" xfId="0" applyFont="1" applyAlignment="1">
      <alignment vertical="center"/>
    </xf>
    <xf numFmtId="0" fontId="2" fillId="0" borderId="0" xfId="2" applyAlignment="1">
      <alignment vertical="center"/>
    </xf>
    <xf numFmtId="0" fontId="2" fillId="0" borderId="0" xfId="2" applyAlignment="1">
      <alignment horizontal="center" vertical="center"/>
    </xf>
    <xf numFmtId="0" fontId="11" fillId="0" borderId="0" xfId="0" applyFont="1" applyAlignment="1" applyProtection="1">
      <alignment vertical="center"/>
      <protection locked="0"/>
    </xf>
    <xf numFmtId="0" fontId="15" fillId="0" borderId="0" xfId="2" applyFont="1" applyAlignment="1">
      <alignment horizontal="center"/>
    </xf>
    <xf numFmtId="0" fontId="15" fillId="0" borderId="0" xfId="2" applyFont="1"/>
    <xf numFmtId="0" fontId="15" fillId="0" borderId="0" xfId="2" applyFont="1" applyAlignment="1">
      <alignment horizontal="center" vertical="center"/>
    </xf>
    <xf numFmtId="0" fontId="15" fillId="0" borderId="0" xfId="2" applyFont="1" applyAlignment="1">
      <alignment vertical="center"/>
    </xf>
    <xf numFmtId="0" fontId="14" fillId="0" borderId="0" xfId="3" applyFont="1"/>
    <xf numFmtId="44" fontId="7" fillId="0" borderId="7" xfId="0" applyNumberFormat="1" applyFont="1" applyBorder="1" applyAlignment="1">
      <alignment horizontal="center" vertical="center"/>
    </xf>
    <xf numFmtId="44" fontId="7" fillId="0" borderId="9" xfId="0" applyNumberFormat="1" applyFont="1" applyBorder="1" applyAlignment="1">
      <alignment horizontal="center" vertical="center"/>
    </xf>
    <xf numFmtId="44" fontId="7" fillId="0" borderId="14" xfId="0" applyNumberFormat="1" applyFont="1" applyBorder="1" applyAlignment="1">
      <alignment horizontal="center" vertical="center"/>
    </xf>
    <xf numFmtId="167" fontId="2" fillId="0" borderId="1" xfId="4" applyNumberFormat="1" applyFont="1" applyBorder="1" applyAlignment="1">
      <alignment vertical="center"/>
    </xf>
    <xf numFmtId="0" fontId="0" fillId="0" borderId="0" xfId="0" applyAlignment="1">
      <alignment vertical="center"/>
    </xf>
    <xf numFmtId="167" fontId="17" fillId="2" borderId="29" xfId="4" applyNumberFormat="1" applyFont="1" applyFill="1" applyBorder="1" applyAlignment="1" applyProtection="1">
      <alignment horizontal="center" vertical="center" wrapText="1"/>
    </xf>
    <xf numFmtId="43" fontId="17" fillId="2" borderId="29" xfId="5" applyFont="1" applyFill="1" applyBorder="1" applyAlignment="1" applyProtection="1">
      <alignment horizontal="center" vertical="center" wrapText="1"/>
    </xf>
    <xf numFmtId="44" fontId="6" fillId="2" borderId="1" xfId="2" applyNumberFormat="1" applyFont="1" applyFill="1" applyBorder="1" applyAlignment="1">
      <alignment horizontal="center" vertical="center"/>
    </xf>
    <xf numFmtId="0" fontId="18" fillId="2" borderId="1" xfId="2" applyFont="1" applyFill="1" applyBorder="1" applyAlignment="1">
      <alignment horizontal="center" vertical="center" wrapText="1"/>
    </xf>
    <xf numFmtId="44" fontId="18" fillId="2" borderId="1" xfId="2" applyNumberFormat="1" applyFont="1" applyFill="1" applyBorder="1" applyAlignment="1">
      <alignment horizontal="center" vertical="center"/>
    </xf>
    <xf numFmtId="44" fontId="16" fillId="2" borderId="1" xfId="3" applyNumberFormat="1" applyFont="1" applyFill="1" applyBorder="1" applyAlignment="1">
      <alignment vertical="center" wrapText="1"/>
    </xf>
    <xf numFmtId="165" fontId="7" fillId="0" borderId="7" xfId="0" applyNumberFormat="1" applyFont="1" applyBorder="1" applyAlignment="1">
      <alignment horizontal="center" vertical="center"/>
    </xf>
    <xf numFmtId="165" fontId="7" fillId="0" borderId="9" xfId="0" applyNumberFormat="1" applyFont="1" applyBorder="1" applyAlignment="1">
      <alignment horizontal="center" vertical="center"/>
    </xf>
    <xf numFmtId="165" fontId="7" fillId="0" borderId="14" xfId="0" applyNumberFormat="1" applyFont="1" applyBorder="1" applyAlignment="1">
      <alignment horizontal="center" vertical="center"/>
    </xf>
    <xf numFmtId="165" fontId="2" fillId="0" borderId="14" xfId="3" applyNumberFormat="1" applyBorder="1" applyAlignment="1">
      <alignment horizontal="center" vertical="center"/>
    </xf>
    <xf numFmtId="165" fontId="2" fillId="2" borderId="14" xfId="3" applyNumberFormat="1" applyFill="1" applyBorder="1" applyAlignment="1">
      <alignment horizontal="center" vertical="center"/>
    </xf>
    <xf numFmtId="44" fontId="2" fillId="0" borderId="14" xfId="3" applyNumberFormat="1" applyBorder="1"/>
    <xf numFmtId="44" fontId="2" fillId="2" borderId="14" xfId="3" applyNumberFormat="1" applyFill="1" applyBorder="1"/>
    <xf numFmtId="44" fontId="2" fillId="2" borderId="1" xfId="3" applyNumberFormat="1" applyFill="1" applyBorder="1"/>
    <xf numFmtId="44" fontId="2" fillId="0" borderId="14" xfId="3" applyNumberFormat="1" applyBorder="1" applyAlignment="1">
      <alignment horizontal="center" vertical="center"/>
    </xf>
    <xf numFmtId="0" fontId="5" fillId="0" borderId="1" xfId="0" applyFont="1" applyBorder="1" applyAlignment="1">
      <alignment horizontal="center" vertical="center" wrapText="1"/>
    </xf>
    <xf numFmtId="44" fontId="2" fillId="2" borderId="14" xfId="3" applyNumberFormat="1" applyFill="1" applyBorder="1" applyAlignment="1">
      <alignment horizontal="center" vertical="center"/>
    </xf>
    <xf numFmtId="44" fontId="2" fillId="2" borderId="1" xfId="3" applyNumberFormat="1" applyFill="1" applyBorder="1" applyAlignment="1">
      <alignment horizontal="center" vertical="center"/>
    </xf>
    <xf numFmtId="167" fontId="6" fillId="0" borderId="1" xfId="4" applyNumberFormat="1" applyFont="1" applyBorder="1" applyAlignment="1">
      <alignment vertical="center"/>
    </xf>
    <xf numFmtId="0" fontId="16" fillId="2" borderId="1" xfId="0" applyFont="1" applyFill="1" applyBorder="1" applyAlignment="1">
      <alignment horizontal="center" vertical="center"/>
    </xf>
    <xf numFmtId="0" fontId="13" fillId="0" borderId="18" xfId="0" applyFont="1" applyBorder="1" applyAlignment="1">
      <alignment horizontal="left" vertical="center"/>
    </xf>
    <xf numFmtId="0" fontId="13" fillId="0" borderId="19" xfId="0" applyFont="1" applyBorder="1" applyAlignment="1">
      <alignment horizontal="left" vertical="center"/>
    </xf>
    <xf numFmtId="0" fontId="13" fillId="0" borderId="19" xfId="0" applyFont="1" applyBorder="1" applyAlignment="1" applyProtection="1">
      <alignment horizontal="center" vertical="center"/>
      <protection locked="0"/>
    </xf>
    <xf numFmtId="0" fontId="13" fillId="0" borderId="17" xfId="0" applyFont="1" applyBorder="1" applyAlignment="1">
      <alignment horizontal="left" vertical="center"/>
    </xf>
    <xf numFmtId="0" fontId="13" fillId="0" borderId="1" xfId="0" applyFont="1" applyBorder="1" applyAlignment="1">
      <alignment horizontal="left" vertical="center"/>
    </xf>
    <xf numFmtId="0" fontId="13" fillId="0" borderId="1" xfId="0" applyFont="1" applyBorder="1" applyAlignment="1" applyProtection="1">
      <alignment horizontal="center" vertical="center"/>
      <protection locked="0"/>
    </xf>
    <xf numFmtId="0" fontId="13" fillId="0" borderId="25" xfId="0" applyFont="1" applyBorder="1" applyAlignment="1">
      <alignment horizontal="left" vertical="center"/>
    </xf>
    <xf numFmtId="3" fontId="0" fillId="0" borderId="17" xfId="1" applyNumberFormat="1" applyFont="1" applyBorder="1" applyAlignment="1" applyProtection="1">
      <alignment horizontal="center" vertical="center"/>
    </xf>
    <xf numFmtId="0" fontId="0" fillId="0" borderId="15" xfId="1" applyNumberFormat="1" applyFont="1" applyBorder="1" applyAlignment="1" applyProtection="1">
      <alignment horizontal="center" vertical="center"/>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3" fillId="0" borderId="22" xfId="0" applyFont="1" applyBorder="1" applyAlignment="1">
      <alignment horizontal="left" vertical="center"/>
    </xf>
    <xf numFmtId="0" fontId="13" fillId="0" borderId="28" xfId="0" applyFont="1" applyBorder="1" applyAlignment="1">
      <alignment horizontal="left" vertical="center"/>
    </xf>
    <xf numFmtId="0" fontId="13" fillId="0" borderId="28" xfId="0" applyFont="1" applyBorder="1" applyAlignment="1" applyProtection="1">
      <alignment horizontal="center" vertical="center"/>
      <protection locked="0"/>
    </xf>
    <xf numFmtId="0" fontId="12" fillId="0" borderId="0" xfId="0" applyFont="1" applyAlignment="1" applyProtection="1">
      <alignment horizontal="left" vertical="center"/>
      <protection locked="0"/>
    </xf>
    <xf numFmtId="0" fontId="13" fillId="0" borderId="23" xfId="0" applyFont="1" applyBorder="1" applyAlignment="1">
      <alignment horizontal="left" vertical="center"/>
    </xf>
    <xf numFmtId="3" fontId="0" fillId="0" borderId="22" xfId="1" applyNumberFormat="1" applyFont="1" applyBorder="1" applyAlignment="1" applyProtection="1">
      <alignment horizontal="center" vertical="center"/>
    </xf>
    <xf numFmtId="0" fontId="0" fillId="0" borderId="24" xfId="1" applyNumberFormat="1" applyFont="1" applyBorder="1" applyAlignment="1" applyProtection="1">
      <alignment horizontal="center" vertical="center"/>
    </xf>
    <xf numFmtId="0" fontId="13" fillId="0" borderId="14" xfId="0" applyFont="1" applyBorder="1" applyAlignment="1">
      <alignment horizontal="left" vertical="center"/>
    </xf>
    <xf numFmtId="0" fontId="10" fillId="0" borderId="0" xfId="0" applyFont="1" applyAlignment="1" applyProtection="1">
      <alignment horizontal="center" vertical="center"/>
      <protection locked="0"/>
    </xf>
    <xf numFmtId="0" fontId="11" fillId="0" borderId="0" xfId="0" applyFont="1" applyAlignment="1" applyProtection="1">
      <alignment horizontal="left" vertical="center"/>
      <protection locked="0"/>
    </xf>
    <xf numFmtId="0" fontId="3" fillId="0" borderId="1" xfId="0" applyFont="1" applyBorder="1" applyAlignment="1">
      <alignment horizontal="center" vertical="center"/>
    </xf>
    <xf numFmtId="0" fontId="6" fillId="0" borderId="9" xfId="2" applyFont="1" applyBorder="1" applyAlignment="1">
      <alignment horizontal="center"/>
    </xf>
    <xf numFmtId="0" fontId="8" fillId="0" borderId="10" xfId="2" applyFont="1" applyBorder="1"/>
    <xf numFmtId="0" fontId="8" fillId="0" borderId="4" xfId="2" applyFont="1" applyBorder="1"/>
    <xf numFmtId="0" fontId="8" fillId="0" borderId="11" xfId="2" applyFont="1" applyBorder="1"/>
    <xf numFmtId="0" fontId="6" fillId="0" borderId="1" xfId="2" applyFont="1" applyBorder="1" applyAlignment="1">
      <alignment horizontal="center" wrapText="1"/>
    </xf>
    <xf numFmtId="0" fontId="6" fillId="0" borderId="1" xfId="2" applyFont="1" applyBorder="1" applyAlignment="1">
      <alignment horizontal="center"/>
    </xf>
    <xf numFmtId="0" fontId="6" fillId="0" borderId="9" xfId="2" applyFont="1" applyBorder="1" applyAlignment="1">
      <alignment horizontal="center" vertical="center" wrapText="1"/>
    </xf>
    <xf numFmtId="0" fontId="8" fillId="0" borderId="10" xfId="2" applyFont="1" applyBorder="1" applyAlignment="1">
      <alignment vertical="center"/>
    </xf>
    <xf numFmtId="0" fontId="8" fillId="0" borderId="12" xfId="2" applyFont="1" applyBorder="1" applyAlignment="1">
      <alignment vertical="center"/>
    </xf>
    <xf numFmtId="0" fontId="2" fillId="0" borderId="0" xfId="2" applyAlignment="1">
      <alignment vertical="center"/>
    </xf>
    <xf numFmtId="0" fontId="8" fillId="0" borderId="0" xfId="2" applyFont="1" applyAlignment="1">
      <alignment vertical="center"/>
    </xf>
    <xf numFmtId="0" fontId="8" fillId="0" borderId="4" xfId="2" applyFont="1" applyBorder="1" applyAlignment="1">
      <alignment vertical="center"/>
    </xf>
    <xf numFmtId="0" fontId="8" fillId="0" borderId="11" xfId="2" applyFont="1" applyBorder="1" applyAlignment="1">
      <alignment vertical="center"/>
    </xf>
    <xf numFmtId="0" fontId="6" fillId="0" borderId="1" xfId="2" applyFont="1" applyBorder="1" applyAlignment="1">
      <alignment horizontal="center" vertical="center" wrapText="1"/>
    </xf>
    <xf numFmtId="0" fontId="2" fillId="0" borderId="1" xfId="3" applyBorder="1" applyAlignment="1">
      <alignment horizontal="center" vertical="center"/>
    </xf>
    <xf numFmtId="0" fontId="2" fillId="0" borderId="1" xfId="3" applyBorder="1" applyAlignment="1">
      <alignment horizontal="center" vertical="center" wrapText="1"/>
    </xf>
    <xf numFmtId="0" fontId="2" fillId="0" borderId="1" xfId="3" applyBorder="1" applyAlignment="1">
      <alignment horizontal="center"/>
    </xf>
    <xf numFmtId="0" fontId="13" fillId="0" borderId="18" xfId="0" applyFont="1" applyBorder="1" applyAlignment="1">
      <alignment horizontal="left" vertical="center" wrapText="1"/>
    </xf>
    <xf numFmtId="0" fontId="13" fillId="0" borderId="25" xfId="0" applyFont="1" applyBorder="1" applyAlignment="1">
      <alignment horizontal="left" vertical="center" wrapText="1"/>
    </xf>
    <xf numFmtId="0" fontId="13" fillId="0" borderId="22" xfId="0" applyFont="1" applyBorder="1" applyAlignment="1">
      <alignment horizontal="left" vertical="center" wrapText="1"/>
    </xf>
    <xf numFmtId="0" fontId="13" fillId="0" borderId="23" xfId="0" applyFont="1" applyBorder="1" applyAlignment="1">
      <alignment horizontal="left" vertical="center" wrapText="1"/>
    </xf>
    <xf numFmtId="0" fontId="13" fillId="0" borderId="17" xfId="0" applyFont="1" applyBorder="1" applyAlignment="1">
      <alignment horizontal="left" vertical="center" wrapText="1"/>
    </xf>
    <xf numFmtId="0" fontId="13" fillId="0" borderId="14" xfId="0" applyFont="1" applyBorder="1" applyAlignment="1">
      <alignment horizontal="left" vertical="center" wrapText="1"/>
    </xf>
    <xf numFmtId="165" fontId="3" fillId="0" borderId="1" xfId="0" applyNumberFormat="1" applyFont="1" applyBorder="1" applyAlignment="1">
      <alignment horizontal="center" vertical="center"/>
    </xf>
    <xf numFmtId="0" fontId="2" fillId="0" borderId="0" xfId="3" applyAlignment="1">
      <alignment horizontal="center"/>
    </xf>
  </cellXfs>
  <cellStyles count="6">
    <cellStyle name="Millares 2" xfId="5" xr:uid="{DB2B9CE2-6CC6-4CB8-BBD2-8AD3B78E3261}"/>
    <cellStyle name="Moneda" xfId="1" builtinId="4"/>
    <cellStyle name="Moneda [0]" xfId="4" builtinId="7"/>
    <cellStyle name="Normal" xfId="0" builtinId="0"/>
    <cellStyle name="Normal 2" xfId="3" xr:uid="{00000000-0005-0000-0000-000003000000}"/>
    <cellStyle name="Normal 3" xfId="2" xr:uid="{00000000-0005-0000-0000-000004000000}"/>
  </cellStyles>
  <dxfs count="1">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158750</xdr:colOff>
      <xdr:row>74</xdr:row>
      <xdr:rowOff>115455</xdr:rowOff>
    </xdr:from>
    <xdr:to>
      <xdr:col>4</xdr:col>
      <xdr:colOff>938934</xdr:colOff>
      <xdr:row>75</xdr:row>
      <xdr:rowOff>38043</xdr:rowOff>
    </xdr:to>
    <xdr:pic>
      <xdr:nvPicPr>
        <xdr:cNvPr id="2" name="Imagen 1">
          <a:extLst>
            <a:ext uri="{FF2B5EF4-FFF2-40B4-BE49-F238E27FC236}">
              <a16:creationId xmlns:a16="http://schemas.microsoft.com/office/drawing/2014/main" id="{8CCB4411-6BC3-4F6D-B130-0E1596A41AB4}"/>
            </a:ext>
          </a:extLst>
        </xdr:cNvPr>
        <xdr:cNvPicPr/>
      </xdr:nvPicPr>
      <xdr:blipFill>
        <a:blip xmlns:r="http://schemas.openxmlformats.org/officeDocument/2006/relationships" r:embed="rId1">
          <a:clrChange>
            <a:clrFrom>
              <a:srgbClr val="FFFFFF"/>
            </a:clrFrom>
            <a:clrTo>
              <a:srgbClr val="FFFFFF">
                <a:alpha val="0"/>
              </a:srgbClr>
            </a:clrTo>
          </a:clrChange>
          <a:biLevel thresh="75000"/>
          <a:extLst>
            <a:ext uri="{28A0092B-C50C-407E-A947-70E740481C1C}">
              <a14:useLocalDpi xmlns:a14="http://schemas.microsoft.com/office/drawing/2010/main" val="0"/>
            </a:ext>
          </a:extLst>
        </a:blip>
        <a:stretch>
          <a:fillRect/>
        </a:stretch>
      </xdr:blipFill>
      <xdr:spPr>
        <a:xfrm>
          <a:off x="3261591" y="30884091"/>
          <a:ext cx="1819275" cy="932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158750</xdr:colOff>
      <xdr:row>56</xdr:row>
      <xdr:rowOff>115455</xdr:rowOff>
    </xdr:from>
    <xdr:to>
      <xdr:col>4</xdr:col>
      <xdr:colOff>310284</xdr:colOff>
      <xdr:row>56</xdr:row>
      <xdr:rowOff>1059598</xdr:rowOff>
    </xdr:to>
    <xdr:pic>
      <xdr:nvPicPr>
        <xdr:cNvPr id="2" name="Imagen 1">
          <a:extLst>
            <a:ext uri="{FF2B5EF4-FFF2-40B4-BE49-F238E27FC236}">
              <a16:creationId xmlns:a16="http://schemas.microsoft.com/office/drawing/2014/main" id="{96AE77BC-EE19-47DA-8375-B9DF851825FC}"/>
            </a:ext>
          </a:extLst>
        </xdr:cNvPr>
        <xdr:cNvPicPr/>
      </xdr:nvPicPr>
      <xdr:blipFill>
        <a:blip xmlns:r="http://schemas.openxmlformats.org/officeDocument/2006/relationships" r:embed="rId1">
          <a:clrChange>
            <a:clrFrom>
              <a:srgbClr val="FFFFFF"/>
            </a:clrFrom>
            <a:clrTo>
              <a:srgbClr val="FFFFFF">
                <a:alpha val="0"/>
              </a:srgbClr>
            </a:clrTo>
          </a:clrChange>
          <a:biLevel thresh="75000"/>
          <a:extLst>
            <a:ext uri="{28A0092B-C50C-407E-A947-70E740481C1C}">
              <a14:useLocalDpi xmlns:a14="http://schemas.microsoft.com/office/drawing/2010/main" val="0"/>
            </a:ext>
          </a:extLst>
        </a:blip>
        <a:stretch>
          <a:fillRect/>
        </a:stretch>
      </xdr:blipFill>
      <xdr:spPr>
        <a:xfrm>
          <a:off x="3254375" y="30957405"/>
          <a:ext cx="1818409" cy="9322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158750</xdr:colOff>
      <xdr:row>38</xdr:row>
      <xdr:rowOff>115455</xdr:rowOff>
    </xdr:from>
    <xdr:to>
      <xdr:col>4</xdr:col>
      <xdr:colOff>310284</xdr:colOff>
      <xdr:row>38</xdr:row>
      <xdr:rowOff>1047692</xdr:rowOff>
    </xdr:to>
    <xdr:pic>
      <xdr:nvPicPr>
        <xdr:cNvPr id="2" name="Imagen 1">
          <a:extLst>
            <a:ext uri="{FF2B5EF4-FFF2-40B4-BE49-F238E27FC236}">
              <a16:creationId xmlns:a16="http://schemas.microsoft.com/office/drawing/2014/main" id="{EAFE1229-D79F-4920-8686-97F40B182721}"/>
            </a:ext>
          </a:extLst>
        </xdr:cNvPr>
        <xdr:cNvPicPr/>
      </xdr:nvPicPr>
      <xdr:blipFill>
        <a:blip xmlns:r="http://schemas.openxmlformats.org/officeDocument/2006/relationships" r:embed="rId1">
          <a:clrChange>
            <a:clrFrom>
              <a:srgbClr val="FFFFFF"/>
            </a:clrFrom>
            <a:clrTo>
              <a:srgbClr val="FFFFFF">
                <a:alpha val="0"/>
              </a:srgbClr>
            </a:clrTo>
          </a:clrChange>
          <a:biLevel thresh="75000"/>
          <a:extLst>
            <a:ext uri="{28A0092B-C50C-407E-A947-70E740481C1C}">
              <a14:useLocalDpi xmlns:a14="http://schemas.microsoft.com/office/drawing/2010/main" val="0"/>
            </a:ext>
          </a:extLst>
        </a:blip>
        <a:stretch>
          <a:fillRect/>
        </a:stretch>
      </xdr:blipFill>
      <xdr:spPr>
        <a:xfrm>
          <a:off x="3254375" y="30957405"/>
          <a:ext cx="1818409" cy="9322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158750</xdr:colOff>
      <xdr:row>42</xdr:row>
      <xdr:rowOff>115455</xdr:rowOff>
    </xdr:from>
    <xdr:to>
      <xdr:col>4</xdr:col>
      <xdr:colOff>224559</xdr:colOff>
      <xdr:row>42</xdr:row>
      <xdr:rowOff>1059599</xdr:rowOff>
    </xdr:to>
    <xdr:pic>
      <xdr:nvPicPr>
        <xdr:cNvPr id="2" name="Imagen 1">
          <a:extLst>
            <a:ext uri="{FF2B5EF4-FFF2-40B4-BE49-F238E27FC236}">
              <a16:creationId xmlns:a16="http://schemas.microsoft.com/office/drawing/2014/main" id="{0B09AB68-3201-4293-8D00-6ABC5CE84DAB}"/>
            </a:ext>
          </a:extLst>
        </xdr:cNvPr>
        <xdr:cNvPicPr/>
      </xdr:nvPicPr>
      <xdr:blipFill>
        <a:blip xmlns:r="http://schemas.openxmlformats.org/officeDocument/2006/relationships" r:embed="rId1">
          <a:clrChange>
            <a:clrFrom>
              <a:srgbClr val="FFFFFF"/>
            </a:clrFrom>
            <a:clrTo>
              <a:srgbClr val="FFFFFF">
                <a:alpha val="0"/>
              </a:srgbClr>
            </a:clrTo>
          </a:clrChange>
          <a:biLevel thresh="75000"/>
          <a:extLst>
            <a:ext uri="{28A0092B-C50C-407E-A947-70E740481C1C}">
              <a14:useLocalDpi xmlns:a14="http://schemas.microsoft.com/office/drawing/2010/main" val="0"/>
            </a:ext>
          </a:extLst>
        </a:blip>
        <a:stretch>
          <a:fillRect/>
        </a:stretch>
      </xdr:blipFill>
      <xdr:spPr>
        <a:xfrm>
          <a:off x="3254375" y="30957405"/>
          <a:ext cx="1818409" cy="9322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1149350</xdr:colOff>
      <xdr:row>42</xdr:row>
      <xdr:rowOff>115455</xdr:rowOff>
    </xdr:from>
    <xdr:to>
      <xdr:col>5</xdr:col>
      <xdr:colOff>62634</xdr:colOff>
      <xdr:row>42</xdr:row>
      <xdr:rowOff>1047692</xdr:rowOff>
    </xdr:to>
    <xdr:pic>
      <xdr:nvPicPr>
        <xdr:cNvPr id="2" name="Imagen 1">
          <a:extLst>
            <a:ext uri="{FF2B5EF4-FFF2-40B4-BE49-F238E27FC236}">
              <a16:creationId xmlns:a16="http://schemas.microsoft.com/office/drawing/2014/main" id="{EF078AF9-DD01-40A3-BAC2-A3D57A1709C0}"/>
            </a:ext>
          </a:extLst>
        </xdr:cNvPr>
        <xdr:cNvPicPr/>
      </xdr:nvPicPr>
      <xdr:blipFill>
        <a:blip xmlns:r="http://schemas.openxmlformats.org/officeDocument/2006/relationships" r:embed="rId1">
          <a:clrChange>
            <a:clrFrom>
              <a:srgbClr val="FFFFFF"/>
            </a:clrFrom>
            <a:clrTo>
              <a:srgbClr val="FFFFFF">
                <a:alpha val="0"/>
              </a:srgbClr>
            </a:clrTo>
          </a:clrChange>
          <a:biLevel thresh="75000"/>
          <a:extLst>
            <a:ext uri="{28A0092B-C50C-407E-A947-70E740481C1C}">
              <a14:useLocalDpi xmlns:a14="http://schemas.microsoft.com/office/drawing/2010/main" val="0"/>
            </a:ext>
          </a:extLst>
        </a:blip>
        <a:stretch>
          <a:fillRect/>
        </a:stretch>
      </xdr:blipFill>
      <xdr:spPr>
        <a:xfrm>
          <a:off x="3292475" y="11526405"/>
          <a:ext cx="1818409" cy="9322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15"/>
  <sheetViews>
    <sheetView tabSelected="1" zoomScale="66" zoomScaleNormal="66" workbookViewId="0">
      <selection activeCell="J11" sqref="J11"/>
    </sheetView>
  </sheetViews>
  <sheetFormatPr baseColWidth="10" defaultColWidth="14.42578125" defaultRowHeight="15" customHeight="1" x14ac:dyDescent="0.25"/>
  <cols>
    <col min="1" max="1" width="10.7109375" style="1" customWidth="1"/>
    <col min="2" max="2" width="19.85546875" style="2" customWidth="1"/>
    <col min="3" max="3" width="15.85546875" style="1" customWidth="1"/>
    <col min="4" max="4" width="15.5703125" style="1" customWidth="1"/>
    <col min="5" max="5" width="14.28515625" style="1" customWidth="1"/>
    <col min="6" max="6" width="10.7109375" style="1" customWidth="1"/>
    <col min="7" max="7" width="14.140625" style="1" customWidth="1"/>
    <col min="8" max="8" width="18.5703125" style="1" customWidth="1"/>
    <col min="9" max="9" width="16.5703125" style="1" customWidth="1"/>
    <col min="10" max="10" width="16.42578125" style="1" customWidth="1"/>
    <col min="11" max="11" width="15.42578125" style="1" customWidth="1"/>
    <col min="12" max="12" width="16.85546875" style="1" customWidth="1"/>
    <col min="13" max="13" width="26.85546875" style="1" customWidth="1"/>
    <col min="14" max="14" width="29.5703125" style="70" customWidth="1"/>
    <col min="15" max="15" width="25.85546875" style="70" customWidth="1"/>
    <col min="16" max="16" width="22" style="70" customWidth="1"/>
    <col min="17" max="17" width="22.85546875" style="70" customWidth="1"/>
    <col min="18" max="19" width="10.7109375" style="1" customWidth="1"/>
    <col min="20" max="16384" width="14.42578125" style="1"/>
  </cols>
  <sheetData>
    <row r="1" spans="2:17" ht="15" customHeight="1" x14ac:dyDescent="0.25">
      <c r="B1" s="65"/>
      <c r="C1" s="65"/>
      <c r="D1" s="65"/>
      <c r="E1" s="65"/>
      <c r="F1" s="65"/>
      <c r="G1" s="65"/>
      <c r="H1" s="65"/>
      <c r="I1" s="65"/>
      <c r="J1" s="65"/>
      <c r="K1" s="65"/>
      <c r="L1" s="65"/>
    </row>
    <row r="2" spans="2:17" ht="15" customHeight="1" x14ac:dyDescent="0.25">
      <c r="B2" s="124" t="s">
        <v>269</v>
      </c>
      <c r="C2" s="124"/>
      <c r="D2" s="124"/>
      <c r="E2" s="124"/>
      <c r="F2" s="124"/>
      <c r="G2" s="124"/>
      <c r="H2" s="124"/>
      <c r="I2" s="124"/>
      <c r="J2" s="124"/>
      <c r="K2" s="124"/>
      <c r="L2" s="124"/>
    </row>
    <row r="3" spans="2:17" ht="15" customHeight="1" x14ac:dyDescent="0.25">
      <c r="B3" s="124" t="s">
        <v>253</v>
      </c>
      <c r="C3" s="124"/>
      <c r="D3" s="124"/>
      <c r="E3" s="124"/>
      <c r="F3" s="124"/>
      <c r="G3" s="124"/>
      <c r="H3" s="124"/>
      <c r="I3" s="124"/>
      <c r="J3" s="124"/>
      <c r="K3" s="124"/>
      <c r="L3" s="124"/>
    </row>
    <row r="4" spans="2:17" ht="15" customHeight="1" x14ac:dyDescent="0.25">
      <c r="B4" s="125" t="s">
        <v>254</v>
      </c>
      <c r="C4" s="125"/>
      <c r="D4" s="65" t="s">
        <v>270</v>
      </c>
      <c r="E4" s="65"/>
      <c r="F4" s="65"/>
      <c r="G4" s="65"/>
      <c r="H4" s="65"/>
      <c r="I4" s="65"/>
      <c r="J4" s="65"/>
      <c r="K4" s="65"/>
      <c r="L4" s="65"/>
    </row>
    <row r="5" spans="2:17" ht="15" customHeight="1" x14ac:dyDescent="0.25">
      <c r="B5" s="66"/>
      <c r="C5" s="65"/>
      <c r="D5" s="65"/>
      <c r="E5" s="65"/>
      <c r="F5" s="65"/>
      <c r="G5" s="65"/>
      <c r="H5" s="65"/>
      <c r="I5" s="65"/>
      <c r="J5" s="65"/>
      <c r="K5" s="65"/>
      <c r="L5" s="65"/>
    </row>
    <row r="6" spans="2:17" ht="15" customHeight="1" x14ac:dyDescent="0.25">
      <c r="B6" s="125" t="s">
        <v>255</v>
      </c>
      <c r="C6" s="125"/>
      <c r="D6" s="65"/>
      <c r="E6" s="65"/>
      <c r="F6" s="65"/>
      <c r="G6" s="65"/>
      <c r="H6" s="65"/>
      <c r="I6" s="65"/>
      <c r="J6" s="65"/>
      <c r="K6" s="65"/>
      <c r="L6" s="65"/>
    </row>
    <row r="7" spans="2:17" ht="15" customHeight="1" x14ac:dyDescent="0.25">
      <c r="B7" s="119" t="s">
        <v>256</v>
      </c>
      <c r="C7" s="119"/>
      <c r="D7" s="119"/>
      <c r="E7" s="119"/>
      <c r="F7" s="119"/>
      <c r="G7" s="119"/>
      <c r="H7" s="119"/>
      <c r="I7" s="119"/>
      <c r="J7" s="119"/>
      <c r="K7" s="65"/>
      <c r="L7" s="65"/>
    </row>
    <row r="8" spans="2:17" ht="15" customHeight="1" x14ac:dyDescent="0.25">
      <c r="B8" s="119" t="s">
        <v>257</v>
      </c>
      <c r="C8" s="119"/>
      <c r="D8" s="119"/>
      <c r="E8" s="119"/>
      <c r="F8" s="119"/>
      <c r="G8" s="119"/>
      <c r="H8" s="119"/>
      <c r="I8" s="119"/>
      <c r="J8" s="119"/>
      <c r="K8" s="65"/>
      <c r="L8" s="65"/>
    </row>
    <row r="9" spans="2:17" ht="15" customHeight="1" x14ac:dyDescent="0.25">
      <c r="B9" s="119" t="s">
        <v>258</v>
      </c>
      <c r="C9" s="119"/>
      <c r="D9" s="119"/>
      <c r="E9" s="119"/>
      <c r="F9" s="119"/>
      <c r="G9" s="119"/>
      <c r="H9" s="119"/>
      <c r="I9" s="119"/>
      <c r="J9" s="119"/>
      <c r="K9" s="65"/>
      <c r="L9" s="65"/>
    </row>
    <row r="10" spans="2:17" ht="15" customHeight="1" x14ac:dyDescent="0.25">
      <c r="B10" s="67"/>
      <c r="C10" s="67"/>
      <c r="D10" s="67"/>
      <c r="E10" s="67"/>
      <c r="F10" s="67"/>
      <c r="G10" s="67"/>
      <c r="H10" s="67"/>
      <c r="I10" s="67"/>
      <c r="J10" s="67"/>
      <c r="K10" s="65"/>
      <c r="L10" s="65"/>
    </row>
    <row r="11" spans="2:17" ht="15" customHeight="1" x14ac:dyDescent="0.25">
      <c r="B11" s="68" t="s">
        <v>271</v>
      </c>
      <c r="C11" s="67"/>
      <c r="D11" s="67"/>
      <c r="E11" s="67"/>
      <c r="F11" s="67"/>
      <c r="G11" s="67"/>
      <c r="H11" s="67"/>
      <c r="I11" s="67"/>
      <c r="J11" s="67"/>
      <c r="K11" s="65"/>
      <c r="L11" s="65"/>
    </row>
    <row r="13" spans="2:17" ht="15" customHeight="1" x14ac:dyDescent="0.25">
      <c r="B13" s="2" t="s">
        <v>259</v>
      </c>
      <c r="C13" s="1">
        <v>1</v>
      </c>
    </row>
    <row r="16" spans="2:17" ht="15" customHeight="1" x14ac:dyDescent="0.25">
      <c r="K16" s="126"/>
      <c r="L16" s="126"/>
      <c r="M16" s="126"/>
      <c r="N16" s="102" t="s">
        <v>276</v>
      </c>
      <c r="O16" s="102"/>
      <c r="P16" s="102"/>
      <c r="Q16" s="102"/>
    </row>
    <row r="17" spans="1:19" ht="76.5" customHeight="1" x14ac:dyDescent="0.25">
      <c r="B17" s="3" t="s">
        <v>0</v>
      </c>
      <c r="C17" s="4" t="s">
        <v>1</v>
      </c>
      <c r="D17" s="4" t="s">
        <v>2</v>
      </c>
      <c r="E17" s="4" t="s">
        <v>3</v>
      </c>
      <c r="F17" s="4" t="s">
        <v>4</v>
      </c>
      <c r="G17" s="4" t="s">
        <v>5</v>
      </c>
      <c r="H17" s="4" t="s">
        <v>6</v>
      </c>
      <c r="I17" s="4" t="s">
        <v>7</v>
      </c>
      <c r="J17" s="4" t="s">
        <v>8</v>
      </c>
      <c r="K17" s="5" t="s">
        <v>9</v>
      </c>
      <c r="L17" s="5" t="s">
        <v>10</v>
      </c>
      <c r="M17" s="6" t="s">
        <v>11</v>
      </c>
      <c r="N17" s="83" t="s">
        <v>277</v>
      </c>
      <c r="O17" s="84" t="s">
        <v>278</v>
      </c>
      <c r="P17" s="84" t="s">
        <v>279</v>
      </c>
      <c r="Q17" s="84" t="s">
        <v>280</v>
      </c>
    </row>
    <row r="18" spans="1:19" ht="30" x14ac:dyDescent="0.25">
      <c r="B18" s="7">
        <v>1</v>
      </c>
      <c r="C18" s="8" t="s">
        <v>12</v>
      </c>
      <c r="D18" s="8" t="s">
        <v>13</v>
      </c>
      <c r="E18" s="9" t="s">
        <v>14</v>
      </c>
      <c r="F18" s="9" t="s">
        <v>15</v>
      </c>
      <c r="G18" s="9" t="s">
        <v>16</v>
      </c>
      <c r="H18" s="9" t="s">
        <v>17</v>
      </c>
      <c r="I18" s="7" t="s">
        <v>18</v>
      </c>
      <c r="J18" s="7" t="s">
        <v>18</v>
      </c>
      <c r="K18" s="10">
        <v>2337000</v>
      </c>
      <c r="L18" s="10">
        <f>(K18*19%)</f>
        <v>444030</v>
      </c>
      <c r="M18" s="78">
        <f>+K18+L18</f>
        <v>2781030</v>
      </c>
      <c r="N18" s="81">
        <f>+M18*45/100</f>
        <v>1251463.5</v>
      </c>
      <c r="O18" s="81">
        <f>+M18*30/100</f>
        <v>834309</v>
      </c>
      <c r="P18" s="81">
        <f>+M18*15/100</f>
        <v>417154.5</v>
      </c>
      <c r="Q18" s="81">
        <f>+M18*10/100</f>
        <v>278103</v>
      </c>
    </row>
    <row r="19" spans="1:19" ht="30" x14ac:dyDescent="0.25">
      <c r="A19" s="11"/>
      <c r="B19" s="7">
        <v>2</v>
      </c>
      <c r="C19" s="8" t="s">
        <v>19</v>
      </c>
      <c r="D19" s="8" t="s">
        <v>20</v>
      </c>
      <c r="E19" s="9" t="s">
        <v>21</v>
      </c>
      <c r="F19" s="9" t="s">
        <v>22</v>
      </c>
      <c r="G19" s="9" t="s">
        <v>23</v>
      </c>
      <c r="H19" s="9" t="s">
        <v>17</v>
      </c>
      <c r="I19" s="7" t="s">
        <v>18</v>
      </c>
      <c r="J19" s="7" t="s">
        <v>18</v>
      </c>
      <c r="K19" s="10">
        <v>3707000</v>
      </c>
      <c r="L19" s="10">
        <f>(K19*19%)</f>
        <v>704330</v>
      </c>
      <c r="M19" s="78">
        <f t="shared" ref="M19:M42" si="0">+K19+L19</f>
        <v>4411330</v>
      </c>
      <c r="N19" s="81">
        <f t="shared" ref="N19:N42" si="1">+M19*45/100</f>
        <v>1985098.5</v>
      </c>
      <c r="O19" s="81">
        <f t="shared" ref="O19:O42" si="2">+M19*30/100</f>
        <v>1323399</v>
      </c>
      <c r="P19" s="81">
        <f t="shared" ref="P19:P42" si="3">+M19*15/100</f>
        <v>661699.5</v>
      </c>
      <c r="Q19" s="81">
        <f t="shared" ref="Q19:Q42" si="4">+M19*10/100</f>
        <v>441133</v>
      </c>
      <c r="R19" s="11"/>
      <c r="S19" s="11"/>
    </row>
    <row r="20" spans="1:19" ht="30" x14ac:dyDescent="0.25">
      <c r="A20" s="11"/>
      <c r="B20" s="7">
        <v>3</v>
      </c>
      <c r="C20" s="8" t="s">
        <v>24</v>
      </c>
      <c r="D20" s="8" t="s">
        <v>13</v>
      </c>
      <c r="E20" s="9" t="s">
        <v>14</v>
      </c>
      <c r="F20" s="9" t="s">
        <v>25</v>
      </c>
      <c r="G20" s="9" t="s">
        <v>26</v>
      </c>
      <c r="H20" s="9" t="s">
        <v>17</v>
      </c>
      <c r="I20" s="7" t="s">
        <v>18</v>
      </c>
      <c r="J20" s="7" t="s">
        <v>18</v>
      </c>
      <c r="K20" s="10">
        <v>2337000</v>
      </c>
      <c r="L20" s="10">
        <f t="shared" ref="L20:L42" si="5">(K20*19%)</f>
        <v>444030</v>
      </c>
      <c r="M20" s="78">
        <f t="shared" si="0"/>
        <v>2781030</v>
      </c>
      <c r="N20" s="81">
        <f t="shared" si="1"/>
        <v>1251463.5</v>
      </c>
      <c r="O20" s="81">
        <f t="shared" si="2"/>
        <v>834309</v>
      </c>
      <c r="P20" s="81">
        <f t="shared" si="3"/>
        <v>417154.5</v>
      </c>
      <c r="Q20" s="81">
        <f t="shared" si="4"/>
        <v>278103</v>
      </c>
      <c r="R20" s="11"/>
      <c r="S20" s="11"/>
    </row>
    <row r="21" spans="1:19" ht="30" x14ac:dyDescent="0.25">
      <c r="A21" s="11"/>
      <c r="B21" s="7">
        <v>4</v>
      </c>
      <c r="C21" s="8" t="s">
        <v>27</v>
      </c>
      <c r="D21" s="8" t="s">
        <v>13</v>
      </c>
      <c r="E21" s="9" t="s">
        <v>28</v>
      </c>
      <c r="F21" s="9" t="s">
        <v>29</v>
      </c>
      <c r="G21" s="9" t="s">
        <v>30</v>
      </c>
      <c r="H21" s="9" t="s">
        <v>17</v>
      </c>
      <c r="I21" s="7" t="s">
        <v>18</v>
      </c>
      <c r="J21" s="7" t="s">
        <v>18</v>
      </c>
      <c r="K21" s="10">
        <v>2337000</v>
      </c>
      <c r="L21" s="10">
        <f t="shared" si="5"/>
        <v>444030</v>
      </c>
      <c r="M21" s="78">
        <f>+K21+L21</f>
        <v>2781030</v>
      </c>
      <c r="N21" s="81">
        <f t="shared" si="1"/>
        <v>1251463.5</v>
      </c>
      <c r="O21" s="81">
        <f t="shared" si="2"/>
        <v>834309</v>
      </c>
      <c r="P21" s="81">
        <f t="shared" si="3"/>
        <v>417154.5</v>
      </c>
      <c r="Q21" s="81">
        <f t="shared" si="4"/>
        <v>278103</v>
      </c>
      <c r="R21" s="11"/>
      <c r="S21" s="11"/>
    </row>
    <row r="22" spans="1:19" ht="30" x14ac:dyDescent="0.25">
      <c r="A22" s="11"/>
      <c r="B22" s="7">
        <v>5</v>
      </c>
      <c r="C22" s="8" t="s">
        <v>31</v>
      </c>
      <c r="D22" s="8" t="s">
        <v>13</v>
      </c>
      <c r="E22" s="9" t="s">
        <v>14</v>
      </c>
      <c r="F22" s="9" t="s">
        <v>32</v>
      </c>
      <c r="G22" s="9">
        <v>251102</v>
      </c>
      <c r="H22" s="9" t="s">
        <v>33</v>
      </c>
      <c r="I22" s="7" t="s">
        <v>18</v>
      </c>
      <c r="J22" s="7" t="s">
        <v>18</v>
      </c>
      <c r="K22" s="10">
        <v>6830000</v>
      </c>
      <c r="L22" s="10">
        <f t="shared" si="5"/>
        <v>1297700</v>
      </c>
      <c r="M22" s="78">
        <f t="shared" si="0"/>
        <v>8127700</v>
      </c>
      <c r="N22" s="81">
        <f t="shared" si="1"/>
        <v>3657465</v>
      </c>
      <c r="O22" s="81">
        <f t="shared" si="2"/>
        <v>2438310</v>
      </c>
      <c r="P22" s="81">
        <f t="shared" si="3"/>
        <v>1219155</v>
      </c>
      <c r="Q22" s="81">
        <f t="shared" si="4"/>
        <v>812770</v>
      </c>
      <c r="R22" s="11"/>
      <c r="S22" s="11"/>
    </row>
    <row r="23" spans="1:19" ht="30" x14ac:dyDescent="0.25">
      <c r="B23" s="7">
        <v>6</v>
      </c>
      <c r="C23" s="8" t="s">
        <v>34</v>
      </c>
      <c r="D23" s="8" t="s">
        <v>13</v>
      </c>
      <c r="E23" s="9" t="s">
        <v>14</v>
      </c>
      <c r="F23" s="9" t="s">
        <v>35</v>
      </c>
      <c r="G23" s="9" t="s">
        <v>36</v>
      </c>
      <c r="H23" s="9" t="s">
        <v>17</v>
      </c>
      <c r="I23" s="7" t="s">
        <v>18</v>
      </c>
      <c r="J23" s="7" t="s">
        <v>18</v>
      </c>
      <c r="K23" s="10">
        <v>2337000</v>
      </c>
      <c r="L23" s="10">
        <f t="shared" si="5"/>
        <v>444030</v>
      </c>
      <c r="M23" s="78">
        <f t="shared" si="0"/>
        <v>2781030</v>
      </c>
      <c r="N23" s="81">
        <f t="shared" si="1"/>
        <v>1251463.5</v>
      </c>
      <c r="O23" s="81">
        <f t="shared" si="2"/>
        <v>834309</v>
      </c>
      <c r="P23" s="81">
        <f t="shared" si="3"/>
        <v>417154.5</v>
      </c>
      <c r="Q23" s="81">
        <f t="shared" si="4"/>
        <v>278103</v>
      </c>
    </row>
    <row r="24" spans="1:19" ht="150" x14ac:dyDescent="0.25">
      <c r="B24" s="7">
        <v>7</v>
      </c>
      <c r="C24" s="8" t="s">
        <v>37</v>
      </c>
      <c r="D24" s="8" t="s">
        <v>38</v>
      </c>
      <c r="E24" s="9" t="s">
        <v>14</v>
      </c>
      <c r="F24" s="9" t="s">
        <v>39</v>
      </c>
      <c r="G24" s="9" t="s">
        <v>40</v>
      </c>
      <c r="H24" s="9" t="s">
        <v>41</v>
      </c>
      <c r="I24" s="7" t="s">
        <v>18</v>
      </c>
      <c r="J24" s="7" t="s">
        <v>18</v>
      </c>
      <c r="K24" s="10">
        <v>6933000</v>
      </c>
      <c r="L24" s="10">
        <f t="shared" si="5"/>
        <v>1317270</v>
      </c>
      <c r="M24" s="78">
        <f t="shared" si="0"/>
        <v>8250270</v>
      </c>
      <c r="N24" s="81">
        <f t="shared" si="1"/>
        <v>3712621.5</v>
      </c>
      <c r="O24" s="81">
        <f t="shared" si="2"/>
        <v>2475081</v>
      </c>
      <c r="P24" s="81">
        <f t="shared" si="3"/>
        <v>1237540.5</v>
      </c>
      <c r="Q24" s="81">
        <f t="shared" si="4"/>
        <v>825027</v>
      </c>
    </row>
    <row r="25" spans="1:19" ht="150" x14ac:dyDescent="0.25">
      <c r="B25" s="7">
        <v>8</v>
      </c>
      <c r="C25" s="8" t="s">
        <v>42</v>
      </c>
      <c r="D25" s="8" t="s">
        <v>38</v>
      </c>
      <c r="E25" s="9" t="s">
        <v>14</v>
      </c>
      <c r="F25" s="9" t="s">
        <v>43</v>
      </c>
      <c r="G25" s="9">
        <v>2962</v>
      </c>
      <c r="H25" s="9" t="s">
        <v>41</v>
      </c>
      <c r="I25" s="7" t="s">
        <v>18</v>
      </c>
      <c r="J25" s="7" t="s">
        <v>18</v>
      </c>
      <c r="K25" s="10">
        <v>6933000</v>
      </c>
      <c r="L25" s="10">
        <f t="shared" si="5"/>
        <v>1317270</v>
      </c>
      <c r="M25" s="78">
        <f>+K25+L25</f>
        <v>8250270</v>
      </c>
      <c r="N25" s="81">
        <f t="shared" si="1"/>
        <v>3712621.5</v>
      </c>
      <c r="O25" s="81">
        <f t="shared" si="2"/>
        <v>2475081</v>
      </c>
      <c r="P25" s="81">
        <f t="shared" si="3"/>
        <v>1237540.5</v>
      </c>
      <c r="Q25" s="81">
        <f t="shared" si="4"/>
        <v>825027</v>
      </c>
    </row>
    <row r="26" spans="1:19" ht="30" x14ac:dyDescent="0.25">
      <c r="B26" s="7">
        <v>9</v>
      </c>
      <c r="C26" s="8" t="s">
        <v>44</v>
      </c>
      <c r="D26" s="8" t="s">
        <v>13</v>
      </c>
      <c r="E26" s="9" t="s">
        <v>14</v>
      </c>
      <c r="F26" s="9" t="s">
        <v>45</v>
      </c>
      <c r="G26" s="9">
        <v>341010</v>
      </c>
      <c r="H26" s="12" t="s">
        <v>17</v>
      </c>
      <c r="I26" s="7" t="s">
        <v>18</v>
      </c>
      <c r="J26" s="7" t="s">
        <v>18</v>
      </c>
      <c r="K26" s="10">
        <v>2337000</v>
      </c>
      <c r="L26" s="10">
        <f t="shared" si="5"/>
        <v>444030</v>
      </c>
      <c r="M26" s="78">
        <f t="shared" si="0"/>
        <v>2781030</v>
      </c>
      <c r="N26" s="81">
        <f t="shared" si="1"/>
        <v>1251463.5</v>
      </c>
      <c r="O26" s="81">
        <f t="shared" si="2"/>
        <v>834309</v>
      </c>
      <c r="P26" s="81">
        <f t="shared" si="3"/>
        <v>417154.5</v>
      </c>
      <c r="Q26" s="81">
        <f t="shared" si="4"/>
        <v>278103</v>
      </c>
    </row>
    <row r="27" spans="1:19" ht="30" x14ac:dyDescent="0.25">
      <c r="B27" s="7">
        <v>10</v>
      </c>
      <c r="C27" s="8" t="s">
        <v>46</v>
      </c>
      <c r="D27" s="8" t="s">
        <v>13</v>
      </c>
      <c r="E27" s="9" t="s">
        <v>47</v>
      </c>
      <c r="F27" s="9" t="s">
        <v>48</v>
      </c>
      <c r="G27" s="9">
        <v>196100</v>
      </c>
      <c r="H27" s="12" t="s">
        <v>17</v>
      </c>
      <c r="I27" s="7" t="s">
        <v>18</v>
      </c>
      <c r="J27" s="7" t="s">
        <v>18</v>
      </c>
      <c r="K27" s="10">
        <v>2337000</v>
      </c>
      <c r="L27" s="10">
        <f t="shared" si="5"/>
        <v>444030</v>
      </c>
      <c r="M27" s="78">
        <f t="shared" si="0"/>
        <v>2781030</v>
      </c>
      <c r="N27" s="81">
        <f t="shared" si="1"/>
        <v>1251463.5</v>
      </c>
      <c r="O27" s="81">
        <f t="shared" si="2"/>
        <v>834309</v>
      </c>
      <c r="P27" s="81">
        <f t="shared" si="3"/>
        <v>417154.5</v>
      </c>
      <c r="Q27" s="81">
        <f t="shared" si="4"/>
        <v>278103</v>
      </c>
    </row>
    <row r="28" spans="1:19" ht="30" x14ac:dyDescent="0.25">
      <c r="B28" s="7">
        <v>11</v>
      </c>
      <c r="C28" s="8" t="s">
        <v>49</v>
      </c>
      <c r="D28" s="8" t="s">
        <v>13</v>
      </c>
      <c r="E28" s="9" t="s">
        <v>14</v>
      </c>
      <c r="F28" s="9" t="s">
        <v>45</v>
      </c>
      <c r="G28" s="9">
        <v>80925</v>
      </c>
      <c r="H28" s="9"/>
      <c r="I28" s="7" t="s">
        <v>18</v>
      </c>
      <c r="J28" s="7" t="s">
        <v>18</v>
      </c>
      <c r="K28" s="10">
        <v>1669000</v>
      </c>
      <c r="L28" s="10">
        <f t="shared" si="5"/>
        <v>317110</v>
      </c>
      <c r="M28" s="78">
        <f t="shared" si="0"/>
        <v>1986110</v>
      </c>
      <c r="N28" s="81">
        <f t="shared" si="1"/>
        <v>893749.5</v>
      </c>
      <c r="O28" s="81">
        <f t="shared" si="2"/>
        <v>595833</v>
      </c>
      <c r="P28" s="81">
        <f t="shared" si="3"/>
        <v>297916.5</v>
      </c>
      <c r="Q28" s="81">
        <f t="shared" si="4"/>
        <v>198611</v>
      </c>
    </row>
    <row r="29" spans="1:19" ht="30" x14ac:dyDescent="0.25">
      <c r="A29" s="11"/>
      <c r="B29" s="7">
        <v>12</v>
      </c>
      <c r="C29" s="8" t="s">
        <v>50</v>
      </c>
      <c r="D29" s="8" t="s">
        <v>38</v>
      </c>
      <c r="E29" s="9" t="s">
        <v>21</v>
      </c>
      <c r="F29" s="9" t="s">
        <v>51</v>
      </c>
      <c r="G29" s="9">
        <v>4588256</v>
      </c>
      <c r="H29" s="9"/>
      <c r="I29" s="7" t="s">
        <v>18</v>
      </c>
      <c r="J29" s="7" t="s">
        <v>18</v>
      </c>
      <c r="K29" s="10">
        <v>1739000</v>
      </c>
      <c r="L29" s="10">
        <f t="shared" si="5"/>
        <v>330410</v>
      </c>
      <c r="M29" s="78">
        <f t="shared" si="0"/>
        <v>2069410</v>
      </c>
      <c r="N29" s="81">
        <f t="shared" si="1"/>
        <v>931234.5</v>
      </c>
      <c r="O29" s="81">
        <f t="shared" si="2"/>
        <v>620823</v>
      </c>
      <c r="P29" s="81">
        <f t="shared" si="3"/>
        <v>310411.5</v>
      </c>
      <c r="Q29" s="81">
        <f t="shared" si="4"/>
        <v>206941</v>
      </c>
      <c r="R29" s="11"/>
      <c r="S29" s="11"/>
    </row>
    <row r="30" spans="1:19" ht="30" x14ac:dyDescent="0.25">
      <c r="A30" s="11"/>
      <c r="B30" s="7">
        <v>13</v>
      </c>
      <c r="C30" s="8" t="s">
        <v>52</v>
      </c>
      <c r="D30" s="8" t="s">
        <v>38</v>
      </c>
      <c r="E30" s="9" t="s">
        <v>21</v>
      </c>
      <c r="F30" s="9" t="s">
        <v>53</v>
      </c>
      <c r="G30" s="9">
        <v>4589366</v>
      </c>
      <c r="H30" s="9"/>
      <c r="I30" s="7"/>
      <c r="J30" s="7"/>
      <c r="K30" s="10">
        <v>1739000</v>
      </c>
      <c r="L30" s="10">
        <f t="shared" si="5"/>
        <v>330410</v>
      </c>
      <c r="M30" s="79">
        <f t="shared" si="0"/>
        <v>2069410</v>
      </c>
      <c r="N30" s="81">
        <f t="shared" si="1"/>
        <v>931234.5</v>
      </c>
      <c r="O30" s="81">
        <f t="shared" si="2"/>
        <v>620823</v>
      </c>
      <c r="P30" s="81">
        <f t="shared" si="3"/>
        <v>310411.5</v>
      </c>
      <c r="Q30" s="81">
        <f t="shared" si="4"/>
        <v>206941</v>
      </c>
      <c r="R30" s="11"/>
      <c r="S30" s="11"/>
    </row>
    <row r="31" spans="1:19" ht="75" x14ac:dyDescent="0.25">
      <c r="B31" s="7">
        <v>14</v>
      </c>
      <c r="C31" s="8" t="s">
        <v>54</v>
      </c>
      <c r="D31" s="8" t="s">
        <v>55</v>
      </c>
      <c r="E31" s="9" t="s">
        <v>56</v>
      </c>
      <c r="F31" s="9">
        <v>3560000</v>
      </c>
      <c r="G31" s="9">
        <v>150610130</v>
      </c>
      <c r="H31" s="9" t="s">
        <v>57</v>
      </c>
      <c r="I31" s="7" t="s">
        <v>18</v>
      </c>
      <c r="J31" s="7" t="s">
        <v>18</v>
      </c>
      <c r="K31" s="13">
        <v>6618000</v>
      </c>
      <c r="L31" s="14">
        <f t="shared" si="5"/>
        <v>1257420</v>
      </c>
      <c r="M31" s="80">
        <f t="shared" si="0"/>
        <v>7875420</v>
      </c>
      <c r="N31" s="81">
        <f t="shared" si="1"/>
        <v>3543939</v>
      </c>
      <c r="O31" s="81">
        <f t="shared" si="2"/>
        <v>2362626</v>
      </c>
      <c r="P31" s="81">
        <f t="shared" si="3"/>
        <v>1181313</v>
      </c>
      <c r="Q31" s="81">
        <f t="shared" si="4"/>
        <v>787542</v>
      </c>
    </row>
    <row r="32" spans="1:19" ht="75" x14ac:dyDescent="0.25">
      <c r="B32" s="7">
        <v>15</v>
      </c>
      <c r="C32" s="8" t="s">
        <v>58</v>
      </c>
      <c r="D32" s="8" t="s">
        <v>38</v>
      </c>
      <c r="E32" s="9" t="s">
        <v>21</v>
      </c>
      <c r="F32" s="9" t="s">
        <v>59</v>
      </c>
      <c r="G32" s="9" t="s">
        <v>60</v>
      </c>
      <c r="H32" s="9" t="s">
        <v>57</v>
      </c>
      <c r="I32" s="7" t="s">
        <v>18</v>
      </c>
      <c r="J32" s="16" t="s">
        <v>18</v>
      </c>
      <c r="K32" s="13">
        <v>6618000</v>
      </c>
      <c r="L32" s="14">
        <f t="shared" si="5"/>
        <v>1257420</v>
      </c>
      <c r="M32" s="80">
        <f t="shared" si="0"/>
        <v>7875420</v>
      </c>
      <c r="N32" s="81">
        <f t="shared" si="1"/>
        <v>3543939</v>
      </c>
      <c r="O32" s="81">
        <f t="shared" si="2"/>
        <v>2362626</v>
      </c>
      <c r="P32" s="81">
        <f t="shared" si="3"/>
        <v>1181313</v>
      </c>
      <c r="Q32" s="81">
        <f t="shared" si="4"/>
        <v>787542</v>
      </c>
    </row>
    <row r="33" spans="1:19" ht="90" x14ac:dyDescent="0.25">
      <c r="B33" s="7">
        <v>16</v>
      </c>
      <c r="C33" s="8" t="s">
        <v>61</v>
      </c>
      <c r="D33" s="8" t="s">
        <v>62</v>
      </c>
      <c r="E33" s="9" t="s">
        <v>21</v>
      </c>
      <c r="F33" s="9" t="s">
        <v>63</v>
      </c>
      <c r="G33" s="9" t="s">
        <v>64</v>
      </c>
      <c r="H33" s="9" t="s">
        <v>65</v>
      </c>
      <c r="I33" s="7" t="s">
        <v>18</v>
      </c>
      <c r="J33" s="16" t="s">
        <v>18</v>
      </c>
      <c r="K33" s="13">
        <v>8418000</v>
      </c>
      <c r="L33" s="14">
        <f t="shared" si="5"/>
        <v>1599420</v>
      </c>
      <c r="M33" s="80">
        <f t="shared" si="0"/>
        <v>10017420</v>
      </c>
      <c r="N33" s="81">
        <f t="shared" si="1"/>
        <v>4507839</v>
      </c>
      <c r="O33" s="81">
        <f t="shared" si="2"/>
        <v>3005226</v>
      </c>
      <c r="P33" s="81">
        <f t="shared" si="3"/>
        <v>1502613</v>
      </c>
      <c r="Q33" s="81">
        <f t="shared" si="4"/>
        <v>1001742</v>
      </c>
    </row>
    <row r="34" spans="1:19" ht="30" x14ac:dyDescent="0.25">
      <c r="A34" s="11"/>
      <c r="B34" s="7">
        <v>17</v>
      </c>
      <c r="C34" s="8" t="s">
        <v>66</v>
      </c>
      <c r="D34" s="8" t="s">
        <v>38</v>
      </c>
      <c r="E34" s="9" t="s">
        <v>14</v>
      </c>
      <c r="F34" s="9" t="s">
        <v>67</v>
      </c>
      <c r="G34" s="9" t="s">
        <v>68</v>
      </c>
      <c r="H34" s="9" t="s">
        <v>69</v>
      </c>
      <c r="I34" s="7" t="s">
        <v>18</v>
      </c>
      <c r="J34" s="16" t="s">
        <v>18</v>
      </c>
      <c r="K34" s="13">
        <v>2470000</v>
      </c>
      <c r="L34" s="14">
        <f t="shared" si="5"/>
        <v>469300</v>
      </c>
      <c r="M34" s="80">
        <f t="shared" si="0"/>
        <v>2939300</v>
      </c>
      <c r="N34" s="81">
        <f t="shared" si="1"/>
        <v>1322685</v>
      </c>
      <c r="O34" s="81">
        <f t="shared" si="2"/>
        <v>881790</v>
      </c>
      <c r="P34" s="81">
        <f t="shared" si="3"/>
        <v>440895</v>
      </c>
      <c r="Q34" s="81">
        <f t="shared" si="4"/>
        <v>293930</v>
      </c>
      <c r="R34" s="11"/>
      <c r="S34" s="11"/>
    </row>
    <row r="35" spans="1:19" ht="30.75" customHeight="1" x14ac:dyDescent="0.25">
      <c r="A35" s="11"/>
      <c r="B35" s="7">
        <v>18</v>
      </c>
      <c r="C35" s="8" t="s">
        <v>70</v>
      </c>
      <c r="D35" s="8" t="s">
        <v>38</v>
      </c>
      <c r="E35" s="9" t="s">
        <v>21</v>
      </c>
      <c r="F35" s="9" t="s">
        <v>71</v>
      </c>
      <c r="G35" s="9">
        <v>4588133</v>
      </c>
      <c r="H35" s="9" t="s">
        <v>69</v>
      </c>
      <c r="I35" s="7" t="s">
        <v>18</v>
      </c>
      <c r="J35" s="16" t="s">
        <v>18</v>
      </c>
      <c r="K35" s="13">
        <v>2470000</v>
      </c>
      <c r="L35" s="14">
        <f t="shared" si="5"/>
        <v>469300</v>
      </c>
      <c r="M35" s="80">
        <f t="shared" si="0"/>
        <v>2939300</v>
      </c>
      <c r="N35" s="81">
        <f t="shared" si="1"/>
        <v>1322685</v>
      </c>
      <c r="O35" s="81">
        <f t="shared" si="2"/>
        <v>881790</v>
      </c>
      <c r="P35" s="81">
        <f t="shared" si="3"/>
        <v>440895</v>
      </c>
      <c r="Q35" s="81">
        <f t="shared" si="4"/>
        <v>293930</v>
      </c>
      <c r="R35" s="11"/>
      <c r="S35" s="11"/>
    </row>
    <row r="36" spans="1:19" ht="30" x14ac:dyDescent="0.25">
      <c r="A36" s="11"/>
      <c r="B36" s="7">
        <v>19</v>
      </c>
      <c r="C36" s="8" t="s">
        <v>72</v>
      </c>
      <c r="D36" s="8" t="s">
        <v>38</v>
      </c>
      <c r="E36" s="9" t="s">
        <v>21</v>
      </c>
      <c r="F36" s="9" t="s">
        <v>71</v>
      </c>
      <c r="G36" s="9">
        <v>4588134</v>
      </c>
      <c r="H36" s="9" t="s">
        <v>69</v>
      </c>
      <c r="I36" s="7" t="s">
        <v>18</v>
      </c>
      <c r="J36" s="16" t="s">
        <v>18</v>
      </c>
      <c r="K36" s="13">
        <v>3176000</v>
      </c>
      <c r="L36" s="14">
        <f t="shared" si="5"/>
        <v>603440</v>
      </c>
      <c r="M36" s="80">
        <f t="shared" si="0"/>
        <v>3779440</v>
      </c>
      <c r="N36" s="81">
        <f t="shared" si="1"/>
        <v>1700748</v>
      </c>
      <c r="O36" s="81">
        <f t="shared" si="2"/>
        <v>1133832</v>
      </c>
      <c r="P36" s="81">
        <f t="shared" si="3"/>
        <v>566916</v>
      </c>
      <c r="Q36" s="81">
        <f t="shared" si="4"/>
        <v>377944</v>
      </c>
      <c r="R36" s="11"/>
      <c r="S36" s="11"/>
    </row>
    <row r="37" spans="1:19" ht="75" x14ac:dyDescent="0.25">
      <c r="A37" s="11"/>
      <c r="B37" s="7">
        <v>20</v>
      </c>
      <c r="C37" s="8" t="s">
        <v>73</v>
      </c>
      <c r="D37" s="8" t="s">
        <v>38</v>
      </c>
      <c r="E37" s="9" t="s">
        <v>14</v>
      </c>
      <c r="F37" s="9" t="s">
        <v>74</v>
      </c>
      <c r="G37" s="9">
        <v>90103</v>
      </c>
      <c r="H37" s="9" t="s">
        <v>57</v>
      </c>
      <c r="I37" s="7" t="s">
        <v>18</v>
      </c>
      <c r="J37" s="16" t="s">
        <v>18</v>
      </c>
      <c r="K37" s="13">
        <v>6618000</v>
      </c>
      <c r="L37" s="14">
        <f t="shared" si="5"/>
        <v>1257420</v>
      </c>
      <c r="M37" s="80">
        <f t="shared" si="0"/>
        <v>7875420</v>
      </c>
      <c r="N37" s="81">
        <f t="shared" si="1"/>
        <v>3543939</v>
      </c>
      <c r="O37" s="81">
        <f t="shared" si="2"/>
        <v>2362626</v>
      </c>
      <c r="P37" s="81">
        <f t="shared" si="3"/>
        <v>1181313</v>
      </c>
      <c r="Q37" s="81">
        <f t="shared" si="4"/>
        <v>787542</v>
      </c>
      <c r="R37" s="11"/>
      <c r="S37" s="11"/>
    </row>
    <row r="38" spans="1:19" ht="15.75" customHeight="1" x14ac:dyDescent="0.25">
      <c r="A38" s="11"/>
      <c r="B38" s="7">
        <v>21</v>
      </c>
      <c r="C38" s="8" t="s">
        <v>75</v>
      </c>
      <c r="D38" s="8" t="s">
        <v>38</v>
      </c>
      <c r="E38" s="9" t="s">
        <v>21</v>
      </c>
      <c r="F38" s="9" t="s">
        <v>76</v>
      </c>
      <c r="G38" s="9">
        <v>4588979</v>
      </c>
      <c r="H38" s="9" t="s">
        <v>77</v>
      </c>
      <c r="I38" s="7"/>
      <c r="J38" s="16"/>
      <c r="K38" s="13">
        <v>1739000</v>
      </c>
      <c r="L38" s="14">
        <f t="shared" si="5"/>
        <v>330410</v>
      </c>
      <c r="M38" s="80">
        <f t="shared" si="0"/>
        <v>2069410</v>
      </c>
      <c r="N38" s="81">
        <f t="shared" si="1"/>
        <v>931234.5</v>
      </c>
      <c r="O38" s="81">
        <f t="shared" si="2"/>
        <v>620823</v>
      </c>
      <c r="P38" s="81">
        <f t="shared" si="3"/>
        <v>310411.5</v>
      </c>
      <c r="Q38" s="81">
        <f t="shared" si="4"/>
        <v>206941</v>
      </c>
      <c r="R38" s="11"/>
      <c r="S38" s="11"/>
    </row>
    <row r="39" spans="1:19" ht="75" x14ac:dyDescent="0.25">
      <c r="B39" s="7">
        <v>22</v>
      </c>
      <c r="C39" s="8" t="s">
        <v>78</v>
      </c>
      <c r="D39" s="8" t="s">
        <v>38</v>
      </c>
      <c r="E39" s="9" t="s">
        <v>47</v>
      </c>
      <c r="F39" s="9">
        <v>5620804</v>
      </c>
      <c r="G39" s="9">
        <v>28591</v>
      </c>
      <c r="H39" s="9" t="s">
        <v>57</v>
      </c>
      <c r="I39" s="7" t="s">
        <v>18</v>
      </c>
      <c r="J39" s="16" t="s">
        <v>18</v>
      </c>
      <c r="K39" s="13">
        <v>6618000</v>
      </c>
      <c r="L39" s="14">
        <f t="shared" si="5"/>
        <v>1257420</v>
      </c>
      <c r="M39" s="80">
        <f t="shared" si="0"/>
        <v>7875420</v>
      </c>
      <c r="N39" s="81">
        <f t="shared" si="1"/>
        <v>3543939</v>
      </c>
      <c r="O39" s="81">
        <f t="shared" si="2"/>
        <v>2362626</v>
      </c>
      <c r="P39" s="81">
        <f t="shared" si="3"/>
        <v>1181313</v>
      </c>
      <c r="Q39" s="81">
        <f t="shared" si="4"/>
        <v>787542</v>
      </c>
    </row>
    <row r="40" spans="1:19" ht="75" x14ac:dyDescent="0.25">
      <c r="B40" s="7">
        <v>23</v>
      </c>
      <c r="C40" s="8" t="s">
        <v>79</v>
      </c>
      <c r="D40" s="8" t="s">
        <v>38</v>
      </c>
      <c r="E40" s="9" t="s">
        <v>47</v>
      </c>
      <c r="F40" s="9" t="s">
        <v>80</v>
      </c>
      <c r="G40" s="9" t="s">
        <v>81</v>
      </c>
      <c r="H40" s="9" t="s">
        <v>57</v>
      </c>
      <c r="I40" s="7" t="s">
        <v>18</v>
      </c>
      <c r="J40" s="16" t="s">
        <v>18</v>
      </c>
      <c r="K40" s="13">
        <v>6618000</v>
      </c>
      <c r="L40" s="14">
        <f t="shared" si="5"/>
        <v>1257420</v>
      </c>
      <c r="M40" s="80">
        <f t="shared" si="0"/>
        <v>7875420</v>
      </c>
      <c r="N40" s="81">
        <f t="shared" si="1"/>
        <v>3543939</v>
      </c>
      <c r="O40" s="81">
        <f t="shared" si="2"/>
        <v>2362626</v>
      </c>
      <c r="P40" s="81">
        <f t="shared" si="3"/>
        <v>1181313</v>
      </c>
      <c r="Q40" s="81">
        <f t="shared" si="4"/>
        <v>787542</v>
      </c>
    </row>
    <row r="41" spans="1:19" ht="15.75" customHeight="1" x14ac:dyDescent="0.25">
      <c r="B41" s="7">
        <v>24</v>
      </c>
      <c r="C41" s="8" t="s">
        <v>82</v>
      </c>
      <c r="D41" s="8" t="s">
        <v>13</v>
      </c>
      <c r="E41" s="9" t="s">
        <v>83</v>
      </c>
      <c r="F41" s="9" t="s">
        <v>84</v>
      </c>
      <c r="G41" s="9" t="s">
        <v>85</v>
      </c>
      <c r="H41" s="9"/>
      <c r="I41" s="7" t="s">
        <v>18</v>
      </c>
      <c r="J41" s="16" t="s">
        <v>18</v>
      </c>
      <c r="K41" s="13">
        <v>1669000</v>
      </c>
      <c r="L41" s="14">
        <f t="shared" si="5"/>
        <v>317110</v>
      </c>
      <c r="M41" s="80">
        <f t="shared" si="0"/>
        <v>1986110</v>
      </c>
      <c r="N41" s="81">
        <f t="shared" si="1"/>
        <v>893749.5</v>
      </c>
      <c r="O41" s="81">
        <f t="shared" si="2"/>
        <v>595833</v>
      </c>
      <c r="P41" s="81">
        <f t="shared" si="3"/>
        <v>297916.5</v>
      </c>
      <c r="Q41" s="81">
        <f t="shared" si="4"/>
        <v>198611</v>
      </c>
    </row>
    <row r="42" spans="1:19" ht="75" x14ac:dyDescent="0.25">
      <c r="A42" s="11"/>
      <c r="B42" s="7">
        <v>25</v>
      </c>
      <c r="C42" s="8" t="s">
        <v>86</v>
      </c>
      <c r="D42" s="8" t="s">
        <v>38</v>
      </c>
      <c r="E42" s="9" t="s">
        <v>87</v>
      </c>
      <c r="F42" s="9" t="s">
        <v>88</v>
      </c>
      <c r="G42" s="9">
        <v>513819</v>
      </c>
      <c r="H42" s="9" t="s">
        <v>57</v>
      </c>
      <c r="I42" s="7" t="s">
        <v>18</v>
      </c>
      <c r="J42" s="16" t="s">
        <v>18</v>
      </c>
      <c r="K42" s="17">
        <v>6618000</v>
      </c>
      <c r="L42" s="18">
        <f t="shared" si="5"/>
        <v>1257420</v>
      </c>
      <c r="M42" s="80">
        <f t="shared" si="0"/>
        <v>7875420</v>
      </c>
      <c r="N42" s="81">
        <f t="shared" si="1"/>
        <v>3543939</v>
      </c>
      <c r="O42" s="81">
        <f t="shared" si="2"/>
        <v>2362626</v>
      </c>
      <c r="P42" s="81">
        <f t="shared" si="3"/>
        <v>1181313</v>
      </c>
      <c r="Q42" s="81">
        <f t="shared" si="4"/>
        <v>787542</v>
      </c>
      <c r="R42" s="11"/>
      <c r="S42" s="11"/>
    </row>
    <row r="43" spans="1:19" ht="15.75" customHeight="1" x14ac:dyDescent="0.25">
      <c r="B43" s="19"/>
      <c r="C43" s="11"/>
      <c r="D43" s="11"/>
      <c r="E43" s="11"/>
      <c r="F43" s="11"/>
      <c r="G43" s="11"/>
      <c r="H43" s="11"/>
      <c r="I43" s="11"/>
      <c r="J43" s="11"/>
      <c r="K43" s="20"/>
      <c r="L43" s="11"/>
      <c r="M43" s="21">
        <f>SUM(M18:M42)</f>
        <v>122834180</v>
      </c>
      <c r="N43" s="85">
        <f t="shared" ref="N43:Q43" si="6">SUM(N18:N42)</f>
        <v>55275381</v>
      </c>
      <c r="O43" s="85">
        <f t="shared" si="6"/>
        <v>36850254</v>
      </c>
      <c r="P43" s="85">
        <f t="shared" si="6"/>
        <v>18425127</v>
      </c>
      <c r="Q43" s="85">
        <f t="shared" si="6"/>
        <v>12283418</v>
      </c>
    </row>
    <row r="44" spans="1:19" ht="15.75" customHeight="1" x14ac:dyDescent="0.25">
      <c r="B44" s="19"/>
      <c r="C44" s="11"/>
      <c r="D44" s="11"/>
      <c r="E44" s="11"/>
      <c r="F44" s="11"/>
      <c r="G44" s="11"/>
      <c r="H44" s="11"/>
      <c r="I44" s="11"/>
      <c r="J44" s="11"/>
      <c r="K44" s="20"/>
      <c r="L44" s="11"/>
      <c r="M44" s="11"/>
    </row>
    <row r="45" spans="1:19" ht="15.75" customHeight="1" x14ac:dyDescent="0.25">
      <c r="C45" s="127" t="s">
        <v>89</v>
      </c>
      <c r="D45" s="128"/>
      <c r="E45" s="128"/>
      <c r="F45" s="128"/>
      <c r="G45" s="128"/>
      <c r="H45" s="131" t="s">
        <v>90</v>
      </c>
      <c r="I45" s="132"/>
      <c r="J45" s="132"/>
      <c r="K45" s="22"/>
      <c r="L45" s="22"/>
      <c r="M45" s="22"/>
    </row>
    <row r="46" spans="1:19" ht="15.75" customHeight="1" x14ac:dyDescent="0.25">
      <c r="C46" s="129"/>
      <c r="D46" s="130"/>
      <c r="E46" s="130"/>
      <c r="F46" s="130"/>
      <c r="G46" s="130"/>
      <c r="H46" s="132"/>
      <c r="I46" s="132"/>
      <c r="J46" s="132"/>
      <c r="K46" s="22"/>
      <c r="L46" s="22"/>
      <c r="M46" s="22"/>
    </row>
    <row r="47" spans="1:19" ht="15.75" customHeight="1" x14ac:dyDescent="0.25">
      <c r="C47" s="133" t="s">
        <v>91</v>
      </c>
      <c r="D47" s="134"/>
      <c r="E47" s="134"/>
      <c r="F47" s="134"/>
      <c r="G47" s="134"/>
      <c r="H47" s="140" t="s">
        <v>92</v>
      </c>
      <c r="I47" s="140"/>
      <c r="J47" s="140"/>
      <c r="K47" s="22"/>
      <c r="L47" s="22"/>
      <c r="M47" s="22"/>
    </row>
    <row r="48" spans="1:19" ht="44.25" customHeight="1" x14ac:dyDescent="0.25">
      <c r="C48" s="135"/>
      <c r="D48" s="136"/>
      <c r="E48" s="136"/>
      <c r="F48" s="136"/>
      <c r="G48" s="137"/>
      <c r="H48" s="140"/>
      <c r="I48" s="140"/>
      <c r="J48" s="140"/>
      <c r="M48" s="22"/>
      <c r="N48" s="86" t="s">
        <v>281</v>
      </c>
      <c r="O48" s="87">
        <f>+N43+O43+P43+Q43</f>
        <v>122834180</v>
      </c>
    </row>
    <row r="49" spans="3:13" ht="15.75" customHeight="1" x14ac:dyDescent="0.25">
      <c r="C49" s="135"/>
      <c r="D49" s="136"/>
      <c r="E49" s="136"/>
      <c r="F49" s="136"/>
      <c r="G49" s="137"/>
      <c r="H49" s="140"/>
      <c r="I49" s="140"/>
      <c r="J49" s="140"/>
      <c r="M49" s="22"/>
    </row>
    <row r="50" spans="3:13" ht="15.75" customHeight="1" x14ac:dyDescent="0.25">
      <c r="C50" s="135"/>
      <c r="D50" s="136"/>
      <c r="E50" s="136"/>
      <c r="F50" s="136"/>
      <c r="G50" s="137"/>
      <c r="H50" s="140"/>
      <c r="I50" s="140"/>
      <c r="J50" s="140"/>
      <c r="M50" s="22"/>
    </row>
    <row r="51" spans="3:13" ht="15.75" customHeight="1" x14ac:dyDescent="0.25">
      <c r="C51" s="135"/>
      <c r="D51" s="136"/>
      <c r="E51" s="136"/>
      <c r="F51" s="136"/>
      <c r="G51" s="137"/>
      <c r="H51" s="140"/>
      <c r="I51" s="140"/>
      <c r="J51" s="140"/>
      <c r="M51" s="22"/>
    </row>
    <row r="52" spans="3:13" ht="15.75" customHeight="1" x14ac:dyDescent="0.25">
      <c r="C52" s="135"/>
      <c r="D52" s="136"/>
      <c r="E52" s="136"/>
      <c r="F52" s="136"/>
      <c r="G52" s="137"/>
      <c r="H52" s="140"/>
      <c r="I52" s="140"/>
      <c r="J52" s="140"/>
      <c r="M52" s="22"/>
    </row>
    <row r="53" spans="3:13" ht="15.75" customHeight="1" x14ac:dyDescent="0.25">
      <c r="C53" s="135"/>
      <c r="D53" s="136"/>
      <c r="E53" s="136"/>
      <c r="F53" s="136"/>
      <c r="G53" s="137"/>
      <c r="H53" s="140"/>
      <c r="I53" s="140"/>
      <c r="J53" s="140"/>
      <c r="M53" s="22"/>
    </row>
    <row r="54" spans="3:13" ht="15.75" customHeight="1" x14ac:dyDescent="0.25">
      <c r="C54" s="135"/>
      <c r="D54" s="136"/>
      <c r="E54" s="136"/>
      <c r="F54" s="136"/>
      <c r="G54" s="137"/>
      <c r="H54" s="140"/>
      <c r="I54" s="140"/>
      <c r="J54" s="140"/>
      <c r="M54" s="22"/>
    </row>
    <row r="55" spans="3:13" ht="15.75" customHeight="1" x14ac:dyDescent="0.25">
      <c r="C55" s="135"/>
      <c r="D55" s="136"/>
      <c r="E55" s="136"/>
      <c r="F55" s="136"/>
      <c r="G55" s="137"/>
      <c r="H55" s="140"/>
      <c r="I55" s="140"/>
      <c r="J55" s="140"/>
      <c r="M55" s="22"/>
    </row>
    <row r="56" spans="3:13" ht="15.75" customHeight="1" x14ac:dyDescent="0.25">
      <c r="C56" s="135"/>
      <c r="D56" s="136"/>
      <c r="E56" s="136"/>
      <c r="F56" s="136"/>
      <c r="G56" s="137"/>
      <c r="H56" s="140"/>
      <c r="I56" s="140"/>
      <c r="J56" s="140"/>
      <c r="M56" s="22"/>
    </row>
    <row r="57" spans="3:13" ht="15.75" customHeight="1" x14ac:dyDescent="0.25">
      <c r="C57" s="135"/>
      <c r="D57" s="136"/>
      <c r="E57" s="136"/>
      <c r="F57" s="136"/>
      <c r="G57" s="137"/>
      <c r="H57" s="140"/>
      <c r="I57" s="140"/>
      <c r="J57" s="140"/>
      <c r="M57" s="22"/>
    </row>
    <row r="58" spans="3:13" ht="15.75" customHeight="1" x14ac:dyDescent="0.25">
      <c r="C58" s="135"/>
      <c r="D58" s="136"/>
      <c r="E58" s="136"/>
      <c r="F58" s="136"/>
      <c r="G58" s="137"/>
      <c r="H58" s="140"/>
      <c r="I58" s="140"/>
      <c r="J58" s="140"/>
      <c r="M58" s="22"/>
    </row>
    <row r="59" spans="3:13" ht="15.75" customHeight="1" x14ac:dyDescent="0.25">
      <c r="C59" s="135"/>
      <c r="D59" s="136"/>
      <c r="E59" s="136"/>
      <c r="F59" s="136"/>
      <c r="G59" s="137"/>
      <c r="H59" s="140"/>
      <c r="I59" s="140"/>
      <c r="J59" s="140"/>
      <c r="M59" s="22"/>
    </row>
    <row r="60" spans="3:13" ht="15.75" customHeight="1" x14ac:dyDescent="0.25">
      <c r="C60" s="135"/>
      <c r="D60" s="136"/>
      <c r="E60" s="136"/>
      <c r="F60" s="136"/>
      <c r="G60" s="137"/>
      <c r="H60" s="140"/>
      <c r="I60" s="140"/>
      <c r="J60" s="140"/>
      <c r="M60" s="22"/>
    </row>
    <row r="61" spans="3:13" ht="15.75" customHeight="1" x14ac:dyDescent="0.25">
      <c r="C61" s="135"/>
      <c r="D61" s="136"/>
      <c r="E61" s="136"/>
      <c r="F61" s="136"/>
      <c r="G61" s="137"/>
      <c r="H61" s="140"/>
      <c r="I61" s="140"/>
      <c r="J61" s="140"/>
      <c r="M61" s="22"/>
    </row>
    <row r="62" spans="3:13" ht="15.75" customHeight="1" x14ac:dyDescent="0.25">
      <c r="C62" s="135"/>
      <c r="D62" s="136"/>
      <c r="E62" s="136"/>
      <c r="F62" s="136"/>
      <c r="G62" s="137"/>
      <c r="H62" s="140"/>
      <c r="I62" s="140"/>
      <c r="J62" s="140"/>
      <c r="M62" s="22"/>
    </row>
    <row r="63" spans="3:13" ht="352.5" customHeight="1" x14ac:dyDescent="0.25">
      <c r="C63" s="138"/>
      <c r="D63" s="139"/>
      <c r="E63" s="139"/>
      <c r="F63" s="139"/>
      <c r="G63" s="139"/>
      <c r="H63" s="140"/>
      <c r="I63" s="140"/>
      <c r="J63" s="140"/>
      <c r="K63" s="22"/>
      <c r="L63" s="22"/>
      <c r="M63" s="22"/>
    </row>
    <row r="64" spans="3:13" ht="15.75" customHeight="1" thickBot="1" x14ac:dyDescent="0.3"/>
    <row r="65" spans="1:17" customFormat="1" ht="22.5" customHeight="1" x14ac:dyDescent="0.25">
      <c r="A65" s="116" t="s">
        <v>260</v>
      </c>
      <c r="B65" s="120"/>
      <c r="C65" s="121">
        <f>SUM(K18:K42)</f>
        <v>103222000</v>
      </c>
      <c r="D65" s="122"/>
      <c r="E65" s="122"/>
      <c r="F65" s="122"/>
      <c r="G65" s="122"/>
      <c r="N65" s="82"/>
      <c r="O65" s="82"/>
      <c r="P65" s="82"/>
      <c r="Q65" s="82"/>
    </row>
    <row r="66" spans="1:17" customFormat="1" ht="22.5" customHeight="1" x14ac:dyDescent="0.25">
      <c r="A66" s="106" t="s">
        <v>261</v>
      </c>
      <c r="B66" s="123"/>
      <c r="C66" s="110">
        <f>SUM(L18:L42)</f>
        <v>19612180</v>
      </c>
      <c r="D66" s="111"/>
      <c r="E66" s="111"/>
      <c r="F66" s="111"/>
      <c r="G66" s="111"/>
      <c r="N66" s="82"/>
      <c r="O66" s="82"/>
      <c r="P66" s="82"/>
      <c r="Q66" s="82"/>
    </row>
    <row r="67" spans="1:17" customFormat="1" ht="22.5" customHeight="1" thickBot="1" x14ac:dyDescent="0.3">
      <c r="A67" s="103" t="s">
        <v>262</v>
      </c>
      <c r="B67" s="109"/>
      <c r="C67" s="110">
        <f>SUM(M18:M42)</f>
        <v>122834180</v>
      </c>
      <c r="D67" s="111"/>
      <c r="E67" s="111"/>
      <c r="F67" s="111"/>
      <c r="G67" s="111"/>
      <c r="N67" s="82"/>
      <c r="O67" s="82"/>
      <c r="P67" s="82"/>
      <c r="Q67" s="82"/>
    </row>
    <row r="68" spans="1:17" customFormat="1" ht="15.75" thickBot="1" x14ac:dyDescent="0.3">
      <c r="A68" s="69"/>
      <c r="N68" s="82"/>
      <c r="O68" s="82"/>
      <c r="P68" s="82"/>
      <c r="Q68" s="82"/>
    </row>
    <row r="69" spans="1:17" customFormat="1" ht="15.75" thickBot="1" x14ac:dyDescent="0.3">
      <c r="A69" s="112" t="s">
        <v>263</v>
      </c>
      <c r="B69" s="113"/>
      <c r="C69" s="113"/>
      <c r="D69" s="113"/>
      <c r="E69" s="113"/>
      <c r="F69" s="113"/>
      <c r="G69" s="113"/>
      <c r="N69" s="82"/>
      <c r="O69" s="82"/>
      <c r="P69" s="82"/>
      <c r="Q69" s="82"/>
    </row>
    <row r="70" spans="1:17" customFormat="1" ht="15.75" thickBot="1" x14ac:dyDescent="0.3">
      <c r="A70" s="114"/>
      <c r="B70" s="115"/>
      <c r="C70" s="115"/>
      <c r="D70" s="115"/>
      <c r="E70" s="115"/>
      <c r="F70" s="115"/>
      <c r="G70" s="115"/>
      <c r="N70" s="82"/>
      <c r="O70" s="82"/>
      <c r="P70" s="82"/>
      <c r="Q70" s="82"/>
    </row>
    <row r="71" spans="1:17" customFormat="1" x14ac:dyDescent="0.25">
      <c r="A71" s="116" t="s">
        <v>264</v>
      </c>
      <c r="B71" s="117"/>
      <c r="C71" s="118" t="s">
        <v>272</v>
      </c>
      <c r="D71" s="118"/>
      <c r="E71" s="118"/>
      <c r="F71" s="118"/>
      <c r="G71" s="118"/>
      <c r="N71" s="82"/>
      <c r="O71" s="82"/>
      <c r="P71" s="82"/>
      <c r="Q71" s="82"/>
    </row>
    <row r="72" spans="1:17" customFormat="1" x14ac:dyDescent="0.25">
      <c r="A72" s="106" t="s">
        <v>265</v>
      </c>
      <c r="B72" s="107"/>
      <c r="C72" s="108" t="s">
        <v>273</v>
      </c>
      <c r="D72" s="108"/>
      <c r="E72" s="108"/>
      <c r="F72" s="108"/>
      <c r="G72" s="108"/>
      <c r="N72" s="82"/>
      <c r="O72" s="82"/>
      <c r="P72" s="82"/>
      <c r="Q72" s="82"/>
    </row>
    <row r="73" spans="1:17" customFormat="1" x14ac:dyDescent="0.25">
      <c r="A73" s="106" t="s">
        <v>266</v>
      </c>
      <c r="B73" s="107"/>
      <c r="C73" s="108" t="s">
        <v>274</v>
      </c>
      <c r="D73" s="108"/>
      <c r="E73" s="108"/>
      <c r="F73" s="108"/>
      <c r="G73" s="108"/>
      <c r="N73" s="82"/>
      <c r="O73" s="82"/>
      <c r="P73" s="82"/>
      <c r="Q73" s="82"/>
    </row>
    <row r="74" spans="1:17" customFormat="1" x14ac:dyDescent="0.25">
      <c r="A74" s="106" t="s">
        <v>267</v>
      </c>
      <c r="B74" s="107"/>
      <c r="C74" s="108" t="s">
        <v>275</v>
      </c>
      <c r="D74" s="108"/>
      <c r="E74" s="108"/>
      <c r="F74" s="108"/>
      <c r="G74" s="108"/>
      <c r="N74" s="82"/>
      <c r="O74" s="82"/>
      <c r="P74" s="82"/>
      <c r="Q74" s="82"/>
    </row>
    <row r="75" spans="1:17" customFormat="1" ht="79.5" customHeight="1" thickBot="1" x14ac:dyDescent="0.3">
      <c r="A75" s="103" t="s">
        <v>268</v>
      </c>
      <c r="B75" s="104"/>
      <c r="C75" s="105"/>
      <c r="D75" s="105"/>
      <c r="E75" s="105"/>
      <c r="F75" s="105"/>
      <c r="G75" s="105"/>
      <c r="N75" s="82"/>
      <c r="O75" s="82"/>
      <c r="P75" s="82"/>
      <c r="Q75" s="82"/>
    </row>
    <row r="76" spans="1:17" ht="15.75" customHeight="1" x14ac:dyDescent="0.25"/>
    <row r="77" spans="1:17" ht="15.75" customHeight="1" x14ac:dyDescent="0.25"/>
    <row r="78" spans="1:17" ht="15.75" customHeight="1" x14ac:dyDescent="0.25"/>
    <row r="79" spans="1:17" ht="15.75" customHeight="1" x14ac:dyDescent="0.25"/>
    <row r="80" spans="1:17"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sheetData>
  <mergeCells count="31">
    <mergeCell ref="B2:L2"/>
    <mergeCell ref="B3:L3"/>
    <mergeCell ref="B4:C4"/>
    <mergeCell ref="B6:C6"/>
    <mergeCell ref="B7:J7"/>
    <mergeCell ref="B8:J8"/>
    <mergeCell ref="B9:J9"/>
    <mergeCell ref="A65:B65"/>
    <mergeCell ref="C65:G65"/>
    <mergeCell ref="A66:B66"/>
    <mergeCell ref="C66:G66"/>
    <mergeCell ref="C45:G46"/>
    <mergeCell ref="H45:J46"/>
    <mergeCell ref="C47:G63"/>
    <mergeCell ref="H47:J63"/>
    <mergeCell ref="N16:Q16"/>
    <mergeCell ref="A75:B75"/>
    <mergeCell ref="C75:G75"/>
    <mergeCell ref="A72:B72"/>
    <mergeCell ref="C72:G72"/>
    <mergeCell ref="A73:B73"/>
    <mergeCell ref="C73:G73"/>
    <mergeCell ref="A74:B74"/>
    <mergeCell ref="C74:G74"/>
    <mergeCell ref="A67:B67"/>
    <mergeCell ref="C67:G67"/>
    <mergeCell ref="A69:G69"/>
    <mergeCell ref="A70:G70"/>
    <mergeCell ref="A71:B71"/>
    <mergeCell ref="C71:G71"/>
    <mergeCell ref="K16:M16"/>
  </mergeCells>
  <pageMargins left="0.7" right="0.7" top="0.75" bottom="0.75" header="0" footer="0"/>
  <pageSetup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981"/>
  <sheetViews>
    <sheetView topLeftCell="G16" zoomScale="80" zoomScaleNormal="80" workbookViewId="0">
      <selection activeCell="N16" sqref="N16"/>
    </sheetView>
  </sheetViews>
  <sheetFormatPr baseColWidth="10" defaultColWidth="14.42578125" defaultRowHeight="15" customHeight="1" x14ac:dyDescent="0.25"/>
  <cols>
    <col min="1" max="1" width="17.7109375" style="23" customWidth="1"/>
    <col min="2" max="3" width="10.7109375" style="23" customWidth="1"/>
    <col min="4" max="4" width="25" style="23" customWidth="1"/>
    <col min="5" max="5" width="18.5703125" style="23" customWidth="1"/>
    <col min="6" max="6" width="19.42578125" style="23" customWidth="1"/>
    <col min="7" max="7" width="22.140625" style="23" customWidth="1"/>
    <col min="8" max="8" width="18.5703125" style="23" customWidth="1"/>
    <col min="9" max="9" width="19.42578125" style="23" customWidth="1"/>
    <col min="10" max="10" width="17.7109375" style="23" customWidth="1"/>
    <col min="11" max="11" width="16.28515625" style="54" customWidth="1"/>
    <col min="12" max="12" width="15.7109375" style="54" customWidth="1"/>
    <col min="13" max="13" width="16.5703125" style="54" customWidth="1"/>
    <col min="14" max="14" width="18.5703125" style="30" customWidth="1"/>
    <col min="15" max="15" width="19.140625" style="30" customWidth="1"/>
    <col min="16" max="16" width="18" style="30" customWidth="1"/>
    <col min="17" max="17" width="17.28515625" style="30" customWidth="1"/>
    <col min="18" max="19" width="10.7109375" style="23" customWidth="1"/>
    <col min="20" max="16384" width="14.42578125" style="23"/>
  </cols>
  <sheetData>
    <row r="1" spans="2:17" ht="15" customHeight="1" x14ac:dyDescent="0.25">
      <c r="B1" s="65"/>
      <c r="C1" s="65"/>
      <c r="D1" s="65"/>
      <c r="E1" s="65"/>
      <c r="F1" s="65"/>
      <c r="G1" s="65"/>
      <c r="H1" s="65"/>
      <c r="I1" s="65"/>
      <c r="J1" s="65"/>
      <c r="K1" s="65"/>
      <c r="L1" s="65"/>
    </row>
    <row r="2" spans="2:17" ht="15" customHeight="1" x14ac:dyDescent="0.25">
      <c r="B2" s="124" t="s">
        <v>269</v>
      </c>
      <c r="C2" s="124"/>
      <c r="D2" s="124"/>
      <c r="E2" s="124"/>
      <c r="F2" s="124"/>
      <c r="G2" s="124"/>
      <c r="H2" s="124"/>
      <c r="I2" s="124"/>
      <c r="J2" s="124"/>
      <c r="K2" s="124"/>
      <c r="L2" s="124"/>
    </row>
    <row r="3" spans="2:17" ht="15" customHeight="1" x14ac:dyDescent="0.25">
      <c r="B3" s="124" t="s">
        <v>253</v>
      </c>
      <c r="C3" s="124"/>
      <c r="D3" s="124"/>
      <c r="E3" s="124"/>
      <c r="F3" s="124"/>
      <c r="G3" s="124"/>
      <c r="H3" s="124"/>
      <c r="I3" s="124"/>
      <c r="J3" s="124"/>
      <c r="K3" s="124"/>
      <c r="L3" s="124"/>
    </row>
    <row r="4" spans="2:17" ht="15" customHeight="1" x14ac:dyDescent="0.25">
      <c r="B4" s="125" t="s">
        <v>270</v>
      </c>
      <c r="C4" s="125"/>
      <c r="D4" s="125"/>
      <c r="E4" s="125"/>
      <c r="F4" s="72"/>
      <c r="G4" s="72"/>
      <c r="H4" s="72"/>
      <c r="I4" s="72"/>
      <c r="J4" s="72"/>
      <c r="K4" s="65"/>
      <c r="L4" s="65"/>
    </row>
    <row r="5" spans="2:17" ht="15" customHeight="1" x14ac:dyDescent="0.25">
      <c r="B5" s="66"/>
      <c r="C5" s="72"/>
      <c r="D5" s="72"/>
      <c r="E5" s="72"/>
      <c r="F5" s="72"/>
      <c r="G5" s="72"/>
      <c r="H5" s="72"/>
      <c r="I5" s="72"/>
      <c r="J5" s="72"/>
      <c r="K5" s="65"/>
      <c r="L5" s="65"/>
    </row>
    <row r="6" spans="2:17" ht="15" customHeight="1" x14ac:dyDescent="0.25">
      <c r="B6" s="125" t="s">
        <v>255</v>
      </c>
      <c r="C6" s="125"/>
      <c r="D6" s="72"/>
      <c r="E6" s="72"/>
      <c r="F6" s="72"/>
      <c r="G6" s="72"/>
      <c r="H6" s="72"/>
      <c r="I6" s="72"/>
      <c r="J6" s="72"/>
      <c r="K6" s="65"/>
      <c r="L6" s="65"/>
    </row>
    <row r="7" spans="2:17" ht="15" customHeight="1" x14ac:dyDescent="0.25">
      <c r="B7" s="119" t="s">
        <v>256</v>
      </c>
      <c r="C7" s="119"/>
      <c r="D7" s="119"/>
      <c r="E7" s="119"/>
      <c r="F7" s="119"/>
      <c r="G7" s="119"/>
      <c r="H7" s="119"/>
      <c r="I7" s="119"/>
      <c r="J7" s="119"/>
      <c r="K7" s="65"/>
      <c r="L7" s="65"/>
    </row>
    <row r="8" spans="2:17" ht="15" customHeight="1" x14ac:dyDescent="0.25">
      <c r="B8" s="119" t="s">
        <v>257</v>
      </c>
      <c r="C8" s="119"/>
      <c r="D8" s="119"/>
      <c r="E8" s="119"/>
      <c r="F8" s="119"/>
      <c r="G8" s="119"/>
      <c r="H8" s="119"/>
      <c r="I8" s="119"/>
      <c r="J8" s="119"/>
      <c r="K8" s="65"/>
      <c r="L8" s="65"/>
    </row>
    <row r="9" spans="2:17" ht="15" customHeight="1" x14ac:dyDescent="0.25">
      <c r="B9" s="119" t="s">
        <v>258</v>
      </c>
      <c r="C9" s="119"/>
      <c r="D9" s="119"/>
      <c r="E9" s="119"/>
      <c r="F9" s="119"/>
      <c r="G9" s="119"/>
      <c r="H9" s="119"/>
      <c r="I9" s="119"/>
      <c r="J9" s="119"/>
      <c r="K9" s="65"/>
      <c r="L9" s="65"/>
    </row>
    <row r="10" spans="2:17" ht="15" customHeight="1" x14ac:dyDescent="0.25">
      <c r="B10" s="67"/>
      <c r="C10" s="67"/>
      <c r="D10" s="67"/>
      <c r="E10" s="67"/>
      <c r="F10" s="67"/>
      <c r="G10" s="67"/>
      <c r="H10" s="67"/>
      <c r="I10" s="67"/>
      <c r="J10" s="67"/>
      <c r="K10" s="65"/>
      <c r="L10" s="65"/>
    </row>
    <row r="11" spans="2:17" ht="15" customHeight="1" x14ac:dyDescent="0.25">
      <c r="B11" s="72" t="s">
        <v>271</v>
      </c>
      <c r="C11" s="67"/>
      <c r="D11" s="67"/>
      <c r="E11" s="67"/>
      <c r="F11" s="67"/>
      <c r="G11" s="67"/>
      <c r="H11" s="67"/>
      <c r="I11" s="67"/>
      <c r="J11" s="67"/>
      <c r="K11" s="65"/>
      <c r="L11" s="65"/>
    </row>
    <row r="12" spans="2:17" ht="15" customHeight="1" x14ac:dyDescent="0.25">
      <c r="B12" s="75"/>
      <c r="C12" s="76"/>
      <c r="D12" s="76"/>
      <c r="E12" s="76"/>
      <c r="F12" s="76"/>
      <c r="G12" s="76"/>
      <c r="H12" s="76"/>
      <c r="I12" s="76"/>
      <c r="J12" s="76"/>
      <c r="K12" s="23"/>
      <c r="L12" s="23"/>
    </row>
    <row r="13" spans="2:17" ht="15" customHeight="1" x14ac:dyDescent="0.25">
      <c r="B13" s="75" t="s">
        <v>259</v>
      </c>
      <c r="C13" s="75">
        <v>4</v>
      </c>
      <c r="D13" s="76"/>
      <c r="E13" s="76"/>
      <c r="F13" s="76"/>
      <c r="G13" s="76"/>
      <c r="H13" s="76"/>
      <c r="I13" s="76"/>
      <c r="J13" s="76"/>
      <c r="K13" s="23"/>
      <c r="L13" s="23"/>
    </row>
    <row r="14" spans="2:17" ht="15" customHeight="1" x14ac:dyDescent="0.25">
      <c r="K14" s="150"/>
      <c r="L14" s="150"/>
      <c r="M14" s="150"/>
      <c r="N14" s="102" t="s">
        <v>276</v>
      </c>
      <c r="O14" s="102"/>
      <c r="P14" s="102"/>
      <c r="Q14" s="102"/>
    </row>
    <row r="15" spans="2:17" ht="75" x14ac:dyDescent="0.25">
      <c r="B15" s="32" t="s">
        <v>0</v>
      </c>
      <c r="C15" s="36" t="s">
        <v>1</v>
      </c>
      <c r="D15" s="24" t="s">
        <v>2</v>
      </c>
      <c r="E15" s="24" t="s">
        <v>3</v>
      </c>
      <c r="F15" s="24" t="s">
        <v>4</v>
      </c>
      <c r="G15" s="25" t="s">
        <v>5</v>
      </c>
      <c r="H15" s="26" t="s">
        <v>6</v>
      </c>
      <c r="I15" s="26" t="s">
        <v>7</v>
      </c>
      <c r="J15" s="26" t="s">
        <v>8</v>
      </c>
      <c r="K15" s="37" t="s">
        <v>9</v>
      </c>
      <c r="L15" s="37" t="s">
        <v>10</v>
      </c>
      <c r="M15" s="38" t="s">
        <v>11</v>
      </c>
      <c r="N15" s="83" t="s">
        <v>277</v>
      </c>
      <c r="O15" s="84" t="s">
        <v>278</v>
      </c>
      <c r="P15" s="84" t="s">
        <v>279</v>
      </c>
      <c r="Q15" s="84" t="s">
        <v>280</v>
      </c>
    </row>
    <row r="16" spans="2:17" x14ac:dyDescent="0.25">
      <c r="B16" s="32">
        <v>1</v>
      </c>
      <c r="C16" s="39" t="s">
        <v>94</v>
      </c>
      <c r="D16" s="40" t="s">
        <v>95</v>
      </c>
      <c r="E16" s="40" t="s">
        <v>96</v>
      </c>
      <c r="F16" s="40" t="s">
        <v>97</v>
      </c>
      <c r="G16" s="40" t="s">
        <v>98</v>
      </c>
      <c r="H16" s="33"/>
      <c r="I16" s="33" t="s">
        <v>18</v>
      </c>
      <c r="J16" s="33" t="s">
        <v>18</v>
      </c>
      <c r="K16" s="41">
        <v>1013000</v>
      </c>
      <c r="L16" s="42">
        <f>(K16*19%)</f>
        <v>192470</v>
      </c>
      <c r="M16" s="89">
        <f>+K16+L16</f>
        <v>1205470</v>
      </c>
      <c r="N16" s="81">
        <f>+M16*45/100</f>
        <v>542461.5</v>
      </c>
      <c r="O16" s="81">
        <f>+M16*30/100</f>
        <v>361641</v>
      </c>
      <c r="P16" s="81">
        <f>+M16*15/100</f>
        <v>180820.5</v>
      </c>
      <c r="Q16" s="81">
        <f>+M16*10/100</f>
        <v>120547</v>
      </c>
    </row>
    <row r="17" spans="2:17" x14ac:dyDescent="0.25">
      <c r="B17" s="32">
        <v>2</v>
      </c>
      <c r="C17" s="39" t="s">
        <v>99</v>
      </c>
      <c r="D17" s="40" t="s">
        <v>95</v>
      </c>
      <c r="E17" s="40" t="s">
        <v>100</v>
      </c>
      <c r="F17" s="40" t="s">
        <v>101</v>
      </c>
      <c r="G17" s="40" t="s">
        <v>102</v>
      </c>
      <c r="H17" s="33"/>
      <c r="I17" s="33" t="s">
        <v>18</v>
      </c>
      <c r="J17" s="33" t="s">
        <v>18</v>
      </c>
      <c r="K17" s="41">
        <v>1013000</v>
      </c>
      <c r="L17" s="42">
        <f>(K17*19%)</f>
        <v>192470</v>
      </c>
      <c r="M17" s="89">
        <f t="shared" ref="M17:M39" si="0">+K17+L17</f>
        <v>1205470</v>
      </c>
      <c r="N17" s="81">
        <f t="shared" ref="N17:N39" si="1">+M17*45/100</f>
        <v>542461.5</v>
      </c>
      <c r="O17" s="81">
        <f t="shared" ref="O17:O39" si="2">+M17*30/100</f>
        <v>361641</v>
      </c>
      <c r="P17" s="81">
        <f t="shared" ref="P17:P39" si="3">+M17*15/100</f>
        <v>180820.5</v>
      </c>
      <c r="Q17" s="81">
        <f t="shared" ref="Q17:Q39" si="4">+M17*10/100</f>
        <v>120547</v>
      </c>
    </row>
    <row r="18" spans="2:17" x14ac:dyDescent="0.25">
      <c r="B18" s="32">
        <v>3</v>
      </c>
      <c r="C18" s="39" t="s">
        <v>103</v>
      </c>
      <c r="D18" s="40" t="s">
        <v>95</v>
      </c>
      <c r="E18" s="40" t="s">
        <v>100</v>
      </c>
      <c r="F18" s="40" t="s">
        <v>101</v>
      </c>
      <c r="G18" s="40" t="s">
        <v>104</v>
      </c>
      <c r="H18" s="33"/>
      <c r="I18" s="33" t="s">
        <v>18</v>
      </c>
      <c r="J18" s="33" t="s">
        <v>18</v>
      </c>
      <c r="K18" s="41">
        <v>1013000</v>
      </c>
      <c r="L18" s="42">
        <f t="shared" ref="L18:L39" si="5">(K18*19%)</f>
        <v>192470</v>
      </c>
      <c r="M18" s="89">
        <f t="shared" si="0"/>
        <v>1205470</v>
      </c>
      <c r="N18" s="81">
        <f t="shared" si="1"/>
        <v>542461.5</v>
      </c>
      <c r="O18" s="81">
        <f t="shared" si="2"/>
        <v>361641</v>
      </c>
      <c r="P18" s="81">
        <f t="shared" si="3"/>
        <v>180820.5</v>
      </c>
      <c r="Q18" s="81">
        <f t="shared" si="4"/>
        <v>120547</v>
      </c>
    </row>
    <row r="19" spans="2:17" x14ac:dyDescent="0.25">
      <c r="B19" s="32">
        <v>4</v>
      </c>
      <c r="C19" s="39" t="s">
        <v>105</v>
      </c>
      <c r="D19" s="40" t="s">
        <v>95</v>
      </c>
      <c r="E19" s="40" t="s">
        <v>106</v>
      </c>
      <c r="F19" s="40" t="s">
        <v>107</v>
      </c>
      <c r="G19" s="40">
        <v>110900419</v>
      </c>
      <c r="H19" s="33"/>
      <c r="I19" s="33" t="s">
        <v>18</v>
      </c>
      <c r="J19" s="33" t="s">
        <v>18</v>
      </c>
      <c r="K19" s="41">
        <v>1013000</v>
      </c>
      <c r="L19" s="42">
        <f t="shared" si="5"/>
        <v>192470</v>
      </c>
      <c r="M19" s="89">
        <f>+K19+L19</f>
        <v>1205470</v>
      </c>
      <c r="N19" s="81">
        <f t="shared" si="1"/>
        <v>542461.5</v>
      </c>
      <c r="O19" s="81">
        <f t="shared" si="2"/>
        <v>361641</v>
      </c>
      <c r="P19" s="81">
        <f t="shared" si="3"/>
        <v>180820.5</v>
      </c>
      <c r="Q19" s="81">
        <f t="shared" si="4"/>
        <v>120547</v>
      </c>
    </row>
    <row r="20" spans="2:17" x14ac:dyDescent="0.25">
      <c r="B20" s="32">
        <v>5</v>
      </c>
      <c r="C20" s="39" t="s">
        <v>108</v>
      </c>
      <c r="D20" s="40" t="s">
        <v>95</v>
      </c>
      <c r="E20" s="40" t="s">
        <v>100</v>
      </c>
      <c r="F20" s="40" t="s">
        <v>101</v>
      </c>
      <c r="G20" s="40" t="s">
        <v>109</v>
      </c>
      <c r="H20" s="33"/>
      <c r="I20" s="33" t="s">
        <v>18</v>
      </c>
      <c r="J20" s="33" t="s">
        <v>18</v>
      </c>
      <c r="K20" s="41">
        <v>1013000</v>
      </c>
      <c r="L20" s="42">
        <f t="shared" si="5"/>
        <v>192470</v>
      </c>
      <c r="M20" s="89">
        <f t="shared" si="0"/>
        <v>1205470</v>
      </c>
      <c r="N20" s="81">
        <f t="shared" si="1"/>
        <v>542461.5</v>
      </c>
      <c r="O20" s="81">
        <f t="shared" si="2"/>
        <v>361641</v>
      </c>
      <c r="P20" s="81">
        <f t="shared" si="3"/>
        <v>180820.5</v>
      </c>
      <c r="Q20" s="81">
        <f t="shared" si="4"/>
        <v>120547</v>
      </c>
    </row>
    <row r="21" spans="2:17" x14ac:dyDescent="0.25">
      <c r="B21" s="32">
        <v>6</v>
      </c>
      <c r="C21" s="39" t="s">
        <v>110</v>
      </c>
      <c r="D21" s="40" t="s">
        <v>95</v>
      </c>
      <c r="E21" s="40" t="s">
        <v>100</v>
      </c>
      <c r="F21" s="40" t="s">
        <v>101</v>
      </c>
      <c r="G21" s="40" t="s">
        <v>111</v>
      </c>
      <c r="H21" s="33"/>
      <c r="I21" s="33" t="s">
        <v>18</v>
      </c>
      <c r="J21" s="33" t="s">
        <v>18</v>
      </c>
      <c r="K21" s="41">
        <v>1013000</v>
      </c>
      <c r="L21" s="42">
        <f t="shared" si="5"/>
        <v>192470</v>
      </c>
      <c r="M21" s="89">
        <f t="shared" si="0"/>
        <v>1205470</v>
      </c>
      <c r="N21" s="81">
        <f t="shared" si="1"/>
        <v>542461.5</v>
      </c>
      <c r="O21" s="81">
        <f t="shared" si="2"/>
        <v>361641</v>
      </c>
      <c r="P21" s="81">
        <f t="shared" si="3"/>
        <v>180820.5</v>
      </c>
      <c r="Q21" s="81">
        <f t="shared" si="4"/>
        <v>120547</v>
      </c>
    </row>
    <row r="22" spans="2:17" x14ac:dyDescent="0.25">
      <c r="B22" s="32">
        <v>7</v>
      </c>
      <c r="C22" s="43" t="s">
        <v>112</v>
      </c>
      <c r="D22" s="44" t="s">
        <v>95</v>
      </c>
      <c r="E22" s="44" t="s">
        <v>113</v>
      </c>
      <c r="F22" s="44" t="s">
        <v>114</v>
      </c>
      <c r="G22" s="40" t="s">
        <v>114</v>
      </c>
      <c r="H22" s="33"/>
      <c r="I22" s="33" t="s">
        <v>18</v>
      </c>
      <c r="J22" s="33" t="s">
        <v>18</v>
      </c>
      <c r="K22" s="41">
        <v>1013000</v>
      </c>
      <c r="L22" s="42">
        <f t="shared" si="5"/>
        <v>192470</v>
      </c>
      <c r="M22" s="89">
        <f t="shared" si="0"/>
        <v>1205470</v>
      </c>
      <c r="N22" s="81">
        <f t="shared" si="1"/>
        <v>542461.5</v>
      </c>
      <c r="O22" s="81">
        <f t="shared" si="2"/>
        <v>361641</v>
      </c>
      <c r="P22" s="81">
        <f t="shared" si="3"/>
        <v>180820.5</v>
      </c>
      <c r="Q22" s="81">
        <f t="shared" si="4"/>
        <v>120547</v>
      </c>
    </row>
    <row r="23" spans="2:17" x14ac:dyDescent="0.25">
      <c r="B23" s="32">
        <v>8</v>
      </c>
      <c r="C23" s="43" t="s">
        <v>115</v>
      </c>
      <c r="D23" s="44" t="s">
        <v>95</v>
      </c>
      <c r="E23" s="44" t="s">
        <v>100</v>
      </c>
      <c r="F23" s="44" t="s">
        <v>101</v>
      </c>
      <c r="G23" s="40" t="s">
        <v>116</v>
      </c>
      <c r="H23" s="33"/>
      <c r="I23" s="33" t="s">
        <v>18</v>
      </c>
      <c r="J23" s="33" t="s">
        <v>18</v>
      </c>
      <c r="K23" s="41">
        <v>1013000</v>
      </c>
      <c r="L23" s="42">
        <f t="shared" si="5"/>
        <v>192470</v>
      </c>
      <c r="M23" s="89">
        <f>+K23+L23</f>
        <v>1205470</v>
      </c>
      <c r="N23" s="81">
        <f t="shared" si="1"/>
        <v>542461.5</v>
      </c>
      <c r="O23" s="81">
        <f t="shared" si="2"/>
        <v>361641</v>
      </c>
      <c r="P23" s="81">
        <f t="shared" si="3"/>
        <v>180820.5</v>
      </c>
      <c r="Q23" s="81">
        <f t="shared" si="4"/>
        <v>120547</v>
      </c>
    </row>
    <row r="24" spans="2:17" x14ac:dyDescent="0.25">
      <c r="B24" s="32">
        <v>9</v>
      </c>
      <c r="C24" s="43" t="s">
        <v>117</v>
      </c>
      <c r="D24" s="44" t="s">
        <v>95</v>
      </c>
      <c r="E24" s="44" t="s">
        <v>100</v>
      </c>
      <c r="F24" s="44" t="s">
        <v>101</v>
      </c>
      <c r="G24" s="40" t="s">
        <v>118</v>
      </c>
      <c r="H24" s="33"/>
      <c r="I24" s="33" t="s">
        <v>18</v>
      </c>
      <c r="J24" s="33" t="s">
        <v>18</v>
      </c>
      <c r="K24" s="41">
        <v>1013000</v>
      </c>
      <c r="L24" s="42">
        <f t="shared" si="5"/>
        <v>192470</v>
      </c>
      <c r="M24" s="89">
        <f t="shared" si="0"/>
        <v>1205470</v>
      </c>
      <c r="N24" s="81">
        <f t="shared" si="1"/>
        <v>542461.5</v>
      </c>
      <c r="O24" s="81">
        <f t="shared" si="2"/>
        <v>361641</v>
      </c>
      <c r="P24" s="81">
        <f t="shared" si="3"/>
        <v>180820.5</v>
      </c>
      <c r="Q24" s="81">
        <f t="shared" si="4"/>
        <v>120547</v>
      </c>
    </row>
    <row r="25" spans="2:17" x14ac:dyDescent="0.25">
      <c r="B25" s="32">
        <v>10</v>
      </c>
      <c r="C25" s="43" t="s">
        <v>119</v>
      </c>
      <c r="D25" s="44" t="s">
        <v>95</v>
      </c>
      <c r="E25" s="44" t="s">
        <v>113</v>
      </c>
      <c r="F25" s="44" t="s">
        <v>120</v>
      </c>
      <c r="G25" s="40" t="s">
        <v>30</v>
      </c>
      <c r="H25" s="33" t="s">
        <v>121</v>
      </c>
      <c r="I25" s="33" t="s">
        <v>18</v>
      </c>
      <c r="J25" s="33" t="s">
        <v>18</v>
      </c>
      <c r="K25" s="41">
        <v>1313000</v>
      </c>
      <c r="L25" s="42">
        <f t="shared" si="5"/>
        <v>249470</v>
      </c>
      <c r="M25" s="89">
        <f t="shared" si="0"/>
        <v>1562470</v>
      </c>
      <c r="N25" s="81">
        <f t="shared" si="1"/>
        <v>703111.5</v>
      </c>
      <c r="O25" s="81">
        <f t="shared" si="2"/>
        <v>468741</v>
      </c>
      <c r="P25" s="81">
        <f t="shared" si="3"/>
        <v>234370.5</v>
      </c>
      <c r="Q25" s="81">
        <f t="shared" si="4"/>
        <v>156247</v>
      </c>
    </row>
    <row r="26" spans="2:17" x14ac:dyDescent="0.25">
      <c r="B26" s="32">
        <v>11</v>
      </c>
      <c r="C26" s="43" t="s">
        <v>122</v>
      </c>
      <c r="D26" s="44" t="s">
        <v>95</v>
      </c>
      <c r="E26" s="44" t="s">
        <v>123</v>
      </c>
      <c r="F26" s="44" t="s">
        <v>30</v>
      </c>
      <c r="G26" s="40" t="s">
        <v>30</v>
      </c>
      <c r="H26" s="33"/>
      <c r="I26" s="33" t="s">
        <v>18</v>
      </c>
      <c r="J26" s="33" t="s">
        <v>18</v>
      </c>
      <c r="K26" s="41">
        <v>1013000</v>
      </c>
      <c r="L26" s="42">
        <f t="shared" si="5"/>
        <v>192470</v>
      </c>
      <c r="M26" s="89">
        <f t="shared" si="0"/>
        <v>1205470</v>
      </c>
      <c r="N26" s="81">
        <f t="shared" si="1"/>
        <v>542461.5</v>
      </c>
      <c r="O26" s="81">
        <f t="shared" si="2"/>
        <v>361641</v>
      </c>
      <c r="P26" s="81">
        <f t="shared" si="3"/>
        <v>180820.5</v>
      </c>
      <c r="Q26" s="81">
        <f t="shared" si="4"/>
        <v>120547</v>
      </c>
    </row>
    <row r="27" spans="2:17" x14ac:dyDescent="0.25">
      <c r="B27" s="32">
        <v>12</v>
      </c>
      <c r="C27" s="43" t="s">
        <v>124</v>
      </c>
      <c r="D27" s="44" t="s">
        <v>95</v>
      </c>
      <c r="E27" s="44" t="s">
        <v>125</v>
      </c>
      <c r="F27" s="44" t="s">
        <v>126</v>
      </c>
      <c r="G27" s="40">
        <v>170921143</v>
      </c>
      <c r="H27" s="33"/>
      <c r="I27" s="33" t="s">
        <v>18</v>
      </c>
      <c r="J27" s="33" t="s">
        <v>18</v>
      </c>
      <c r="K27" s="41">
        <v>1013000</v>
      </c>
      <c r="L27" s="42">
        <f t="shared" si="5"/>
        <v>192470</v>
      </c>
      <c r="M27" s="89">
        <f t="shared" si="0"/>
        <v>1205470</v>
      </c>
      <c r="N27" s="81">
        <f t="shared" si="1"/>
        <v>542461.5</v>
      </c>
      <c r="O27" s="81">
        <f t="shared" si="2"/>
        <v>361641</v>
      </c>
      <c r="P27" s="81">
        <f t="shared" si="3"/>
        <v>180820.5</v>
      </c>
      <c r="Q27" s="81">
        <f t="shared" si="4"/>
        <v>120547</v>
      </c>
    </row>
    <row r="28" spans="2:17" ht="15.75" customHeight="1" x14ac:dyDescent="0.25">
      <c r="B28" s="32">
        <v>13</v>
      </c>
      <c r="C28" s="43" t="s">
        <v>127</v>
      </c>
      <c r="D28" s="44" t="s">
        <v>95</v>
      </c>
      <c r="E28" s="44" t="s">
        <v>100</v>
      </c>
      <c r="F28" s="44" t="s">
        <v>101</v>
      </c>
      <c r="G28" s="40" t="s">
        <v>128</v>
      </c>
      <c r="H28" s="33"/>
      <c r="I28" s="33" t="s">
        <v>18</v>
      </c>
      <c r="J28" s="33" t="s">
        <v>18</v>
      </c>
      <c r="K28" s="41">
        <v>1013000</v>
      </c>
      <c r="L28" s="42">
        <f t="shared" si="5"/>
        <v>192470</v>
      </c>
      <c r="M28" s="90">
        <f t="shared" si="0"/>
        <v>1205470</v>
      </c>
      <c r="N28" s="81">
        <f t="shared" si="1"/>
        <v>542461.5</v>
      </c>
      <c r="O28" s="81">
        <f t="shared" si="2"/>
        <v>361641</v>
      </c>
      <c r="P28" s="81">
        <f t="shared" si="3"/>
        <v>180820.5</v>
      </c>
      <c r="Q28" s="81">
        <f t="shared" si="4"/>
        <v>120547</v>
      </c>
    </row>
    <row r="29" spans="2:17" ht="15.75" customHeight="1" x14ac:dyDescent="0.25">
      <c r="B29" s="32">
        <v>14</v>
      </c>
      <c r="C29" s="43" t="s">
        <v>129</v>
      </c>
      <c r="D29" s="44" t="s">
        <v>95</v>
      </c>
      <c r="E29" s="44" t="s">
        <v>113</v>
      </c>
      <c r="F29" s="44" t="s">
        <v>114</v>
      </c>
      <c r="G29" s="40" t="s">
        <v>130</v>
      </c>
      <c r="H29" s="33"/>
      <c r="I29" s="33" t="s">
        <v>18</v>
      </c>
      <c r="J29" s="33" t="s">
        <v>18</v>
      </c>
      <c r="K29" s="41">
        <v>1013000</v>
      </c>
      <c r="L29" s="45">
        <f t="shared" si="5"/>
        <v>192470</v>
      </c>
      <c r="M29" s="91">
        <f t="shared" si="0"/>
        <v>1205470</v>
      </c>
      <c r="N29" s="81">
        <f t="shared" si="1"/>
        <v>542461.5</v>
      </c>
      <c r="O29" s="81">
        <f t="shared" si="2"/>
        <v>361641</v>
      </c>
      <c r="P29" s="81">
        <f t="shared" si="3"/>
        <v>180820.5</v>
      </c>
      <c r="Q29" s="81">
        <f t="shared" si="4"/>
        <v>120547</v>
      </c>
    </row>
    <row r="30" spans="2:17" ht="15.75" customHeight="1" x14ac:dyDescent="0.25">
      <c r="B30" s="32">
        <v>15</v>
      </c>
      <c r="C30" s="43" t="s">
        <v>131</v>
      </c>
      <c r="D30" s="44" t="s">
        <v>132</v>
      </c>
      <c r="E30" s="44" t="s">
        <v>106</v>
      </c>
      <c r="F30" s="44" t="s">
        <v>133</v>
      </c>
      <c r="G30" s="40">
        <v>111001588</v>
      </c>
      <c r="H30" s="33"/>
      <c r="I30" s="33" t="s">
        <v>18</v>
      </c>
      <c r="J30" s="33" t="s">
        <v>18</v>
      </c>
      <c r="K30" s="41">
        <v>1178000</v>
      </c>
      <c r="L30" s="45">
        <f t="shared" si="5"/>
        <v>223820</v>
      </c>
      <c r="M30" s="91">
        <f t="shared" si="0"/>
        <v>1401820</v>
      </c>
      <c r="N30" s="81">
        <f t="shared" si="1"/>
        <v>630819</v>
      </c>
      <c r="O30" s="81">
        <f t="shared" si="2"/>
        <v>420546</v>
      </c>
      <c r="P30" s="81">
        <f t="shared" si="3"/>
        <v>210273</v>
      </c>
      <c r="Q30" s="81">
        <f t="shared" si="4"/>
        <v>140182</v>
      </c>
    </row>
    <row r="31" spans="2:17" ht="15.75" customHeight="1" x14ac:dyDescent="0.25">
      <c r="B31" s="32">
        <v>16</v>
      </c>
      <c r="C31" s="43" t="s">
        <v>134</v>
      </c>
      <c r="D31" s="44" t="s">
        <v>135</v>
      </c>
      <c r="E31" s="44" t="s">
        <v>136</v>
      </c>
      <c r="F31" s="44" t="s">
        <v>137</v>
      </c>
      <c r="G31" s="40" t="s">
        <v>30</v>
      </c>
      <c r="H31" s="33"/>
      <c r="I31" s="33" t="s">
        <v>18</v>
      </c>
      <c r="J31" s="33" t="s">
        <v>18</v>
      </c>
      <c r="K31" s="41">
        <v>1268000</v>
      </c>
      <c r="L31" s="45">
        <f t="shared" si="5"/>
        <v>240920</v>
      </c>
      <c r="M31" s="91">
        <f t="shared" si="0"/>
        <v>1508920</v>
      </c>
      <c r="N31" s="81">
        <f t="shared" si="1"/>
        <v>679014</v>
      </c>
      <c r="O31" s="81">
        <f t="shared" si="2"/>
        <v>452676</v>
      </c>
      <c r="P31" s="81">
        <f t="shared" si="3"/>
        <v>226338</v>
      </c>
      <c r="Q31" s="81">
        <f t="shared" si="4"/>
        <v>150892</v>
      </c>
    </row>
    <row r="32" spans="2:17" ht="15.75" customHeight="1" x14ac:dyDescent="0.25">
      <c r="B32" s="32">
        <v>17</v>
      </c>
      <c r="C32" s="43" t="s">
        <v>138</v>
      </c>
      <c r="D32" s="44" t="s">
        <v>139</v>
      </c>
      <c r="E32" s="44" t="s">
        <v>140</v>
      </c>
      <c r="F32" s="44" t="s">
        <v>141</v>
      </c>
      <c r="G32" s="40" t="s">
        <v>142</v>
      </c>
      <c r="H32" s="33"/>
      <c r="I32" s="33" t="s">
        <v>18</v>
      </c>
      <c r="J32" s="33" t="s">
        <v>18</v>
      </c>
      <c r="K32" s="41">
        <v>1013000</v>
      </c>
      <c r="L32" s="45">
        <f t="shared" si="5"/>
        <v>192470</v>
      </c>
      <c r="M32" s="91">
        <f t="shared" si="0"/>
        <v>1205470</v>
      </c>
      <c r="N32" s="81">
        <f t="shared" si="1"/>
        <v>542461.5</v>
      </c>
      <c r="O32" s="81">
        <f t="shared" si="2"/>
        <v>361641</v>
      </c>
      <c r="P32" s="81">
        <f t="shared" si="3"/>
        <v>180820.5</v>
      </c>
      <c r="Q32" s="81">
        <f t="shared" si="4"/>
        <v>120547</v>
      </c>
    </row>
    <row r="33" spans="1:17" ht="15.75" customHeight="1" x14ac:dyDescent="0.25">
      <c r="B33" s="32">
        <v>18</v>
      </c>
      <c r="C33" s="39" t="s">
        <v>143</v>
      </c>
      <c r="D33" s="40" t="s">
        <v>132</v>
      </c>
      <c r="E33" s="40" t="s">
        <v>96</v>
      </c>
      <c r="F33" s="40" t="s">
        <v>144</v>
      </c>
      <c r="G33" s="40" t="s">
        <v>30</v>
      </c>
      <c r="H33" s="33"/>
      <c r="I33" s="33" t="s">
        <v>18</v>
      </c>
      <c r="J33" s="33" t="s">
        <v>18</v>
      </c>
      <c r="K33" s="41">
        <v>1178000</v>
      </c>
      <c r="L33" s="45">
        <f t="shared" si="5"/>
        <v>223820</v>
      </c>
      <c r="M33" s="91">
        <f t="shared" si="0"/>
        <v>1401820</v>
      </c>
      <c r="N33" s="81">
        <f t="shared" si="1"/>
        <v>630819</v>
      </c>
      <c r="O33" s="81">
        <f t="shared" si="2"/>
        <v>420546</v>
      </c>
      <c r="P33" s="81">
        <f t="shared" si="3"/>
        <v>210273</v>
      </c>
      <c r="Q33" s="81">
        <f t="shared" si="4"/>
        <v>140182</v>
      </c>
    </row>
    <row r="34" spans="1:17" ht="15.75" customHeight="1" x14ac:dyDescent="0.25">
      <c r="B34" s="32">
        <v>19</v>
      </c>
      <c r="C34" s="39" t="s">
        <v>145</v>
      </c>
      <c r="D34" s="40" t="s">
        <v>146</v>
      </c>
      <c r="E34" s="40" t="s">
        <v>147</v>
      </c>
      <c r="F34" s="40" t="s">
        <v>148</v>
      </c>
      <c r="G34" s="40">
        <v>16110353</v>
      </c>
      <c r="H34" s="33"/>
      <c r="I34" s="33" t="s">
        <v>18</v>
      </c>
      <c r="J34" s="33" t="s">
        <v>18</v>
      </c>
      <c r="K34" s="41">
        <v>1482000</v>
      </c>
      <c r="L34" s="45">
        <f t="shared" si="5"/>
        <v>281580</v>
      </c>
      <c r="M34" s="91">
        <f t="shared" si="0"/>
        <v>1763580</v>
      </c>
      <c r="N34" s="81">
        <f t="shared" si="1"/>
        <v>793611</v>
      </c>
      <c r="O34" s="81">
        <f t="shared" si="2"/>
        <v>529074</v>
      </c>
      <c r="P34" s="81">
        <f t="shared" si="3"/>
        <v>264537</v>
      </c>
      <c r="Q34" s="81">
        <f t="shared" si="4"/>
        <v>176358</v>
      </c>
    </row>
    <row r="35" spans="1:17" ht="15.75" customHeight="1" x14ac:dyDescent="0.25">
      <c r="B35" s="32">
        <v>20</v>
      </c>
      <c r="C35" s="46" t="s">
        <v>149</v>
      </c>
      <c r="D35" s="47" t="s">
        <v>95</v>
      </c>
      <c r="E35" s="47" t="s">
        <v>150</v>
      </c>
      <c r="F35" s="47" t="s">
        <v>151</v>
      </c>
      <c r="G35" s="47">
        <v>1128801</v>
      </c>
      <c r="H35" s="33"/>
      <c r="I35" s="33" t="s">
        <v>18</v>
      </c>
      <c r="J35" s="33" t="s">
        <v>18</v>
      </c>
      <c r="K35" s="41">
        <v>1013000</v>
      </c>
      <c r="L35" s="45">
        <f t="shared" si="5"/>
        <v>192470</v>
      </c>
      <c r="M35" s="91">
        <f t="shared" si="0"/>
        <v>1205470</v>
      </c>
      <c r="N35" s="81">
        <f t="shared" si="1"/>
        <v>542461.5</v>
      </c>
      <c r="O35" s="81">
        <f t="shared" si="2"/>
        <v>361641</v>
      </c>
      <c r="P35" s="81">
        <f t="shared" si="3"/>
        <v>180820.5</v>
      </c>
      <c r="Q35" s="81">
        <f t="shared" si="4"/>
        <v>120547</v>
      </c>
    </row>
    <row r="36" spans="1:17" ht="15.75" customHeight="1" x14ac:dyDescent="0.25">
      <c r="B36" s="32">
        <v>21</v>
      </c>
      <c r="C36" s="46" t="s">
        <v>152</v>
      </c>
      <c r="D36" s="47" t="s">
        <v>146</v>
      </c>
      <c r="E36" s="47" t="s">
        <v>150</v>
      </c>
      <c r="F36" s="47" t="s">
        <v>153</v>
      </c>
      <c r="G36" s="47" t="s">
        <v>154</v>
      </c>
      <c r="H36" s="33"/>
      <c r="I36" s="33" t="s">
        <v>18</v>
      </c>
      <c r="J36" s="33" t="s">
        <v>18</v>
      </c>
      <c r="K36" s="41">
        <v>1482000</v>
      </c>
      <c r="L36" s="45">
        <f t="shared" si="5"/>
        <v>281580</v>
      </c>
      <c r="M36" s="91">
        <f t="shared" si="0"/>
        <v>1763580</v>
      </c>
      <c r="N36" s="81">
        <f t="shared" si="1"/>
        <v>793611</v>
      </c>
      <c r="O36" s="81">
        <f t="shared" si="2"/>
        <v>529074</v>
      </c>
      <c r="P36" s="81">
        <f t="shared" si="3"/>
        <v>264537</v>
      </c>
      <c r="Q36" s="81">
        <f t="shared" si="4"/>
        <v>176358</v>
      </c>
    </row>
    <row r="37" spans="1:17" ht="15.75" customHeight="1" x14ac:dyDescent="0.25">
      <c r="B37" s="32">
        <v>22</v>
      </c>
      <c r="C37" s="46" t="s">
        <v>155</v>
      </c>
      <c r="D37" s="47" t="s">
        <v>95</v>
      </c>
      <c r="E37" s="47" t="s">
        <v>150</v>
      </c>
      <c r="F37" s="47" t="s">
        <v>151</v>
      </c>
      <c r="G37" s="47">
        <v>1128803</v>
      </c>
      <c r="H37" s="33"/>
      <c r="I37" s="33" t="s">
        <v>18</v>
      </c>
      <c r="J37" s="33" t="s">
        <v>18</v>
      </c>
      <c r="K37" s="41">
        <v>1013000</v>
      </c>
      <c r="L37" s="45">
        <f t="shared" si="5"/>
        <v>192470</v>
      </c>
      <c r="M37" s="91">
        <f t="shared" si="0"/>
        <v>1205470</v>
      </c>
      <c r="N37" s="81">
        <f t="shared" si="1"/>
        <v>542461.5</v>
      </c>
      <c r="O37" s="81">
        <f t="shared" si="2"/>
        <v>361641</v>
      </c>
      <c r="P37" s="81">
        <f t="shared" si="3"/>
        <v>180820.5</v>
      </c>
      <c r="Q37" s="81">
        <f t="shared" si="4"/>
        <v>120547</v>
      </c>
    </row>
    <row r="38" spans="1:17" ht="15.75" customHeight="1" x14ac:dyDescent="0.25">
      <c r="B38" s="32">
        <v>23</v>
      </c>
      <c r="C38" s="46" t="s">
        <v>156</v>
      </c>
      <c r="D38" s="47" t="s">
        <v>95</v>
      </c>
      <c r="E38" s="29" t="s">
        <v>150</v>
      </c>
      <c r="F38" s="29" t="s">
        <v>151</v>
      </c>
      <c r="G38" s="29">
        <v>1128802</v>
      </c>
      <c r="H38" s="35"/>
      <c r="I38" s="33" t="s">
        <v>18</v>
      </c>
      <c r="J38" s="33" t="s">
        <v>18</v>
      </c>
      <c r="K38" s="41">
        <v>1013000</v>
      </c>
      <c r="L38" s="45">
        <f t="shared" si="5"/>
        <v>192470</v>
      </c>
      <c r="M38" s="91">
        <f t="shared" si="0"/>
        <v>1205470</v>
      </c>
      <c r="N38" s="81">
        <f t="shared" si="1"/>
        <v>542461.5</v>
      </c>
      <c r="O38" s="81">
        <f t="shared" si="2"/>
        <v>361641</v>
      </c>
      <c r="P38" s="81">
        <f t="shared" si="3"/>
        <v>180820.5</v>
      </c>
      <c r="Q38" s="81">
        <f t="shared" si="4"/>
        <v>120547</v>
      </c>
    </row>
    <row r="39" spans="1:17" ht="66" customHeight="1" x14ac:dyDescent="0.25">
      <c r="B39" s="32">
        <v>24</v>
      </c>
      <c r="C39" s="48" t="s">
        <v>157</v>
      </c>
      <c r="D39" s="49" t="s">
        <v>158</v>
      </c>
      <c r="E39" s="50" t="s">
        <v>158</v>
      </c>
      <c r="F39" s="50" t="s">
        <v>30</v>
      </c>
      <c r="G39" s="50" t="s">
        <v>30</v>
      </c>
      <c r="H39" s="51" t="s">
        <v>159</v>
      </c>
      <c r="I39" s="52" t="s">
        <v>18</v>
      </c>
      <c r="J39" s="53" t="s">
        <v>18</v>
      </c>
      <c r="K39" s="41">
        <v>8697000</v>
      </c>
      <c r="L39" s="45">
        <f t="shared" si="5"/>
        <v>1652430</v>
      </c>
      <c r="M39" s="91">
        <f t="shared" si="0"/>
        <v>10349430</v>
      </c>
      <c r="N39" s="81">
        <f t="shared" si="1"/>
        <v>4657243.5</v>
      </c>
      <c r="O39" s="81">
        <f t="shared" si="2"/>
        <v>3104829</v>
      </c>
      <c r="P39" s="81">
        <f t="shared" si="3"/>
        <v>1552414.5</v>
      </c>
      <c r="Q39" s="81">
        <f t="shared" si="4"/>
        <v>1034943</v>
      </c>
    </row>
    <row r="40" spans="1:17" ht="15.75" customHeight="1" x14ac:dyDescent="0.25">
      <c r="C40" s="143" t="s">
        <v>93</v>
      </c>
      <c r="D40" s="143"/>
      <c r="E40" s="143"/>
      <c r="F40" s="143"/>
      <c r="G40" s="143"/>
      <c r="M40" s="92">
        <f>SUM(M16:M39)</f>
        <v>40244610</v>
      </c>
      <c r="N40" s="93">
        <f t="shared" ref="N40:Q40" si="6">SUM(N16:N39)</f>
        <v>18110074.5</v>
      </c>
      <c r="O40" s="93">
        <f t="shared" si="6"/>
        <v>12073383</v>
      </c>
      <c r="P40" s="93">
        <f t="shared" si="6"/>
        <v>6036691.5</v>
      </c>
      <c r="Q40" s="93">
        <f t="shared" si="6"/>
        <v>4024461</v>
      </c>
    </row>
    <row r="41" spans="1:17" ht="15.75" customHeight="1" x14ac:dyDescent="0.25"/>
    <row r="42" spans="1:17" ht="15.75" customHeight="1" x14ac:dyDescent="0.25"/>
    <row r="43" spans="1:17" ht="15.75" customHeight="1" x14ac:dyDescent="0.25">
      <c r="C43" s="141" t="s">
        <v>89</v>
      </c>
      <c r="D43" s="141"/>
      <c r="E43" s="141"/>
      <c r="F43" s="141"/>
      <c r="G43" s="141"/>
      <c r="H43" s="141" t="s">
        <v>90</v>
      </c>
      <c r="I43" s="141"/>
      <c r="J43" s="141"/>
      <c r="K43" s="55"/>
      <c r="L43" s="55"/>
    </row>
    <row r="44" spans="1:17" ht="37.5" customHeight="1" x14ac:dyDescent="0.25">
      <c r="C44" s="141"/>
      <c r="D44" s="141"/>
      <c r="E44" s="141"/>
      <c r="F44" s="141"/>
      <c r="G44" s="141"/>
      <c r="H44" s="141"/>
      <c r="I44" s="141"/>
      <c r="J44" s="141"/>
      <c r="K44" s="55"/>
      <c r="L44" s="55"/>
      <c r="N44" s="86" t="s">
        <v>281</v>
      </c>
      <c r="O44" s="88">
        <f>+N40+O40+P40+Q40</f>
        <v>40244610</v>
      </c>
    </row>
    <row r="45" spans="1:17" ht="360.75" customHeight="1" x14ac:dyDescent="0.25">
      <c r="C45" s="142" t="s">
        <v>160</v>
      </c>
      <c r="D45" s="142"/>
      <c r="E45" s="142"/>
      <c r="F45" s="142"/>
      <c r="G45" s="142"/>
      <c r="H45" s="142" t="s">
        <v>161</v>
      </c>
      <c r="I45" s="142"/>
      <c r="J45" s="142"/>
      <c r="K45" s="56"/>
      <c r="L45" s="56"/>
    </row>
    <row r="46" spans="1:17" ht="15.75" customHeight="1" thickBot="1" x14ac:dyDescent="0.3"/>
    <row r="47" spans="1:17" customFormat="1" ht="22.5" customHeight="1" x14ac:dyDescent="0.25">
      <c r="A47" s="146" t="s">
        <v>260</v>
      </c>
      <c r="B47" s="147"/>
      <c r="C47" s="121">
        <f>SUM(K16:K39)</f>
        <v>33819000</v>
      </c>
      <c r="D47" s="122"/>
      <c r="E47" s="122"/>
      <c r="F47" s="122"/>
      <c r="G47" s="122"/>
      <c r="N47" s="82"/>
      <c r="O47" s="82"/>
      <c r="P47" s="82"/>
      <c r="Q47" s="82"/>
    </row>
    <row r="48" spans="1:17" customFormat="1" ht="22.5" customHeight="1" x14ac:dyDescent="0.25">
      <c r="A48" s="148" t="s">
        <v>261</v>
      </c>
      <c r="B48" s="149"/>
      <c r="C48" s="110">
        <f>SUM(L16:L39)</f>
        <v>6425610</v>
      </c>
      <c r="D48" s="111"/>
      <c r="E48" s="111"/>
      <c r="F48" s="111"/>
      <c r="G48" s="111"/>
      <c r="N48" s="82"/>
      <c r="O48" s="82"/>
      <c r="P48" s="82"/>
      <c r="Q48" s="82"/>
    </row>
    <row r="49" spans="1:17" customFormat="1" ht="22.5" customHeight="1" thickBot="1" x14ac:dyDescent="0.3">
      <c r="A49" s="144" t="s">
        <v>262</v>
      </c>
      <c r="B49" s="145"/>
      <c r="C49" s="110">
        <f>SUM(M16:M39)</f>
        <v>40244610</v>
      </c>
      <c r="D49" s="111"/>
      <c r="E49" s="111"/>
      <c r="F49" s="111"/>
      <c r="G49" s="111"/>
      <c r="N49" s="82"/>
      <c r="O49" s="82"/>
      <c r="P49" s="82"/>
      <c r="Q49" s="82"/>
    </row>
    <row r="50" spans="1:17" customFormat="1" ht="15.75" thickBot="1" x14ac:dyDescent="0.3">
      <c r="A50" s="69"/>
      <c r="N50" s="82"/>
      <c r="O50" s="82"/>
      <c r="P50" s="82"/>
      <c r="Q50" s="82"/>
    </row>
    <row r="51" spans="1:17" customFormat="1" ht="15.75" thickBot="1" x14ac:dyDescent="0.3">
      <c r="A51" s="112" t="s">
        <v>263</v>
      </c>
      <c r="B51" s="113"/>
      <c r="C51" s="113"/>
      <c r="D51" s="113"/>
      <c r="E51" s="113"/>
      <c r="F51" s="113"/>
      <c r="G51" s="113"/>
      <c r="N51" s="82"/>
      <c r="O51" s="82"/>
      <c r="P51" s="82"/>
      <c r="Q51" s="82"/>
    </row>
    <row r="52" spans="1:17" customFormat="1" ht="15.75" thickBot="1" x14ac:dyDescent="0.3">
      <c r="A52" s="114"/>
      <c r="B52" s="115"/>
      <c r="C52" s="115"/>
      <c r="D52" s="115"/>
      <c r="E52" s="115"/>
      <c r="F52" s="115"/>
      <c r="G52" s="115"/>
      <c r="N52" s="82"/>
      <c r="O52" s="82"/>
      <c r="P52" s="82"/>
      <c r="Q52" s="82"/>
    </row>
    <row r="53" spans="1:17" customFormat="1" x14ac:dyDescent="0.25">
      <c r="A53" s="116" t="s">
        <v>264</v>
      </c>
      <c r="B53" s="117"/>
      <c r="C53" s="118" t="s">
        <v>272</v>
      </c>
      <c r="D53" s="118"/>
      <c r="E53" s="118"/>
      <c r="F53" s="118"/>
      <c r="G53" s="118"/>
      <c r="N53" s="82"/>
      <c r="O53" s="82"/>
      <c r="P53" s="82"/>
      <c r="Q53" s="82"/>
    </row>
    <row r="54" spans="1:17" customFormat="1" x14ac:dyDescent="0.25">
      <c r="A54" s="106" t="s">
        <v>265</v>
      </c>
      <c r="B54" s="107"/>
      <c r="C54" s="108" t="s">
        <v>273</v>
      </c>
      <c r="D54" s="108"/>
      <c r="E54" s="108"/>
      <c r="F54" s="108"/>
      <c r="G54" s="108"/>
      <c r="N54" s="82"/>
      <c r="O54" s="82"/>
      <c r="P54" s="82"/>
      <c r="Q54" s="82"/>
    </row>
    <row r="55" spans="1:17" customFormat="1" x14ac:dyDescent="0.25">
      <c r="A55" s="106" t="s">
        <v>266</v>
      </c>
      <c r="B55" s="107"/>
      <c r="C55" s="108" t="s">
        <v>274</v>
      </c>
      <c r="D55" s="108"/>
      <c r="E55" s="108"/>
      <c r="F55" s="108"/>
      <c r="G55" s="108"/>
      <c r="N55" s="82"/>
      <c r="O55" s="82"/>
      <c r="P55" s="82"/>
      <c r="Q55" s="82"/>
    </row>
    <row r="56" spans="1:17" customFormat="1" x14ac:dyDescent="0.25">
      <c r="A56" s="106" t="s">
        <v>267</v>
      </c>
      <c r="B56" s="107"/>
      <c r="C56" s="108" t="s">
        <v>275</v>
      </c>
      <c r="D56" s="108"/>
      <c r="E56" s="108"/>
      <c r="F56" s="108"/>
      <c r="G56" s="108"/>
      <c r="N56" s="82"/>
      <c r="O56" s="82"/>
      <c r="P56" s="82"/>
      <c r="Q56" s="82"/>
    </row>
    <row r="57" spans="1:17" customFormat="1" ht="87" customHeight="1" thickBot="1" x14ac:dyDescent="0.3">
      <c r="A57" s="103" t="s">
        <v>268</v>
      </c>
      <c r="B57" s="104"/>
      <c r="C57" s="105"/>
      <c r="D57" s="105"/>
      <c r="E57" s="105"/>
      <c r="F57" s="105"/>
      <c r="G57" s="105"/>
      <c r="N57" s="82"/>
      <c r="O57" s="82"/>
      <c r="P57" s="82"/>
      <c r="Q57" s="82"/>
    </row>
    <row r="58" spans="1:17" ht="15.75" customHeight="1" x14ac:dyDescent="0.25"/>
    <row r="59" spans="1:17" ht="15.75" customHeight="1" x14ac:dyDescent="0.25"/>
    <row r="60" spans="1:17" ht="15.75" customHeight="1" x14ac:dyDescent="0.25"/>
    <row r="61" spans="1:17" ht="15.75" customHeight="1" x14ac:dyDescent="0.25"/>
    <row r="62" spans="1:17" ht="15.75" customHeight="1" x14ac:dyDescent="0.25"/>
    <row r="63" spans="1:17" ht="15.75" customHeight="1" x14ac:dyDescent="0.25"/>
    <row r="64" spans="1:17"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sheetData>
  <mergeCells count="32">
    <mergeCell ref="B2:L2"/>
    <mergeCell ref="B3:L3"/>
    <mergeCell ref="B6:C6"/>
    <mergeCell ref="B7:J7"/>
    <mergeCell ref="B4:E4"/>
    <mergeCell ref="B8:J8"/>
    <mergeCell ref="B9:J9"/>
    <mergeCell ref="A47:B47"/>
    <mergeCell ref="C47:G47"/>
    <mergeCell ref="A48:B48"/>
    <mergeCell ref="C48:G48"/>
    <mergeCell ref="C40:G40"/>
    <mergeCell ref="C43:G44"/>
    <mergeCell ref="H43:J44"/>
    <mergeCell ref="C45:G45"/>
    <mergeCell ref="H45:J45"/>
    <mergeCell ref="N14:Q14"/>
    <mergeCell ref="A57:B57"/>
    <mergeCell ref="C57:G57"/>
    <mergeCell ref="A54:B54"/>
    <mergeCell ref="C54:G54"/>
    <mergeCell ref="A55:B55"/>
    <mergeCell ref="C55:G55"/>
    <mergeCell ref="A56:B56"/>
    <mergeCell ref="C56:G56"/>
    <mergeCell ref="A49:B49"/>
    <mergeCell ref="C49:G49"/>
    <mergeCell ref="A51:G51"/>
    <mergeCell ref="A52:G52"/>
    <mergeCell ref="A53:B53"/>
    <mergeCell ref="C53:G53"/>
    <mergeCell ref="K14:M1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Q973"/>
  <sheetViews>
    <sheetView topLeftCell="H17" workbookViewId="0">
      <selection activeCell="M17" sqref="M17"/>
    </sheetView>
  </sheetViews>
  <sheetFormatPr baseColWidth="10" defaultColWidth="14.42578125" defaultRowHeight="15" customHeight="1" x14ac:dyDescent="0.25"/>
  <cols>
    <col min="1" max="3" width="10.7109375" style="23" customWidth="1"/>
    <col min="4" max="4" width="25" style="23" customWidth="1"/>
    <col min="5" max="5" width="18.5703125" style="23" customWidth="1"/>
    <col min="6" max="6" width="19.42578125" style="23" customWidth="1"/>
    <col min="7" max="7" width="15.85546875" style="23" customWidth="1"/>
    <col min="8" max="8" width="18.5703125" style="23" customWidth="1"/>
    <col min="9" max="9" width="18.28515625" style="23" customWidth="1"/>
    <col min="10" max="10" width="16.42578125" style="23" customWidth="1"/>
    <col min="11" max="11" width="14" style="23" customWidth="1"/>
    <col min="12" max="12" width="12.85546875" style="23" customWidth="1"/>
    <col min="13" max="13" width="14.42578125" style="23" customWidth="1"/>
    <col min="14" max="14" width="14.7109375" style="23" customWidth="1"/>
    <col min="15" max="15" width="17" style="23" customWidth="1"/>
    <col min="16" max="16" width="14.42578125" style="23" customWidth="1"/>
    <col min="17" max="17" width="15.5703125" style="23" customWidth="1"/>
    <col min="18" max="18" width="10.7109375" style="23" customWidth="1"/>
    <col min="19" max="16384" width="14.42578125" style="23"/>
  </cols>
  <sheetData>
    <row r="1" spans="2:17" ht="15" customHeight="1" x14ac:dyDescent="0.25">
      <c r="B1" s="65"/>
      <c r="C1" s="65"/>
      <c r="D1" s="65"/>
      <c r="E1" s="65"/>
      <c r="F1" s="65"/>
      <c r="G1" s="65"/>
      <c r="H1" s="65"/>
      <c r="I1" s="65"/>
      <c r="J1" s="65"/>
      <c r="K1" s="65"/>
      <c r="L1" s="65"/>
    </row>
    <row r="2" spans="2:17" ht="15" customHeight="1" x14ac:dyDescent="0.25">
      <c r="B2" s="124" t="s">
        <v>269</v>
      </c>
      <c r="C2" s="124"/>
      <c r="D2" s="124"/>
      <c r="E2" s="124"/>
      <c r="F2" s="124"/>
      <c r="G2" s="124"/>
      <c r="H2" s="124"/>
      <c r="I2" s="124"/>
      <c r="J2" s="124"/>
      <c r="K2" s="124"/>
      <c r="L2" s="124"/>
    </row>
    <row r="3" spans="2:17" ht="15" customHeight="1" x14ac:dyDescent="0.25">
      <c r="B3" s="124" t="s">
        <v>253</v>
      </c>
      <c r="C3" s="124"/>
      <c r="D3" s="124"/>
      <c r="E3" s="124"/>
      <c r="F3" s="124"/>
      <c r="G3" s="124"/>
      <c r="H3" s="124"/>
      <c r="I3" s="124"/>
      <c r="J3" s="124"/>
      <c r="K3" s="124"/>
      <c r="L3" s="124"/>
    </row>
    <row r="4" spans="2:17" ht="15" customHeight="1" x14ac:dyDescent="0.25">
      <c r="B4" s="125" t="s">
        <v>270</v>
      </c>
      <c r="C4" s="125"/>
      <c r="D4" s="125"/>
      <c r="E4" s="125"/>
      <c r="F4" s="68"/>
      <c r="G4" s="68"/>
      <c r="H4" s="68"/>
      <c r="I4" s="68"/>
      <c r="J4" s="68"/>
      <c r="K4" s="65"/>
      <c r="L4" s="65"/>
    </row>
    <row r="5" spans="2:17" ht="15" customHeight="1" x14ac:dyDescent="0.25">
      <c r="B5" s="66"/>
      <c r="C5" s="68"/>
      <c r="D5" s="68"/>
      <c r="E5" s="68"/>
      <c r="F5" s="68"/>
      <c r="G5" s="68"/>
      <c r="H5" s="68"/>
      <c r="I5" s="68"/>
      <c r="J5" s="68"/>
      <c r="K5" s="65"/>
      <c r="L5" s="65"/>
    </row>
    <row r="6" spans="2:17" ht="15" customHeight="1" x14ac:dyDescent="0.25">
      <c r="B6" s="125" t="s">
        <v>255</v>
      </c>
      <c r="C6" s="125"/>
      <c r="D6" s="68"/>
      <c r="E6" s="68"/>
      <c r="F6" s="68"/>
      <c r="G6" s="68"/>
      <c r="H6" s="68"/>
      <c r="I6" s="68"/>
      <c r="J6" s="68"/>
      <c r="K6" s="65"/>
      <c r="L6" s="65"/>
    </row>
    <row r="7" spans="2:17" ht="15" customHeight="1" x14ac:dyDescent="0.25">
      <c r="B7" s="119" t="s">
        <v>256</v>
      </c>
      <c r="C7" s="119"/>
      <c r="D7" s="119"/>
      <c r="E7" s="119"/>
      <c r="F7" s="119"/>
      <c r="G7" s="119"/>
      <c r="H7" s="119"/>
      <c r="I7" s="119"/>
      <c r="J7" s="119"/>
      <c r="K7" s="65"/>
      <c r="L7" s="65"/>
    </row>
    <row r="8" spans="2:17" ht="15" customHeight="1" x14ac:dyDescent="0.25">
      <c r="B8" s="119" t="s">
        <v>257</v>
      </c>
      <c r="C8" s="119"/>
      <c r="D8" s="119"/>
      <c r="E8" s="119"/>
      <c r="F8" s="119"/>
      <c r="G8" s="119"/>
      <c r="H8" s="119"/>
      <c r="I8" s="119"/>
      <c r="J8" s="119"/>
      <c r="K8" s="65"/>
      <c r="L8" s="65"/>
    </row>
    <row r="9" spans="2:17" ht="15" customHeight="1" x14ac:dyDescent="0.25">
      <c r="B9" s="119" t="s">
        <v>258</v>
      </c>
      <c r="C9" s="119"/>
      <c r="D9" s="119"/>
      <c r="E9" s="119"/>
      <c r="F9" s="119"/>
      <c r="G9" s="119"/>
      <c r="H9" s="119"/>
      <c r="I9" s="119"/>
      <c r="J9" s="119"/>
      <c r="K9" s="65"/>
      <c r="L9" s="65"/>
    </row>
    <row r="10" spans="2:17" ht="15" customHeight="1" x14ac:dyDescent="0.25">
      <c r="B10" s="67"/>
      <c r="C10" s="67"/>
      <c r="D10" s="67"/>
      <c r="E10" s="67"/>
      <c r="F10" s="67"/>
      <c r="G10" s="67"/>
      <c r="H10" s="67"/>
      <c r="I10" s="67"/>
      <c r="J10" s="67"/>
      <c r="K10" s="65"/>
      <c r="L10" s="65"/>
    </row>
    <row r="11" spans="2:17" ht="15" customHeight="1" x14ac:dyDescent="0.25">
      <c r="B11" s="68" t="s">
        <v>271</v>
      </c>
      <c r="C11" s="67"/>
      <c r="D11" s="67"/>
      <c r="E11" s="67"/>
      <c r="F11" s="67"/>
      <c r="G11" s="67"/>
      <c r="H11" s="67"/>
      <c r="I11" s="67"/>
      <c r="J11" s="67"/>
      <c r="K11" s="65"/>
      <c r="L11" s="65"/>
    </row>
    <row r="12" spans="2:17" ht="15" customHeight="1" x14ac:dyDescent="0.25">
      <c r="B12" s="73"/>
      <c r="C12" s="74"/>
      <c r="D12" s="74"/>
      <c r="E12" s="74"/>
      <c r="F12" s="74"/>
      <c r="G12" s="74"/>
      <c r="H12" s="74"/>
      <c r="I12" s="74"/>
      <c r="J12" s="74"/>
    </row>
    <row r="13" spans="2:17" ht="15" customHeight="1" x14ac:dyDescent="0.25">
      <c r="B13" s="75" t="s">
        <v>259</v>
      </c>
      <c r="C13" s="75">
        <v>5</v>
      </c>
      <c r="D13" s="74"/>
      <c r="E13" s="74"/>
      <c r="F13" s="74"/>
      <c r="G13" s="74"/>
      <c r="H13" s="74"/>
      <c r="I13" s="74"/>
      <c r="J13" s="74"/>
    </row>
    <row r="16" spans="2:17" ht="15" customHeight="1" x14ac:dyDescent="0.25">
      <c r="K16" s="126"/>
      <c r="L16" s="126"/>
      <c r="M16" s="126"/>
      <c r="N16" s="102" t="s">
        <v>276</v>
      </c>
      <c r="O16" s="102"/>
      <c r="P16" s="102"/>
      <c r="Q16" s="102"/>
    </row>
    <row r="17" spans="1:17" ht="75" x14ac:dyDescent="0.25">
      <c r="B17" s="32" t="s">
        <v>0</v>
      </c>
      <c r="C17" s="24" t="s">
        <v>1</v>
      </c>
      <c r="D17" s="24" t="s">
        <v>2</v>
      </c>
      <c r="E17" s="24" t="s">
        <v>3</v>
      </c>
      <c r="F17" s="24" t="s">
        <v>4</v>
      </c>
      <c r="G17" s="25" t="s">
        <v>5</v>
      </c>
      <c r="H17" s="26" t="s">
        <v>6</v>
      </c>
      <c r="I17" s="26" t="s">
        <v>7</v>
      </c>
      <c r="J17" s="26" t="s">
        <v>8</v>
      </c>
      <c r="K17" s="5" t="s">
        <v>9</v>
      </c>
      <c r="L17" s="5" t="s">
        <v>10</v>
      </c>
      <c r="M17" s="6" t="s">
        <v>11</v>
      </c>
      <c r="N17" s="83" t="s">
        <v>277</v>
      </c>
      <c r="O17" s="84" t="s">
        <v>278</v>
      </c>
      <c r="P17" s="84" t="s">
        <v>279</v>
      </c>
      <c r="Q17" s="84" t="s">
        <v>280</v>
      </c>
    </row>
    <row r="18" spans="1:17" ht="30" x14ac:dyDescent="0.25">
      <c r="B18" s="32">
        <v>1</v>
      </c>
      <c r="C18" s="33" t="s">
        <v>162</v>
      </c>
      <c r="D18" s="44" t="s">
        <v>163</v>
      </c>
      <c r="E18" s="33" t="s">
        <v>164</v>
      </c>
      <c r="F18" s="33" t="s">
        <v>165</v>
      </c>
      <c r="G18" s="28">
        <v>1122402318</v>
      </c>
      <c r="H18" s="33"/>
      <c r="I18" s="57" t="s">
        <v>18</v>
      </c>
      <c r="J18" s="34" t="s">
        <v>18</v>
      </c>
      <c r="K18" s="58">
        <v>997000</v>
      </c>
      <c r="L18" s="10">
        <f>(K18*19%)</f>
        <v>189430</v>
      </c>
      <c r="M18" s="78">
        <f>+K18+L18</f>
        <v>1186430</v>
      </c>
      <c r="N18" s="81">
        <f>+M18*45/100</f>
        <v>533893.5</v>
      </c>
      <c r="O18" s="81">
        <f>+M18*30/100</f>
        <v>355929</v>
      </c>
      <c r="P18" s="81">
        <f>+M18*0.15</f>
        <v>177964.5</v>
      </c>
      <c r="Q18" s="81">
        <f>+M18*0.1</f>
        <v>118643</v>
      </c>
    </row>
    <row r="19" spans="1:17" ht="30" x14ac:dyDescent="0.25">
      <c r="B19" s="32">
        <v>2</v>
      </c>
      <c r="C19" s="33" t="s">
        <v>166</v>
      </c>
      <c r="D19" s="44" t="s">
        <v>167</v>
      </c>
      <c r="E19" s="33" t="s">
        <v>168</v>
      </c>
      <c r="F19" s="33" t="s">
        <v>169</v>
      </c>
      <c r="G19" s="28" t="s">
        <v>170</v>
      </c>
      <c r="H19" s="33"/>
      <c r="I19" s="57" t="s">
        <v>18</v>
      </c>
      <c r="J19" s="34" t="s">
        <v>18</v>
      </c>
      <c r="K19" s="58">
        <v>997000</v>
      </c>
      <c r="L19" s="10">
        <f>(K19*19%)</f>
        <v>189430</v>
      </c>
      <c r="M19" s="78">
        <f t="shared" ref="M19:M22" si="0">+K19+L19</f>
        <v>1186430</v>
      </c>
      <c r="N19" s="81">
        <f t="shared" ref="N19:N22" si="1">+M19*45/100</f>
        <v>533893.5</v>
      </c>
      <c r="O19" s="81">
        <f t="shared" ref="O19:O22" si="2">+M19*30/100</f>
        <v>355929</v>
      </c>
      <c r="P19" s="81">
        <f t="shared" ref="P19:P22" si="3">+M19*0.15</f>
        <v>177964.5</v>
      </c>
      <c r="Q19" s="81">
        <f t="shared" ref="Q19:Q22" si="4">+M19*0.1</f>
        <v>118643</v>
      </c>
    </row>
    <row r="20" spans="1:17" ht="30" x14ac:dyDescent="0.25">
      <c r="B20" s="32">
        <v>3</v>
      </c>
      <c r="C20" s="33" t="s">
        <v>171</v>
      </c>
      <c r="D20" s="44" t="s">
        <v>172</v>
      </c>
      <c r="E20" s="33" t="s">
        <v>56</v>
      </c>
      <c r="F20" s="33" t="s">
        <v>173</v>
      </c>
      <c r="G20" s="28" t="s">
        <v>174</v>
      </c>
      <c r="H20" s="33"/>
      <c r="I20" s="57" t="s">
        <v>18</v>
      </c>
      <c r="J20" s="34" t="s">
        <v>18</v>
      </c>
      <c r="K20" s="58">
        <v>997000</v>
      </c>
      <c r="L20" s="10">
        <f t="shared" ref="L20:L22" si="5">(K20*19%)</f>
        <v>189430</v>
      </c>
      <c r="M20" s="78">
        <f t="shared" si="0"/>
        <v>1186430</v>
      </c>
      <c r="N20" s="81">
        <f t="shared" si="1"/>
        <v>533893.5</v>
      </c>
      <c r="O20" s="81">
        <f t="shared" si="2"/>
        <v>355929</v>
      </c>
      <c r="P20" s="81">
        <f t="shared" si="3"/>
        <v>177964.5</v>
      </c>
      <c r="Q20" s="81">
        <f t="shared" si="4"/>
        <v>118643</v>
      </c>
    </row>
    <row r="21" spans="1:17" ht="30" x14ac:dyDescent="0.25">
      <c r="B21" s="32">
        <v>4</v>
      </c>
      <c r="C21" s="33" t="s">
        <v>175</v>
      </c>
      <c r="D21" s="44" t="s">
        <v>176</v>
      </c>
      <c r="E21" s="33" t="s">
        <v>177</v>
      </c>
      <c r="F21" s="33" t="s">
        <v>178</v>
      </c>
      <c r="G21" s="28">
        <v>111790104</v>
      </c>
      <c r="H21" s="33"/>
      <c r="I21" s="57" t="s">
        <v>18</v>
      </c>
      <c r="J21" s="34" t="s">
        <v>18</v>
      </c>
      <c r="K21" s="58">
        <v>997000</v>
      </c>
      <c r="L21" s="10">
        <f t="shared" si="5"/>
        <v>189430</v>
      </c>
      <c r="M21" s="78">
        <f>+K21+L21</f>
        <v>1186430</v>
      </c>
      <c r="N21" s="81">
        <f t="shared" si="1"/>
        <v>533893.5</v>
      </c>
      <c r="O21" s="81">
        <f t="shared" si="2"/>
        <v>355929</v>
      </c>
      <c r="P21" s="81">
        <f t="shared" si="3"/>
        <v>177964.5</v>
      </c>
      <c r="Q21" s="81">
        <f t="shared" si="4"/>
        <v>118643</v>
      </c>
    </row>
    <row r="22" spans="1:17" ht="30" x14ac:dyDescent="0.25">
      <c r="B22" s="32">
        <v>5</v>
      </c>
      <c r="C22" s="33" t="s">
        <v>179</v>
      </c>
      <c r="D22" s="44" t="s">
        <v>180</v>
      </c>
      <c r="E22" s="33" t="s">
        <v>181</v>
      </c>
      <c r="F22" s="33" t="s">
        <v>182</v>
      </c>
      <c r="G22" s="28">
        <v>40331</v>
      </c>
      <c r="H22" s="33"/>
      <c r="I22" s="57" t="s">
        <v>18</v>
      </c>
      <c r="J22" s="34" t="s">
        <v>18</v>
      </c>
      <c r="K22" s="58">
        <v>1157000</v>
      </c>
      <c r="L22" s="10">
        <f t="shared" si="5"/>
        <v>219830</v>
      </c>
      <c r="M22" s="79">
        <f t="shared" si="0"/>
        <v>1376830</v>
      </c>
      <c r="N22" s="81">
        <f t="shared" si="1"/>
        <v>619573.5</v>
      </c>
      <c r="O22" s="81">
        <f t="shared" si="2"/>
        <v>413049</v>
      </c>
      <c r="P22" s="81">
        <f t="shared" si="3"/>
        <v>206524.5</v>
      </c>
      <c r="Q22" s="81">
        <f t="shared" si="4"/>
        <v>137683</v>
      </c>
    </row>
    <row r="23" spans="1:17" x14ac:dyDescent="0.25">
      <c r="B23" s="151" t="s">
        <v>93</v>
      </c>
      <c r="C23" s="151"/>
      <c r="D23" s="151"/>
      <c r="E23" s="151"/>
      <c r="F23" s="151"/>
      <c r="G23" s="151"/>
      <c r="H23" s="151"/>
      <c r="M23" s="94">
        <f>SUM(M18:M22)</f>
        <v>6122550</v>
      </c>
      <c r="N23" s="95">
        <f t="shared" ref="N23:Q23" si="6">SUM(N18:N22)</f>
        <v>2755147.5</v>
      </c>
      <c r="O23" s="95">
        <f t="shared" si="6"/>
        <v>1836765</v>
      </c>
      <c r="P23" s="95">
        <f t="shared" si="6"/>
        <v>918382.5</v>
      </c>
      <c r="Q23" s="96">
        <f t="shared" si="6"/>
        <v>612255</v>
      </c>
    </row>
    <row r="25" spans="1:17" ht="15" customHeight="1" x14ac:dyDescent="0.25">
      <c r="C25" s="141" t="s">
        <v>89</v>
      </c>
      <c r="D25" s="141"/>
      <c r="E25" s="141"/>
      <c r="F25" s="141"/>
      <c r="G25" s="141"/>
      <c r="H25" s="141" t="s">
        <v>90</v>
      </c>
      <c r="I25" s="141"/>
      <c r="J25" s="141"/>
      <c r="K25" s="30"/>
      <c r="L25" s="30"/>
    </row>
    <row r="26" spans="1:17" ht="45.75" customHeight="1" x14ac:dyDescent="0.25">
      <c r="C26" s="141"/>
      <c r="D26" s="141"/>
      <c r="E26" s="141"/>
      <c r="F26" s="141"/>
      <c r="G26" s="141"/>
      <c r="H26" s="141"/>
      <c r="I26" s="141"/>
      <c r="J26" s="141"/>
      <c r="K26" s="30"/>
      <c r="L26" s="30"/>
      <c r="N26" s="86" t="s">
        <v>281</v>
      </c>
      <c r="O26" s="88">
        <f>+N23+O23+P23+Q23</f>
        <v>6122550</v>
      </c>
    </row>
    <row r="27" spans="1:17" ht="110.25" customHeight="1" x14ac:dyDescent="0.25">
      <c r="C27" s="142" t="s">
        <v>183</v>
      </c>
      <c r="D27" s="142"/>
      <c r="E27" s="142"/>
      <c r="F27" s="142"/>
      <c r="G27" s="142"/>
      <c r="H27" s="142" t="s">
        <v>184</v>
      </c>
      <c r="I27" s="142"/>
      <c r="J27" s="142"/>
      <c r="K27" s="31"/>
      <c r="L27" s="31"/>
    </row>
    <row r="28" spans="1:17" ht="15.75" customHeight="1" thickBot="1" x14ac:dyDescent="0.3"/>
    <row r="29" spans="1:17" customFormat="1" ht="26.25" customHeight="1" x14ac:dyDescent="0.25">
      <c r="A29" s="146" t="s">
        <v>260</v>
      </c>
      <c r="B29" s="147"/>
      <c r="C29" s="121">
        <f>SUM(K18:K22)</f>
        <v>5145000</v>
      </c>
      <c r="D29" s="122"/>
      <c r="E29" s="122"/>
      <c r="F29" s="122"/>
      <c r="G29" s="122"/>
    </row>
    <row r="30" spans="1:17" customFormat="1" ht="26.25" customHeight="1" x14ac:dyDescent="0.25">
      <c r="A30" s="148" t="s">
        <v>261</v>
      </c>
      <c r="B30" s="149"/>
      <c r="C30" s="110">
        <f>SUM(L18:L22)</f>
        <v>977550</v>
      </c>
      <c r="D30" s="111"/>
      <c r="E30" s="111"/>
      <c r="F30" s="111"/>
      <c r="G30" s="111"/>
    </row>
    <row r="31" spans="1:17" customFormat="1" ht="26.25" customHeight="1" thickBot="1" x14ac:dyDescent="0.3">
      <c r="A31" s="144" t="s">
        <v>262</v>
      </c>
      <c r="B31" s="145"/>
      <c r="C31" s="110">
        <f>SUM(M18:M22)</f>
        <v>6122550</v>
      </c>
      <c r="D31" s="111"/>
      <c r="E31" s="111"/>
      <c r="F31" s="111"/>
      <c r="G31" s="111"/>
    </row>
    <row r="32" spans="1:17" customFormat="1" ht="15.75" thickBot="1" x14ac:dyDescent="0.3">
      <c r="A32" s="69"/>
    </row>
    <row r="33" spans="1:7" customFormat="1" ht="15.75" thickBot="1" x14ac:dyDescent="0.3">
      <c r="A33" s="112" t="s">
        <v>263</v>
      </c>
      <c r="B33" s="113"/>
      <c r="C33" s="113"/>
      <c r="D33" s="113"/>
      <c r="E33" s="113"/>
      <c r="F33" s="113"/>
      <c r="G33" s="113"/>
    </row>
    <row r="34" spans="1:7" customFormat="1" ht="15.75" thickBot="1" x14ac:dyDescent="0.3">
      <c r="A34" s="114"/>
      <c r="B34" s="115"/>
      <c r="C34" s="115"/>
      <c r="D34" s="115"/>
      <c r="E34" s="115"/>
      <c r="F34" s="115"/>
      <c r="G34" s="115"/>
    </row>
    <row r="35" spans="1:7" customFormat="1" x14ac:dyDescent="0.25">
      <c r="A35" s="116" t="s">
        <v>264</v>
      </c>
      <c r="B35" s="117"/>
      <c r="C35" s="118" t="s">
        <v>272</v>
      </c>
      <c r="D35" s="118"/>
      <c r="E35" s="118"/>
      <c r="F35" s="118"/>
      <c r="G35" s="118"/>
    </row>
    <row r="36" spans="1:7" customFormat="1" x14ac:dyDescent="0.25">
      <c r="A36" s="106" t="s">
        <v>265</v>
      </c>
      <c r="B36" s="107"/>
      <c r="C36" s="108" t="s">
        <v>273</v>
      </c>
      <c r="D36" s="108"/>
      <c r="E36" s="108"/>
      <c r="F36" s="108"/>
      <c r="G36" s="108"/>
    </row>
    <row r="37" spans="1:7" customFormat="1" x14ac:dyDescent="0.25">
      <c r="A37" s="106" t="s">
        <v>266</v>
      </c>
      <c r="B37" s="107"/>
      <c r="C37" s="108" t="s">
        <v>274</v>
      </c>
      <c r="D37" s="108"/>
      <c r="E37" s="108"/>
      <c r="F37" s="108"/>
      <c r="G37" s="108"/>
    </row>
    <row r="38" spans="1:7" customFormat="1" x14ac:dyDescent="0.25">
      <c r="A38" s="106" t="s">
        <v>267</v>
      </c>
      <c r="B38" s="107"/>
      <c r="C38" s="108" t="s">
        <v>275</v>
      </c>
      <c r="D38" s="108"/>
      <c r="E38" s="108"/>
      <c r="F38" s="108"/>
      <c r="G38" s="108"/>
    </row>
    <row r="39" spans="1:7" customFormat="1" ht="88.5" customHeight="1" thickBot="1" x14ac:dyDescent="0.3">
      <c r="A39" s="103" t="s">
        <v>268</v>
      </c>
      <c r="B39" s="104"/>
      <c r="C39" s="105"/>
      <c r="D39" s="105"/>
      <c r="E39" s="105"/>
      <c r="F39" s="105"/>
      <c r="G39" s="105"/>
    </row>
    <row r="40" spans="1:7" ht="15.75" customHeight="1" x14ac:dyDescent="0.25"/>
    <row r="41" spans="1:7" ht="15.75" customHeight="1" x14ac:dyDescent="0.25"/>
    <row r="42" spans="1:7" ht="15.75" customHeight="1" x14ac:dyDescent="0.25"/>
    <row r="43" spans="1:7" ht="15.75" customHeight="1" x14ac:dyDescent="0.25"/>
    <row r="44" spans="1:7" ht="15.75" customHeight="1" x14ac:dyDescent="0.25"/>
    <row r="45" spans="1:7" ht="15.75" customHeight="1" x14ac:dyDescent="0.25"/>
    <row r="46" spans="1:7" ht="15.75" customHeight="1" x14ac:dyDescent="0.25"/>
    <row r="47" spans="1:7" ht="15.75" customHeight="1" x14ac:dyDescent="0.25"/>
    <row r="48" spans="1: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sheetData>
  <mergeCells count="32">
    <mergeCell ref="B2:L2"/>
    <mergeCell ref="B3:L3"/>
    <mergeCell ref="B6:C6"/>
    <mergeCell ref="B7:J7"/>
    <mergeCell ref="B4:E4"/>
    <mergeCell ref="B8:J8"/>
    <mergeCell ref="B9:J9"/>
    <mergeCell ref="A29:B29"/>
    <mergeCell ref="C29:G29"/>
    <mergeCell ref="A30:B30"/>
    <mergeCell ref="C30:G30"/>
    <mergeCell ref="B23:H23"/>
    <mergeCell ref="C25:G26"/>
    <mergeCell ref="H25:J26"/>
    <mergeCell ref="C27:G27"/>
    <mergeCell ref="H27:J27"/>
    <mergeCell ref="N16:Q16"/>
    <mergeCell ref="A39:B39"/>
    <mergeCell ref="C39:G39"/>
    <mergeCell ref="A36:B36"/>
    <mergeCell ref="C36:G36"/>
    <mergeCell ref="A37:B37"/>
    <mergeCell ref="C37:G37"/>
    <mergeCell ref="A38:B38"/>
    <mergeCell ref="C38:G38"/>
    <mergeCell ref="A31:B31"/>
    <mergeCell ref="C31:G31"/>
    <mergeCell ref="A33:G33"/>
    <mergeCell ref="A34:G34"/>
    <mergeCell ref="A35:B35"/>
    <mergeCell ref="C35:G35"/>
    <mergeCell ref="K16:M16"/>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79998168889431442"/>
  </sheetPr>
  <dimension ref="A1:S981"/>
  <sheetViews>
    <sheetView topLeftCell="E6" zoomScale="80" zoomScaleNormal="80" workbookViewId="0">
      <selection activeCell="I27" sqref="I26:I27"/>
    </sheetView>
  </sheetViews>
  <sheetFormatPr baseColWidth="10" defaultColWidth="14.42578125" defaultRowHeight="15" customHeight="1" x14ac:dyDescent="0.25"/>
  <cols>
    <col min="1" max="1" width="11.5703125" style="23" customWidth="1"/>
    <col min="2" max="3" width="10.7109375" style="23" customWidth="1"/>
    <col min="4" max="4" width="26.28515625" style="23" customWidth="1"/>
    <col min="5" max="5" width="18.5703125" style="23" customWidth="1"/>
    <col min="6" max="6" width="19.42578125" style="23" customWidth="1"/>
    <col min="7" max="7" width="15.85546875" style="23" customWidth="1"/>
    <col min="8" max="8" width="18.5703125" style="23" customWidth="1"/>
    <col min="9" max="9" width="17.140625" style="23" customWidth="1"/>
    <col min="10" max="10" width="14.5703125" style="23" customWidth="1"/>
    <col min="11" max="11" width="14" style="23" customWidth="1"/>
    <col min="12" max="12" width="14.85546875" style="23" customWidth="1"/>
    <col min="13" max="13" width="15.5703125" style="23" customWidth="1"/>
    <col min="14" max="14" width="21.28515625" style="30" customWidth="1"/>
    <col min="15" max="15" width="17.7109375" style="30" customWidth="1"/>
    <col min="16" max="16" width="18.85546875" style="30" customWidth="1"/>
    <col min="17" max="17" width="16.5703125" style="30" customWidth="1"/>
    <col min="18" max="19" width="10.7109375" style="23" customWidth="1"/>
    <col min="20" max="16384" width="14.42578125" style="23"/>
  </cols>
  <sheetData>
    <row r="1" spans="2:17" ht="15" customHeight="1" x14ac:dyDescent="0.25">
      <c r="B1" s="65"/>
      <c r="C1" s="65"/>
      <c r="D1" s="65"/>
      <c r="E1" s="65"/>
      <c r="F1" s="65"/>
      <c r="G1" s="65"/>
      <c r="H1" s="65"/>
      <c r="I1" s="65"/>
      <c r="J1" s="65"/>
      <c r="K1" s="65"/>
      <c r="L1" s="65"/>
    </row>
    <row r="2" spans="2:17" ht="15" customHeight="1" x14ac:dyDescent="0.25">
      <c r="B2" s="124" t="s">
        <v>269</v>
      </c>
      <c r="C2" s="124"/>
      <c r="D2" s="124"/>
      <c r="E2" s="124"/>
      <c r="F2" s="124"/>
      <c r="G2" s="124"/>
      <c r="H2" s="124"/>
      <c r="I2" s="124"/>
      <c r="J2" s="124"/>
      <c r="K2" s="124"/>
      <c r="L2" s="124"/>
    </row>
    <row r="3" spans="2:17" ht="15" customHeight="1" x14ac:dyDescent="0.25">
      <c r="B3" s="124" t="s">
        <v>253</v>
      </c>
      <c r="C3" s="124"/>
      <c r="D3" s="124"/>
      <c r="E3" s="124"/>
      <c r="F3" s="124"/>
      <c r="G3" s="124"/>
      <c r="H3" s="124"/>
      <c r="I3" s="124"/>
      <c r="J3" s="124"/>
      <c r="K3" s="124"/>
      <c r="L3" s="124"/>
    </row>
    <row r="4" spans="2:17" ht="15" customHeight="1" x14ac:dyDescent="0.25">
      <c r="B4" s="125" t="s">
        <v>270</v>
      </c>
      <c r="C4" s="125"/>
      <c r="D4" s="125"/>
      <c r="E4" s="125"/>
      <c r="F4" s="68"/>
      <c r="G4" s="68"/>
      <c r="H4" s="68"/>
      <c r="I4" s="68"/>
      <c r="J4" s="68"/>
      <c r="K4" s="65"/>
      <c r="L4" s="65"/>
    </row>
    <row r="5" spans="2:17" ht="15" customHeight="1" x14ac:dyDescent="0.25">
      <c r="B5" s="66"/>
      <c r="C5" s="68"/>
      <c r="D5" s="68"/>
      <c r="E5" s="68"/>
      <c r="F5" s="68"/>
      <c r="G5" s="68"/>
      <c r="H5" s="68"/>
      <c r="I5" s="68"/>
      <c r="J5" s="68"/>
      <c r="K5" s="65"/>
      <c r="L5" s="65"/>
    </row>
    <row r="6" spans="2:17" ht="15" customHeight="1" x14ac:dyDescent="0.25">
      <c r="B6" s="125" t="s">
        <v>255</v>
      </c>
      <c r="C6" s="125"/>
      <c r="D6" s="68"/>
      <c r="E6" s="68"/>
      <c r="F6" s="68"/>
      <c r="G6" s="68"/>
      <c r="H6" s="68"/>
      <c r="I6" s="68"/>
      <c r="J6" s="68"/>
      <c r="K6" s="65"/>
      <c r="L6" s="65"/>
    </row>
    <row r="7" spans="2:17" ht="15" customHeight="1" x14ac:dyDescent="0.25">
      <c r="B7" s="119" t="s">
        <v>256</v>
      </c>
      <c r="C7" s="119"/>
      <c r="D7" s="119"/>
      <c r="E7" s="119"/>
      <c r="F7" s="119"/>
      <c r="G7" s="119"/>
      <c r="H7" s="119"/>
      <c r="I7" s="119"/>
      <c r="J7" s="119"/>
      <c r="K7" s="65"/>
      <c r="L7" s="65"/>
    </row>
    <row r="8" spans="2:17" ht="15" customHeight="1" x14ac:dyDescent="0.25">
      <c r="B8" s="119" t="s">
        <v>257</v>
      </c>
      <c r="C8" s="119"/>
      <c r="D8" s="119"/>
      <c r="E8" s="119"/>
      <c r="F8" s="119"/>
      <c r="G8" s="119"/>
      <c r="H8" s="119"/>
      <c r="I8" s="119"/>
      <c r="J8" s="119"/>
      <c r="K8" s="65"/>
      <c r="L8" s="65"/>
    </row>
    <row r="9" spans="2:17" ht="15" customHeight="1" x14ac:dyDescent="0.25">
      <c r="B9" s="119" t="s">
        <v>258</v>
      </c>
      <c r="C9" s="119"/>
      <c r="D9" s="119"/>
      <c r="E9" s="119"/>
      <c r="F9" s="119"/>
      <c r="G9" s="119"/>
      <c r="H9" s="119"/>
      <c r="I9" s="119"/>
      <c r="J9" s="119"/>
      <c r="K9" s="65"/>
      <c r="L9" s="65"/>
    </row>
    <row r="10" spans="2:17" ht="15" customHeight="1" x14ac:dyDescent="0.25">
      <c r="B10" s="67"/>
      <c r="C10" s="67"/>
      <c r="D10" s="67"/>
      <c r="E10" s="67"/>
      <c r="F10" s="67"/>
      <c r="G10" s="67"/>
      <c r="H10" s="67"/>
      <c r="I10" s="67"/>
      <c r="J10" s="67"/>
      <c r="K10" s="65"/>
      <c r="L10" s="65"/>
    </row>
    <row r="11" spans="2:17" ht="15" customHeight="1" x14ac:dyDescent="0.25">
      <c r="B11" s="68" t="s">
        <v>271</v>
      </c>
      <c r="C11" s="67"/>
      <c r="D11" s="67"/>
      <c r="E11" s="67"/>
      <c r="F11" s="67"/>
      <c r="G11" s="67"/>
      <c r="H11" s="67"/>
      <c r="I11" s="67"/>
      <c r="J11" s="67"/>
      <c r="K11" s="65"/>
      <c r="L11" s="65"/>
    </row>
    <row r="12" spans="2:17" ht="15" customHeight="1" x14ac:dyDescent="0.25">
      <c r="B12" s="73"/>
      <c r="C12" s="74"/>
      <c r="D12" s="74"/>
      <c r="E12" s="74"/>
      <c r="F12" s="74"/>
      <c r="G12" s="74"/>
      <c r="H12" s="74"/>
      <c r="I12" s="74"/>
      <c r="J12" s="74"/>
    </row>
    <row r="13" spans="2:17" ht="15" customHeight="1" x14ac:dyDescent="0.25">
      <c r="B13" s="75" t="s">
        <v>259</v>
      </c>
      <c r="C13" s="75">
        <v>6</v>
      </c>
      <c r="D13" s="74"/>
      <c r="E13" s="74"/>
      <c r="F13" s="74"/>
      <c r="G13" s="74"/>
      <c r="H13" s="74"/>
      <c r="I13" s="74"/>
      <c r="J13" s="74"/>
    </row>
    <row r="15" spans="2:17" ht="21" customHeight="1" x14ac:dyDescent="0.25">
      <c r="C15" s="77" t="s">
        <v>185</v>
      </c>
    </row>
    <row r="16" spans="2:17" ht="15" customHeight="1" x14ac:dyDescent="0.25">
      <c r="K16" s="126"/>
      <c r="L16" s="126"/>
      <c r="M16" s="126"/>
      <c r="N16" s="102" t="s">
        <v>276</v>
      </c>
      <c r="O16" s="102"/>
      <c r="P16" s="102"/>
      <c r="Q16" s="102"/>
    </row>
    <row r="17" spans="1:19" ht="60" x14ac:dyDescent="0.25">
      <c r="B17" s="32" t="s">
        <v>0</v>
      </c>
      <c r="C17" s="24" t="s">
        <v>1</v>
      </c>
      <c r="D17" s="24" t="s">
        <v>2</v>
      </c>
      <c r="E17" s="24" t="s">
        <v>3</v>
      </c>
      <c r="F17" s="24" t="s">
        <v>4</v>
      </c>
      <c r="G17" s="25" t="s">
        <v>5</v>
      </c>
      <c r="H17" s="26" t="s">
        <v>6</v>
      </c>
      <c r="I17" s="26" t="s">
        <v>7</v>
      </c>
      <c r="J17" s="26" t="s">
        <v>8</v>
      </c>
      <c r="K17" s="5" t="s">
        <v>9</v>
      </c>
      <c r="L17" s="5" t="s">
        <v>10</v>
      </c>
      <c r="M17" s="6" t="s">
        <v>11</v>
      </c>
      <c r="N17" s="83" t="s">
        <v>277</v>
      </c>
      <c r="O17" s="84" t="s">
        <v>278</v>
      </c>
      <c r="P17" s="84" t="s">
        <v>279</v>
      </c>
      <c r="Q17" s="84" t="s">
        <v>280</v>
      </c>
    </row>
    <row r="18" spans="1:19" x14ac:dyDescent="0.25">
      <c r="A18" s="59"/>
      <c r="B18" s="32">
        <v>1</v>
      </c>
      <c r="C18" s="33" t="s">
        <v>186</v>
      </c>
      <c r="D18" s="33" t="s">
        <v>187</v>
      </c>
      <c r="E18" s="33" t="s">
        <v>188</v>
      </c>
      <c r="F18" s="33" t="s">
        <v>30</v>
      </c>
      <c r="G18" s="28" t="s">
        <v>189</v>
      </c>
      <c r="H18" s="34" t="s">
        <v>190</v>
      </c>
      <c r="I18" s="34" t="s">
        <v>18</v>
      </c>
      <c r="J18" s="34" t="s">
        <v>18</v>
      </c>
      <c r="K18" s="60">
        <v>1017000</v>
      </c>
      <c r="L18" s="10">
        <f>(K18*19%)</f>
        <v>193230</v>
      </c>
      <c r="M18" s="78">
        <f>+K18+L18</f>
        <v>1210230</v>
      </c>
      <c r="N18" s="101">
        <f>+M18*45/100</f>
        <v>544603.5</v>
      </c>
      <c r="O18" s="101">
        <f>+M18*30/100</f>
        <v>363069</v>
      </c>
      <c r="P18" s="101">
        <f>+M18*15/100</f>
        <v>181534.5</v>
      </c>
      <c r="Q18" s="101">
        <f>+M18*10/100</f>
        <v>121023</v>
      </c>
      <c r="R18" s="59"/>
      <c r="S18" s="59"/>
    </row>
    <row r="19" spans="1:19" x14ac:dyDescent="0.25">
      <c r="A19" s="59"/>
      <c r="B19" s="32">
        <v>2</v>
      </c>
      <c r="C19" s="33" t="s">
        <v>191</v>
      </c>
      <c r="D19" s="33" t="s">
        <v>187</v>
      </c>
      <c r="E19" s="33" t="s">
        <v>192</v>
      </c>
      <c r="F19" s="33" t="s">
        <v>193</v>
      </c>
      <c r="G19" s="28" t="s">
        <v>194</v>
      </c>
      <c r="H19" s="34" t="s">
        <v>190</v>
      </c>
      <c r="I19" s="34" t="s">
        <v>18</v>
      </c>
      <c r="J19" s="34" t="s">
        <v>18</v>
      </c>
      <c r="K19" s="60">
        <v>1017000</v>
      </c>
      <c r="L19" s="10">
        <f>(K19*19%)</f>
        <v>193230</v>
      </c>
      <c r="M19" s="78">
        <f t="shared" ref="M19:M24" si="0">+K19+L19</f>
        <v>1210230</v>
      </c>
      <c r="N19" s="101">
        <f t="shared" ref="N19:N24" si="1">+M19*45/100</f>
        <v>544603.5</v>
      </c>
      <c r="O19" s="101">
        <f t="shared" ref="O19:O24" si="2">+M19*30/100</f>
        <v>363069</v>
      </c>
      <c r="P19" s="101">
        <f t="shared" ref="P19:P24" si="3">+M19*15/100</f>
        <v>181534.5</v>
      </c>
      <c r="Q19" s="101">
        <f t="shared" ref="Q19:Q24" si="4">+M19*10/100</f>
        <v>121023</v>
      </c>
      <c r="R19" s="59"/>
      <c r="S19" s="59"/>
    </row>
    <row r="20" spans="1:19" x14ac:dyDescent="0.25">
      <c r="A20" s="59"/>
      <c r="B20" s="32">
        <v>3</v>
      </c>
      <c r="C20" s="33" t="s">
        <v>195</v>
      </c>
      <c r="D20" s="33" t="s">
        <v>196</v>
      </c>
      <c r="E20" s="33" t="s">
        <v>197</v>
      </c>
      <c r="F20" s="33" t="s">
        <v>197</v>
      </c>
      <c r="G20" s="28">
        <v>81009004</v>
      </c>
      <c r="H20" s="34" t="s">
        <v>190</v>
      </c>
      <c r="I20" s="34" t="s">
        <v>18</v>
      </c>
      <c r="J20" s="34" t="s">
        <v>18</v>
      </c>
      <c r="K20" s="60">
        <v>947000</v>
      </c>
      <c r="L20" s="10">
        <f t="shared" ref="L20:L24" si="5">(K20*19%)</f>
        <v>179930</v>
      </c>
      <c r="M20" s="78">
        <f t="shared" si="0"/>
        <v>1126930</v>
      </c>
      <c r="N20" s="101">
        <f t="shared" si="1"/>
        <v>507118.5</v>
      </c>
      <c r="O20" s="101">
        <f t="shared" si="2"/>
        <v>338079</v>
      </c>
      <c r="P20" s="101">
        <f t="shared" si="3"/>
        <v>169039.5</v>
      </c>
      <c r="Q20" s="101">
        <f t="shared" si="4"/>
        <v>112693</v>
      </c>
      <c r="R20" s="59"/>
      <c r="S20" s="59"/>
    </row>
    <row r="21" spans="1:19" x14ac:dyDescent="0.25">
      <c r="A21" s="59"/>
      <c r="B21" s="32">
        <v>4</v>
      </c>
      <c r="C21" s="33" t="s">
        <v>198</v>
      </c>
      <c r="D21" s="33" t="s">
        <v>199</v>
      </c>
      <c r="E21" s="33" t="s">
        <v>200</v>
      </c>
      <c r="F21" s="33" t="s">
        <v>201</v>
      </c>
      <c r="G21" s="28" t="s">
        <v>202</v>
      </c>
      <c r="H21" s="34" t="s">
        <v>190</v>
      </c>
      <c r="I21" s="34" t="s">
        <v>18</v>
      </c>
      <c r="J21" s="34" t="s">
        <v>18</v>
      </c>
      <c r="K21" s="60">
        <v>947000</v>
      </c>
      <c r="L21" s="10">
        <f t="shared" si="5"/>
        <v>179930</v>
      </c>
      <c r="M21" s="78">
        <f>+K21+L21</f>
        <v>1126930</v>
      </c>
      <c r="N21" s="101">
        <f t="shared" si="1"/>
        <v>507118.5</v>
      </c>
      <c r="O21" s="101">
        <f t="shared" si="2"/>
        <v>338079</v>
      </c>
      <c r="P21" s="101">
        <f t="shared" si="3"/>
        <v>169039.5</v>
      </c>
      <c r="Q21" s="101">
        <f t="shared" si="4"/>
        <v>112693</v>
      </c>
      <c r="R21" s="59"/>
      <c r="S21" s="59"/>
    </row>
    <row r="22" spans="1:19" x14ac:dyDescent="0.25">
      <c r="B22" s="32">
        <v>5</v>
      </c>
      <c r="C22" s="61" t="s">
        <v>203</v>
      </c>
      <c r="D22" s="62" t="s">
        <v>204</v>
      </c>
      <c r="E22" s="62" t="s">
        <v>205</v>
      </c>
      <c r="F22" s="61" t="s">
        <v>206</v>
      </c>
      <c r="G22" s="62" t="s">
        <v>207</v>
      </c>
      <c r="H22" s="34" t="s">
        <v>190</v>
      </c>
      <c r="I22" s="34" t="s">
        <v>18</v>
      </c>
      <c r="J22" s="34" t="s">
        <v>18</v>
      </c>
      <c r="K22" s="60">
        <v>947000</v>
      </c>
      <c r="L22" s="10">
        <f t="shared" si="5"/>
        <v>179930</v>
      </c>
      <c r="M22" s="78">
        <f t="shared" si="0"/>
        <v>1126930</v>
      </c>
      <c r="N22" s="101">
        <f t="shared" si="1"/>
        <v>507118.5</v>
      </c>
      <c r="O22" s="101">
        <f t="shared" si="2"/>
        <v>338079</v>
      </c>
      <c r="P22" s="101">
        <f t="shared" si="3"/>
        <v>169039.5</v>
      </c>
      <c r="Q22" s="101">
        <f t="shared" si="4"/>
        <v>112693</v>
      </c>
    </row>
    <row r="23" spans="1:19" x14ac:dyDescent="0.25">
      <c r="B23" s="32">
        <v>6</v>
      </c>
      <c r="C23" s="61" t="s">
        <v>208</v>
      </c>
      <c r="D23" s="62" t="s">
        <v>204</v>
      </c>
      <c r="E23" s="62" t="s">
        <v>209</v>
      </c>
      <c r="F23" s="61">
        <v>430</v>
      </c>
      <c r="G23" s="62" t="s">
        <v>30</v>
      </c>
      <c r="H23" s="34" t="s">
        <v>190</v>
      </c>
      <c r="I23" s="34" t="s">
        <v>18</v>
      </c>
      <c r="J23" s="34" t="s">
        <v>18</v>
      </c>
      <c r="K23" s="60">
        <v>947000</v>
      </c>
      <c r="L23" s="10">
        <f t="shared" si="5"/>
        <v>179930</v>
      </c>
      <c r="M23" s="78">
        <f t="shared" si="0"/>
        <v>1126930</v>
      </c>
      <c r="N23" s="101">
        <f t="shared" si="1"/>
        <v>507118.5</v>
      </c>
      <c r="O23" s="101">
        <f t="shared" si="2"/>
        <v>338079</v>
      </c>
      <c r="P23" s="101">
        <f t="shared" si="3"/>
        <v>169039.5</v>
      </c>
      <c r="Q23" s="101">
        <f t="shared" si="4"/>
        <v>112693</v>
      </c>
    </row>
    <row r="24" spans="1:19" ht="45" x14ac:dyDescent="0.25">
      <c r="B24" s="32">
        <v>7</v>
      </c>
      <c r="C24" s="33" t="s">
        <v>210</v>
      </c>
      <c r="D24" s="44" t="s">
        <v>211</v>
      </c>
      <c r="E24" s="44" t="s">
        <v>212</v>
      </c>
      <c r="F24" s="44" t="s">
        <v>84</v>
      </c>
      <c r="G24" s="63" t="s">
        <v>213</v>
      </c>
      <c r="H24" s="27" t="s">
        <v>214</v>
      </c>
      <c r="I24" s="34" t="s">
        <v>18</v>
      </c>
      <c r="J24" s="34" t="s">
        <v>18</v>
      </c>
      <c r="K24" s="60">
        <v>1218000</v>
      </c>
      <c r="L24" s="10">
        <f t="shared" si="5"/>
        <v>231420</v>
      </c>
      <c r="M24" s="79">
        <f t="shared" si="0"/>
        <v>1449420</v>
      </c>
      <c r="N24" s="101">
        <f t="shared" si="1"/>
        <v>652239</v>
      </c>
      <c r="O24" s="101">
        <f t="shared" si="2"/>
        <v>434826</v>
      </c>
      <c r="P24" s="101">
        <f t="shared" si="3"/>
        <v>217413</v>
      </c>
      <c r="Q24" s="101">
        <f t="shared" si="4"/>
        <v>144942</v>
      </c>
    </row>
    <row r="25" spans="1:19" ht="15" customHeight="1" x14ac:dyDescent="0.25">
      <c r="B25" s="151" t="s">
        <v>93</v>
      </c>
      <c r="C25" s="151"/>
      <c r="D25" s="151"/>
      <c r="E25" s="151"/>
      <c r="F25" s="151"/>
      <c r="G25" s="151"/>
      <c r="H25" s="151"/>
      <c r="M25" s="97">
        <f>SUM(M18:M24)</f>
        <v>8377600</v>
      </c>
      <c r="N25" s="99">
        <f t="shared" ref="N25:Q25" si="6">SUM(N18:N24)</f>
        <v>3769920</v>
      </c>
      <c r="O25" s="99">
        <f t="shared" si="6"/>
        <v>2513280</v>
      </c>
      <c r="P25" s="99">
        <f t="shared" si="6"/>
        <v>1256640</v>
      </c>
      <c r="Q25" s="100">
        <f t="shared" si="6"/>
        <v>837760</v>
      </c>
    </row>
    <row r="28" spans="1:19" ht="41.25" customHeight="1" x14ac:dyDescent="0.25">
      <c r="N28" s="86" t="s">
        <v>281</v>
      </c>
      <c r="O28" s="88">
        <f>+N25+O25+P25+Q25</f>
        <v>8377600</v>
      </c>
    </row>
    <row r="29" spans="1:19" ht="15" customHeight="1" x14ac:dyDescent="0.25">
      <c r="C29" s="141" t="s">
        <v>89</v>
      </c>
      <c r="D29" s="141"/>
      <c r="E29" s="141"/>
      <c r="F29" s="141"/>
      <c r="G29" s="141"/>
      <c r="H29" s="142" t="s">
        <v>90</v>
      </c>
      <c r="I29" s="142"/>
      <c r="J29" s="142"/>
      <c r="K29" s="31"/>
      <c r="L29" s="31"/>
    </row>
    <row r="30" spans="1:19" ht="15" customHeight="1" x14ac:dyDescent="0.25">
      <c r="C30" s="141"/>
      <c r="D30" s="141"/>
      <c r="E30" s="141"/>
      <c r="F30" s="141"/>
      <c r="G30" s="141"/>
      <c r="H30" s="142"/>
      <c r="I30" s="142"/>
      <c r="J30" s="142"/>
      <c r="K30" s="31"/>
      <c r="L30" s="31"/>
    </row>
    <row r="31" spans="1:19" ht="225" customHeight="1" x14ac:dyDescent="0.25">
      <c r="C31" s="142" t="s">
        <v>215</v>
      </c>
      <c r="D31" s="142"/>
      <c r="E31" s="142"/>
      <c r="F31" s="142"/>
      <c r="G31" s="142"/>
      <c r="H31" s="142" t="s">
        <v>216</v>
      </c>
      <c r="I31" s="142"/>
      <c r="J31" s="142"/>
      <c r="K31" s="31"/>
      <c r="L31" s="31"/>
    </row>
    <row r="32" spans="1:19" ht="15.75" customHeight="1" thickBot="1" x14ac:dyDescent="0.3"/>
    <row r="33" spans="1:17" customFormat="1" ht="26.25" customHeight="1" x14ac:dyDescent="0.25">
      <c r="A33" s="146" t="s">
        <v>260</v>
      </c>
      <c r="B33" s="147"/>
      <c r="C33" s="121">
        <f>SUM(K18:K24)</f>
        <v>7040000</v>
      </c>
      <c r="D33" s="122"/>
      <c r="E33" s="122"/>
      <c r="F33" s="122"/>
      <c r="G33" s="122"/>
      <c r="N33" s="82"/>
      <c r="O33" s="82"/>
      <c r="P33" s="82"/>
      <c r="Q33" s="82"/>
    </row>
    <row r="34" spans="1:17" customFormat="1" ht="26.25" customHeight="1" x14ac:dyDescent="0.25">
      <c r="A34" s="148" t="s">
        <v>261</v>
      </c>
      <c r="B34" s="149"/>
      <c r="C34" s="110">
        <f>SUM(L18:L24)</f>
        <v>1337600</v>
      </c>
      <c r="D34" s="111"/>
      <c r="E34" s="111"/>
      <c r="F34" s="111"/>
      <c r="G34" s="111"/>
      <c r="N34" s="82"/>
      <c r="O34" s="82"/>
      <c r="P34" s="82"/>
      <c r="Q34" s="82"/>
    </row>
    <row r="35" spans="1:17" customFormat="1" ht="26.25" customHeight="1" thickBot="1" x14ac:dyDescent="0.3">
      <c r="A35" s="144" t="s">
        <v>262</v>
      </c>
      <c r="B35" s="145"/>
      <c r="C35" s="110">
        <f>SUM(M18:M24)</f>
        <v>8377600</v>
      </c>
      <c r="D35" s="111"/>
      <c r="E35" s="111"/>
      <c r="F35" s="111"/>
      <c r="G35" s="111"/>
      <c r="N35" s="82"/>
      <c r="O35" s="82"/>
      <c r="P35" s="82"/>
      <c r="Q35" s="82"/>
    </row>
    <row r="36" spans="1:17" customFormat="1" ht="15.75" thickBot="1" x14ac:dyDescent="0.3">
      <c r="A36" s="69"/>
      <c r="N36" s="82"/>
      <c r="O36" s="82"/>
      <c r="P36" s="82"/>
      <c r="Q36" s="82"/>
    </row>
    <row r="37" spans="1:17" customFormat="1" ht="15.75" thickBot="1" x14ac:dyDescent="0.3">
      <c r="A37" s="112" t="s">
        <v>263</v>
      </c>
      <c r="B37" s="113"/>
      <c r="C37" s="113"/>
      <c r="D37" s="113"/>
      <c r="E37" s="113"/>
      <c r="F37" s="113"/>
      <c r="G37" s="113"/>
      <c r="N37" s="82"/>
      <c r="O37" s="82"/>
      <c r="P37" s="82"/>
      <c r="Q37" s="82"/>
    </row>
    <row r="38" spans="1:17" customFormat="1" ht="15.75" thickBot="1" x14ac:dyDescent="0.3">
      <c r="A38" s="114"/>
      <c r="B38" s="115"/>
      <c r="C38" s="115"/>
      <c r="D38" s="115"/>
      <c r="E38" s="115"/>
      <c r="F38" s="115"/>
      <c r="G38" s="115"/>
      <c r="N38" s="82"/>
      <c r="O38" s="82"/>
      <c r="P38" s="82"/>
      <c r="Q38" s="82"/>
    </row>
    <row r="39" spans="1:17" customFormat="1" x14ac:dyDescent="0.25">
      <c r="A39" s="116" t="s">
        <v>264</v>
      </c>
      <c r="B39" s="117"/>
      <c r="C39" s="118" t="s">
        <v>272</v>
      </c>
      <c r="D39" s="118"/>
      <c r="E39" s="118"/>
      <c r="F39" s="118"/>
      <c r="G39" s="118"/>
      <c r="N39" s="82"/>
      <c r="O39" s="82"/>
      <c r="P39" s="82"/>
      <c r="Q39" s="82"/>
    </row>
    <row r="40" spans="1:17" customFormat="1" x14ac:dyDescent="0.25">
      <c r="A40" s="106" t="s">
        <v>265</v>
      </c>
      <c r="B40" s="107"/>
      <c r="C40" s="108" t="s">
        <v>273</v>
      </c>
      <c r="D40" s="108"/>
      <c r="E40" s="108"/>
      <c r="F40" s="108"/>
      <c r="G40" s="108"/>
      <c r="N40" s="82"/>
      <c r="O40" s="82"/>
      <c r="P40" s="82"/>
      <c r="Q40" s="82"/>
    </row>
    <row r="41" spans="1:17" customFormat="1" x14ac:dyDescent="0.25">
      <c r="A41" s="106" t="s">
        <v>266</v>
      </c>
      <c r="B41" s="107"/>
      <c r="C41" s="108" t="s">
        <v>274</v>
      </c>
      <c r="D41" s="108"/>
      <c r="E41" s="108"/>
      <c r="F41" s="108"/>
      <c r="G41" s="108"/>
      <c r="N41" s="82"/>
      <c r="O41" s="82"/>
      <c r="P41" s="82"/>
      <c r="Q41" s="82"/>
    </row>
    <row r="42" spans="1:17" customFormat="1" x14ac:dyDescent="0.25">
      <c r="A42" s="106" t="s">
        <v>267</v>
      </c>
      <c r="B42" s="107"/>
      <c r="C42" s="108" t="s">
        <v>275</v>
      </c>
      <c r="D42" s="108"/>
      <c r="E42" s="108"/>
      <c r="F42" s="108"/>
      <c r="G42" s="108"/>
      <c r="N42" s="82"/>
      <c r="O42" s="82"/>
      <c r="P42" s="82"/>
      <c r="Q42" s="82"/>
    </row>
    <row r="43" spans="1:17" customFormat="1" ht="87" customHeight="1" thickBot="1" x14ac:dyDescent="0.3">
      <c r="A43" s="103" t="s">
        <v>268</v>
      </c>
      <c r="B43" s="104"/>
      <c r="C43" s="105"/>
      <c r="D43" s="105"/>
      <c r="E43" s="105"/>
      <c r="F43" s="105"/>
      <c r="G43" s="105"/>
      <c r="N43" s="82"/>
      <c r="O43" s="82"/>
      <c r="P43" s="82"/>
      <c r="Q43" s="82"/>
    </row>
    <row r="44" spans="1:17" ht="15.75" customHeight="1" x14ac:dyDescent="0.25"/>
    <row r="45" spans="1:17" ht="15.75" customHeight="1" x14ac:dyDescent="0.25"/>
    <row r="46" spans="1:17" ht="15.75" customHeight="1" x14ac:dyDescent="0.25"/>
    <row r="47" spans="1:17" ht="15.75" customHeight="1" x14ac:dyDescent="0.25"/>
    <row r="48" spans="1:1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sheetData>
  <mergeCells count="32">
    <mergeCell ref="B2:L2"/>
    <mergeCell ref="B3:L3"/>
    <mergeCell ref="B6:C6"/>
    <mergeCell ref="B7:J7"/>
    <mergeCell ref="B4:E4"/>
    <mergeCell ref="B8:J8"/>
    <mergeCell ref="B9:J9"/>
    <mergeCell ref="A33:B33"/>
    <mergeCell ref="C33:G33"/>
    <mergeCell ref="A34:B34"/>
    <mergeCell ref="C34:G34"/>
    <mergeCell ref="B25:H25"/>
    <mergeCell ref="C29:G30"/>
    <mergeCell ref="H29:J30"/>
    <mergeCell ref="C31:G31"/>
    <mergeCell ref="H31:J31"/>
    <mergeCell ref="N16:Q16"/>
    <mergeCell ref="A43:B43"/>
    <mergeCell ref="C43:G43"/>
    <mergeCell ref="A40:B40"/>
    <mergeCell ref="C40:G40"/>
    <mergeCell ref="A41:B41"/>
    <mergeCell ref="C41:G41"/>
    <mergeCell ref="A42:B42"/>
    <mergeCell ref="C42:G42"/>
    <mergeCell ref="A35:B35"/>
    <mergeCell ref="C35:G35"/>
    <mergeCell ref="A37:G37"/>
    <mergeCell ref="A38:G38"/>
    <mergeCell ref="A39:B39"/>
    <mergeCell ref="C39:G39"/>
    <mergeCell ref="K16:M16"/>
  </mergeCells>
  <conditionalFormatting sqref="C18:G21">
    <cfRule type="containsBlanks" dxfId="0" priority="1">
      <formula>LEN(TRIM(C18))=0</formula>
    </cfRule>
  </conditionalFormatting>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Q979"/>
  <sheetViews>
    <sheetView zoomScale="85" zoomScaleNormal="85" workbookViewId="0">
      <selection activeCell="Q29" sqref="Q29"/>
    </sheetView>
  </sheetViews>
  <sheetFormatPr baseColWidth="10" defaultColWidth="14.42578125" defaultRowHeight="15" customHeight="1" x14ac:dyDescent="0.25"/>
  <cols>
    <col min="1" max="3" width="10.7109375" style="23" customWidth="1"/>
    <col min="4" max="4" width="25" style="23" customWidth="1"/>
    <col min="5" max="5" width="18.5703125" style="23" customWidth="1"/>
    <col min="6" max="6" width="19.42578125" style="23" customWidth="1"/>
    <col min="7" max="7" width="15.85546875" style="23" customWidth="1"/>
    <col min="8" max="8" width="18.5703125" style="23" customWidth="1"/>
    <col min="9" max="9" width="16.5703125" style="23" customWidth="1"/>
    <col min="10" max="10" width="13.85546875" style="23" customWidth="1"/>
    <col min="11" max="11" width="11.42578125" style="23" customWidth="1"/>
    <col min="12" max="12" width="12.85546875" style="23" customWidth="1"/>
    <col min="13" max="13" width="15.5703125" style="23" customWidth="1"/>
    <col min="14" max="14" width="19.42578125" style="30" customWidth="1"/>
    <col min="15" max="15" width="16.140625" style="30" customWidth="1"/>
    <col min="16" max="16" width="15" style="30" customWidth="1"/>
    <col min="17" max="17" width="17" style="30" customWidth="1"/>
    <col min="18" max="19" width="10.7109375" style="23" customWidth="1"/>
    <col min="20" max="16384" width="14.42578125" style="23"/>
  </cols>
  <sheetData>
    <row r="1" spans="2:17" ht="15" customHeight="1" x14ac:dyDescent="0.25">
      <c r="B1" s="65"/>
      <c r="C1" s="65"/>
      <c r="D1" s="65"/>
      <c r="E1" s="65"/>
      <c r="F1" s="65"/>
      <c r="G1" s="65"/>
      <c r="H1" s="65"/>
      <c r="I1" s="65"/>
      <c r="J1" s="65"/>
      <c r="K1" s="65"/>
      <c r="L1" s="65"/>
    </row>
    <row r="2" spans="2:17" ht="15" customHeight="1" x14ac:dyDescent="0.25">
      <c r="B2" s="124" t="s">
        <v>269</v>
      </c>
      <c r="C2" s="124"/>
      <c r="D2" s="124"/>
      <c r="E2" s="124"/>
      <c r="F2" s="124"/>
      <c r="G2" s="124"/>
      <c r="H2" s="124"/>
      <c r="I2" s="124"/>
      <c r="J2" s="124"/>
      <c r="K2" s="124"/>
      <c r="L2" s="124"/>
    </row>
    <row r="3" spans="2:17" ht="15" customHeight="1" x14ac:dyDescent="0.25">
      <c r="B3" s="124" t="s">
        <v>253</v>
      </c>
      <c r="C3" s="124"/>
      <c r="D3" s="124"/>
      <c r="E3" s="124"/>
      <c r="F3" s="124"/>
      <c r="G3" s="124"/>
      <c r="H3" s="124"/>
      <c r="I3" s="124"/>
      <c r="J3" s="124"/>
      <c r="K3" s="124"/>
      <c r="L3" s="124"/>
    </row>
    <row r="4" spans="2:17" ht="15" customHeight="1" x14ac:dyDescent="0.25">
      <c r="B4" s="125" t="s">
        <v>254</v>
      </c>
      <c r="C4" s="125"/>
      <c r="D4" s="65" t="s">
        <v>270</v>
      </c>
      <c r="E4" s="65"/>
      <c r="F4" s="65"/>
      <c r="G4" s="65"/>
      <c r="H4" s="65"/>
      <c r="I4" s="65"/>
      <c r="J4" s="65"/>
      <c r="K4" s="65"/>
      <c r="L4" s="65"/>
    </row>
    <row r="5" spans="2:17" ht="15" customHeight="1" x14ac:dyDescent="0.25">
      <c r="B5" s="66"/>
      <c r="C5" s="65"/>
      <c r="D5" s="65"/>
      <c r="E5" s="65"/>
      <c r="F5" s="65"/>
      <c r="G5" s="65"/>
      <c r="H5" s="65"/>
      <c r="I5" s="65"/>
      <c r="J5" s="65"/>
      <c r="K5" s="65"/>
      <c r="L5" s="65"/>
    </row>
    <row r="6" spans="2:17" ht="15" customHeight="1" x14ac:dyDescent="0.25">
      <c r="B6" s="125" t="s">
        <v>255</v>
      </c>
      <c r="C6" s="125"/>
      <c r="D6" s="65"/>
      <c r="E6" s="65"/>
      <c r="F6" s="65"/>
      <c r="G6" s="65"/>
      <c r="H6" s="65"/>
      <c r="I6" s="65"/>
      <c r="J6" s="65"/>
      <c r="K6" s="65"/>
      <c r="L6" s="65"/>
    </row>
    <row r="7" spans="2:17" ht="15" customHeight="1" x14ac:dyDescent="0.25">
      <c r="B7" s="119" t="s">
        <v>256</v>
      </c>
      <c r="C7" s="119"/>
      <c r="D7" s="119"/>
      <c r="E7" s="119"/>
      <c r="F7" s="119"/>
      <c r="G7" s="119"/>
      <c r="H7" s="119"/>
      <c r="I7" s="119"/>
      <c r="J7" s="119"/>
      <c r="K7" s="65"/>
      <c r="L7" s="65"/>
    </row>
    <row r="8" spans="2:17" ht="15" customHeight="1" x14ac:dyDescent="0.25">
      <c r="B8" s="119" t="s">
        <v>257</v>
      </c>
      <c r="C8" s="119"/>
      <c r="D8" s="119"/>
      <c r="E8" s="119"/>
      <c r="F8" s="119"/>
      <c r="G8" s="119"/>
      <c r="H8" s="119"/>
      <c r="I8" s="119"/>
      <c r="J8" s="119"/>
      <c r="K8" s="65"/>
      <c r="L8" s="65"/>
    </row>
    <row r="9" spans="2:17" ht="15" customHeight="1" x14ac:dyDescent="0.25">
      <c r="B9" s="119" t="s">
        <v>258</v>
      </c>
      <c r="C9" s="119"/>
      <c r="D9" s="119"/>
      <c r="E9" s="119"/>
      <c r="F9" s="119"/>
      <c r="G9" s="119"/>
      <c r="H9" s="119"/>
      <c r="I9" s="119"/>
      <c r="J9" s="119"/>
      <c r="K9" s="65"/>
      <c r="L9" s="65"/>
    </row>
    <row r="10" spans="2:17" ht="15" customHeight="1" x14ac:dyDescent="0.25">
      <c r="B10" s="67"/>
      <c r="C10" s="67"/>
      <c r="D10" s="67"/>
      <c r="E10" s="67"/>
      <c r="F10" s="67"/>
      <c r="G10" s="67"/>
      <c r="H10" s="67"/>
      <c r="I10" s="67"/>
      <c r="J10" s="67"/>
      <c r="K10" s="65"/>
      <c r="L10" s="65"/>
    </row>
    <row r="11" spans="2:17" ht="15" customHeight="1" x14ac:dyDescent="0.25">
      <c r="B11" s="68" t="s">
        <v>271</v>
      </c>
      <c r="C11" s="67"/>
      <c r="D11" s="67"/>
      <c r="E11" s="67"/>
      <c r="F11" s="67"/>
      <c r="G11" s="67"/>
      <c r="H11" s="67"/>
      <c r="I11" s="67"/>
      <c r="J11" s="67"/>
      <c r="K11" s="65"/>
      <c r="L11" s="65"/>
    </row>
    <row r="12" spans="2:17" ht="15" customHeight="1" x14ac:dyDescent="0.25">
      <c r="B12" s="2"/>
      <c r="C12" s="1"/>
      <c r="D12" s="1"/>
      <c r="E12" s="1"/>
      <c r="F12" s="1"/>
      <c r="G12" s="1"/>
      <c r="H12" s="1"/>
      <c r="I12" s="1"/>
      <c r="J12" s="1"/>
    </row>
    <row r="13" spans="2:17" ht="15" customHeight="1" x14ac:dyDescent="0.25">
      <c r="B13" s="71" t="s">
        <v>259</v>
      </c>
      <c r="C13" s="71">
        <v>7</v>
      </c>
      <c r="D13" s="1"/>
      <c r="E13" s="1"/>
      <c r="F13" s="1"/>
      <c r="G13" s="1"/>
      <c r="H13" s="1"/>
      <c r="I13" s="1"/>
      <c r="J13" s="1"/>
    </row>
    <row r="14" spans="2:17" ht="15" customHeight="1" x14ac:dyDescent="0.25">
      <c r="K14" s="126"/>
      <c r="L14" s="126"/>
      <c r="M14" s="126"/>
      <c r="N14" s="102" t="s">
        <v>276</v>
      </c>
      <c r="O14" s="102"/>
      <c r="P14" s="102"/>
      <c r="Q14" s="102"/>
    </row>
    <row r="15" spans="2:17" ht="60" x14ac:dyDescent="0.25">
      <c r="B15" s="32" t="s">
        <v>0</v>
      </c>
      <c r="C15" s="24" t="s">
        <v>1</v>
      </c>
      <c r="D15" s="24" t="s">
        <v>2</v>
      </c>
      <c r="E15" s="24" t="s">
        <v>3</v>
      </c>
      <c r="F15" s="24" t="s">
        <v>4</v>
      </c>
      <c r="G15" s="25" t="s">
        <v>5</v>
      </c>
      <c r="H15" s="26" t="s">
        <v>6</v>
      </c>
      <c r="I15" s="26" t="s">
        <v>7</v>
      </c>
      <c r="J15" s="26" t="s">
        <v>8</v>
      </c>
      <c r="K15" s="5" t="s">
        <v>9</v>
      </c>
      <c r="L15" s="6" t="s">
        <v>10</v>
      </c>
      <c r="M15" s="98" t="s">
        <v>11</v>
      </c>
      <c r="N15" s="83" t="s">
        <v>277</v>
      </c>
      <c r="O15" s="84" t="s">
        <v>278</v>
      </c>
      <c r="P15" s="84" t="s">
        <v>279</v>
      </c>
      <c r="Q15" s="84" t="s">
        <v>280</v>
      </c>
    </row>
    <row r="16" spans="2:17" x14ac:dyDescent="0.25">
      <c r="B16" s="32">
        <v>1</v>
      </c>
      <c r="C16" s="33" t="s">
        <v>217</v>
      </c>
      <c r="D16" s="33" t="s">
        <v>218</v>
      </c>
      <c r="E16" s="33" t="s">
        <v>219</v>
      </c>
      <c r="F16" s="33" t="s">
        <v>220</v>
      </c>
      <c r="G16" s="28">
        <v>41748527</v>
      </c>
      <c r="H16" s="34" t="s">
        <v>190</v>
      </c>
      <c r="I16" s="33" t="s">
        <v>18</v>
      </c>
      <c r="J16" s="33" t="s">
        <v>18</v>
      </c>
      <c r="K16" s="58">
        <v>769000</v>
      </c>
      <c r="L16" s="14">
        <f>(K16*19%)</f>
        <v>146110</v>
      </c>
      <c r="M16" s="15">
        <f>+K16+L16</f>
        <v>915110</v>
      </c>
      <c r="N16" s="81">
        <f>+M16*45/100</f>
        <v>411799.5</v>
      </c>
      <c r="O16" s="81">
        <f>+M16*30/100</f>
        <v>274533</v>
      </c>
      <c r="P16" s="81">
        <f>+M16*15/100</f>
        <v>137266.5</v>
      </c>
      <c r="Q16" s="81">
        <f>+M16*10/100</f>
        <v>91511</v>
      </c>
    </row>
    <row r="17" spans="2:17" x14ac:dyDescent="0.25">
      <c r="B17" s="32">
        <v>2</v>
      </c>
      <c r="C17" s="33" t="s">
        <v>221</v>
      </c>
      <c r="D17" s="33" t="s">
        <v>218</v>
      </c>
      <c r="E17" s="33" t="s">
        <v>56</v>
      </c>
      <c r="F17" s="33" t="s">
        <v>222</v>
      </c>
      <c r="G17" s="28">
        <v>41838202</v>
      </c>
      <c r="H17" s="34" t="s">
        <v>190</v>
      </c>
      <c r="I17" s="33" t="s">
        <v>18</v>
      </c>
      <c r="J17" s="33" t="s">
        <v>18</v>
      </c>
      <c r="K17" s="58">
        <v>769000</v>
      </c>
      <c r="L17" s="14">
        <f>(K17*19%)</f>
        <v>146110</v>
      </c>
      <c r="M17" s="15">
        <f t="shared" ref="M17:M25" si="0">+K17+L17</f>
        <v>915110</v>
      </c>
      <c r="N17" s="81">
        <f t="shared" ref="N17:N25" si="1">+M17*45/100</f>
        <v>411799.5</v>
      </c>
      <c r="O17" s="81">
        <f t="shared" ref="O17:O25" si="2">+M17*30/100</f>
        <v>274533</v>
      </c>
      <c r="P17" s="81">
        <f t="shared" ref="P17:P25" si="3">+M17*15/100</f>
        <v>137266.5</v>
      </c>
      <c r="Q17" s="81">
        <f t="shared" ref="Q17:Q25" si="4">+M17*10/100</f>
        <v>91511</v>
      </c>
    </row>
    <row r="18" spans="2:17" x14ac:dyDescent="0.25">
      <c r="B18" s="32">
        <v>3</v>
      </c>
      <c r="C18" s="33" t="s">
        <v>223</v>
      </c>
      <c r="D18" s="33" t="s">
        <v>218</v>
      </c>
      <c r="E18" s="33" t="s">
        <v>56</v>
      </c>
      <c r="F18" s="33" t="s">
        <v>222</v>
      </c>
      <c r="G18" s="28">
        <v>42188699</v>
      </c>
      <c r="H18" s="34" t="s">
        <v>190</v>
      </c>
      <c r="I18" s="33" t="s">
        <v>18</v>
      </c>
      <c r="J18" s="33" t="s">
        <v>18</v>
      </c>
      <c r="K18" s="58">
        <v>769000</v>
      </c>
      <c r="L18" s="14">
        <f t="shared" ref="L18:L25" si="5">(K18*19%)</f>
        <v>146110</v>
      </c>
      <c r="M18" s="15">
        <f t="shared" si="0"/>
        <v>915110</v>
      </c>
      <c r="N18" s="81">
        <f t="shared" si="1"/>
        <v>411799.5</v>
      </c>
      <c r="O18" s="81">
        <f t="shared" si="2"/>
        <v>274533</v>
      </c>
      <c r="P18" s="81">
        <f t="shared" si="3"/>
        <v>137266.5</v>
      </c>
      <c r="Q18" s="81">
        <f t="shared" si="4"/>
        <v>91511</v>
      </c>
    </row>
    <row r="19" spans="2:17" x14ac:dyDescent="0.25">
      <c r="B19" s="32">
        <v>4</v>
      </c>
      <c r="C19" s="33" t="s">
        <v>224</v>
      </c>
      <c r="D19" s="33" t="s">
        <v>218</v>
      </c>
      <c r="E19" s="33" t="s">
        <v>56</v>
      </c>
      <c r="F19" s="33" t="s">
        <v>222</v>
      </c>
      <c r="G19" s="28">
        <v>42188700</v>
      </c>
      <c r="H19" s="34" t="s">
        <v>190</v>
      </c>
      <c r="I19" s="33" t="s">
        <v>18</v>
      </c>
      <c r="J19" s="33" t="s">
        <v>18</v>
      </c>
      <c r="K19" s="58">
        <v>769000</v>
      </c>
      <c r="L19" s="14">
        <f t="shared" si="5"/>
        <v>146110</v>
      </c>
      <c r="M19" s="15">
        <f>+K19+L19</f>
        <v>915110</v>
      </c>
      <c r="N19" s="81">
        <f t="shared" si="1"/>
        <v>411799.5</v>
      </c>
      <c r="O19" s="81">
        <f t="shared" si="2"/>
        <v>274533</v>
      </c>
      <c r="P19" s="81">
        <f t="shared" si="3"/>
        <v>137266.5</v>
      </c>
      <c r="Q19" s="81">
        <f t="shared" si="4"/>
        <v>91511</v>
      </c>
    </row>
    <row r="20" spans="2:17" x14ac:dyDescent="0.25">
      <c r="B20" s="32">
        <v>5</v>
      </c>
      <c r="C20" s="33" t="s">
        <v>225</v>
      </c>
      <c r="D20" s="33" t="s">
        <v>226</v>
      </c>
      <c r="E20" s="33" t="s">
        <v>227</v>
      </c>
      <c r="F20" s="33" t="s">
        <v>228</v>
      </c>
      <c r="G20" s="28">
        <v>68175102</v>
      </c>
      <c r="H20" s="34" t="s">
        <v>190</v>
      </c>
      <c r="I20" s="33" t="s">
        <v>18</v>
      </c>
      <c r="J20" s="33" t="s">
        <v>18</v>
      </c>
      <c r="K20" s="58">
        <v>769000</v>
      </c>
      <c r="L20" s="14">
        <f t="shared" si="5"/>
        <v>146110</v>
      </c>
      <c r="M20" s="15">
        <f t="shared" si="0"/>
        <v>915110</v>
      </c>
      <c r="N20" s="81">
        <f t="shared" si="1"/>
        <v>411799.5</v>
      </c>
      <c r="O20" s="81">
        <f t="shared" si="2"/>
        <v>274533</v>
      </c>
      <c r="P20" s="81">
        <f t="shared" si="3"/>
        <v>137266.5</v>
      </c>
      <c r="Q20" s="81">
        <f t="shared" si="4"/>
        <v>91511</v>
      </c>
    </row>
    <row r="21" spans="2:17" x14ac:dyDescent="0.25">
      <c r="B21" s="32">
        <v>6</v>
      </c>
      <c r="C21" s="33" t="s">
        <v>229</v>
      </c>
      <c r="D21" s="33" t="s">
        <v>230</v>
      </c>
      <c r="E21" s="33" t="s">
        <v>231</v>
      </c>
      <c r="F21" s="33" t="s">
        <v>232</v>
      </c>
      <c r="G21" s="28" t="s">
        <v>233</v>
      </c>
      <c r="H21" s="34" t="s">
        <v>190</v>
      </c>
      <c r="I21" s="33" t="s">
        <v>18</v>
      </c>
      <c r="J21" s="33" t="s">
        <v>18</v>
      </c>
      <c r="K21" s="58">
        <v>769000</v>
      </c>
      <c r="L21" s="14">
        <f t="shared" si="5"/>
        <v>146110</v>
      </c>
      <c r="M21" s="15">
        <f t="shared" si="0"/>
        <v>915110</v>
      </c>
      <c r="N21" s="81">
        <f t="shared" si="1"/>
        <v>411799.5</v>
      </c>
      <c r="O21" s="81">
        <f t="shared" si="2"/>
        <v>274533</v>
      </c>
      <c r="P21" s="81">
        <f t="shared" si="3"/>
        <v>137266.5</v>
      </c>
      <c r="Q21" s="81">
        <f t="shared" si="4"/>
        <v>91511</v>
      </c>
    </row>
    <row r="22" spans="2:17" x14ac:dyDescent="0.25">
      <c r="B22" s="32">
        <v>7</v>
      </c>
      <c r="C22" s="33" t="s">
        <v>234</v>
      </c>
      <c r="D22" s="33" t="s">
        <v>235</v>
      </c>
      <c r="E22" s="33" t="s">
        <v>231</v>
      </c>
      <c r="F22" s="33" t="s">
        <v>236</v>
      </c>
      <c r="G22" s="28" t="s">
        <v>237</v>
      </c>
      <c r="H22" s="34" t="s">
        <v>190</v>
      </c>
      <c r="I22" s="33" t="s">
        <v>18</v>
      </c>
      <c r="J22" s="33" t="s">
        <v>18</v>
      </c>
      <c r="K22" s="58">
        <v>769000</v>
      </c>
      <c r="L22" s="14">
        <f t="shared" si="5"/>
        <v>146110</v>
      </c>
      <c r="M22" s="15">
        <f t="shared" si="0"/>
        <v>915110</v>
      </c>
      <c r="N22" s="81">
        <f t="shared" si="1"/>
        <v>411799.5</v>
      </c>
      <c r="O22" s="81">
        <f t="shared" si="2"/>
        <v>274533</v>
      </c>
      <c r="P22" s="81">
        <f t="shared" si="3"/>
        <v>137266.5</v>
      </c>
      <c r="Q22" s="81">
        <f t="shared" si="4"/>
        <v>91511</v>
      </c>
    </row>
    <row r="23" spans="2:17" x14ac:dyDescent="0.25">
      <c r="B23" s="32">
        <v>8</v>
      </c>
      <c r="C23" s="33" t="s">
        <v>238</v>
      </c>
      <c r="D23" s="33" t="s">
        <v>218</v>
      </c>
      <c r="E23" s="33" t="s">
        <v>239</v>
      </c>
      <c r="F23" s="33" t="s">
        <v>240</v>
      </c>
      <c r="G23" s="28">
        <v>40651676</v>
      </c>
      <c r="H23" s="34" t="s">
        <v>190</v>
      </c>
      <c r="I23" s="33" t="s">
        <v>18</v>
      </c>
      <c r="J23" s="33" t="s">
        <v>18</v>
      </c>
      <c r="K23" s="58">
        <v>769000</v>
      </c>
      <c r="L23" s="14">
        <f t="shared" si="5"/>
        <v>146110</v>
      </c>
      <c r="M23" s="15">
        <f t="shared" si="0"/>
        <v>915110</v>
      </c>
      <c r="N23" s="81">
        <f t="shared" si="1"/>
        <v>411799.5</v>
      </c>
      <c r="O23" s="81">
        <f t="shared" si="2"/>
        <v>274533</v>
      </c>
      <c r="P23" s="81">
        <f t="shared" si="3"/>
        <v>137266.5</v>
      </c>
      <c r="Q23" s="81">
        <f t="shared" si="4"/>
        <v>91511</v>
      </c>
    </row>
    <row r="24" spans="2:17" x14ac:dyDescent="0.25">
      <c r="B24" s="32">
        <v>9</v>
      </c>
      <c r="C24" s="33" t="s">
        <v>241</v>
      </c>
      <c r="D24" s="33" t="s">
        <v>242</v>
      </c>
      <c r="E24" s="33" t="s">
        <v>243</v>
      </c>
      <c r="F24" s="33" t="s">
        <v>244</v>
      </c>
      <c r="G24" s="28" t="s">
        <v>245</v>
      </c>
      <c r="H24" s="34" t="s">
        <v>190</v>
      </c>
      <c r="I24" s="33" t="s">
        <v>18</v>
      </c>
      <c r="J24" s="33" t="s">
        <v>18</v>
      </c>
      <c r="K24" s="58">
        <v>769000</v>
      </c>
      <c r="L24" s="14">
        <f t="shared" si="5"/>
        <v>146110</v>
      </c>
      <c r="M24" s="15">
        <f t="shared" si="0"/>
        <v>915110</v>
      </c>
      <c r="N24" s="81">
        <f t="shared" si="1"/>
        <v>411799.5</v>
      </c>
      <c r="O24" s="81">
        <f t="shared" si="2"/>
        <v>274533</v>
      </c>
      <c r="P24" s="81">
        <f t="shared" si="3"/>
        <v>137266.5</v>
      </c>
      <c r="Q24" s="81">
        <f t="shared" si="4"/>
        <v>91511</v>
      </c>
    </row>
    <row r="25" spans="2:17" ht="90" x14ac:dyDescent="0.25">
      <c r="B25" s="32">
        <v>10</v>
      </c>
      <c r="C25" s="44" t="s">
        <v>246</v>
      </c>
      <c r="D25" s="44" t="s">
        <v>226</v>
      </c>
      <c r="E25" s="44" t="s">
        <v>247</v>
      </c>
      <c r="F25" s="44" t="s">
        <v>248</v>
      </c>
      <c r="G25" s="63" t="s">
        <v>249</v>
      </c>
      <c r="H25" s="27" t="s">
        <v>250</v>
      </c>
      <c r="I25" s="33" t="s">
        <v>18</v>
      </c>
      <c r="J25" s="33" t="s">
        <v>18</v>
      </c>
      <c r="K25" s="58">
        <v>2323000</v>
      </c>
      <c r="L25" s="14">
        <f t="shared" si="5"/>
        <v>441370</v>
      </c>
      <c r="M25" s="15">
        <f t="shared" si="0"/>
        <v>2764370</v>
      </c>
      <c r="N25" s="81">
        <f t="shared" si="1"/>
        <v>1243966.5</v>
      </c>
      <c r="O25" s="81">
        <f t="shared" si="2"/>
        <v>829311</v>
      </c>
      <c r="P25" s="81">
        <f t="shared" si="3"/>
        <v>414655.5</v>
      </c>
      <c r="Q25" s="81">
        <f t="shared" si="4"/>
        <v>276437</v>
      </c>
    </row>
    <row r="26" spans="2:17" ht="15" customHeight="1" x14ac:dyDescent="0.25">
      <c r="B26" s="151" t="s">
        <v>93</v>
      </c>
      <c r="C26" s="151"/>
      <c r="D26" s="151"/>
      <c r="E26" s="151"/>
      <c r="F26" s="151"/>
      <c r="G26" s="151"/>
      <c r="H26" s="151"/>
      <c r="M26" s="64">
        <f>SUM(M16:M25)</f>
        <v>11000360</v>
      </c>
      <c r="N26" s="64">
        <f t="shared" ref="N26:Q26" si="6">SUM(N16:N25)</f>
        <v>4950162</v>
      </c>
      <c r="O26" s="64">
        <f t="shared" si="6"/>
        <v>3300108</v>
      </c>
      <c r="P26" s="64">
        <f t="shared" si="6"/>
        <v>1650054</v>
      </c>
      <c r="Q26" s="64">
        <f t="shared" si="6"/>
        <v>1100036</v>
      </c>
    </row>
    <row r="28" spans="2:17" ht="15" customHeight="1" x14ac:dyDescent="0.25">
      <c r="C28" s="141" t="s">
        <v>89</v>
      </c>
      <c r="D28" s="141"/>
      <c r="E28" s="141"/>
      <c r="F28" s="141"/>
      <c r="G28" s="141"/>
      <c r="H28" s="141" t="s">
        <v>90</v>
      </c>
      <c r="I28" s="141"/>
      <c r="J28" s="141"/>
      <c r="K28" s="30"/>
      <c r="L28" s="30"/>
    </row>
    <row r="29" spans="2:17" ht="30" customHeight="1" x14ac:dyDescent="0.25">
      <c r="C29" s="141"/>
      <c r="D29" s="141"/>
      <c r="E29" s="141"/>
      <c r="F29" s="141"/>
      <c r="G29" s="141"/>
      <c r="H29" s="141"/>
      <c r="I29" s="141"/>
      <c r="J29" s="141"/>
      <c r="K29" s="30"/>
      <c r="L29" s="30"/>
      <c r="N29" s="86" t="s">
        <v>281</v>
      </c>
      <c r="O29" s="88">
        <f>+N26+O26+P26+Q26</f>
        <v>11000360</v>
      </c>
    </row>
    <row r="30" spans="2:17" ht="159" customHeight="1" x14ac:dyDescent="0.25">
      <c r="C30" s="142" t="s">
        <v>251</v>
      </c>
      <c r="D30" s="142"/>
      <c r="E30" s="142"/>
      <c r="F30" s="142"/>
      <c r="G30" s="142"/>
      <c r="H30" s="142" t="s">
        <v>252</v>
      </c>
      <c r="I30" s="142"/>
      <c r="J30" s="142"/>
      <c r="K30" s="31"/>
      <c r="L30" s="31"/>
    </row>
    <row r="31" spans="2:17" ht="15.75" customHeight="1" x14ac:dyDescent="0.25"/>
    <row r="32" spans="2:17" ht="15.75" customHeight="1" thickBot="1" x14ac:dyDescent="0.3"/>
    <row r="33" spans="1:17" customFormat="1" ht="22.5" customHeight="1" x14ac:dyDescent="0.25">
      <c r="A33" s="116" t="s">
        <v>260</v>
      </c>
      <c r="B33" s="120"/>
      <c r="C33" s="121">
        <f>SUM(K16:K25)</f>
        <v>9244000</v>
      </c>
      <c r="D33" s="122"/>
      <c r="E33" s="122"/>
      <c r="F33" s="122"/>
      <c r="G33" s="122"/>
      <c r="N33" s="82"/>
      <c r="O33" s="82"/>
      <c r="P33" s="82"/>
      <c r="Q33" s="82"/>
    </row>
    <row r="34" spans="1:17" customFormat="1" ht="22.5" customHeight="1" x14ac:dyDescent="0.25">
      <c r="A34" s="106" t="s">
        <v>261</v>
      </c>
      <c r="B34" s="123"/>
      <c r="C34" s="110">
        <f>SUM(L16:L25)</f>
        <v>1756360</v>
      </c>
      <c r="D34" s="111"/>
      <c r="E34" s="111"/>
      <c r="F34" s="111"/>
      <c r="G34" s="111"/>
      <c r="N34" s="82"/>
      <c r="O34" s="82"/>
      <c r="P34" s="82"/>
      <c r="Q34" s="82"/>
    </row>
    <row r="35" spans="1:17" customFormat="1" ht="22.5" customHeight="1" thickBot="1" x14ac:dyDescent="0.3">
      <c r="A35" s="103" t="s">
        <v>262</v>
      </c>
      <c r="B35" s="109"/>
      <c r="C35" s="110">
        <f>SUM(M16:M25)</f>
        <v>11000360</v>
      </c>
      <c r="D35" s="111"/>
      <c r="E35" s="111"/>
      <c r="F35" s="111"/>
      <c r="G35" s="111"/>
      <c r="N35" s="82"/>
      <c r="O35" s="82"/>
      <c r="P35" s="82"/>
      <c r="Q35" s="82"/>
    </row>
    <row r="36" spans="1:17" customFormat="1" ht="15.75" thickBot="1" x14ac:dyDescent="0.3">
      <c r="A36" s="69"/>
      <c r="N36" s="82"/>
      <c r="O36" s="82"/>
      <c r="P36" s="82"/>
      <c r="Q36" s="82"/>
    </row>
    <row r="37" spans="1:17" customFormat="1" ht="15.75" thickBot="1" x14ac:dyDescent="0.3">
      <c r="A37" s="112" t="s">
        <v>263</v>
      </c>
      <c r="B37" s="113"/>
      <c r="C37" s="113"/>
      <c r="D37" s="113"/>
      <c r="E37" s="113"/>
      <c r="F37" s="113"/>
      <c r="G37" s="113"/>
      <c r="N37" s="82"/>
      <c r="O37" s="82"/>
      <c r="P37" s="82"/>
      <c r="Q37" s="82"/>
    </row>
    <row r="38" spans="1:17" customFormat="1" ht="15.75" thickBot="1" x14ac:dyDescent="0.3">
      <c r="A38" s="114"/>
      <c r="B38" s="115"/>
      <c r="C38" s="115"/>
      <c r="D38" s="115"/>
      <c r="E38" s="115"/>
      <c r="F38" s="115"/>
      <c r="G38" s="115"/>
      <c r="N38" s="82"/>
      <c r="O38" s="82"/>
      <c r="P38" s="82"/>
      <c r="Q38" s="82"/>
    </row>
    <row r="39" spans="1:17" customFormat="1" x14ac:dyDescent="0.25">
      <c r="A39" s="116" t="s">
        <v>264</v>
      </c>
      <c r="B39" s="117"/>
      <c r="C39" s="118" t="s">
        <v>272</v>
      </c>
      <c r="D39" s="118"/>
      <c r="E39" s="118"/>
      <c r="F39" s="118"/>
      <c r="G39" s="118"/>
      <c r="N39" s="82"/>
      <c r="O39" s="82"/>
      <c r="P39" s="82"/>
      <c r="Q39" s="82"/>
    </row>
    <row r="40" spans="1:17" customFormat="1" x14ac:dyDescent="0.25">
      <c r="A40" s="106" t="s">
        <v>265</v>
      </c>
      <c r="B40" s="107"/>
      <c r="C40" s="108" t="s">
        <v>273</v>
      </c>
      <c r="D40" s="108"/>
      <c r="E40" s="108"/>
      <c r="F40" s="108"/>
      <c r="G40" s="108"/>
      <c r="N40" s="82"/>
      <c r="O40" s="82"/>
      <c r="P40" s="82"/>
      <c r="Q40" s="82"/>
    </row>
    <row r="41" spans="1:17" customFormat="1" x14ac:dyDescent="0.25">
      <c r="A41" s="106" t="s">
        <v>266</v>
      </c>
      <c r="B41" s="107"/>
      <c r="C41" s="108" t="s">
        <v>274</v>
      </c>
      <c r="D41" s="108"/>
      <c r="E41" s="108"/>
      <c r="F41" s="108"/>
      <c r="G41" s="108"/>
      <c r="N41" s="82"/>
      <c r="O41" s="82"/>
      <c r="P41" s="82"/>
      <c r="Q41" s="82"/>
    </row>
    <row r="42" spans="1:17" customFormat="1" x14ac:dyDescent="0.25">
      <c r="A42" s="106" t="s">
        <v>267</v>
      </c>
      <c r="B42" s="107"/>
      <c r="C42" s="108" t="s">
        <v>275</v>
      </c>
      <c r="D42" s="108"/>
      <c r="E42" s="108"/>
      <c r="F42" s="108"/>
      <c r="G42" s="108"/>
      <c r="N42" s="82"/>
      <c r="O42" s="82"/>
      <c r="P42" s="82"/>
      <c r="Q42" s="82"/>
    </row>
    <row r="43" spans="1:17" customFormat="1" ht="84" customHeight="1" thickBot="1" x14ac:dyDescent="0.3">
      <c r="A43" s="103" t="s">
        <v>268</v>
      </c>
      <c r="B43" s="104"/>
      <c r="C43" s="105"/>
      <c r="D43" s="105"/>
      <c r="E43" s="105"/>
      <c r="F43" s="105"/>
      <c r="G43" s="105"/>
      <c r="N43" s="82"/>
      <c r="O43" s="82"/>
      <c r="P43" s="82"/>
      <c r="Q43" s="82"/>
    </row>
    <row r="44" spans="1:17" ht="15.75" customHeight="1" x14ac:dyDescent="0.25"/>
    <row r="45" spans="1:17" ht="15.75" customHeight="1" x14ac:dyDescent="0.25"/>
    <row r="46" spans="1:17" ht="15.75" customHeight="1" x14ac:dyDescent="0.25"/>
    <row r="47" spans="1:17" ht="15.75" customHeight="1" x14ac:dyDescent="0.25"/>
    <row r="48" spans="1:1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sheetData>
  <mergeCells count="32">
    <mergeCell ref="B2:L2"/>
    <mergeCell ref="B3:L3"/>
    <mergeCell ref="B4:C4"/>
    <mergeCell ref="B6:C6"/>
    <mergeCell ref="B7:J7"/>
    <mergeCell ref="B8:J8"/>
    <mergeCell ref="B9:J9"/>
    <mergeCell ref="A33:B33"/>
    <mergeCell ref="C33:G33"/>
    <mergeCell ref="A34:B34"/>
    <mergeCell ref="C34:G34"/>
    <mergeCell ref="B26:H26"/>
    <mergeCell ref="C28:G29"/>
    <mergeCell ref="H28:J29"/>
    <mergeCell ref="C30:G30"/>
    <mergeCell ref="H30:J30"/>
    <mergeCell ref="N14:Q14"/>
    <mergeCell ref="A43:B43"/>
    <mergeCell ref="C43:G43"/>
    <mergeCell ref="A40:B40"/>
    <mergeCell ref="C40:G40"/>
    <mergeCell ref="A41:B41"/>
    <mergeCell ref="C41:G41"/>
    <mergeCell ref="A42:B42"/>
    <mergeCell ref="C42:G42"/>
    <mergeCell ref="A35:B35"/>
    <mergeCell ref="C35:G35"/>
    <mergeCell ref="A37:G37"/>
    <mergeCell ref="A38:G38"/>
    <mergeCell ref="A39:B39"/>
    <mergeCell ref="C39:G39"/>
    <mergeCell ref="K14:M1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GRUPO 1</vt:lpstr>
      <vt:lpstr>GRUPO 4</vt:lpstr>
      <vt:lpstr>GRUPO 5</vt:lpstr>
      <vt:lpstr>GRUPO 6</vt:lpstr>
      <vt:lpstr>GRUPO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Madleinn Alejandra Londoño Naspiran</dc:creator>
  <cp:lastModifiedBy>Gerencia</cp:lastModifiedBy>
  <dcterms:created xsi:type="dcterms:W3CDTF">2024-08-02T14:19:20Z</dcterms:created>
  <dcterms:modified xsi:type="dcterms:W3CDTF">2024-10-21T14:12:03Z</dcterms:modified>
</cp:coreProperties>
</file>