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E:\3. ESTRUCTURACIÓN PROCESOS 2024\LP - SEÑALIZACIÓN\ADENDA POR MANUAL 2024 OCT 15 2024\"/>
    </mc:Choice>
  </mc:AlternateContent>
  <xr:revisionPtr revIDLastSave="0" documentId="13_ncr:1_{B83A27E4-0BCB-4181-A5BA-72E40B2BB561}" xr6:coauthVersionLast="47" xr6:coauthVersionMax="47" xr10:uidLastSave="{00000000-0000-0000-0000-000000000000}"/>
  <bookViews>
    <workbookView xWindow="-38520" yWindow="-4785" windowWidth="38640" windowHeight="15720" tabRatio="776" activeTab="3" xr2:uid="{00000000-000D-0000-FFFF-FFFF00000000}"/>
  </bookViews>
  <sheets>
    <sheet name="P.O. OBRA POR VIGENCIA" sheetId="1" r:id="rId1"/>
    <sheet name="P.O. SUMINISTRO POR VIGENCIA" sheetId="2" r:id="rId2"/>
    <sheet name="OFERTA ECONOMICA P-1 OBRA" sheetId="3" r:id="rId3"/>
    <sheet name="OF ECONOMICA P-2 SUM Y TOTAL 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___PJ50">#REF!</definedName>
    <definedName name="_____pj51">#REF!</definedName>
    <definedName name="____PJ50">#REF!</definedName>
    <definedName name="____pj51">#REF!</definedName>
    <definedName name="___PJ50">#REF!</definedName>
    <definedName name="___pj51">#REF!</definedName>
    <definedName name="__222">#REF!</definedName>
    <definedName name="__PJ50">#REF!</definedName>
    <definedName name="__pj51">#REF!</definedName>
    <definedName name="_A1" localSheetId="3">{#N/A,#N/A,TRUE,"1842CWN0"}</definedName>
    <definedName name="_A1" localSheetId="1">{#N/A,#N/A,TRUE,"1842CWN0"}</definedName>
    <definedName name="_A1">{#N/A,#N/A,TRUE,"1842CWN0"}</definedName>
    <definedName name="_AAS1" localSheetId="3">{#N/A,#N/A,TRUE,"INGENIERIA";#N/A,#N/A,TRUE,"COMPRAS";#N/A,#N/A,TRUE,"DIRECCION";#N/A,#N/A,TRUE,"RESUMEN"}</definedName>
    <definedName name="_AAS1" localSheetId="1">{#N/A,#N/A,TRUE,"INGENIERIA";#N/A,#N/A,TRUE,"COMPRAS";#N/A,#N/A,TRUE,"DIRECCION";#N/A,#N/A,TRUE,"RESUMEN"}</definedName>
    <definedName name="_AAS1">{#N/A,#N/A,TRUE,"INGENIERIA";#N/A,#N/A,TRUE,"COMPRAS";#N/A,#N/A,TRUE,"DIRECCION";#N/A,#N/A,TRUE,"RESUMEN"}</definedName>
    <definedName name="_ABC1" localSheetId="3">{#N/A,#N/A,TRUE,"1842CWN0"}</definedName>
    <definedName name="_ABC1" localSheetId="1">{#N/A,#N/A,TRUE,"1842CWN0"}</definedName>
    <definedName name="_ABC1">{#N/A,#N/A,TRUE,"1842CWN0"}</definedName>
    <definedName name="_abc2" localSheetId="3">{#N/A,#N/A,TRUE,"1842CWN0"}</definedName>
    <definedName name="_abc2" localSheetId="1">{#N/A,#N/A,TRUE,"1842CWN0"}</definedName>
    <definedName name="_abc2">{#N/A,#N/A,TRUE,"1842CWN0"}</definedName>
    <definedName name="_APU221">#REF!</definedName>
    <definedName name="_APU465" localSheetId="3">[1]!absc</definedName>
    <definedName name="_APU465" localSheetId="2">[1]!absc</definedName>
    <definedName name="_APU465" localSheetId="0">[1]!absc</definedName>
    <definedName name="_APU465">[1]!absc</definedName>
    <definedName name="_Fill">#REF!</definedName>
    <definedName name="_Key1">#REF!</definedName>
    <definedName name="_Key2">#REF!</definedName>
    <definedName name="_Order1">255</definedName>
    <definedName name="_Order2">255</definedName>
    <definedName name="_Parse_Out">'[2]7422CW00'!#REF!</definedName>
    <definedName name="_PJ50">#REF!</definedName>
    <definedName name="_pj51">#REF!</definedName>
    <definedName name="_Regression_Int">1</definedName>
    <definedName name="_Sort">#REF!</definedName>
    <definedName name="A">#REF!</definedName>
    <definedName name="A_impresión_IM">#REF!</definedName>
    <definedName name="AA" localSheetId="3">{#N/A,#N/A,TRUE,"INGENIERIA";#N/A,#N/A,TRUE,"COMPRAS";#N/A,#N/A,TRUE,"DIRECCION";#N/A,#N/A,TRUE,"RESUMEN"}</definedName>
    <definedName name="AA" localSheetId="1">{#N/A,#N/A,TRUE,"INGENIERIA";#N/A,#N/A,TRUE,"COMPRAS";#N/A,#N/A,TRUE,"DIRECCION";#N/A,#N/A,TRUE,"RESUMEN"}</definedName>
    <definedName name="AA">{#N/A,#N/A,TRUE,"INGENIERIA";#N/A,#N/A,TRUE,"COMPRAS";#N/A,#N/A,TRUE,"DIRECCION";#N/A,#N/A,TRUE,"RESUMEN"}</definedName>
    <definedName name="AAS" localSheetId="3">{#N/A,#N/A,TRUE,"INGENIERIA";#N/A,#N/A,TRUE,"COMPRAS";#N/A,#N/A,TRUE,"DIRECCION";#N/A,#N/A,TRUE,"RESUMEN"}</definedName>
    <definedName name="AAS" localSheetId="1">{#N/A,#N/A,TRUE,"INGENIERIA";#N/A,#N/A,TRUE,"COMPRAS";#N/A,#N/A,TRUE,"DIRECCION";#N/A,#N/A,TRUE,"RESUMEN"}</definedName>
    <definedName name="AAS">{#N/A,#N/A,TRUE,"INGENIERIA";#N/A,#N/A,TRUE,"COMPRAS";#N/A,#N/A,TRUE,"DIRECCION";#N/A,#N/A,TRUE,"RESUMEN"}</definedName>
    <definedName name="ABCD">#REF!</definedName>
    <definedName name="ABCDE">#REF!</definedName>
    <definedName name="absc">#REF!</definedName>
    <definedName name="AccessDatabase">"C:\C-314\VOLUMENES\volfin4.mdb"</definedName>
    <definedName name="adoq" localSheetId="3">[3]!absc</definedName>
    <definedName name="adoq" localSheetId="2">[3]!absc</definedName>
    <definedName name="adoq" localSheetId="0">[3]!absc</definedName>
    <definedName name="adoq">[3]!absc</definedName>
    <definedName name="alc" localSheetId="3">[4]!absc</definedName>
    <definedName name="alc" localSheetId="2">[4]!absc</definedName>
    <definedName name="alc" localSheetId="0">[4]!absc</definedName>
    <definedName name="alc">[4]!absc</definedName>
    <definedName name="AÑOWUIE">'[5]Res-Accide-10'!$R$2:$R$7</definedName>
    <definedName name="APU" localSheetId="3">[6]!absc</definedName>
    <definedName name="APU" localSheetId="2">[6]!absc</definedName>
    <definedName name="APU" localSheetId="0">[6]!absc</definedName>
    <definedName name="APU">[6]!absc</definedName>
    <definedName name="APU221.1">#REF!</definedName>
    <definedName name="APU221.2">#REF!</definedName>
    <definedName name="asdfñk" localSheetId="3">[7]!absc</definedName>
    <definedName name="asdfñk" localSheetId="2">[7]!absc</definedName>
    <definedName name="asdfñk" localSheetId="0">[7]!absc</definedName>
    <definedName name="asdfñk">[7]!absc</definedName>
    <definedName name="AUMENTO">'[8]EQUIPOS TRANSPOR SALARIO'!$O$1</definedName>
    <definedName name="AUMENTO1">'[9]EQUIPOS TRANSPOR SALARIO'!$U$1</definedName>
    <definedName name="auto1">#REF!</definedName>
    <definedName name="auto2">#REF!</definedName>
    <definedName name="b">#REF!</definedName>
    <definedName name="C_">#REF!</definedName>
    <definedName name="CANT">#REF!</definedName>
    <definedName name="CCCCCC">'[10]A. P. U.'!#REF!</definedName>
    <definedName name="ccto210">#REF!</definedName>
    <definedName name="civ" localSheetId="3">{#N/A,#N/A,TRUE,"1842CWN0"}</definedName>
    <definedName name="civ" localSheetId="1">{#N/A,#N/A,TRUE,"1842CWN0"}</definedName>
    <definedName name="civ">{#N/A,#N/A,TRUE,"1842CWN0"}</definedName>
    <definedName name="dd" localSheetId="3">{#N/A,#N/A,TRUE,"INGENIERIA";#N/A,#N/A,TRUE,"COMPRAS";#N/A,#N/A,TRUE,"DIRECCION";#N/A,#N/A,TRUE,"RESUMEN"}</definedName>
    <definedName name="dd" localSheetId="1">{#N/A,#N/A,TRUE,"INGENIERIA";#N/A,#N/A,TRUE,"COMPRAS";#N/A,#N/A,TRUE,"DIRECCION";#N/A,#N/A,TRUE,"RESUMEN"}</definedName>
    <definedName name="dd">{#N/A,#N/A,TRUE,"INGENIERIA";#N/A,#N/A,TRUE,"COMPRAS";#N/A,#N/A,TRUE,"DIRECCION";#N/A,#N/A,TRUE,"RESUMEN"}</definedName>
    <definedName name="DDE" localSheetId="3">{#N/A,#N/A,TRUE,"1842CWN0"}</definedName>
    <definedName name="DDE" localSheetId="1">{#N/A,#N/A,TRUE,"1842CWN0"}</definedName>
    <definedName name="DDE">{#N/A,#N/A,TRUE,"1842CWN0"}</definedName>
    <definedName name="DFDE" localSheetId="3">{#N/A,#N/A,TRUE,"1842CWN0"}</definedName>
    <definedName name="DFDE" localSheetId="1">{#N/A,#N/A,TRUE,"1842CWN0"}</definedName>
    <definedName name="DFDE">{#N/A,#N/A,TRUE,"1842CWN0"}</definedName>
    <definedName name="DFEET" localSheetId="3">{#N/A,#N/A,TRUE,"INGENIERIA";#N/A,#N/A,TRUE,"COMPRAS";#N/A,#N/A,TRUE,"DIRECCION";#N/A,#N/A,TRUE,"RESUMEN"}</definedName>
    <definedName name="DFEET" localSheetId="1">{#N/A,#N/A,TRUE,"INGENIERIA";#N/A,#N/A,TRUE,"COMPRAS";#N/A,#N/A,TRUE,"DIRECCION";#N/A,#N/A,TRUE,"RESUMEN"}</definedName>
    <definedName name="DFEET">{#N/A,#N/A,TRUE,"INGENIERIA";#N/A,#N/A,TRUE,"COMPRAS";#N/A,#N/A,TRUE,"DIRECCION";#N/A,#N/A,TRUE,"RESUMEN"}</definedName>
    <definedName name="DGFEE" localSheetId="3">{#N/A,#N/A,TRUE,"1842CWN0"}</definedName>
    <definedName name="DGFEE" localSheetId="1">{#N/A,#N/A,TRUE,"1842CWN0"}</definedName>
    <definedName name="DGFEE">{#N/A,#N/A,TRUE,"1842CWN0"}</definedName>
    <definedName name="DGFGGHF" localSheetId="3">{#N/A,#N/A,TRUE,"INGENIERIA";#N/A,#N/A,TRUE,"COMPRAS";#N/A,#N/A,TRUE,"DIRECCION";#N/A,#N/A,TRUE,"RESUMEN"}</definedName>
    <definedName name="DGFGGHF" localSheetId="1">{#N/A,#N/A,TRUE,"INGENIERIA";#N/A,#N/A,TRUE,"COMPRAS";#N/A,#N/A,TRUE,"DIRECCION";#N/A,#N/A,TRUE,"RESUMEN"}</definedName>
    <definedName name="DGFGGHF">{#N/A,#N/A,TRUE,"INGENIERIA";#N/A,#N/A,TRUE,"COMPRAS";#N/A,#N/A,TRUE,"DIRECCION";#N/A,#N/A,TRUE,"RESUMEN"}</definedName>
    <definedName name="DGFR" localSheetId="3">{#N/A,#N/A,TRUE,"1842CWN0"}</definedName>
    <definedName name="DGFR" localSheetId="1">{#N/A,#N/A,TRUE,"1842CWN0"}</definedName>
    <definedName name="DGFR">{#N/A,#N/A,TRUE,"1842CWN0"}</definedName>
    <definedName name="DGGGHHJT" localSheetId="3">{#N/A,#N/A,TRUE,"INGENIERIA";#N/A,#N/A,TRUE,"COMPRAS";#N/A,#N/A,TRUE,"DIRECCION";#N/A,#N/A,TRUE,"RESUMEN"}</definedName>
    <definedName name="DGGGHHJT" localSheetId="1">{#N/A,#N/A,TRUE,"INGENIERIA";#N/A,#N/A,TRUE,"COMPRAS";#N/A,#N/A,TRUE,"DIRECCION";#N/A,#N/A,TRUE,"RESUMEN"}</definedName>
    <definedName name="DGGGHHJT">{#N/A,#N/A,TRUE,"INGENIERIA";#N/A,#N/A,TRUE,"COMPRAS";#N/A,#N/A,TRUE,"DIRECCION";#N/A,#N/A,TRUE,"RESUMEN"}</definedName>
    <definedName name="DGRR" localSheetId="3">{#N/A,#N/A,TRUE,"INGENIERIA";#N/A,#N/A,TRUE,"COMPRAS";#N/A,#N/A,TRUE,"DIRECCION";#N/A,#N/A,TRUE,"RESUMEN"}</definedName>
    <definedName name="DGRR" localSheetId="1">{#N/A,#N/A,TRUE,"INGENIERIA";#N/A,#N/A,TRUE,"COMPRAS";#N/A,#N/A,TRUE,"DIRECCION";#N/A,#N/A,TRUE,"RESUMEN"}</definedName>
    <definedName name="DGRR">{#N/A,#N/A,TRUE,"INGENIERIA";#N/A,#N/A,TRUE,"COMPRAS";#N/A,#N/A,TRUE,"DIRECCION";#N/A,#N/A,TRUE,"RESUMEN"}</definedName>
    <definedName name="diego">#REF!</definedName>
    <definedName name="diego1">#REF!</definedName>
    <definedName name="DURACION" localSheetId="3">[8]Administración!$K$7</definedName>
    <definedName name="DURACION" localSheetId="1">[8]Administración!$K$7</definedName>
    <definedName name="DURACION">[11]Administración!$K$7</definedName>
    <definedName name="DWPRICE">#REF!</definedName>
    <definedName name="EQUIPO">#REF!</definedName>
    <definedName name="ESTRUCTURA" localSheetId="3">{#N/A,#N/A,TRUE,"INGENIERIA";#N/A,#N/A,TRUE,"COMPRAS";#N/A,#N/A,TRUE,"DIRECCION";#N/A,#N/A,TRUE,"RESUMEN"}</definedName>
    <definedName name="ESTRUCTURA" localSheetId="1">{#N/A,#N/A,TRUE,"INGENIERIA";#N/A,#N/A,TRUE,"COMPRAS";#N/A,#N/A,TRUE,"DIRECCION";#N/A,#N/A,TRUE,"RESUMEN"}</definedName>
    <definedName name="ESTRUCTURA">{#N/A,#N/A,TRUE,"INGENIERIA";#N/A,#N/A,TRUE,"COMPRAS";#N/A,#N/A,TRUE,"DIRECCION";#N/A,#N/A,TRUE,"RESUMEN"}</definedName>
    <definedName name="EXCROC">'[12]Análisis de precios'!$H$52</definedName>
    <definedName name="fd">'[10]A. P. U.'!#REF!</definedName>
    <definedName name="fhg" localSheetId="3">{#N/A,#N/A,TRUE,"1842CWN0"}</definedName>
    <definedName name="fhg" localSheetId="1">{#N/A,#N/A,TRUE,"1842CWN0"}</definedName>
    <definedName name="fhg">{#N/A,#N/A,TRUE,"1842CWN0"}</definedName>
    <definedName name="GKJDGDIJZ">"Imagen 3"</definedName>
    <definedName name="GRUPO1">#REF!</definedName>
    <definedName name="GRUPO2">#REF!</definedName>
    <definedName name="HOJA1">#REF!</definedName>
    <definedName name="I">#REF!</definedName>
    <definedName name="IF">'[10]A. P. U.'!#REF!</definedName>
    <definedName name="INCREM">[8]PERSONAL!$K$2</definedName>
    <definedName name="inf">#REF!</definedName>
    <definedName name="INFG">#REF!</definedName>
    <definedName name="INV_11">'[13]PR 1'!$A$2:$N$655</definedName>
    <definedName name="ITEM">#REF!</definedName>
    <definedName name="KDL" localSheetId="3">{#N/A,#N/A,TRUE,"1842CWN0"}</definedName>
    <definedName name="KDL" localSheetId="1">{#N/A,#N/A,TRUE,"1842CWN0"}</definedName>
    <definedName name="KDL">{#N/A,#N/A,TRUE,"1842CWN0"}</definedName>
    <definedName name="LICITACION">#REF!</definedName>
    <definedName name="LOCA" localSheetId="3">[14]!absc</definedName>
    <definedName name="LOCA" localSheetId="2">[14]!absc</definedName>
    <definedName name="LOCA" localSheetId="0">[14]!absc</definedName>
    <definedName name="LOCA">[14]!absc</definedName>
    <definedName name="LOCA1" localSheetId="3">[6]!absc</definedName>
    <definedName name="LOCA1" localSheetId="2">[6]!absc</definedName>
    <definedName name="LOCA1" localSheetId="0">[6]!absc</definedName>
    <definedName name="LOCA1">[6]!absc</definedName>
    <definedName name="MAL">'[15]Estado Resumen'!#REF!&lt;2.5</definedName>
    <definedName name="MALO">'[16]ESTADO VÍA-CRIT.TECNICO'!#REF!&lt;2.5</definedName>
    <definedName name="MAT">#REF!</definedName>
    <definedName name="met" localSheetId="3">{#N/A,#N/A,TRUE,"1842CWN0"}</definedName>
    <definedName name="met" localSheetId="1">{#N/A,#N/A,TRUE,"1842CWN0"}</definedName>
    <definedName name="met">{#N/A,#N/A,TRUE,"1842CWN0"}</definedName>
    <definedName name="metal" localSheetId="3">{#N/A,#N/A,TRUE,"1842CWN0"}</definedName>
    <definedName name="metal" localSheetId="1">{#N/A,#N/A,TRUE,"1842CWN0"}</definedName>
    <definedName name="metal">{#N/A,#N/A,TRUE,"1842CWN0"}</definedName>
    <definedName name="NM">#REF!</definedName>
    <definedName name="NNN" localSheetId="3">[1]!absc</definedName>
    <definedName name="NNN" localSheetId="2">[1]!absc</definedName>
    <definedName name="NNN" localSheetId="0">[1]!absc</definedName>
    <definedName name="NNN">[1]!absc</definedName>
    <definedName name="NOMBRE">#REF!</definedName>
    <definedName name="ooo">#REF!</definedName>
    <definedName name="PLZ" localSheetId="3">'OF ECONOMICA P-2 SUM Y TOTAL '!#REF!</definedName>
    <definedName name="PLZ" localSheetId="2">'OFERTA ECONOMICA P-1 OBRA'!#REF!</definedName>
    <definedName name="PLZ" localSheetId="0">'P.O. OBRA POR VIGENCIA'!#REF!</definedName>
    <definedName name="PLZ" localSheetId="1">'P.O. SUMINISTRO POR VIGENCIA'!#REF!</definedName>
    <definedName name="PLZ">[9]Presupuesto!$I$134</definedName>
    <definedName name="PRE">#REF!</definedName>
    <definedName name="Prest.">1.75</definedName>
    <definedName name="Print_Area_MI">#REF!</definedName>
    <definedName name="PROVISIONALES">#REF!</definedName>
    <definedName name="PRUEBA2">#REF!</definedName>
    <definedName name="REG">'[15]Estado Resumen'!XFC1&gt;2.5</definedName>
    <definedName name="REGULAR">'[16]ESTADO VÍA-CRIT.TECNICO'!XFC1&gt;2.5</definedName>
    <definedName name="rell">#REF!</definedName>
    <definedName name="RELLG">#REF!</definedName>
    <definedName name="t" localSheetId="3">[1]!absc</definedName>
    <definedName name="t" localSheetId="2">[1]!absc</definedName>
    <definedName name="t" localSheetId="0">[1]!absc</definedName>
    <definedName name="t">[1]!absc</definedName>
    <definedName name="TABLA">#REF!</definedName>
    <definedName name="TITULO">#REF!</definedName>
    <definedName name="TOTAL">#REF!</definedName>
    <definedName name="TRAT">[17]desmonte!$E$48</definedName>
    <definedName name="U">#REF!</definedName>
    <definedName name="valor1">#REF!</definedName>
    <definedName name="valor2">#REF!</definedName>
    <definedName name="VALOR3">#REF!</definedName>
    <definedName name="VVV">#REF!</definedName>
    <definedName name="WER">'[5]Res-Accide-10'!$S$2:$S$7</definedName>
    <definedName name="WILSON">'[5]Res-Accide-10'!#REF!</definedName>
    <definedName name="wrn.civil._.works." localSheetId="3">{#N/A,#N/A,TRUE,"1842CWN0"}</definedName>
    <definedName name="wrn.civil._.works." localSheetId="1">{#N/A,#N/A,TRUE,"1842CWN0"}</definedName>
    <definedName name="wrn.civil._.works.">{#N/A,#N/A,TRUE,"1842CWN0"}</definedName>
    <definedName name="wrn.FORMATOS." localSheetId="3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localSheetId="3">{#N/A,#N/A,TRUE,"INGENIERIA";#N/A,#N/A,TRUE,"COMPRAS";#N/A,#N/A,TRUE,"DIRECCION";#N/A,#N/A,TRUE,"RESUMEN"}</definedName>
    <definedName name="wrn.GERENCIA." localSheetId="1">{#N/A,#N/A,TRUE,"INGENIERIA";#N/A,#N/A,TRUE,"COMPRAS";#N/A,#N/A,TRUE,"DIRECCION";#N/A,#N/A,TRUE,"RESUMEN"}</definedName>
    <definedName name="wrn.GERENCIA.">{#N/A,#N/A,TRUE,"INGENIERIA";#N/A,#N/A,TRUE,"COMPRAS";#N/A,#N/A,TRUE,"DIRECCION";#N/A,#N/A,TRUE,"RESUMEN"}</definedName>
    <definedName name="XSW" localSheetId="3">{#N/A,#N/A,TRUE,"1842CWN0"}</definedName>
    <definedName name="XSW" localSheetId="1">{#N/A,#N/A,TRUE,"1842CWN0"}</definedName>
    <definedName name="XSW">{#N/A,#N/A,TRUE,"1842CWN0"}</definedName>
    <definedName name="XXXX">#REF!</definedName>
    <definedName name="XXXXXX">#REF!</definedName>
    <definedName name="XXXXXXXXXX">#REF!</definedName>
    <definedName name="XXXXXXXXXXXX">#REF!</definedName>
    <definedName name="XZS">#REF!</definedName>
    <definedName name="ZAQ" localSheetId="3">{#N/A,#N/A,TRUE,"INGENIERIA";#N/A,#N/A,TRUE,"COMPRAS";#N/A,#N/A,TRUE,"DIRECCION";#N/A,#N/A,TRUE,"RESUMEN"}</definedName>
    <definedName name="ZAQ" localSheetId="1">{#N/A,#N/A,TRUE,"INGENIERIA";#N/A,#N/A,TRUE,"COMPRAS";#N/A,#N/A,TRUE,"DIRECCION";#N/A,#N/A,TRUE,"RESUMEN"}</definedName>
    <definedName name="ZAQ">{#N/A,#N/A,TRUE,"INGENIERIA";#N/A,#N/A,TRUE,"COMPRAS";#N/A,#N/A,TRUE,"DIRECCION";#N/A,#N/A,TRUE,"RESUMEN"}</definedName>
    <definedName name="ZZZZZZZZZZZ">'[10]A.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25" roundtripDataChecksum="9q5q4FwQdMuw8YhtqmSXvVcK+JXjQi7YQa8cRk4ndQM="/>
    </ext>
  </extLst>
</workbook>
</file>

<file path=xl/calcChain.xml><?xml version="1.0" encoding="utf-8"?>
<calcChain xmlns="http://schemas.openxmlformats.org/spreadsheetml/2006/main">
  <c r="S12" i="2" l="1"/>
  <c r="S13" i="2"/>
  <c r="S14" i="2"/>
  <c r="S15" i="2"/>
  <c r="S16" i="2"/>
  <c r="S17" i="2"/>
  <c r="S18" i="2"/>
  <c r="S19" i="2"/>
  <c r="S20" i="2"/>
  <c r="S21" i="2"/>
  <c r="S22" i="2"/>
  <c r="S23" i="2"/>
  <c r="S11" i="2"/>
  <c r="S10" i="2"/>
  <c r="O12" i="2"/>
  <c r="O13" i="2"/>
  <c r="O14" i="2"/>
  <c r="O15" i="2"/>
  <c r="O16" i="2"/>
  <c r="O17" i="2"/>
  <c r="O18" i="2"/>
  <c r="O19" i="2"/>
  <c r="O20" i="2"/>
  <c r="O21" i="2"/>
  <c r="O22" i="2"/>
  <c r="O23" i="2"/>
  <c r="O11" i="2"/>
  <c r="O10" i="2"/>
  <c r="G12" i="2"/>
  <c r="G13" i="2"/>
  <c r="G14" i="2"/>
  <c r="G15" i="2"/>
  <c r="G16" i="2"/>
  <c r="G17" i="2"/>
  <c r="G18" i="2"/>
  <c r="G19" i="2"/>
  <c r="G20" i="2"/>
  <c r="G21" i="2"/>
  <c r="G22" i="2"/>
  <c r="G23" i="2"/>
  <c r="G11" i="2"/>
  <c r="G10" i="2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1" i="1"/>
  <c r="S10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1" i="1"/>
  <c r="O10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1" i="1"/>
  <c r="K10" i="1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10" i="2"/>
  <c r="E149" i="1"/>
  <c r="G131" i="1" l="1"/>
  <c r="G123" i="1"/>
  <c r="G115" i="1"/>
  <c r="G107" i="1"/>
  <c r="G93" i="1"/>
  <c r="G85" i="1"/>
  <c r="G77" i="1"/>
  <c r="G69" i="1"/>
  <c r="N27" i="4"/>
  <c r="N26" i="4"/>
  <c r="N25" i="4"/>
  <c r="S24" i="4"/>
  <c r="O24" i="4"/>
  <c r="K24" i="4"/>
  <c r="G24" i="4"/>
  <c r="S23" i="4"/>
  <c r="O23" i="4"/>
  <c r="K23" i="4"/>
  <c r="G23" i="4"/>
  <c r="S22" i="4"/>
  <c r="O22" i="4"/>
  <c r="K22" i="4"/>
  <c r="G22" i="4"/>
  <c r="S21" i="4"/>
  <c r="O21" i="4"/>
  <c r="K21" i="4"/>
  <c r="G21" i="4"/>
  <c r="S20" i="4"/>
  <c r="O20" i="4"/>
  <c r="K20" i="4"/>
  <c r="G20" i="4"/>
  <c r="S19" i="4"/>
  <c r="O19" i="4"/>
  <c r="K19" i="4"/>
  <c r="G19" i="4"/>
  <c r="S18" i="4"/>
  <c r="O18" i="4"/>
  <c r="K18" i="4"/>
  <c r="G18" i="4"/>
  <c r="S17" i="4"/>
  <c r="O17" i="4"/>
  <c r="K17" i="4"/>
  <c r="G17" i="4"/>
  <c r="S16" i="4"/>
  <c r="O16" i="4"/>
  <c r="K16" i="4"/>
  <c r="G16" i="4"/>
  <c r="S15" i="4"/>
  <c r="O15" i="4"/>
  <c r="K15" i="4"/>
  <c r="G15" i="4"/>
  <c r="S14" i="4"/>
  <c r="O14" i="4"/>
  <c r="K14" i="4"/>
  <c r="G14" i="4"/>
  <c r="S13" i="4"/>
  <c r="O13" i="4"/>
  <c r="K13" i="4"/>
  <c r="G13" i="4"/>
  <c r="S12" i="4"/>
  <c r="O12" i="4"/>
  <c r="K12" i="4"/>
  <c r="G12" i="4"/>
  <c r="S11" i="4"/>
  <c r="O11" i="4"/>
  <c r="K11" i="4"/>
  <c r="G11" i="4"/>
  <c r="V139" i="3"/>
  <c r="S139" i="3"/>
  <c r="O139" i="3"/>
  <c r="K139" i="3"/>
  <c r="G139" i="3"/>
  <c r="V138" i="3"/>
  <c r="S138" i="3"/>
  <c r="O138" i="3"/>
  <c r="K138" i="3"/>
  <c r="G138" i="3"/>
  <c r="V137" i="3"/>
  <c r="S137" i="3"/>
  <c r="O137" i="3"/>
  <c r="K137" i="3"/>
  <c r="G137" i="3"/>
  <c r="V136" i="3"/>
  <c r="S136" i="3"/>
  <c r="O136" i="3"/>
  <c r="K136" i="3"/>
  <c r="G136" i="3"/>
  <c r="V135" i="3"/>
  <c r="S135" i="3"/>
  <c r="O135" i="3"/>
  <c r="K135" i="3"/>
  <c r="G135" i="3"/>
  <c r="V134" i="3"/>
  <c r="S134" i="3"/>
  <c r="O134" i="3"/>
  <c r="K134" i="3"/>
  <c r="G134" i="3"/>
  <c r="V133" i="3"/>
  <c r="S133" i="3"/>
  <c r="O133" i="3"/>
  <c r="K133" i="3"/>
  <c r="G133" i="3"/>
  <c r="V132" i="3"/>
  <c r="S132" i="3"/>
  <c r="O132" i="3"/>
  <c r="K132" i="3"/>
  <c r="G132" i="3"/>
  <c r="V131" i="3"/>
  <c r="S131" i="3"/>
  <c r="O131" i="3"/>
  <c r="K131" i="3"/>
  <c r="G131" i="3"/>
  <c r="V130" i="3"/>
  <c r="S130" i="3"/>
  <c r="O130" i="3"/>
  <c r="K130" i="3"/>
  <c r="G130" i="3"/>
  <c r="V129" i="3"/>
  <c r="S129" i="3"/>
  <c r="O129" i="3"/>
  <c r="K129" i="3"/>
  <c r="G129" i="3"/>
  <c r="V128" i="3"/>
  <c r="S128" i="3"/>
  <c r="O128" i="3"/>
  <c r="K128" i="3"/>
  <c r="G128" i="3"/>
  <c r="V127" i="3"/>
  <c r="S127" i="3"/>
  <c r="O127" i="3"/>
  <c r="K127" i="3"/>
  <c r="G127" i="3"/>
  <c r="V126" i="3"/>
  <c r="S126" i="3"/>
  <c r="O126" i="3"/>
  <c r="K126" i="3"/>
  <c r="G126" i="3"/>
  <c r="V125" i="3"/>
  <c r="S125" i="3"/>
  <c r="O125" i="3"/>
  <c r="K125" i="3"/>
  <c r="G125" i="3"/>
  <c r="V124" i="3"/>
  <c r="S124" i="3"/>
  <c r="O124" i="3"/>
  <c r="K124" i="3"/>
  <c r="G124" i="3"/>
  <c r="V123" i="3"/>
  <c r="S123" i="3"/>
  <c r="O123" i="3"/>
  <c r="K123" i="3"/>
  <c r="G123" i="3"/>
  <c r="V122" i="3"/>
  <c r="S122" i="3"/>
  <c r="O122" i="3"/>
  <c r="K122" i="3"/>
  <c r="G122" i="3"/>
  <c r="V121" i="3"/>
  <c r="S121" i="3"/>
  <c r="O121" i="3"/>
  <c r="K121" i="3"/>
  <c r="G121" i="3"/>
  <c r="V120" i="3"/>
  <c r="S120" i="3"/>
  <c r="O120" i="3"/>
  <c r="K120" i="3"/>
  <c r="G120" i="3"/>
  <c r="V119" i="3"/>
  <c r="S119" i="3"/>
  <c r="O119" i="3"/>
  <c r="K119" i="3"/>
  <c r="G119" i="3"/>
  <c r="V118" i="3"/>
  <c r="S118" i="3"/>
  <c r="O118" i="3"/>
  <c r="K118" i="3"/>
  <c r="G118" i="3"/>
  <c r="V117" i="3"/>
  <c r="S117" i="3"/>
  <c r="O117" i="3"/>
  <c r="K117" i="3"/>
  <c r="G117" i="3"/>
  <c r="V116" i="3"/>
  <c r="S116" i="3"/>
  <c r="O116" i="3"/>
  <c r="K116" i="3"/>
  <c r="G116" i="3"/>
  <c r="V115" i="3"/>
  <c r="S115" i="3"/>
  <c r="O115" i="3"/>
  <c r="K115" i="3"/>
  <c r="G115" i="3"/>
  <c r="V114" i="3"/>
  <c r="S114" i="3"/>
  <c r="O114" i="3"/>
  <c r="K114" i="3"/>
  <c r="G114" i="3"/>
  <c r="V113" i="3"/>
  <c r="S113" i="3"/>
  <c r="O113" i="3"/>
  <c r="K113" i="3"/>
  <c r="G113" i="3"/>
  <c r="V112" i="3"/>
  <c r="S112" i="3"/>
  <c r="O112" i="3"/>
  <c r="K112" i="3"/>
  <c r="G112" i="3"/>
  <c r="V111" i="3"/>
  <c r="S111" i="3"/>
  <c r="O111" i="3"/>
  <c r="K111" i="3"/>
  <c r="G111" i="3"/>
  <c r="V110" i="3"/>
  <c r="S110" i="3"/>
  <c r="O110" i="3"/>
  <c r="K110" i="3"/>
  <c r="G110" i="3"/>
  <c r="V109" i="3"/>
  <c r="S109" i="3"/>
  <c r="O109" i="3"/>
  <c r="K109" i="3"/>
  <c r="G109" i="3"/>
  <c r="V108" i="3"/>
  <c r="S108" i="3"/>
  <c r="O108" i="3"/>
  <c r="K108" i="3"/>
  <c r="G108" i="3"/>
  <c r="V107" i="3"/>
  <c r="S107" i="3"/>
  <c r="O107" i="3"/>
  <c r="K107" i="3"/>
  <c r="G107" i="3"/>
  <c r="V106" i="3"/>
  <c r="S106" i="3"/>
  <c r="O106" i="3"/>
  <c r="K106" i="3"/>
  <c r="G106" i="3"/>
  <c r="V105" i="3"/>
  <c r="S105" i="3"/>
  <c r="O105" i="3"/>
  <c r="K105" i="3"/>
  <c r="G105" i="3"/>
  <c r="V104" i="3"/>
  <c r="S104" i="3"/>
  <c r="O104" i="3"/>
  <c r="K104" i="3"/>
  <c r="G104" i="3"/>
  <c r="V103" i="3"/>
  <c r="S103" i="3"/>
  <c r="O103" i="3"/>
  <c r="K103" i="3"/>
  <c r="G103" i="3"/>
  <c r="V102" i="3"/>
  <c r="S102" i="3"/>
  <c r="O102" i="3"/>
  <c r="K102" i="3"/>
  <c r="G102" i="3"/>
  <c r="V101" i="3"/>
  <c r="S101" i="3"/>
  <c r="O101" i="3"/>
  <c r="K101" i="3"/>
  <c r="G101" i="3"/>
  <c r="V100" i="3"/>
  <c r="S100" i="3"/>
  <c r="O100" i="3"/>
  <c r="K100" i="3"/>
  <c r="G100" i="3"/>
  <c r="V99" i="3"/>
  <c r="S99" i="3"/>
  <c r="O99" i="3"/>
  <c r="K99" i="3"/>
  <c r="G99" i="3"/>
  <c r="V98" i="3"/>
  <c r="S98" i="3"/>
  <c r="O98" i="3"/>
  <c r="K98" i="3"/>
  <c r="G98" i="3"/>
  <c r="V97" i="3"/>
  <c r="S97" i="3"/>
  <c r="O97" i="3"/>
  <c r="K97" i="3"/>
  <c r="G97" i="3"/>
  <c r="V96" i="3"/>
  <c r="S96" i="3"/>
  <c r="O96" i="3"/>
  <c r="K96" i="3"/>
  <c r="G96" i="3"/>
  <c r="V95" i="3"/>
  <c r="S95" i="3"/>
  <c r="O95" i="3"/>
  <c r="K95" i="3"/>
  <c r="G95" i="3"/>
  <c r="V94" i="3"/>
  <c r="S94" i="3"/>
  <c r="O94" i="3"/>
  <c r="K94" i="3"/>
  <c r="G94" i="3"/>
  <c r="V93" i="3"/>
  <c r="S93" i="3"/>
  <c r="O93" i="3"/>
  <c r="K93" i="3"/>
  <c r="G93" i="3"/>
  <c r="V92" i="3"/>
  <c r="S92" i="3"/>
  <c r="O92" i="3"/>
  <c r="K92" i="3"/>
  <c r="G92" i="3"/>
  <c r="V91" i="3"/>
  <c r="S91" i="3"/>
  <c r="O91" i="3"/>
  <c r="K91" i="3"/>
  <c r="G91" i="3"/>
  <c r="V90" i="3"/>
  <c r="S90" i="3"/>
  <c r="O90" i="3"/>
  <c r="K90" i="3"/>
  <c r="G90" i="3"/>
  <c r="V89" i="3"/>
  <c r="S89" i="3"/>
  <c r="O89" i="3"/>
  <c r="K89" i="3"/>
  <c r="G89" i="3"/>
  <c r="V88" i="3"/>
  <c r="S88" i="3"/>
  <c r="O88" i="3"/>
  <c r="K88" i="3"/>
  <c r="G88" i="3"/>
  <c r="V87" i="3"/>
  <c r="S87" i="3"/>
  <c r="O87" i="3"/>
  <c r="K87" i="3"/>
  <c r="G87" i="3"/>
  <c r="V86" i="3"/>
  <c r="S86" i="3"/>
  <c r="O86" i="3"/>
  <c r="K86" i="3"/>
  <c r="G86" i="3"/>
  <c r="V85" i="3"/>
  <c r="S85" i="3"/>
  <c r="O85" i="3"/>
  <c r="K85" i="3"/>
  <c r="G85" i="3"/>
  <c r="V84" i="3"/>
  <c r="S84" i="3"/>
  <c r="O84" i="3"/>
  <c r="K84" i="3"/>
  <c r="G84" i="3"/>
  <c r="V83" i="3"/>
  <c r="S83" i="3"/>
  <c r="O83" i="3"/>
  <c r="K83" i="3"/>
  <c r="G83" i="3"/>
  <c r="V82" i="3"/>
  <c r="S82" i="3"/>
  <c r="O82" i="3"/>
  <c r="K82" i="3"/>
  <c r="G82" i="3"/>
  <c r="V81" i="3"/>
  <c r="S81" i="3"/>
  <c r="O81" i="3"/>
  <c r="K81" i="3"/>
  <c r="G81" i="3"/>
  <c r="V80" i="3"/>
  <c r="S80" i="3"/>
  <c r="O80" i="3"/>
  <c r="K80" i="3"/>
  <c r="G80" i="3"/>
  <c r="V79" i="3"/>
  <c r="S79" i="3"/>
  <c r="O79" i="3"/>
  <c r="K79" i="3"/>
  <c r="G79" i="3"/>
  <c r="V78" i="3"/>
  <c r="S78" i="3"/>
  <c r="O78" i="3"/>
  <c r="K78" i="3"/>
  <c r="G78" i="3"/>
  <c r="V77" i="3"/>
  <c r="S77" i="3"/>
  <c r="O77" i="3"/>
  <c r="K77" i="3"/>
  <c r="G77" i="3"/>
  <c r="V76" i="3"/>
  <c r="S76" i="3"/>
  <c r="O76" i="3"/>
  <c r="K76" i="3"/>
  <c r="G76" i="3"/>
  <c r="V75" i="3"/>
  <c r="S75" i="3"/>
  <c r="O75" i="3"/>
  <c r="K75" i="3"/>
  <c r="G75" i="3"/>
  <c r="V74" i="3"/>
  <c r="S74" i="3"/>
  <c r="O74" i="3"/>
  <c r="K74" i="3"/>
  <c r="G74" i="3"/>
  <c r="V73" i="3"/>
  <c r="S73" i="3"/>
  <c r="O73" i="3"/>
  <c r="K73" i="3"/>
  <c r="G73" i="3"/>
  <c r="V72" i="3"/>
  <c r="S72" i="3"/>
  <c r="O72" i="3"/>
  <c r="K72" i="3"/>
  <c r="G72" i="3"/>
  <c r="V71" i="3"/>
  <c r="S71" i="3"/>
  <c r="O71" i="3"/>
  <c r="K71" i="3"/>
  <c r="G71" i="3"/>
  <c r="V70" i="3"/>
  <c r="S70" i="3"/>
  <c r="O70" i="3"/>
  <c r="K70" i="3"/>
  <c r="G70" i="3"/>
  <c r="V69" i="3"/>
  <c r="S69" i="3"/>
  <c r="O69" i="3"/>
  <c r="K69" i="3"/>
  <c r="G69" i="3"/>
  <c r="V68" i="3"/>
  <c r="S68" i="3"/>
  <c r="O68" i="3"/>
  <c r="K68" i="3"/>
  <c r="G68" i="3"/>
  <c r="V67" i="3"/>
  <c r="S67" i="3"/>
  <c r="O67" i="3"/>
  <c r="K67" i="3"/>
  <c r="G67" i="3"/>
  <c r="V66" i="3"/>
  <c r="S66" i="3"/>
  <c r="O66" i="3"/>
  <c r="K66" i="3"/>
  <c r="G66" i="3"/>
  <c r="V65" i="3"/>
  <c r="S65" i="3"/>
  <c r="O65" i="3"/>
  <c r="K65" i="3"/>
  <c r="G65" i="3"/>
  <c r="V64" i="3"/>
  <c r="S64" i="3"/>
  <c r="O64" i="3"/>
  <c r="K64" i="3"/>
  <c r="G64" i="3"/>
  <c r="V63" i="3"/>
  <c r="S63" i="3"/>
  <c r="O63" i="3"/>
  <c r="K63" i="3"/>
  <c r="G63" i="3"/>
  <c r="V62" i="3"/>
  <c r="S62" i="3"/>
  <c r="O62" i="3"/>
  <c r="K62" i="3"/>
  <c r="G62" i="3"/>
  <c r="V61" i="3"/>
  <c r="S61" i="3"/>
  <c r="O61" i="3"/>
  <c r="K61" i="3"/>
  <c r="G61" i="3"/>
  <c r="V60" i="3"/>
  <c r="S60" i="3"/>
  <c r="O60" i="3"/>
  <c r="K60" i="3"/>
  <c r="G60" i="3"/>
  <c r="V59" i="3"/>
  <c r="S59" i="3"/>
  <c r="O59" i="3"/>
  <c r="K59" i="3"/>
  <c r="G59" i="3"/>
  <c r="V58" i="3"/>
  <c r="S58" i="3"/>
  <c r="O58" i="3"/>
  <c r="K58" i="3"/>
  <c r="G58" i="3"/>
  <c r="V57" i="3"/>
  <c r="S57" i="3"/>
  <c r="O57" i="3"/>
  <c r="K57" i="3"/>
  <c r="G57" i="3"/>
  <c r="V56" i="3"/>
  <c r="S56" i="3"/>
  <c r="O56" i="3"/>
  <c r="K56" i="3"/>
  <c r="G56" i="3"/>
  <c r="V55" i="3"/>
  <c r="S55" i="3"/>
  <c r="O55" i="3"/>
  <c r="K55" i="3"/>
  <c r="G55" i="3"/>
  <c r="V54" i="3"/>
  <c r="S54" i="3"/>
  <c r="O54" i="3"/>
  <c r="K54" i="3"/>
  <c r="G54" i="3"/>
  <c r="V53" i="3"/>
  <c r="S53" i="3"/>
  <c r="O53" i="3"/>
  <c r="K53" i="3"/>
  <c r="G53" i="3"/>
  <c r="V52" i="3"/>
  <c r="S52" i="3"/>
  <c r="O52" i="3"/>
  <c r="K52" i="3"/>
  <c r="G52" i="3"/>
  <c r="V51" i="3"/>
  <c r="S51" i="3"/>
  <c r="O51" i="3"/>
  <c r="K51" i="3"/>
  <c r="G51" i="3"/>
  <c r="V50" i="3"/>
  <c r="S50" i="3"/>
  <c r="O50" i="3"/>
  <c r="K50" i="3"/>
  <c r="G50" i="3"/>
  <c r="V49" i="3"/>
  <c r="S49" i="3"/>
  <c r="O49" i="3"/>
  <c r="K49" i="3"/>
  <c r="G49" i="3"/>
  <c r="V48" i="3"/>
  <c r="S48" i="3"/>
  <c r="O48" i="3"/>
  <c r="K48" i="3"/>
  <c r="G48" i="3"/>
  <c r="V47" i="3"/>
  <c r="S47" i="3"/>
  <c r="O47" i="3"/>
  <c r="K47" i="3"/>
  <c r="G47" i="3"/>
  <c r="V46" i="3"/>
  <c r="S46" i="3"/>
  <c r="O46" i="3"/>
  <c r="K46" i="3"/>
  <c r="G46" i="3"/>
  <c r="V45" i="3"/>
  <c r="S45" i="3"/>
  <c r="O45" i="3"/>
  <c r="K45" i="3"/>
  <c r="G45" i="3"/>
  <c r="V44" i="3"/>
  <c r="S44" i="3"/>
  <c r="O44" i="3"/>
  <c r="K44" i="3"/>
  <c r="G44" i="3"/>
  <c r="V43" i="3"/>
  <c r="S43" i="3"/>
  <c r="O43" i="3"/>
  <c r="K43" i="3"/>
  <c r="G43" i="3"/>
  <c r="V42" i="3"/>
  <c r="S42" i="3"/>
  <c r="O42" i="3"/>
  <c r="K42" i="3"/>
  <c r="G42" i="3"/>
  <c r="V41" i="3"/>
  <c r="S41" i="3"/>
  <c r="O41" i="3"/>
  <c r="K41" i="3"/>
  <c r="G41" i="3"/>
  <c r="V40" i="3"/>
  <c r="S40" i="3"/>
  <c r="O40" i="3"/>
  <c r="K40" i="3"/>
  <c r="G40" i="3"/>
  <c r="V39" i="3"/>
  <c r="S39" i="3"/>
  <c r="O39" i="3"/>
  <c r="K39" i="3"/>
  <c r="G39" i="3"/>
  <c r="V38" i="3"/>
  <c r="S38" i="3"/>
  <c r="O38" i="3"/>
  <c r="K38" i="3"/>
  <c r="G38" i="3"/>
  <c r="V37" i="3"/>
  <c r="S37" i="3"/>
  <c r="O37" i="3"/>
  <c r="K37" i="3"/>
  <c r="G37" i="3"/>
  <c r="V36" i="3"/>
  <c r="S36" i="3"/>
  <c r="O36" i="3"/>
  <c r="K36" i="3"/>
  <c r="G36" i="3"/>
  <c r="V35" i="3"/>
  <c r="S35" i="3"/>
  <c r="O35" i="3"/>
  <c r="K35" i="3"/>
  <c r="G35" i="3"/>
  <c r="V34" i="3"/>
  <c r="S34" i="3"/>
  <c r="O34" i="3"/>
  <c r="K34" i="3"/>
  <c r="G34" i="3"/>
  <c r="V33" i="3"/>
  <c r="S33" i="3"/>
  <c r="O33" i="3"/>
  <c r="K33" i="3"/>
  <c r="G33" i="3"/>
  <c r="V32" i="3"/>
  <c r="S32" i="3"/>
  <c r="O32" i="3"/>
  <c r="K32" i="3"/>
  <c r="G32" i="3"/>
  <c r="V31" i="3"/>
  <c r="S31" i="3"/>
  <c r="O31" i="3"/>
  <c r="K31" i="3"/>
  <c r="G31" i="3"/>
  <c r="V30" i="3"/>
  <c r="S30" i="3"/>
  <c r="O30" i="3"/>
  <c r="K30" i="3"/>
  <c r="G30" i="3"/>
  <c r="V29" i="3"/>
  <c r="S29" i="3"/>
  <c r="O29" i="3"/>
  <c r="K29" i="3"/>
  <c r="G29" i="3"/>
  <c r="V28" i="3"/>
  <c r="S28" i="3"/>
  <c r="O28" i="3"/>
  <c r="K28" i="3"/>
  <c r="G28" i="3"/>
  <c r="V27" i="3"/>
  <c r="S27" i="3"/>
  <c r="O27" i="3"/>
  <c r="K27" i="3"/>
  <c r="G27" i="3"/>
  <c r="V26" i="3"/>
  <c r="S26" i="3"/>
  <c r="O26" i="3"/>
  <c r="K26" i="3"/>
  <c r="G26" i="3"/>
  <c r="V25" i="3"/>
  <c r="S25" i="3"/>
  <c r="O25" i="3"/>
  <c r="K25" i="3"/>
  <c r="G25" i="3"/>
  <c r="V24" i="3"/>
  <c r="S24" i="3"/>
  <c r="O24" i="3"/>
  <c r="K24" i="3"/>
  <c r="G24" i="3"/>
  <c r="V23" i="3"/>
  <c r="S23" i="3"/>
  <c r="O23" i="3"/>
  <c r="K23" i="3"/>
  <c r="G23" i="3"/>
  <c r="V22" i="3"/>
  <c r="S22" i="3"/>
  <c r="O22" i="3"/>
  <c r="K22" i="3"/>
  <c r="G22" i="3"/>
  <c r="V21" i="3"/>
  <c r="S21" i="3"/>
  <c r="O21" i="3"/>
  <c r="K21" i="3"/>
  <c r="G21" i="3"/>
  <c r="V20" i="3"/>
  <c r="S20" i="3"/>
  <c r="O20" i="3"/>
  <c r="K20" i="3"/>
  <c r="G20" i="3"/>
  <c r="V19" i="3"/>
  <c r="S19" i="3"/>
  <c r="O19" i="3"/>
  <c r="K19" i="3"/>
  <c r="G19" i="3"/>
  <c r="V18" i="3"/>
  <c r="S18" i="3"/>
  <c r="O18" i="3"/>
  <c r="K18" i="3"/>
  <c r="G18" i="3"/>
  <c r="V17" i="3"/>
  <c r="S17" i="3"/>
  <c r="O17" i="3"/>
  <c r="K17" i="3"/>
  <c r="G17" i="3"/>
  <c r="V16" i="3"/>
  <c r="S16" i="3"/>
  <c r="O16" i="3"/>
  <c r="K16" i="3"/>
  <c r="G16" i="3"/>
  <c r="V15" i="3"/>
  <c r="S15" i="3"/>
  <c r="O15" i="3"/>
  <c r="K15" i="3"/>
  <c r="G15" i="3"/>
  <c r="V14" i="3"/>
  <c r="S14" i="3"/>
  <c r="O14" i="3"/>
  <c r="K14" i="3"/>
  <c r="G14" i="3"/>
  <c r="V13" i="3"/>
  <c r="S13" i="3"/>
  <c r="O13" i="3"/>
  <c r="K13" i="3"/>
  <c r="G13" i="3"/>
  <c r="V12" i="3"/>
  <c r="S12" i="3"/>
  <c r="O12" i="3"/>
  <c r="K12" i="3"/>
  <c r="G12" i="3"/>
  <c r="V11" i="3"/>
  <c r="S11" i="3"/>
  <c r="O11" i="3"/>
  <c r="K11" i="3"/>
  <c r="G11" i="3"/>
  <c r="Q147" i="1"/>
  <c r="G138" i="1"/>
  <c r="G137" i="1"/>
  <c r="G136" i="1"/>
  <c r="G135" i="1"/>
  <c r="G134" i="1"/>
  <c r="G133" i="1"/>
  <c r="G132" i="1"/>
  <c r="G130" i="1"/>
  <c r="G129" i="1"/>
  <c r="G128" i="1"/>
  <c r="G127" i="1"/>
  <c r="G126" i="1"/>
  <c r="G125" i="1"/>
  <c r="G124" i="1"/>
  <c r="G122" i="1"/>
  <c r="G121" i="1"/>
  <c r="G120" i="1"/>
  <c r="G119" i="1"/>
  <c r="G118" i="1"/>
  <c r="G117" i="1"/>
  <c r="G116" i="1"/>
  <c r="G114" i="1"/>
  <c r="G113" i="1"/>
  <c r="G112" i="1"/>
  <c r="G111" i="1"/>
  <c r="G110" i="1"/>
  <c r="G109" i="1"/>
  <c r="G108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2" i="1"/>
  <c r="G91" i="1"/>
  <c r="G90" i="1"/>
  <c r="G89" i="1"/>
  <c r="G88" i="1"/>
  <c r="G87" i="1"/>
  <c r="G86" i="1"/>
  <c r="G84" i="1"/>
  <c r="G83" i="1"/>
  <c r="G82" i="1"/>
  <c r="G81" i="1"/>
  <c r="G80" i="1"/>
  <c r="G79" i="1"/>
  <c r="G78" i="1"/>
  <c r="G76" i="1"/>
  <c r="G75" i="1"/>
  <c r="G74" i="1"/>
  <c r="G73" i="1"/>
  <c r="G72" i="1"/>
  <c r="G71" i="1"/>
  <c r="G70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O28" i="4" l="1"/>
  <c r="K28" i="4"/>
  <c r="G28" i="4"/>
  <c r="S139" i="1"/>
  <c r="G24" i="2"/>
  <c r="K24" i="2"/>
  <c r="O24" i="2"/>
  <c r="O140" i="3"/>
  <c r="O30" i="4" s="1"/>
  <c r="G140" i="3"/>
  <c r="K140" i="3"/>
  <c r="K30" i="4" s="1"/>
  <c r="S140" i="3"/>
  <c r="O139" i="1"/>
  <c r="K139" i="1"/>
  <c r="G139" i="1"/>
  <c r="S24" i="2"/>
  <c r="S28" i="4"/>
  <c r="K26" i="2" l="1"/>
  <c r="I30" i="2" s="1"/>
  <c r="S30" i="4"/>
  <c r="G30" i="4"/>
  <c r="S26" i="2"/>
  <c r="Q30" i="2" s="1"/>
  <c r="G26" i="2"/>
  <c r="E30" i="2" s="1"/>
  <c r="O26" i="2"/>
  <c r="M32" i="4" l="1"/>
  <c r="M30" i="2"/>
  <c r="M32" i="2" s="1"/>
  <c r="M28" i="2"/>
</calcChain>
</file>

<file path=xl/sharedStrings.xml><?xml version="1.0" encoding="utf-8"?>
<sst xmlns="http://schemas.openxmlformats.org/spreadsheetml/2006/main" count="752" uniqueCount="217">
  <si>
    <t>Formulario 1 - Propuesta económica  - Documento tipo de licitación de obra pública de infraestructura de transporte - versión 3</t>
  </si>
  <si>
    <t>Código CCE-EICP-FM-14</t>
  </si>
  <si>
    <t>Versión 3</t>
  </si>
  <si>
    <t>FORMULARIO 1</t>
  </si>
  <si>
    <t>PRESUPUESTO OFICIAL PARTE 1. ITEMS DE OBRA</t>
  </si>
  <si>
    <t xml:space="preserve">ITEM </t>
  </si>
  <si>
    <t>DESCRIPCIÓN</t>
  </si>
  <si>
    <t>UNIDAD</t>
  </si>
  <si>
    <t>CANTIDAD</t>
  </si>
  <si>
    <t>PRECIO UNITARIO INCLUYE AIU</t>
  </si>
  <si>
    <t>SUBTOTAL</t>
  </si>
  <si>
    <t>Fabricación y suministro de tableros en lámina galvanizada C-16 E=1,5 mm, material reflectivo Tipo XI , película antigraffiti, para señales SP-SR-SI cumpliendo normatividad vigente. (Incluye elementos de fijación)</t>
  </si>
  <si>
    <t>M2</t>
  </si>
  <si>
    <t>Fabricación y suministro de pedestal sencillo en tubo galvanizado de sección circular con diametro interior de  2" y e=2mm para señales SP-SR-SI (para tableros iguales a 60 cm) cumpliendo normatividad vigente.</t>
  </si>
  <si>
    <t>UN</t>
  </si>
  <si>
    <t>Fabricación y suministro de pedestal doble en tubo galvanizado de sección circular con diametro interior de  2" y e=2mm para señales tipo dúplex SR/SP - SR/SR - SR/Plaqueta - SP/SP - SP/Plaqueta (para tableros iguales a 60 cm) cumpliendo normatividad vigente.</t>
  </si>
  <si>
    <t>Fabricación, suministro e instalación de señal preventiva, reglamentaría ó informativa de 60 cm, lámina galvanizada C-16 E=1,5mm y material reflectivo Tipo XI, película antigraffiti, poste de tubo galvanizado de sección circular con diámetro interior de 2" y e=2 mm con brazo variable desde 70cm hasta 120 cm, cumpliendo normatividad vigente. (Incluye la cimentación del soporte para la señal).</t>
  </si>
  <si>
    <t>Fabricación, suministro e instalación de Señal Reglamentaria, Preventiva o informativa de 60 cm, material reflectivo Tipo XI , película antigraffiti, en lámina  galvanizada C-16, E=1,5 mm, pedestal en tubo galvanizado de sección circular con diámetro interior de 2" y e=2 mm para SR - SP cumpliendo con normatividad vigente.</t>
  </si>
  <si>
    <t>Fabricación, suministro e instalación de Señal doble de 60 cm, material reflectivo Tipo XI , película antigraffiti, en lámina  galvanizada C-16 E=1,5 mm, pedestal en tubo galvanizado de sección circular con diámetro interior de 2" y e=2 mm para SP/SR-SI/SR cumpliendo con normatividad vigente.</t>
  </si>
  <si>
    <t>Fabricación, suministro e instalación de Señal doble SP47 ó SP47A/SR de 60 cm , material reflectivo Tipo Tipo XI amarillo/verde fluorescente, película antigraffiti, en lámina  galvanizada C-16 E=1,5 mm, pedestal en tubo galvanizado de sección circular con diámetro interior de 2" y e=2 mm. cumpliendo con normatividad vigente.</t>
  </si>
  <si>
    <t>Fabricación de plaquetas, suministro e instalación para señal SR - SP - SI - ST (alto mínimo de 23 cm) material reflectivo Tipo XI, película antigraffiti, en lámina galvanizada C-16 E=1,5 mm, cumpliendo normatividad vigente.</t>
  </si>
  <si>
    <t>Fabricación, suministro e instalación de Señal SP-47 B, material reflectivo Tipo XI amarillo/verde fluorescente, película antigraffiti, en lámina  galvanizada C-16 E=1,5 mm, pedestal  en tubo galvanizado de sección circular con diámetro interior de 2" y e=2 mm. cumpliendo con normatividad vigente.</t>
  </si>
  <si>
    <t xml:space="preserve">Fabricación, suministro e instalación de Señal Reglamentaria, Preventiva ó informativa de 75 cm, material reflectivo Tipo XI , película antigraffiti, en lámina  galvanizada C-16 E=1,5mm, pedestal en tubo galvanizado de sección circular con diámetro interior de 2" y e=2 mm cumpliendo con normatividad vigente. </t>
  </si>
  <si>
    <t xml:space="preserve">Fabricación, suministro e instalación de Señal doble de 75cm, material reflectivo Tipo XI, película antigraffiti, en lámina  galvanizada C-16 E=1.5mm, pedestal en tubo galvanizado  de sección circular con diámetro interior de 2" y e=2 mm para SP/SR - SI/SR cumpliendo normatividad vigente. </t>
  </si>
  <si>
    <t>Fabricación, suministro e instalación de delineador doble de curva horizontal de  51 x 66 cm (figura 5-14 Resolución 20243040045005 de 17 de septiembre de 2024), material reflectivo Tipo XI amarillo / verde fluorescente, película antigraffiti, en lámina galvanizada C-16 E=1,5 mm, pedestal en tubo galvanizado  de sección circular con diámetro interior de 2" y e=2 mm cumpliendo normatividad vigente.</t>
  </si>
  <si>
    <t>Fabricación, suministro e instalación de marcador de obstáculo vertical doble plano (figura 5-23 Resolución 20243040045005 de 17 de septiembre de 2024) 90X45 cm, material reflectivo Tipo XI Amarillo /verde fluorescente, película antigraffiti, en lámina galvanizada C-16 E=1,5 mm, pedestal en tubo galvanizado  de sección circular con diámetro interior de 2" y e=2 mm cumpliendo normatividad vigente.</t>
  </si>
  <si>
    <t>Fabricación, suministro e instalación de marcador de obstáculo vertical sencillo plano (figura 5-23 Resolución 20243040045005 de 17 de septiembre de 2024) 90X30 cm,material reflectivoTipo XI Amarillo /verde fluorescente, película antigraffiti, en lámina galvanizada C-16 E=1,5 mm, pedestal en tubo galvanizado  de sección circular con diámetro interior de 2" y e=2 mm  cumpliendo normatividad vigente.</t>
  </si>
  <si>
    <t>Fabricación, suministro e instalación de Señal SP-46 ó SP-46A, material reflectivo Tipo XI amarillo / verde fluorescente, película antigraffiti, en lámina  galvanizada C-16 E=1,5 mm, pedestal en tubo galvanizado de sección circular con diámetro interior de 2" y e=2 mm cumpliendo con normatividad vigente.</t>
  </si>
  <si>
    <t>Fabricación, suministro e instalación de Señal SP-46 B, material reflectivo Tipo XI amarillo/verde fluorescente, película antigraffiti, en lámina  galvanizada C-16 E=1,5 mm, pedestal en tubo galvanizado de 2" cumpliendo con normatividad vigente.</t>
  </si>
  <si>
    <t>Fabricación, suministro e instalación de Señal SR-38 o SR-39 de 75 x 25 cm, material reflectivo tipo XI, película antigraffiti, en lámina galvanizada C-16 E=1,5 mm, pedestal en tubo galvanizado  de sección circular con diámetro interior de 2" y e=2 mm cumpliendo normatividad vigente.</t>
  </si>
  <si>
    <t>Fabricación, suministro e instalación de señal preventiva, reglamentaría e informativa de 45 cm, lámina galvanizada C-16 E=1,5 mm y material reflectivoTipo IV o superior, película antigraffiti, con tubo galvanizado de 2" de diámetro interno y espesor de 2.0 mm  cumpliendo normatividad vigente.</t>
  </si>
  <si>
    <t>Fabricación, suministro e instalación de señal preventiva, Reglamentaria  e informativa de 45 cm con tablero doble en lámina galvanizada C-16 E=1,5mm y material reflectivoTipo IV o superior, película antigraffiti, con tubo galvanizado de 2" de diámetro interno y espesor de 2.0 mm  cumpliendo normatividad vigente. (Incluye la cimentación del soporte para la señal)</t>
  </si>
  <si>
    <t>Fabricación, suministro e instalación de tablero de 60 cm, señal Reglamentaria, preventiva o informativa, material reflectivo tipo XI, película antigraffiti, en lámina galvanizada C16 E=1,5 mm, cumpliendo normatividad vigente. (Incluye elementos de fijación)</t>
  </si>
  <si>
    <t>Fabricación, suministro e instalación de tablero de 75 cm, señal Reglamentaria, preventiva o informativa, material reflectivo tipo XI, película antigraffiti, en lámina galvanizada C16 E=1,5 mm, cumpliendo normatividad vigente. (Incluye elementos de fijación)</t>
  </si>
  <si>
    <t>Fabricación, suministro e instalación de tablero de 90 cm, señal Reglamentaria, preventiva o informativa, material reflectivo tipo XI, película antigraffiti,  en lámina galvanizada C16 E=1,5 mm, cumpliendo normatividad vigente. (Incluye elementos de fijación)</t>
  </si>
  <si>
    <t>Fabricación, suministro e instalación de tablero de 45 cm, señal preventiva, reglamentaría e informativa, lámina galvanizada C-16 E=1,5 mm y material reflectivotipo IV o superior, película antigraffiti, cumpliendo normatividad vigente. (Incluye elementos de fijación)</t>
  </si>
  <si>
    <t>Instalación de Señales Verticales de Pedestal (incluye Señales Sencillas tipo preventiva, Reglamentaria  o informativa, Dúplex, Chevrones y Delineadores de todas las dimensiones) cumpliendo normatividad vigente.</t>
  </si>
  <si>
    <t xml:space="preserve">Instalación y/o retiro de Tableros para Señales Verticales. (Incluye señal adosada, Dúplex y todos los tamaños) </t>
  </si>
  <si>
    <t>Retiro de Señales Verticales (Incluye pedestal y tablero) con entrega a almacén de la SDM (incluye señales sencillas y Dúplex)</t>
  </si>
  <si>
    <t>Reubicación de señales verticales  (incluye señales sencillas y Dúplex)</t>
  </si>
  <si>
    <t>Suministro y aplicación imprimante acrílico negro 12 cm, espesor seco 4 mils y 50% de solidos por volumen</t>
  </si>
  <si>
    <t>M</t>
  </si>
  <si>
    <t>Suministro y aplicación imprimante acrílico negro 15 cm, espesor seco 4 mils y 50% de solidos por volumen</t>
  </si>
  <si>
    <t>Suministro y aplicación imprimante acrílico negro 20 cm, espesor seco 4 mils y 50% de solidos por volumen</t>
  </si>
  <si>
    <t>Suministro y aplicación imprimante acrílico negro 25 cm, espesor seco 4 mils y 50% de solidos por volumen</t>
  </si>
  <si>
    <t>Suministro y aplicación imprimante acrílico negro, espesor seco 4 mils y 50% de solidos por volumen</t>
  </si>
  <si>
    <t>Suministro y Aplicación de Pintura de tráfico base agua negra m2. espesor seco 9 mils y 60% de solidos por volumen</t>
  </si>
  <si>
    <t>Suministro y Aplicación de pintura Acrílica base solvente 12 cm para líneas de demarcación, con microesfera, con antideslizante, espesor seco 9 mils y 51% de sólidos por volumen</t>
  </si>
  <si>
    <t>Suministro y Aplicación de pintura Acrílica solvente 15 cm para líneas de demarcación, con microesfera, con antideslizante, espesor seco 9 mils y 51% sólidos por volumen</t>
  </si>
  <si>
    <t>Suministro y Aplicación de pintura Acrílica base solvente 20 cm para líneas de demarcación, con microesfera, con antideslizante, espesor seco 9 mils y 51% de solidos por volumen</t>
  </si>
  <si>
    <t xml:space="preserve">Suministro y Aplicación de pintura Acrílica base solvente marcas viales con microesfera, con antideslizante, espesor seco 9 mils y 51% de solidos por volumen, incluye pictogramas. </t>
  </si>
  <si>
    <t>Suministro y Aplicación de pintura Acrílica base solvente marcas viales sin microesfera, con antideslizante, espesor seco 9 mils y 51% de solidos por volumen, incluye pictogramas</t>
  </si>
  <si>
    <t>Suministro y Aplicación de pintura Acrílica base solvente pigmentada (Multicolor según 3.7.3. Color de las demarcaciones planas para urbanismos tácticos u otras intervenciones tácticas urbanas) marcas viales sin microesfera, Incluye antideslizante, espesor seco 9 mils y 51% de solidos por volumen, incluye pictogramas</t>
  </si>
  <si>
    <t>Suministro y Aplicación de pintura Acrílica base agua 12 cm para líneas de demarcación, con microesfera,con antideslizante, espesor seco de 9 mils y 60% de sólidos por volumen</t>
  </si>
  <si>
    <t>Suministro y Aplicación de pintura Acrílica base agua 15 cm para líneas de demarcación, con microesfera, con antideslizante, espesor seco de 9 mils y 60% de solidos por volumen</t>
  </si>
  <si>
    <t>Suministro y Aplicación de pintura Acrílica base agua 20 cm para líneas de demarcación, con microesfera, con antideslizante, espesor seco de 9 mils y 60% de sólidos por volumen</t>
  </si>
  <si>
    <t xml:space="preserve">Suministro y Aplicación de pintura Acrílica base agua para marcas viales con microesfera, antideslizante, espesor seco de 9 mils y 60% de solidos por volumen, incluye pictogramas. </t>
  </si>
  <si>
    <t xml:space="preserve">Suministro y Aplicación de pintura Acrílica base agua para marcas viales sin microesfera, con antideslizante espesor seco de 9 mils y 60% de solidos por volumen, incluye pictogramas. </t>
  </si>
  <si>
    <t>Suministro y Aplicación de pintura Acrílica base agua pigmentada, con antideslizante, (Multicolor según 3.7.3. Color de las demarcaciones planas para urbanismos tácticos u otras intervenciones tácticas urbanas) para marcas viales sin microesfera, con antideslizante. Espesor seco de 9 mils y 60% de solidos por volumen, incluye pictogramas</t>
  </si>
  <si>
    <t>Suministro y Aplicación de pintura Acrílica base agua 10 cm para líneas de demarcación en ciclorruta, sin microesfera, con antideslizante, espesor seco de 9 mils y 60% de sólidos por volumen</t>
  </si>
  <si>
    <t>Suministro y Aplicación de pintura Acrílica base agua marcas viales, con antideslizante, sin microesfera. Demarcación de bahías, espesor seco de 9 mils y 60% de sólidos por volumen</t>
  </si>
  <si>
    <t>Suministro y Aplicación de resina Termoplástica a = 12 cm, para líneas de demarcación,con antideslizante, incluye microesfera y espesor seco 90 mils (2.3mm)</t>
  </si>
  <si>
    <t>Suministro y Aplicación de resina Termoplástica a = 15 cm, para líneas de demarcación,con antideslizante, incluye microesfera y espesor seco 90 mils (2.3mm)</t>
  </si>
  <si>
    <t>Suministro y Aplicación de resina Termoplástica a = 20 cm, para líneas de demarcación,con antideslizante, incluye microesfera y espesor seco 90 mils (2.3mm)</t>
  </si>
  <si>
    <t>Suministro y Aplicación de resina Termoplástica para marcas viales, sin microesfera, con antideslizante, y espesor seco de 90 mils (2.3mm), incluye pictogramas</t>
  </si>
  <si>
    <t>Suministro y Aplicación de resina Termoplástica para marcas viales, con antideslizante, con microesfera y espesor seco de 90 mils (2.3mm), incluye pictogramas</t>
  </si>
  <si>
    <t>Suministro y Aplicación de pintura en plástico en frio metilmetacrilato de 12 cm para líneas de demarcación, con microesfera, con antideslizante, y espesor seco mínimo de 22 mils (por pulverización o spray)según norma NTC 4744</t>
  </si>
  <si>
    <t>Suministro y Aplicación de pintura en plástico en frio metilmetacrilato de 15 cm para líneas de demarcación, con antideslizante, con microesfera y espesor seco mínimo de 22 mils (por pulverización o spray) según norma NTC 4744</t>
  </si>
  <si>
    <t>Suministro y Aplicación de pintura en plástico en frio metilmetacrilato de 20 cm para líneas de demarcación, con antideslizante, con microesfera y espesor seco mínimo de 22 mils (por pulverización o spray) según norma NTC 4744</t>
  </si>
  <si>
    <t>Suministro y aplicación de pintura de plástico en frio metilmetacrilato para marcas viales,con antideslizante, con microesfera y espesor seco mínimo de 22 mils (por pulverización o spray) según norma NTC 4744, incluye pictogramas</t>
  </si>
  <si>
    <t>Suministro y aplicación de pintura de plástico en frio metilmetacrilato para marcas viales sin microesfera,con antideslizante, y espesor seco de mínimo de 22 mils (por pulverización o spray) según norma NTC 4744, incluye pictogramas</t>
  </si>
  <si>
    <t>Suministro y Aplicación de pintura en plástico en frio metilmetacrilato de 12 cm para líneas de demarcación, con microesfera, con antideslizante, y espesor seco de 50 mils (extruible) según norma NTC 4744</t>
  </si>
  <si>
    <t>Suministro y Aplicación de pintura en plástico en frio metilmetacrilato de 15 cm para líneas de demarcación, con antideslizante, con microesfera y espesor seco de 50 mils (extruible) según norma NTC 4744</t>
  </si>
  <si>
    <t>Suministro y Aplicación de pintura en plástico en frio metilmetacrilato de 20 cm para líneas de demarcación, con microesfera, con antideslizante, y espesor seco de 50 mils (extruible) según norma NTC 4744</t>
  </si>
  <si>
    <t>Suministro y aplicación de pintura de plástico en frio metilmetacrilato para marcas viales, con antideslizante, con microesfera y espesor seco de 50 mils (extruible) según norma NTC 4744, incluye pictogramas</t>
  </si>
  <si>
    <t>Suministro y aplicación de pintura de plástico en frio metilmetacrilato para marcas viales sin microesfera, con antideslizante, y espesor seco de 50 mils (extruible) según norma NTC 4744, incluye pictogramas</t>
  </si>
  <si>
    <t>Suministro y aplicación manual (método llana) de pintura de plástico en frio metilmetacrilato con microesferas, con antideslizante, para marcas viales de espesor seco de 50 mils según norma NTC 4744, incluye pictogramas.</t>
  </si>
  <si>
    <t>Suministro y aplicación manual (método llana) de pintura de plástico en frio metilmetacrilato sin microesferas, con antideslizante, para marcas viales de espesor seco de 50 mils según norma NTC 4744, incluye pictogramas.</t>
  </si>
  <si>
    <t>Suministro y aplicación manual (método llana) de pintura de plástico en frio metilmetacrilato  pigmentada (multicolor según 3.7.3. Color de las
demarcaciones planas para urbanismos tácticos u otras intervenciones tácticas urbanas) sin microesferas, con antideslizante,  para marcas viales de espesor seco de 50 mils según norma NTC 4744, incluye pictogramas</t>
  </si>
  <si>
    <t>Suministro y aplicación de antideslizante para marcas viales según norma NTC 2072</t>
  </si>
  <si>
    <t xml:space="preserve">Suministro e instalación de tachas reflectivas segun diseño. Cumpliendo con los coeficientes de intensidad luminosa de la NTC 4745 (Tabla 1). </t>
  </si>
  <si>
    <t xml:space="preserve">Suministro e instalación de tachas reflectivas según diseño con espigo de mínimo 5 cm. Cumpliendo con los coeficientes de intensidad luminosa de la NTC 4745 (Tabla 1). </t>
  </si>
  <si>
    <t>Suministro e instalación de estoperoles plásticos de 10 cm de diámetro y 2 cm de altura (NTC 4745). Figura 5-22 de la Resolución 20243040045005 de 17 de septiembre de 2024</t>
  </si>
  <si>
    <t xml:space="preserve">Suministro y anclaje de estoperoles plásticos con espigo, diámetro mínimo 10 cm y altura máxima 2,0 cm de altura con un espigo de mínimo 5 cm (NTC 4745) Incluye elementos de fijación. Figura 5-22 de la Resolución 20243040045005 de 17 de septiembre de 2024 </t>
  </si>
  <si>
    <t>Suministro y anclaje de estoperoles metálicos con espigo, diámetro mínimo 10 cm y altura máxima 2,0 cm de altura con un espigo de mínimo 5 cm (NTC 4745) Incluye elementos de fijación. Figura 5-22 de la Resolución 20243040045005 de 17 de septiembre de 2024</t>
  </si>
  <si>
    <t>Suministro y anclaje de tachón en resina poliéster de color amarillo con alta resistencia al impacto y material retroreflectivo tipo XI en los costados (Tipo piramidal con base rectangular, con incrustación al pavimento, altura máxima de 6 cm, ancho de 15 cm y largo 25 cm). Incluye accesorios y materiales para fijación.</t>
  </si>
  <si>
    <t>Suministro y anclaje de bordillo traspasable en resina poliéster de color amarillo con alta resistencia al impacto (Tipo piramidal, largo 40 cm, ancho de 15 cm y altura máxima de 8 cm de acuerdo con la figura 5-6 de la Resolución 20243040045005 de 17 de septiembre de 2024). Incluye accesorios y materiales para fijación.</t>
  </si>
  <si>
    <t>Suministro y anclaje de bordillo traspasable metálico de color amarillo con alta resistencia al impacto (Tipo piramidal, largo 40 cm, ancho de 15 cm y altura máxima de 8 cm de acuerdo con figura 5-6 de la Resolución 20243040045005 de 17 de septiembre de 2024). Incluye accesorios y materiales para fijación.</t>
  </si>
  <si>
    <t>Suministro y anclaje de bordillo no traspasable, en concreto de color amarillo con alta resistencia al impacto o concreto de 4000 PSI con varilla de refuerzo de 1/2"(Tipo piramidal con incrustación al pavimento con cuatro anclajes en varilla de 5/8" de diámetro por 4" de longitud, dimensiones: altura máxima de 15 cm, ancho de 20 cm y largo 100 cm). Incluye accesorios y materiales para fijación.</t>
  </si>
  <si>
    <t>Suministro e instalación de Boya metálica de color amarillo, con alta resistencia al impacto, con lentes reflectantes (dimensiones máximas: de 7 cm de altura y 24 cm de base según figura 5-3 Resolución 20243040045005 de 17 de septiembre de 2024)</t>
  </si>
  <si>
    <t xml:space="preserve">Suministro e instalación de Boya plástica de color amarillo, con alta resistencia al impacto, con lentes reflectantes (dimensiones máximas: de 7 cm de altura y 24 cm de base según figura 5-3 Resolución 20243040045005 de 17 de septiembre de 2024) </t>
  </si>
  <si>
    <t>Suministro e instalación de delineador tubular simple (figura 5-19 Resolución 20243040045005 de 17 de septiembre de 2024)  construido en material sintético flexible de color amarillo con tres bandas de 7,5 cm en material reflectivoblanco tipo XI , altura mínima 70 cm, diámetro mínimo de 8 cm. Incluye accesorios y materiales para fijación.</t>
  </si>
  <si>
    <t>Suministro e instalación de delineador de corona (hitos de arista) construido en material sintético flexible de color blanco, franja negra y material retroflectivo tipo XI  (Tipo "A", fijado en concreto, altura mínima de 75 cm y máxima de 120 cm de acuerdo con la figura 5-11 Resolución 20243040045005 de 17 de septiembre de 2024). Incluye accesorios y materiales para fijación. 8 (SEGUN DISEÑO)</t>
  </si>
  <si>
    <t>Construcción de bandas sonoras reductoras de velocidad de 1 cm de altura, construida con gravilla mona #2", pintura de larga duración blanca y resina epoxica</t>
  </si>
  <si>
    <t>Construcción de bandas sonoras reductoras de velocidad de 2 cm de altura, construida con gravilla de 1/2", pintura de larga duración blanca y resina epoxica</t>
  </si>
  <si>
    <t>Construcción de bandas sonoras reductoras de velocidad de 3 cm de altura, construida con gravilla de 3/4", pintura de larga duración blanca y resina epoxica</t>
  </si>
  <si>
    <t>Suministro y anclaje de banda alertadora en resina con alta resistencia al impacto con ancho mínimo de 25 cm y altura máxima de 2 cm. Incluye materiales para la fijación.</t>
  </si>
  <si>
    <t>Suministro y anclaje de resalto portátil de caucho con alta resistencia al impacto con ancho mínimo de 30 cm y altura entre 2 y 8 cm. Incluye accesorios y materiales para fijación. Figura 5.32 Resolución 20243040045005 de 17 de septiembre de 2024</t>
  </si>
  <si>
    <t>Suministro e instalación de hito de vértice en resina poliéster de color azul con alta resistencia al impacto y material retrorreflectivo tipo XI en la parte superior (Tipo semicilindrico con incrustación al pavimento, altura máxima de 0,90 m ancho de 1,0 m de acuerdo con la figura 5-26 Resolución 20243040045005 de 17 de septiembre de 2024 ). Incluye accesorios y materiales para fijación.</t>
  </si>
  <si>
    <t>Suministro e instalación de Baliza iluminada elevada (luz intermitente de color amarillo) dimensiones de acuerdo con la figura  6.4  Resolución 20243040045005 de 17 de septiembre de 2024</t>
  </si>
  <si>
    <t>Suministro, instalación y lastrado (con material granular mínimo a ¼ de su altura) de maletín plástico de base mínima de 50 cm por 200 cm y altura mínima de 100 cm, con material reflectivo tipo XI color blanco, incluye transportes, instalación y lastrado.</t>
  </si>
  <si>
    <t>Suministro, instalación y lastrado (con material granular al tope de su altura) de delineador Tubular Tipo Canalizador de 129 cm de altura, incluye transportes, instalación y lastrado con material granular al tope de su altura.</t>
  </si>
  <si>
    <t>Suministro e instalación de Cinta de señalización, de calibre mínimo 2 mm de 10 cm de ancho por 500m de longitud por rollo.</t>
  </si>
  <si>
    <t>Suministro e instalación de pasacalle en tela vendaval.</t>
  </si>
  <si>
    <t>Suministro e instalación  de cierre con polisombra al 65% mixta (azul traslucido-verde) de altura 2,1 metros.</t>
  </si>
  <si>
    <t>Retiro de tachones, hito o resaltos portátiles con su respectivo anclaje, incluye entrega en Patios de la SDM</t>
  </si>
  <si>
    <t>Retiro de tachas reflectivas ó estoperoles con su respectivo anclaje, incluye entrega en Patios de la SDM</t>
  </si>
  <si>
    <t>Retiro de bandas en agregado.</t>
  </si>
  <si>
    <t>Retiro de pasacalle, incluye transporte a patios de la SDM</t>
  </si>
  <si>
    <t>Desmonte y retiro a nivel de Estructura metálica, tableros y/o lamas existentes de señales con pedestal de 4" a 12" de diámetro, Incluye transporte a patios de la SDM</t>
  </si>
  <si>
    <t>Limpieza con hidrolavado</t>
  </si>
  <si>
    <t>Borrado mecánico de marcas viales.</t>
  </si>
  <si>
    <t>Transporte de materiales</t>
  </si>
  <si>
    <t>TON</t>
  </si>
  <si>
    <t>Suministro e instalacion de material granular (recebo)para lastrado de dispositivos de señalizacion (incluye transporte)</t>
  </si>
  <si>
    <t>M3</t>
  </si>
  <si>
    <t>Suministro e instalación de resalto trapezoidal o pompeyano, material con alta resistencia al impacto, largo min 2,5 m, 2 rampas de acceso largo 1 m pendiente 15%  máx.  y altura 10 cm, incluye elementos de sujeción (figura 5-30 Resolución 20243040045005 de 17 de septiembre de 2024 ). (Por metro de ancho vial)</t>
  </si>
  <si>
    <t>Suministro e instalación de marcador cilíndrico o hito tubular, color amarillo, material sintético flexible, dos bandas de min 10 cm en material reflectivo blanco tipo IV o superior, altura entre 45 y 80 cm, diámetro entre 9,5 y 21,5 cm (figura 5-23 Resolución 20243040045005 de 17 de septiembre de 2024), incluye elementos de sujeción</t>
  </si>
  <si>
    <t>Suministro e instalación resalto parabólico y circular, material con alta resistencia al impacto, largo entre 3,7 y 6,7 m y altura máx. 10 cm, incluye elementos de sujeción (figura 5-31 Resolución 20243040045005 de 17 de septiembre de 2024) (por metro de ancho vial)</t>
  </si>
  <si>
    <t>Suministro e instalación resalto tipo cojín en caucho con alta resistencia al impacto con largo entre 2 y 3 m, ancho entre 1,6 y 1,8 m y altura entre 6 y 7,5 cm (incluye elementos de sujeción). Figura 5-33 Resolución 20243040045005 de 17 de septiembre de 2024</t>
  </si>
  <si>
    <t>Suministro e instalación resalto tipo cojín en plástico con alta resistencia al impacto con largo entre 2 y 3 m, ancho entre 1,6 y 1,8 m y altura entre 6 y 7,5 cm (incluye elementos de sujeción). Figura 5-33 Resolución 20243040045005 de 17 de septiembre de 2024</t>
  </si>
  <si>
    <t>Suministro e instalación islas peatonales ancho min 1,2 m, altura entre 10 y 15 cm, material con alta resistencia al impacto, incluye elementos de sujeción (figura 6.8 Resolución 20243040045005 de 17 de septiembre de 2024)</t>
  </si>
  <si>
    <t>Suministro e instalación islas peatonales ancho min 1,5 m, altura entre 10 y 15 cm, material con alta resistencia al impacto, incluye elementos de sujeción (figura 6.8 Resolución 20243040045005 de 17 de septiembre de 2024)</t>
  </si>
  <si>
    <t>Suministro e instalación caneca vial de señalización en PVC o similar, color  naranja, cuatro franjas horizontales (2 blancas, 2 naranja de material reflectivo tipo IV o superior), altura 140 cm, figura 7-16 Resolución 20243040045005 de 17 de septiembre de 2024</t>
  </si>
  <si>
    <t xml:space="preserve">Baliza destellante de color amarillo, de acuerdo con el numeral 3.18.5 Resolución 20243040045005 de 17 de septiembre de 2024  </t>
  </si>
  <si>
    <t>Tope vehicular vertical, material con alta resistencia al impacto, altura min 60 cm con una banda de 15 cm en papel reflectivo blanco tipo IV o superior, diámetro min 60 mm (figura 5-20 Resolución 20243040045005 de 17 de septiembre de 2024), incluye elementos de sujeción</t>
  </si>
  <si>
    <t>Islas peatonales ancho min 1,8 m, altura entre 10 y 15 cm, material con alta resistencia al impacto, incluye elementos de sujeción (figura 6.8 Resolución 20243040045005 de 17 de septiembre de 2024)</t>
  </si>
  <si>
    <t>Suministro e instalación de cinta en termoplástico preformada de color blanco e= 90 mils. Cumpliendo con las especificaciones técnicas de la NTC 5868 Y NTC 4744</t>
  </si>
  <si>
    <t>Suministro e instalación de cinta en termoplástico preformada de color blanco e= 125 mils. Cumpliendo con las especificaciones técnicas de la NTC 5868 Y NTC 4744</t>
  </si>
  <si>
    <t>Hito luminoso, con sistema de iluminación interno, luz continua, blanco o amarillo, altura de 70 cm, ancho mín. 30 cm (figura 5-27 Resolución 20243040045005 de 17 de septiembre de 2024) provisto de un sistema de energización</t>
  </si>
  <si>
    <t>Suministro e instalación tachas iluminadas bidireccionales internamente (luz continua o intermitente) con superficie retrorreflectiva de área mínima de 600 mm2,cumpliendo con los coeficientes de intensidad luminosa establecidos en la NTC 4745.</t>
  </si>
  <si>
    <t>Suministro e instalación de cinta en termoplástico preformada de color amarillo e= 90 mils. Cumpliendo con las especificaciones técnicas de la NTC 5868 Y NTC 4744</t>
  </si>
  <si>
    <t>Suministro e instalación de cinta en termoplástico preformada de color amarillo e= 125 mils. Cumpliendo con las especificaciones técnicas de la NTC 5868 Y NTC 4744</t>
  </si>
  <si>
    <t>Suministro e instalación de cinta en termoplástico preformada de color rojo e= 90 mils. Cumpliendo con las especificaciones técnicas de la NTC 5868 Y NTC 4744</t>
  </si>
  <si>
    <t>Suministro e instalación de cinta en termoplástico preformada de color rojo e= 125 mils.Cumpliendo con las especificaciones técnicas de la NTC 5868 Y NTC 4744</t>
  </si>
  <si>
    <t>Suministro e instalación de cinta en termoplástico preformada de color azul e= 90 mils. Cumpliendo con las especificaciones técnicas de la NTC 5868 Y NTC 4744</t>
  </si>
  <si>
    <t>Suministro e instalación de cinta en termoplástico preformada de color azul e= 125 mils. Cumpliendo con las especificaciones técnicas de la NTC 5868 Y NTC 4744</t>
  </si>
  <si>
    <t>Suministro e instalación de bandas fotoluminiscentes para paso vehicular de 8 mm de altura, construida con gravilla de 3 mm y resina epóxica. Cumpliendo con las especificaciones técnicas de la NTC 5868 Y NTC 4744</t>
  </si>
  <si>
    <t>Suministro e instalación de bandas  fotoluminiscentes para ciclorrutas; de 8 mm de altura, construida con gravilla de 3 mm y resina epóxica.</t>
  </si>
  <si>
    <t xml:space="preserve">Anclaje de bordillo no traspasable, en concreto de color amarillo con alta resistencia al impacto o concreto de 4000 PSI con varilla de refuerzo de 1/2"(Tipo piramidal con incrustación al pavimento con cuatro anclajes en varilla de 5/8" de diámetropor 4" de longitud, dimensiones: altura mínima de15 cm, ancho de 20 cm y largo 100 cm). Incluye transporte de elementos, accesorios y materiales para fijación </t>
  </si>
  <si>
    <t>Suministro y Aplicación de pintura Acrílica base solvente pigmentada (verde o naranja o rojo o azul) marcas viales con microesfera y antideslizante, espesor seco 9 mils y 51% de solidos por volumen, incluye pictogramas</t>
  </si>
  <si>
    <t>Suministro y aplicación manual (método llana) de pintura de plástico en frio metilmetacrilato pigmentada (multicolor según 3.7.3. Color de las demarcaciones planas para urbanismos tácticos u otras intervenciones tácticas urbanas) con microesferas para marcas viales de espesor seco de 50 mils según norma NTC 4744, incluye pictogramas.</t>
  </si>
  <si>
    <t xml:space="preserve">Suministro e instalación de tableros y/o lamas en lamina galvanizada C-20, papel retroflectivo tipo XI; fondos, textos, flechas, pictogramas y orlas en impresión digital. Incluye papel antigrafitti, tornilleria, perfiles para marcos y abrazaderas. </t>
  </si>
  <si>
    <t>TOTAL ITEMS OBRA POR VIGENCIA PARA UN (1) LOTE</t>
  </si>
  <si>
    <t xml:space="preserve">D = SUBTOTAL OBRA </t>
  </si>
  <si>
    <r>
      <rPr>
        <b/>
        <sz val="14"/>
        <color theme="1"/>
        <rFont val="Franklin Gothic Book"/>
        <family val="2"/>
      </rPr>
      <t>NOTA ACLARATORIA</t>
    </r>
    <r>
      <rPr>
        <sz val="14"/>
        <color theme="1"/>
        <rFont val="Franklin Gothic Book"/>
        <family val="2"/>
      </rPr>
      <t>: LAS CANTIDADES DE OBRA POR EJECUTAR SON APROXIMADAS Y ESTAN CALCULADAS CON BASE A PROYECCIONES DE SEÑALIZACION INSTALADA, POR LO TANTO PODRÁN AUMENTAR, O DISMINUIR DURANTE LA EJECUCIÓN DEL PROYECTO, TALES VARIACIONES NO VICIARÁN NI INVALIDARÁN EL CONTRATO PRODUCTO DE ESTA LICITACIÓN PÚBLICA. EL CONTRATISTA SE OBLIGA A EJECUTAR LAS MAYORES O MENORES CANTIDADES DE OBRA QUE RESULTAREN A LOS MISMOS PRECIOS DE LA PROPUESTA. ADICIONALMENTE, EL VALOR UNITARIO DE CADA ITEM OFERTADO POR EL PROPONENTE DEBE SER IGUAL O INFERIOR AL PRESUPUESTO OFICIAL POR ITEM ESTABLECIDO POR LA SECRETARIA DE MOVILIDAD PARA EL PRESENTE PROCESO</t>
    </r>
  </si>
  <si>
    <r>
      <rPr>
        <b/>
        <sz val="14"/>
        <color theme="1"/>
        <rFont val="Arial Narrow"/>
        <family val="2"/>
      </rPr>
      <t xml:space="preserve">NOTA 1: </t>
    </r>
    <r>
      <rPr>
        <sz val="14"/>
        <color theme="1"/>
        <rFont val="Arial Narrow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</si>
  <si>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</si>
  <si>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</si>
  <si>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4"/>
        <color theme="1"/>
        <rFont val="Arial Narrow"/>
        <family val="2"/>
      </rPr>
      <t>NOTA 2</t>
    </r>
    <r>
      <rPr>
        <sz val="14"/>
        <color theme="1"/>
        <rFont val="Arial Narrow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</si>
  <si>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</si>
  <si>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</si>
  <si>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4"/>
        <color theme="1"/>
        <rFont val="Arial Narrow"/>
        <family val="2"/>
      </rPr>
      <t>NOTA 3:</t>
    </r>
    <r>
      <rPr>
        <sz val="14"/>
        <color theme="1"/>
        <rFont val="Arial Narrow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</si>
  <si>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</si>
  <si>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</si>
  <si>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</si>
  <si>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</si>
  <si>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</si>
  <si>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</si>
  <si>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>PRESUPUESTO OFICIAL PARTE 2. ITEMS DE SUMINISTRO</t>
  </si>
  <si>
    <t>ITEM</t>
  </si>
  <si>
    <t xml:space="preserve">COSTO
DIRECTO </t>
  </si>
  <si>
    <t>1S</t>
  </si>
  <si>
    <t>Suministro de cono vial construido en material sintetico flexible con tres bandas de 10 cm en papel reflectivo blanco tipo IV o superior, altura 90 cm.</t>
  </si>
  <si>
    <t>UND</t>
  </si>
  <si>
    <t>2S</t>
  </si>
  <si>
    <t>Suministro de maletín plástico de base mínima de 50 cm por 200 cm y altura mínima de 100 cm, con material reflectivo tipo IV o superior color blanco.</t>
  </si>
  <si>
    <t>3S</t>
  </si>
  <si>
    <t>Suministro de delineador Tubular Tipo Canalizador de 129 cm de altura.</t>
  </si>
  <si>
    <t>4S</t>
  </si>
  <si>
    <t>Suministro de Resalto portátil de caucho con alta resistencia al impacto con ancho mínimo de 30 cm y altura entre 5 y 8 cm.</t>
  </si>
  <si>
    <t>ML</t>
  </si>
  <si>
    <t>5S</t>
  </si>
  <si>
    <t>Suministro de Cinta de señalización, de calibre mínimo 2 mm de 10 cm de ancho por 500m de longitud por rollo.</t>
  </si>
  <si>
    <t>ROLLO</t>
  </si>
  <si>
    <t>6S</t>
  </si>
  <si>
    <t>Barricada, ancho 2,4 m, 3 listones de 20 cm de ancho en material reflectivo tipo iv o superior (blanco y naranja), altura min 1,5m, figura 7-14 resolución 20243040045005 del 17/09/2024.</t>
  </si>
  <si>
    <t>7S</t>
  </si>
  <si>
    <t>Señal pare/siga en papel retroreflectivo tipo IV o superior (30 cm)</t>
  </si>
  <si>
    <t>8S</t>
  </si>
  <si>
    <t>Valla de apertura tipo A</t>
  </si>
  <si>
    <t>9S</t>
  </si>
  <si>
    <t>Dispositivos luminosos tipo flasher para cono</t>
  </si>
  <si>
    <t>10S</t>
  </si>
  <si>
    <t>Bastón luminoso Bicolor </t>
  </si>
  <si>
    <t>11S</t>
  </si>
  <si>
    <t>Señales temporales SR- SP con apoyo trípode</t>
  </si>
  <si>
    <t>12S</t>
  </si>
  <si>
    <t>Dispositivos luminosos tipo flasher para valla puesto de control </t>
  </si>
  <si>
    <t>13S</t>
  </si>
  <si>
    <t>Valla rompe tráfico de 0,80 x 1,20 m, construida en tubo cuadrado de 1" c-18 y lámina galvanizada c-20 (aplicación y el uso de la marca ciudad)</t>
  </si>
  <si>
    <t>14S</t>
  </si>
  <si>
    <t>Suministro de banner 1,20 m x 1,20 m con impresión digital full color, en lona vinílica (aplicación y el uso de la marca ciudad) con ojales</t>
  </si>
  <si>
    <t>TOTAL ITEMS SUMINISTRO POR VIGENCIA PARA UN (1) LOTE</t>
  </si>
  <si>
    <t>E = SUBTOTAL SUMINISTROS (INCLUYE IVA)</t>
  </si>
  <si>
    <t>PRESUPUESTO OFICIAL (OBRA + SUMINISTRO) POR VIGENCIA - PARA UN (1) LOTE:</t>
  </si>
  <si>
    <t>F = TOTAL OBRA + SUMINISTROS
(F= D + E)</t>
  </si>
  <si>
    <t>PRESUPUESTO OFICIAL (OBRA + SUMINISTRO) PARA UN (1) LOTE:</t>
  </si>
  <si>
    <t>PRESUPUESTO OFICIAL (OBRA + SUMINISTRO) POR VIGENCIA - PARA SIETE (7) LOTES:</t>
  </si>
  <si>
    <t>PRESUPUESTO OFICIAL (OBRA + SUMINISTRO)PARA SIETE (7) LOTES:</t>
  </si>
  <si>
    <t xml:space="preserve">PARA EL LOTE No. </t>
  </si>
  <si>
    <t>PROPUESTA ECONOMICA PARTE 1. ITEMS DE OBRA</t>
  </si>
  <si>
    <t>Fabricación, suministro e instalación de Señal SP-47 B, material reflectivo Tipo XI amarillo/verde fluorescente, película antigraffiti, en lámina  galvanizada C-16 E=1,5 mm, pedestal  de sección circular con diámetro interior de 2" y e=2 mm. cumpliendo con normatividad vigente.</t>
  </si>
  <si>
    <t>Fabricación, suministro e instalación de Señal Reglamentaria, Preventiva ó Informativa de 90 cm, material reflectivoTipo XI , película antigraffiti, en lámina galvanizada C-16 E=1,5 mm, pedestal en tubo gavanizado de 2" SR - SP cumpliendo normatividad vigente.</t>
  </si>
  <si>
    <t>Fabricación, suministro e instalación de delineador de curva horizontal de 51 x 36 cm  (figura 5-14 Resolución 20243040045005 de 17 de septiembre de 2024), material reflectivo Tipo XI amarillo/verde fluorescente, película antigraffiti, en lámina galvanizada C-16 E=1,5 mm, pedestal en tubo galvanizado 2" cumpliendo normatividad vigente.</t>
  </si>
  <si>
    <r>
      <rPr>
        <b/>
        <sz val="14"/>
        <color theme="1"/>
        <rFont val="Franklin Gothic Book"/>
        <family val="2"/>
      </rPr>
      <t>NOTA ACLARATORIA</t>
    </r>
    <r>
      <rPr>
        <sz val="14"/>
        <color theme="1"/>
        <rFont val="Franklin Gothic Book"/>
        <family val="2"/>
      </rPr>
      <t>: LAS CANTIDADES DE OBRA POR EJECUTAR SON APROXIMADAS Y ESTAN CALCULADAS CON BASE A PROYECCIONES DE SEÑALIZACION INSTALADA, POR LO TANTO PODRÁN AUMENTAR, O DISMINUIR DURANTE LA EJECUCIÓN DEL PROYECTO, TALES VARIACIONES NO VICIARÁN NI INVALIDARÁN EL CONTRATO PRODUCTO DE ESTA LICITACIÓN PÚBLICA. EL CONTRATISTA SE OBLIGA A EJECUTAR LAS MAYORES O MENORES CANTIDADES DE OBRA QUE RESULTAREN A LOS MISMOS PRECIOS DE LA PROPUESTA. ADICIONALMENTE, EL VALOR UNITARIO DE CADA ITEM OFERTADO POR EL PROPONENTE DEBE SER IGUAL O INFERIOR AL PRESUPUESTO OFICIAL POR ITEM ESTABLECIDO POR LA SECRETARIA DE MOVILIDAD PARA EL PRESENTE PROCESO</t>
    </r>
  </si>
  <si>
    <r>
      <rPr>
        <b/>
        <sz val="14"/>
        <color theme="1"/>
        <rFont val="Arial Narrow"/>
        <family val="2"/>
      </rPr>
      <t xml:space="preserve">NOTA 1: </t>
    </r>
    <r>
      <rPr>
        <sz val="14"/>
        <color theme="1"/>
        <rFont val="Arial Narrow"/>
        <family val="2"/>
      </rPr>
      <t xml:space="preserve"> Se debe tener en cuenta que el PRECIO UNITARIO incluye el valor de A.I.U. </t>
    </r>
  </si>
  <si>
    <r>
      <rPr>
        <b/>
        <sz val="14"/>
        <color theme="1"/>
        <rFont val="Arial Narrow"/>
        <family val="2"/>
      </rPr>
      <t>NOTA 2</t>
    </r>
    <r>
      <rPr>
        <sz val="14"/>
        <color theme="1"/>
        <rFont val="Arial Narrow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</si>
  <si>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4"/>
        <color theme="1"/>
        <rFont val="Arial Narrow"/>
        <family val="2"/>
      </rPr>
      <t>NOTA 3:</t>
    </r>
    <r>
      <rPr>
        <sz val="14"/>
        <color theme="1"/>
        <rFont val="Arial Narrow"/>
        <family val="2"/>
      </rPr>
      <t xml:space="preserve"> El A.I.U y su discriminación deben estar en porcentaje (%). </t>
    </r>
  </si>
  <si>
    <t>PROPUESTA ECONOMICA PARTE 2. ITEMS DE SUMINISTRO
Y PROPUESTA ECONOMICA TOTALIZADA</t>
  </si>
  <si>
    <t>Fabricación, suministro e instalación de Señal Reglamentaria, Preventiva ó Informativa de 90 cm, material reflectivoTipo XI , película antigraffiti, en lámina galvanizada C-16 E=1,5 mm, pedestal tubo galvanizado de sección circular con diámetro interior de 2" y e=2 mm para SR - SP cumpliendo normatividad vigente.</t>
  </si>
  <si>
    <t>Fabricación, suministro e instalación de delineador de curva horizontal de 51 x 36 cm  (figura 5-14 Resolución 20243040045005 de 17 de septiembre de 2024), material reflectivo Tipo XI amarillo/verde fluorescente, película antigraffiti, en lámina galvanizada C-16 E=1,5 mm, tubo galvanizado de sección circular con diámetro interior de 2" y e=2 mm. Cumpliendo normatividad vigente.</t>
  </si>
  <si>
    <t>Suministro y Aplicación de pintura Acrílica base agua pigmentada  (Multicolor según 3.7.3. Color de las demarcaciones planas para urbanismos tácticos u otras intervenciones tácticas urbanas) para marcas viales sin microesfera, con antideslizante. Espesor seco de 9 mils y 60% de solidos por volumen, incluye pictogramas</t>
  </si>
  <si>
    <r>
      <rPr>
        <b/>
        <sz val="11"/>
        <color theme="1"/>
        <rFont val="Arial"/>
        <family val="2"/>
      </rPr>
      <t xml:space="preserve">NOTA 1: </t>
    </r>
    <r>
      <rPr>
        <sz val="11"/>
        <color theme="1"/>
        <rFont val="Arial"/>
        <family val="2"/>
      </rPr>
      <t xml:space="preserve"> Se debe tener en cuenta que el PRECIO UNITARIO incluye el valor del  IVA</t>
    </r>
  </si>
  <si>
    <r>
      <rPr>
        <b/>
        <sz val="11"/>
        <color theme="1"/>
        <rFont val="Arial"/>
        <family val="2"/>
      </rPr>
      <t>NOTA 2</t>
    </r>
    <r>
      <rPr>
        <sz val="11"/>
        <color theme="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</si>
  <si>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1"/>
        <color theme="1"/>
        <rFont val="Arial"/>
        <family val="2"/>
      </rPr>
      <t>NOTA 3:</t>
    </r>
    <r>
      <rPr>
        <sz val="11"/>
        <color theme="1"/>
        <rFont val="Arial"/>
        <family val="2"/>
      </rPr>
      <t xml:space="preserve"> El IVA y su discriminación deben estar en porcentaje (%). </t>
    </r>
  </si>
  <si>
    <t>TOTAL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</si>
</sst>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;[Red]#,##0"/>
    <numFmt numFmtId="165" formatCode="&quot;$&quot;\ #,##0"/>
    <numFmt numFmtId="166" formatCode="_(* #,##0.00_);_(* \(#,##0.00\);_(* &quot;-&quot;??_);_(@_)"/>
    <numFmt numFmtId="167" formatCode="&quot;$&quot;\ #,##0.00"/>
    <numFmt numFmtId="168" formatCode="_ [$$-240A]\ * #,##0.00_ ;_ [$$-240A]\ * \-#,##0.00_ ;_ [$$-240A]\ * &quot;-&quot;??_ ;_ @_ "/>
    <numFmt numFmtId="169" formatCode="_-[$$-240A]\ * #,##0.00_ ;_-[$$-240A]\ * \-#,##0.00\ ;_-[$$-240A]\ * &quot;-&quot;??_ ;_-@_ "/>
    <numFmt numFmtId="170" formatCode="_-&quot;$&quot;* #,##0.00_-;\-&quot;$&quot;* #,##0.00_-;_-&quot;$&quot;* &quot;-&quot;??_-;_-@"/>
    <numFmt numFmtId="171" formatCode="[$$-240A]\ #,##0"/>
  </numFmts>
  <fonts count="33" x14ac:knownFonts="1">
    <font>
      <sz val="11"/>
      <color theme="1"/>
      <name val="Aptos Narrow"/>
      <scheme val="minor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1"/>
      <name val="Aptos Narrow"/>
      <family val="2"/>
    </font>
    <font>
      <b/>
      <sz val="10"/>
      <color theme="1"/>
      <name val="Libre Franklin"/>
    </font>
    <font>
      <sz val="10"/>
      <color theme="1"/>
      <name val="Libre Franklin"/>
    </font>
    <font>
      <sz val="10"/>
      <color theme="0"/>
      <name val="Libre Franklin"/>
    </font>
    <font>
      <sz val="14"/>
      <color theme="1"/>
      <name val="Libre Franklin"/>
    </font>
    <font>
      <sz val="14"/>
      <color theme="1"/>
      <name val="Arial Narrow"/>
      <family val="2"/>
    </font>
    <font>
      <sz val="8"/>
      <color theme="1"/>
      <name val="Arial Narrow"/>
      <family val="2"/>
    </font>
    <font>
      <b/>
      <sz val="14"/>
      <color theme="1"/>
      <name val="Arial"/>
      <family val="2"/>
    </font>
    <font>
      <sz val="10"/>
      <color theme="1"/>
      <name val="Arial Narrow"/>
      <family val="2"/>
    </font>
    <font>
      <sz val="11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Libre Franklin"/>
    </font>
    <font>
      <b/>
      <sz val="11"/>
      <color theme="1"/>
      <name val="Libre Franklin"/>
    </font>
    <font>
      <sz val="11"/>
      <color rgb="FF000000"/>
      <name val="Arial Narrow"/>
      <family val="2"/>
    </font>
    <font>
      <b/>
      <sz val="11"/>
      <color theme="0"/>
      <name val="Libre Franklin"/>
    </font>
    <font>
      <b/>
      <sz val="12"/>
      <color theme="1"/>
      <name val="Libre Franklin"/>
    </font>
    <font>
      <b/>
      <sz val="14"/>
      <color theme="1"/>
      <name val="Arial Narrow"/>
      <family val="2"/>
    </font>
    <font>
      <u/>
      <sz val="10"/>
      <color theme="1"/>
      <name val="Libre Franklin"/>
    </font>
    <font>
      <u/>
      <sz val="10"/>
      <color theme="1"/>
      <name val="Libre Franklin"/>
    </font>
    <font>
      <b/>
      <sz val="14"/>
      <color theme="1"/>
      <name val="Libre Franklin"/>
    </font>
    <font>
      <b/>
      <sz val="14"/>
      <color theme="1"/>
      <name val="Franklin Gothic Book"/>
      <family val="2"/>
    </font>
    <font>
      <sz val="14"/>
      <color theme="1"/>
      <name val="Franklin Gothic Book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Franklin Gothic Book"/>
      <family val="2"/>
    </font>
    <font>
      <b/>
      <sz val="10"/>
      <color theme="1"/>
      <name val="Franklin Gothic Book"/>
      <family val="2"/>
    </font>
    <font>
      <sz val="10"/>
      <color theme="1"/>
      <name val="Franklin Gothic Book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  <fill>
      <patternFill patternType="solid">
        <fgColor rgb="FF00FF00"/>
        <bgColor rgb="FF00FF00"/>
      </patternFill>
    </fill>
    <fill>
      <patternFill patternType="solid">
        <fgColor rgb="FF7F7F7F"/>
        <bgColor rgb="FF7F7F7F"/>
      </patternFill>
    </fill>
    <fill>
      <patternFill patternType="solid">
        <fgColor theme="0"/>
        <bgColor indexed="64"/>
      </patternFill>
    </fill>
  </fills>
  <borders count="1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/>
      <diagonal/>
    </border>
    <border>
      <left style="medium">
        <color rgb="FF000000"/>
      </left>
      <right/>
      <top style="dotted">
        <color rgb="FF000000"/>
      </top>
      <bottom style="medium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/>
      <right style="hair">
        <color rgb="FF000000"/>
      </right>
      <top style="dotted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dotted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dotted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dotted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hair">
        <color rgb="FF000000"/>
      </left>
      <right style="medium">
        <color rgb="FF000000"/>
      </right>
      <top/>
      <bottom style="dotted">
        <color rgb="FF000000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hair">
        <color rgb="FF000000"/>
      </right>
      <top style="hair">
        <color indexed="64"/>
      </top>
      <bottom style="dotted">
        <color indexed="64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9" fontId="28" fillId="0" borderId="0" applyFont="0" applyFill="0" applyBorder="0" applyAlignment="0" applyProtection="0"/>
    <xf numFmtId="0" fontId="29" fillId="0" borderId="81"/>
  </cellStyleXfs>
  <cellXfs count="319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1" fillId="0" borderId="4" xfId="0" applyFont="1" applyBorder="1"/>
    <xf numFmtId="0" fontId="3" fillId="0" borderId="0" xfId="0" applyFont="1" applyAlignment="1">
      <alignment wrapText="1"/>
    </xf>
    <xf numFmtId="0" fontId="1" fillId="0" borderId="5" xfId="0" applyFont="1" applyBorder="1"/>
    <xf numFmtId="0" fontId="4" fillId="0" borderId="0" xfId="0" applyFont="1" applyAlignment="1">
      <alignment horizontal="left" vertical="center"/>
    </xf>
    <xf numFmtId="0" fontId="1" fillId="0" borderId="6" xfId="0" applyFont="1" applyBorder="1"/>
    <xf numFmtId="0" fontId="3" fillId="0" borderId="7" xfId="0" applyFont="1" applyBorder="1"/>
    <xf numFmtId="0" fontId="2" fillId="0" borderId="7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3" fontId="7" fillId="3" borderId="22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164" fontId="7" fillId="3" borderId="24" xfId="0" applyNumberFormat="1" applyFont="1" applyFill="1" applyBorder="1" applyAlignment="1">
      <alignment horizontal="center" vertical="center" wrapText="1"/>
    </xf>
    <xf numFmtId="164" fontId="7" fillId="4" borderId="18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3" fontId="7" fillId="3" borderId="25" xfId="0" applyNumberFormat="1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164" fontId="7" fillId="3" borderId="27" xfId="0" applyNumberFormat="1" applyFont="1" applyFill="1" applyBorder="1" applyAlignment="1">
      <alignment horizontal="center" vertical="center" wrapText="1"/>
    </xf>
    <xf numFmtId="1" fontId="8" fillId="4" borderId="28" xfId="0" applyNumberFormat="1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left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165" fontId="8" fillId="0" borderId="32" xfId="0" applyNumberFormat="1" applyFont="1" applyBorder="1" applyAlignment="1">
      <alignment horizontal="center" vertical="center" wrapText="1"/>
    </xf>
    <xf numFmtId="166" fontId="8" fillId="0" borderId="0" xfId="0" applyNumberFormat="1" applyFont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167" fontId="8" fillId="0" borderId="35" xfId="0" applyNumberFormat="1" applyFont="1" applyBorder="1" applyAlignment="1">
      <alignment horizontal="center" vertical="center" wrapText="1"/>
    </xf>
    <xf numFmtId="1" fontId="8" fillId="4" borderId="36" xfId="0" applyNumberFormat="1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165" fontId="8" fillId="0" borderId="37" xfId="0" applyNumberFormat="1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165" fontId="8" fillId="0" borderId="39" xfId="0" applyNumberFormat="1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165" fontId="8" fillId="0" borderId="41" xfId="0" applyNumberFormat="1" applyFont="1" applyBorder="1" applyAlignment="1">
      <alignment horizontal="center" vertical="center" wrapText="1"/>
    </xf>
    <xf numFmtId="0" fontId="8" fillId="2" borderId="18" xfId="0" applyFont="1" applyFill="1" applyBorder="1"/>
    <xf numFmtId="2" fontId="8" fillId="0" borderId="36" xfId="0" applyNumberFormat="1" applyFont="1" applyBorder="1" applyAlignment="1">
      <alignment horizontal="center" vertical="center" wrapText="1"/>
    </xf>
    <xf numFmtId="1" fontId="8" fillId="0" borderId="36" xfId="0" applyNumberFormat="1" applyFont="1" applyBorder="1" applyAlignment="1">
      <alignment horizontal="center" vertical="center" wrapText="1"/>
    </xf>
    <xf numFmtId="165" fontId="8" fillId="0" borderId="42" xfId="0" applyNumberFormat="1" applyFont="1" applyBorder="1" applyAlignment="1">
      <alignment horizontal="center" vertical="center" wrapText="1"/>
    </xf>
    <xf numFmtId="2" fontId="8" fillId="0" borderId="38" xfId="0" applyNumberFormat="1" applyFont="1" applyBorder="1" applyAlignment="1">
      <alignment horizontal="center" vertical="center" wrapText="1"/>
    </xf>
    <xf numFmtId="0" fontId="8" fillId="2" borderId="0" xfId="0" applyFont="1" applyFill="1"/>
    <xf numFmtId="167" fontId="8" fillId="0" borderId="0" xfId="0" applyNumberFormat="1" applyFont="1" applyAlignment="1">
      <alignment horizontal="center" vertical="center" wrapText="1"/>
    </xf>
    <xf numFmtId="1" fontId="8" fillId="4" borderId="43" xfId="0" applyNumberFormat="1" applyFont="1" applyFill="1" applyBorder="1" applyAlignment="1">
      <alignment horizontal="center" vertical="center" wrapText="1"/>
    </xf>
    <xf numFmtId="0" fontId="8" fillId="4" borderId="45" xfId="0" applyFont="1" applyFill="1" applyBorder="1" applyAlignment="1">
      <alignment horizontal="center" vertical="center" wrapText="1"/>
    </xf>
    <xf numFmtId="165" fontId="7" fillId="3" borderId="50" xfId="0" applyNumberFormat="1" applyFont="1" applyFill="1" applyBorder="1" applyAlignment="1">
      <alignment vertical="center" wrapText="1"/>
    </xf>
    <xf numFmtId="0" fontId="8" fillId="4" borderId="51" xfId="0" applyFont="1" applyFill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165" fontId="7" fillId="0" borderId="52" xfId="0" applyNumberFormat="1" applyFont="1" applyBorder="1" applyAlignment="1">
      <alignment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left" vertical="center" wrapText="1"/>
    </xf>
    <xf numFmtId="1" fontId="8" fillId="4" borderId="18" xfId="0" applyNumberFormat="1" applyFont="1" applyFill="1" applyBorder="1" applyAlignment="1">
      <alignment horizontal="left" vertical="center" wrapText="1"/>
    </xf>
    <xf numFmtId="165" fontId="8" fillId="0" borderId="0" xfId="0" applyNumberFormat="1" applyFont="1" applyAlignment="1">
      <alignment horizontal="right" vertical="center" wrapText="1"/>
    </xf>
    <xf numFmtId="167" fontId="8" fillId="4" borderId="18" xfId="0" applyNumberFormat="1" applyFont="1" applyFill="1" applyBorder="1" applyAlignment="1">
      <alignment horizontal="center" vertical="center" wrapText="1"/>
    </xf>
    <xf numFmtId="3" fontId="8" fillId="4" borderId="18" xfId="0" applyNumberFormat="1" applyFont="1" applyFill="1" applyBorder="1" applyAlignment="1">
      <alignment horizontal="center" vertical="center" wrapText="1"/>
    </xf>
    <xf numFmtId="168" fontId="1" fillId="0" borderId="0" xfId="0" applyNumberFormat="1" applyFont="1"/>
    <xf numFmtId="0" fontId="12" fillId="0" borderId="0" xfId="0" applyFont="1" applyAlignment="1">
      <alignment vertical="center"/>
    </xf>
    <xf numFmtId="0" fontId="12" fillId="2" borderId="0" xfId="0" applyFont="1" applyFill="1"/>
    <xf numFmtId="169" fontId="5" fillId="5" borderId="6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" fillId="5" borderId="67" xfId="0" applyFont="1" applyFill="1" applyBorder="1"/>
    <xf numFmtId="0" fontId="1" fillId="5" borderId="18" xfId="0" applyFont="1" applyFill="1" applyBorder="1"/>
    <xf numFmtId="0" fontId="15" fillId="5" borderId="18" xfId="0" applyFont="1" applyFill="1" applyBorder="1" applyAlignment="1">
      <alignment vertical="center" wrapText="1"/>
    </xf>
    <xf numFmtId="0" fontId="2" fillId="5" borderId="18" xfId="0" applyFont="1" applyFill="1" applyBorder="1"/>
    <xf numFmtId="0" fontId="2" fillId="5" borderId="68" xfId="0" applyFont="1" applyFill="1" applyBorder="1"/>
    <xf numFmtId="0" fontId="2" fillId="0" borderId="0" xfId="0" applyFont="1" applyAlignment="1">
      <alignment vertical="center"/>
    </xf>
    <xf numFmtId="0" fontId="1" fillId="5" borderId="69" xfId="0" applyFont="1" applyFill="1" applyBorder="1"/>
    <xf numFmtId="0" fontId="1" fillId="5" borderId="70" xfId="0" applyFont="1" applyFill="1" applyBorder="1"/>
    <xf numFmtId="0" fontId="15" fillId="5" borderId="70" xfId="0" applyFont="1" applyFill="1" applyBorder="1" applyAlignment="1">
      <alignment vertical="center" wrapText="1"/>
    </xf>
    <xf numFmtId="169" fontId="5" fillId="5" borderId="74" xfId="0" applyNumberFormat="1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8" xfId="0" applyFont="1" applyBorder="1"/>
    <xf numFmtId="0" fontId="2" fillId="0" borderId="0" xfId="0" applyFont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1" fontId="16" fillId="3" borderId="83" xfId="0" applyNumberFormat="1" applyFont="1" applyFill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164" fontId="16" fillId="3" borderId="74" xfId="0" applyNumberFormat="1" applyFont="1" applyFill="1" applyBorder="1" applyAlignment="1">
      <alignment horizontal="center" vertical="center" wrapText="1"/>
    </xf>
    <xf numFmtId="164" fontId="16" fillId="0" borderId="0" xfId="0" applyNumberFormat="1" applyFont="1" applyAlignment="1">
      <alignment horizontal="center" vertical="center" wrapText="1"/>
    </xf>
    <xf numFmtId="1" fontId="2" fillId="0" borderId="31" xfId="0" quotePrefix="1" applyNumberFormat="1" applyFont="1" applyBorder="1" applyAlignment="1">
      <alignment horizontal="center" vertical="center" wrapText="1"/>
    </xf>
    <xf numFmtId="0" fontId="19" fillId="4" borderId="32" xfId="0" applyFont="1" applyFill="1" applyBorder="1" applyAlignment="1">
      <alignment vertical="center" wrapText="1"/>
    </xf>
    <xf numFmtId="0" fontId="2" fillId="0" borderId="33" xfId="0" applyFont="1" applyBorder="1" applyAlignment="1">
      <alignment horizontal="center" vertical="center" wrapText="1"/>
    </xf>
    <xf numFmtId="1" fontId="2" fillId="0" borderId="85" xfId="0" applyNumberFormat="1" applyFont="1" applyBorder="1" applyAlignment="1">
      <alignment horizontal="center" vertical="center"/>
    </xf>
    <xf numFmtId="165" fontId="2" fillId="0" borderId="42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>
      <alignment horizontal="center" vertical="center"/>
    </xf>
    <xf numFmtId="1" fontId="2" fillId="0" borderId="36" xfId="0" quotePrefix="1" applyNumberFormat="1" applyFont="1" applyBorder="1" applyAlignment="1">
      <alignment horizontal="center" vertical="center" wrapText="1"/>
    </xf>
    <xf numFmtId="0" fontId="19" fillId="4" borderId="37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1" fontId="2" fillId="0" borderId="36" xfId="0" applyNumberFormat="1" applyFont="1" applyBorder="1" applyAlignment="1">
      <alignment horizontal="center" vertical="center"/>
    </xf>
    <xf numFmtId="165" fontId="16" fillId="3" borderId="50" xfId="0" applyNumberFormat="1" applyFont="1" applyFill="1" applyBorder="1" applyAlignment="1">
      <alignment vertical="center" wrapText="1"/>
    </xf>
    <xf numFmtId="165" fontId="16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8" fillId="4" borderId="67" xfId="0" applyFont="1" applyFill="1" applyBorder="1" applyAlignment="1">
      <alignment horizontal="center" vertical="center" wrapText="1"/>
    </xf>
    <xf numFmtId="0" fontId="18" fillId="4" borderId="18" xfId="0" applyFont="1" applyFill="1" applyBorder="1" applyAlignment="1">
      <alignment horizontal="center" vertical="center" wrapText="1"/>
    </xf>
    <xf numFmtId="165" fontId="17" fillId="4" borderId="68" xfId="0" applyNumberFormat="1" applyFont="1" applyFill="1" applyBorder="1" applyAlignment="1">
      <alignment horizontal="right" vertical="center" wrapText="1"/>
    </xf>
    <xf numFmtId="165" fontId="17" fillId="0" borderId="0" xfId="0" applyNumberFormat="1" applyFont="1" applyAlignment="1">
      <alignment horizontal="center" vertical="center" wrapText="1"/>
    </xf>
    <xf numFmtId="165" fontId="17" fillId="4" borderId="88" xfId="0" applyNumberFormat="1" applyFont="1" applyFill="1" applyBorder="1" applyAlignment="1">
      <alignment horizontal="right" vertical="center" wrapText="1"/>
    </xf>
    <xf numFmtId="165" fontId="18" fillId="0" borderId="0" xfId="0" applyNumberFormat="1" applyFont="1" applyAlignment="1">
      <alignment horizontal="center" vertical="center" wrapText="1"/>
    </xf>
    <xf numFmtId="165" fontId="18" fillId="7" borderId="93" xfId="0" applyNumberFormat="1" applyFont="1" applyFill="1" applyBorder="1" applyAlignment="1">
      <alignment vertical="center" wrapText="1"/>
    </xf>
    <xf numFmtId="170" fontId="17" fillId="4" borderId="18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2" fillId="4" borderId="94" xfId="0" applyFont="1" applyFill="1" applyBorder="1" applyAlignment="1">
      <alignment horizontal="right" vertical="center"/>
    </xf>
    <xf numFmtId="0" fontId="2" fillId="4" borderId="95" xfId="0" applyFont="1" applyFill="1" applyBorder="1" applyAlignment="1">
      <alignment vertical="center"/>
    </xf>
    <xf numFmtId="0" fontId="2" fillId="4" borderId="94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 wrapText="1"/>
    </xf>
    <xf numFmtId="165" fontId="8" fillId="4" borderId="32" xfId="0" applyNumberFormat="1" applyFont="1" applyFill="1" applyBorder="1" applyAlignment="1">
      <alignment horizontal="center" vertical="center" wrapText="1"/>
    </xf>
    <xf numFmtId="165" fontId="8" fillId="4" borderId="33" xfId="0" applyNumberFormat="1" applyFont="1" applyFill="1" applyBorder="1" applyAlignment="1">
      <alignment horizontal="center" vertical="center" wrapText="1"/>
    </xf>
    <xf numFmtId="166" fontId="8" fillId="4" borderId="18" xfId="0" applyNumberFormat="1" applyFont="1" applyFill="1" applyBorder="1" applyAlignment="1">
      <alignment horizontal="center" vertical="center" wrapText="1"/>
    </xf>
    <xf numFmtId="167" fontId="8" fillId="4" borderId="34" xfId="0" applyNumberFormat="1" applyFont="1" applyFill="1" applyBorder="1" applyAlignment="1">
      <alignment horizontal="center" vertical="center" wrapText="1"/>
    </xf>
    <xf numFmtId="167" fontId="8" fillId="4" borderId="33" xfId="0" applyNumberFormat="1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left" vertical="center"/>
    </xf>
    <xf numFmtId="165" fontId="8" fillId="4" borderId="37" xfId="0" applyNumberFormat="1" applyFont="1" applyFill="1" applyBorder="1" applyAlignment="1">
      <alignment horizontal="center" vertical="center" wrapText="1"/>
    </xf>
    <xf numFmtId="165" fontId="8" fillId="4" borderId="34" xfId="0" applyNumberFormat="1" applyFont="1" applyFill="1" applyBorder="1" applyAlignment="1">
      <alignment horizontal="center" vertical="center" wrapText="1"/>
    </xf>
    <xf numFmtId="165" fontId="8" fillId="4" borderId="96" xfId="0" applyNumberFormat="1" applyFont="1" applyFill="1" applyBorder="1" applyAlignment="1">
      <alignment horizontal="center" vertical="center" wrapText="1"/>
    </xf>
    <xf numFmtId="165" fontId="8" fillId="4" borderId="44" xfId="0" applyNumberFormat="1" applyFont="1" applyFill="1" applyBorder="1" applyAlignment="1">
      <alignment horizontal="center" vertical="center" wrapText="1"/>
    </xf>
    <xf numFmtId="165" fontId="8" fillId="4" borderId="29" xfId="0" applyNumberFormat="1" applyFont="1" applyFill="1" applyBorder="1" applyAlignment="1">
      <alignment horizontal="center" vertical="center" wrapText="1"/>
    </xf>
    <xf numFmtId="0" fontId="8" fillId="4" borderId="96" xfId="0" applyFont="1" applyFill="1" applyBorder="1" applyAlignment="1">
      <alignment horizontal="left" vertical="center" wrapText="1"/>
    </xf>
    <xf numFmtId="0" fontId="8" fillId="4" borderId="97" xfId="0" applyFont="1" applyFill="1" applyBorder="1" applyAlignment="1">
      <alignment horizontal="center" vertical="center" wrapText="1"/>
    </xf>
    <xf numFmtId="165" fontId="8" fillId="4" borderId="45" xfId="0" applyNumberFormat="1" applyFont="1" applyFill="1" applyBorder="1" applyAlignment="1">
      <alignment horizontal="center" vertical="center" wrapText="1"/>
    </xf>
    <xf numFmtId="167" fontId="8" fillId="4" borderId="45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5" fillId="0" borderId="0" xfId="0" applyFont="1" applyAlignment="1">
      <alignment horizontal="center" vertical="center" wrapText="1"/>
    </xf>
    <xf numFmtId="0" fontId="2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3" borderId="100" xfId="0" applyFont="1" applyFill="1" applyBorder="1" applyAlignment="1">
      <alignment horizontal="center" vertical="center" wrapText="1"/>
    </xf>
    <xf numFmtId="0" fontId="10" fillId="3" borderId="101" xfId="0" applyFont="1" applyFill="1" applyBorder="1" applyAlignment="1">
      <alignment horizontal="center" vertical="center" wrapText="1"/>
    </xf>
    <xf numFmtId="0" fontId="10" fillId="3" borderId="102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7" fillId="3" borderId="104" xfId="0" applyFont="1" applyFill="1" applyBorder="1" applyAlignment="1">
      <alignment horizontal="center" vertical="center" wrapText="1"/>
    </xf>
    <xf numFmtId="1" fontId="7" fillId="3" borderId="83" xfId="0" applyNumberFormat="1" applyFont="1" applyFill="1" applyBorder="1" applyAlignment="1">
      <alignment horizontal="center" vertical="center" wrapText="1"/>
    </xf>
    <xf numFmtId="0" fontId="7" fillId="3" borderId="84" xfId="0" applyFont="1" applyFill="1" applyBorder="1" applyAlignment="1">
      <alignment horizontal="center" vertical="center" wrapText="1"/>
    </xf>
    <xf numFmtId="164" fontId="7" fillId="3" borderId="74" xfId="0" applyNumberFormat="1" applyFont="1" applyFill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165" fontId="8" fillId="0" borderId="42" xfId="0" applyNumberFormat="1" applyFont="1" applyBorder="1" applyAlignment="1">
      <alignment horizontal="center" vertical="center"/>
    </xf>
    <xf numFmtId="167" fontId="8" fillId="0" borderId="86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1" fontId="8" fillId="0" borderId="36" xfId="0" applyNumberFormat="1" applyFont="1" applyBorder="1" applyAlignment="1">
      <alignment horizontal="center" vertical="center"/>
    </xf>
    <xf numFmtId="1" fontId="2" fillId="0" borderId="106" xfId="0" quotePrefix="1" applyNumberFormat="1" applyFont="1" applyBorder="1" applyAlignment="1">
      <alignment horizontal="center" vertical="center" wrapText="1"/>
    </xf>
    <xf numFmtId="0" fontId="19" fillId="4" borderId="107" xfId="0" applyFont="1" applyFill="1" applyBorder="1" applyAlignment="1">
      <alignment vertical="center" wrapText="1"/>
    </xf>
    <xf numFmtId="0" fontId="8" fillId="0" borderId="108" xfId="0" applyFont="1" applyBorder="1" applyAlignment="1">
      <alignment horizontal="center" vertical="center" wrapText="1"/>
    </xf>
    <xf numFmtId="1" fontId="23" fillId="0" borderId="109" xfId="0" applyNumberFormat="1" applyFont="1" applyBorder="1" applyAlignment="1">
      <alignment horizontal="center" vertical="center" wrapText="1"/>
    </xf>
    <xf numFmtId="0" fontId="8" fillId="0" borderId="86" xfId="0" applyFont="1" applyBorder="1" applyAlignment="1">
      <alignment vertical="center"/>
    </xf>
    <xf numFmtId="0" fontId="8" fillId="0" borderId="42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0" xfId="0" applyFont="1" applyAlignment="1">
      <alignment horizontal="center"/>
    </xf>
    <xf numFmtId="1" fontId="24" fillId="0" borderId="110" xfId="0" applyNumberFormat="1" applyFont="1" applyBorder="1" applyAlignment="1">
      <alignment horizontal="center" vertical="center" wrapText="1"/>
    </xf>
    <xf numFmtId="0" fontId="8" fillId="0" borderId="34" xfId="0" applyFont="1" applyBorder="1" applyAlignment="1">
      <alignment vertical="center"/>
    </xf>
    <xf numFmtId="0" fontId="8" fillId="0" borderId="37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/>
    </xf>
    <xf numFmtId="0" fontId="8" fillId="0" borderId="34" xfId="0" applyFont="1" applyBorder="1" applyAlignment="1">
      <alignment horizontal="left" vertical="center" wrapText="1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46" xfId="0" applyFont="1" applyBorder="1" applyAlignment="1">
      <alignment horizontal="center"/>
    </xf>
    <xf numFmtId="165" fontId="7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114" xfId="0" applyFont="1" applyBorder="1" applyAlignment="1">
      <alignment vertical="center" wrapText="1"/>
    </xf>
    <xf numFmtId="0" fontId="7" fillId="4" borderId="18" xfId="0" applyFont="1" applyFill="1" applyBorder="1" applyAlignment="1">
      <alignment horizontal="center" vertical="center" wrapText="1"/>
    </xf>
    <xf numFmtId="165" fontId="8" fillId="4" borderId="18" xfId="0" applyNumberFormat="1" applyFont="1" applyFill="1" applyBorder="1" applyAlignment="1">
      <alignment horizontal="right" vertical="center" wrapText="1"/>
    </xf>
    <xf numFmtId="165" fontId="8" fillId="4" borderId="115" xfId="0" applyNumberFormat="1" applyFont="1" applyFill="1" applyBorder="1" applyAlignment="1">
      <alignment horizontal="right" vertical="center" wrapText="1"/>
    </xf>
    <xf numFmtId="165" fontId="21" fillId="7" borderId="93" xfId="0" applyNumberFormat="1" applyFont="1" applyFill="1" applyBorder="1" applyAlignment="1">
      <alignment vertical="center" wrapText="1"/>
    </xf>
    <xf numFmtId="0" fontId="30" fillId="9" borderId="116" xfId="2" applyFont="1" applyFill="1" applyBorder="1" applyAlignment="1">
      <alignment horizontal="center" vertical="center" wrapText="1"/>
    </xf>
    <xf numFmtId="165" fontId="30" fillId="9" borderId="117" xfId="2" applyNumberFormat="1" applyFont="1" applyFill="1" applyBorder="1" applyAlignment="1" applyProtection="1">
      <alignment horizontal="center" vertical="center" wrapText="1"/>
      <protection locked="0"/>
    </xf>
    <xf numFmtId="0" fontId="30" fillId="9" borderId="118" xfId="2" applyFont="1" applyFill="1" applyBorder="1" applyAlignment="1">
      <alignment horizontal="center" vertical="center" wrapText="1"/>
    </xf>
    <xf numFmtId="165" fontId="30" fillId="9" borderId="119" xfId="2" applyNumberFormat="1" applyFont="1" applyFill="1" applyBorder="1" applyAlignment="1" applyProtection="1">
      <alignment horizontal="center" vertical="center" wrapText="1"/>
      <protection locked="0"/>
    </xf>
    <xf numFmtId="2" fontId="30" fillId="9" borderId="118" xfId="2" applyNumberFormat="1" applyFont="1" applyFill="1" applyBorder="1" applyAlignment="1">
      <alignment horizontal="center" vertical="center" wrapText="1"/>
    </xf>
    <xf numFmtId="1" fontId="30" fillId="9" borderId="118" xfId="2" applyNumberFormat="1" applyFont="1" applyFill="1" applyBorder="1" applyAlignment="1">
      <alignment horizontal="center" vertical="center" wrapText="1"/>
    </xf>
    <xf numFmtId="165" fontId="30" fillId="9" borderId="119" xfId="1" applyNumberFormat="1" applyFont="1" applyFill="1" applyBorder="1" applyAlignment="1" applyProtection="1">
      <alignment horizontal="center" vertical="center" wrapText="1"/>
      <protection locked="0"/>
    </xf>
    <xf numFmtId="165" fontId="7" fillId="3" borderId="122" xfId="0" applyNumberFormat="1" applyFont="1" applyFill="1" applyBorder="1" applyAlignment="1">
      <alignment vertical="center" wrapText="1"/>
    </xf>
    <xf numFmtId="0" fontId="30" fillId="9" borderId="123" xfId="2" applyFont="1" applyFill="1" applyBorder="1" applyAlignment="1">
      <alignment horizontal="center" vertical="center" wrapText="1"/>
    </xf>
    <xf numFmtId="165" fontId="30" fillId="9" borderId="124" xfId="1" applyNumberFormat="1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/>
    <xf numFmtId="0" fontId="32" fillId="4" borderId="18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left" wrapText="1"/>
    </xf>
    <xf numFmtId="0" fontId="32" fillId="0" borderId="0" xfId="0" applyFont="1" applyAlignment="1">
      <alignment horizontal="left" vertical="center"/>
    </xf>
    <xf numFmtId="0" fontId="32" fillId="0" borderId="7" xfId="0" applyFont="1" applyBorder="1" applyAlignment="1">
      <alignment horizontal="left"/>
    </xf>
    <xf numFmtId="0" fontId="32" fillId="0" borderId="2" xfId="0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32" fillId="5" borderId="18" xfId="0" applyFont="1" applyFill="1" applyBorder="1" applyAlignment="1">
      <alignment horizontal="left"/>
    </xf>
    <xf numFmtId="0" fontId="32" fillId="5" borderId="70" xfId="0" applyFont="1" applyFill="1" applyBorder="1" applyAlignment="1">
      <alignment horizontal="left"/>
    </xf>
    <xf numFmtId="0" fontId="32" fillId="0" borderId="0" xfId="0" applyFont="1" applyAlignment="1">
      <alignment horizontal="left"/>
    </xf>
    <xf numFmtId="0" fontId="32" fillId="4" borderId="29" xfId="0" applyFont="1" applyFill="1" applyBorder="1" applyAlignment="1">
      <alignment horizontal="justify" vertical="center" wrapText="1"/>
    </xf>
    <xf numFmtId="0" fontId="32" fillId="4" borderId="37" xfId="0" applyFont="1" applyFill="1" applyBorder="1" applyAlignment="1">
      <alignment horizontal="justify" vertical="center" wrapText="1"/>
    </xf>
    <xf numFmtId="0" fontId="32" fillId="4" borderId="44" xfId="0" applyFont="1" applyFill="1" applyBorder="1" applyAlignment="1">
      <alignment horizontal="justify" vertical="center" wrapText="1"/>
    </xf>
    <xf numFmtId="171" fontId="8" fillId="0" borderId="33" xfId="0" applyNumberFormat="1" applyFont="1" applyBorder="1" applyAlignment="1">
      <alignment horizontal="center" vertical="center" wrapText="1"/>
    </xf>
    <xf numFmtId="171" fontId="8" fillId="0" borderId="34" xfId="0" applyNumberFormat="1" applyFont="1" applyBorder="1" applyAlignment="1">
      <alignment horizontal="center" vertical="center" wrapText="1"/>
    </xf>
    <xf numFmtId="171" fontId="8" fillId="0" borderId="125" xfId="0" applyNumberFormat="1" applyFont="1" applyBorder="1" applyAlignment="1">
      <alignment horizontal="center" vertical="center" wrapText="1"/>
    </xf>
    <xf numFmtId="171" fontId="8" fillId="0" borderId="32" xfId="0" applyNumberFormat="1" applyFont="1" applyBorder="1" applyAlignment="1">
      <alignment horizontal="center" vertical="center" wrapText="1"/>
    </xf>
    <xf numFmtId="171" fontId="8" fillId="0" borderId="37" xfId="0" applyNumberFormat="1" applyFont="1" applyBorder="1" applyAlignment="1">
      <alignment horizontal="center" vertical="center" wrapText="1"/>
    </xf>
    <xf numFmtId="171" fontId="8" fillId="0" borderId="41" xfId="0" applyNumberFormat="1" applyFont="1" applyBorder="1" applyAlignment="1">
      <alignment horizontal="center" vertical="center" wrapText="1"/>
    </xf>
    <xf numFmtId="171" fontId="2" fillId="0" borderId="86" xfId="0" applyNumberFormat="1" applyFont="1" applyBorder="1" applyAlignment="1">
      <alignment horizontal="center" vertical="center"/>
    </xf>
    <xf numFmtId="9" fontId="21" fillId="7" borderId="93" xfId="1" applyFont="1" applyFill="1" applyBorder="1" applyAlignment="1">
      <alignment vertical="center" wrapText="1"/>
    </xf>
    <xf numFmtId="10" fontId="5" fillId="6" borderId="134" xfId="0" applyNumberFormat="1" applyFont="1" applyFill="1" applyBorder="1" applyAlignment="1">
      <alignment horizontal="center" vertical="center" wrapText="1"/>
    </xf>
    <xf numFmtId="1" fontId="2" fillId="0" borderId="43" xfId="0" quotePrefix="1" applyNumberFormat="1" applyFont="1" applyBorder="1" applyAlignment="1">
      <alignment horizontal="center" vertical="center" wrapText="1"/>
    </xf>
    <xf numFmtId="0" fontId="19" fillId="4" borderId="44" xfId="0" applyFont="1" applyFill="1" applyBorder="1" applyAlignment="1">
      <alignment vertical="center" wrapText="1"/>
    </xf>
    <xf numFmtId="0" fontId="2" fillId="0" borderId="46" xfId="0" applyFont="1" applyBorder="1" applyAlignment="1">
      <alignment horizontal="center" vertical="center" wrapText="1"/>
    </xf>
    <xf numFmtId="3" fontId="5" fillId="5" borderId="62" xfId="0" applyNumberFormat="1" applyFont="1" applyFill="1" applyBorder="1" applyAlignment="1">
      <alignment horizontal="center" vertical="center" wrapText="1"/>
    </xf>
    <xf numFmtId="0" fontId="6" fillId="0" borderId="63" xfId="0" applyFont="1" applyBorder="1"/>
    <xf numFmtId="0" fontId="15" fillId="5" borderId="71" xfId="0" applyFont="1" applyFill="1" applyBorder="1" applyAlignment="1">
      <alignment horizontal="center" vertical="center" wrapText="1"/>
    </xf>
    <xf numFmtId="0" fontId="6" fillId="0" borderId="16" xfId="0" applyFont="1" applyBorder="1"/>
    <xf numFmtId="0" fontId="6" fillId="0" borderId="17" xfId="0" applyFont="1" applyBorder="1"/>
    <xf numFmtId="3" fontId="5" fillId="5" borderId="72" xfId="0" applyNumberFormat="1" applyFont="1" applyFill="1" applyBorder="1" applyAlignment="1">
      <alignment horizontal="center" vertical="center"/>
    </xf>
    <xf numFmtId="0" fontId="6" fillId="0" borderId="73" xfId="0" applyFont="1" applyBorder="1"/>
    <xf numFmtId="10" fontId="13" fillId="6" borderId="72" xfId="0" applyNumberFormat="1" applyFont="1" applyFill="1" applyBorder="1" applyAlignment="1">
      <alignment horizontal="center" vertical="center"/>
    </xf>
    <xf numFmtId="0" fontId="6" fillId="0" borderId="75" xfId="0" applyFont="1" applyBorder="1"/>
    <xf numFmtId="0" fontId="6" fillId="0" borderId="76" xfId="0" applyFont="1" applyBorder="1"/>
    <xf numFmtId="0" fontId="11" fillId="5" borderId="59" xfId="0" applyFont="1" applyFill="1" applyBorder="1" applyAlignment="1">
      <alignment vertical="center" wrapText="1"/>
    </xf>
    <xf numFmtId="0" fontId="6" fillId="0" borderId="60" xfId="0" applyFont="1" applyBorder="1"/>
    <xf numFmtId="0" fontId="6" fillId="0" borderId="61" xfId="0" applyFont="1" applyBorder="1"/>
    <xf numFmtId="3" fontId="5" fillId="5" borderId="62" xfId="0" applyNumberFormat="1" applyFont="1" applyFill="1" applyBorder="1" applyAlignment="1">
      <alignment horizontal="center" vertical="center"/>
    </xf>
    <xf numFmtId="10" fontId="13" fillId="6" borderId="62" xfId="0" applyNumberFormat="1" applyFont="1" applyFill="1" applyBorder="1" applyAlignment="1">
      <alignment horizontal="center" vertical="center"/>
    </xf>
    <xf numFmtId="0" fontId="6" fillId="0" borderId="65" xfId="0" applyFont="1" applyBorder="1"/>
    <xf numFmtId="0" fontId="6" fillId="0" borderId="66" xfId="0" applyFont="1" applyBorder="1"/>
    <xf numFmtId="0" fontId="5" fillId="5" borderId="62" xfId="0" applyFont="1" applyFill="1" applyBorder="1" applyAlignment="1">
      <alignment horizontal="center" vertical="center" wrapText="1"/>
    </xf>
    <xf numFmtId="9" fontId="13" fillId="6" borderId="62" xfId="0" applyNumberFormat="1" applyFont="1" applyFill="1" applyBorder="1" applyAlignment="1">
      <alignment horizontal="center" vertical="center"/>
    </xf>
    <xf numFmtId="3" fontId="5" fillId="5" borderId="56" xfId="0" applyNumberFormat="1" applyFont="1" applyFill="1" applyBorder="1" applyAlignment="1">
      <alignment horizontal="center" vertical="center" wrapText="1"/>
    </xf>
    <xf numFmtId="0" fontId="6" fillId="0" borderId="57" xfId="0" applyFont="1" applyBorder="1"/>
    <xf numFmtId="0" fontId="6" fillId="0" borderId="58" xfId="0" applyFont="1" applyBorder="1"/>
    <xf numFmtId="169" fontId="5" fillId="5" borderId="56" xfId="0" applyNumberFormat="1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 wrapText="1"/>
    </xf>
    <xf numFmtId="0" fontId="6" fillId="0" borderId="48" xfId="0" applyFont="1" applyBorder="1"/>
    <xf numFmtId="0" fontId="6" fillId="0" borderId="49" xfId="0" applyFont="1" applyBorder="1"/>
    <xf numFmtId="0" fontId="7" fillId="3" borderId="120" xfId="0" applyFont="1" applyFill="1" applyBorder="1" applyAlignment="1">
      <alignment horizontal="center" vertical="center" wrapText="1"/>
    </xf>
    <xf numFmtId="0" fontId="6" fillId="0" borderId="121" xfId="0" applyFont="1" applyBorder="1"/>
    <xf numFmtId="0" fontId="10" fillId="4" borderId="12" xfId="0" applyFont="1" applyFill="1" applyBorder="1" applyAlignment="1">
      <alignment horizontal="center" vertical="center" wrapText="1"/>
    </xf>
    <xf numFmtId="0" fontId="6" fillId="0" borderId="13" xfId="0" applyFont="1" applyBorder="1"/>
    <xf numFmtId="0" fontId="6" fillId="0" borderId="14" xfId="0" applyFont="1" applyBorder="1"/>
    <xf numFmtId="0" fontId="11" fillId="5" borderId="53" xfId="0" applyFont="1" applyFill="1" applyBorder="1" applyAlignment="1">
      <alignment vertical="center" wrapText="1"/>
    </xf>
    <xf numFmtId="0" fontId="6" fillId="0" borderId="54" xfId="0" applyFont="1" applyBorder="1"/>
    <xf numFmtId="0" fontId="6" fillId="0" borderId="55" xfId="0" applyFont="1" applyBorder="1"/>
    <xf numFmtId="0" fontId="7" fillId="3" borderId="1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/>
    <xf numFmtId="0" fontId="5" fillId="0" borderId="7" xfId="0" applyFont="1" applyBorder="1" applyAlignment="1">
      <alignment horizontal="center" vertical="center"/>
    </xf>
    <xf numFmtId="0" fontId="6" fillId="0" borderId="7" xfId="0" applyFont="1" applyBorder="1"/>
    <xf numFmtId="0" fontId="7" fillId="3" borderId="9" xfId="0" applyFont="1" applyFill="1" applyBorder="1" applyAlignment="1">
      <alignment horizontal="center" vertical="center" wrapText="1"/>
    </xf>
    <xf numFmtId="0" fontId="6" fillId="0" borderId="19" xfId="0" applyFont="1" applyBorder="1"/>
    <xf numFmtId="0" fontId="31" fillId="3" borderId="10" xfId="0" applyFont="1" applyFill="1" applyBorder="1" applyAlignment="1">
      <alignment horizontal="center" vertical="center" wrapText="1"/>
    </xf>
    <xf numFmtId="0" fontId="30" fillId="0" borderId="20" xfId="0" applyFont="1" applyBorder="1" applyAlignment="1">
      <alignment horizontal="center"/>
    </xf>
    <xf numFmtId="0" fontId="7" fillId="3" borderId="11" xfId="0" applyFont="1" applyFill="1" applyBorder="1" applyAlignment="1">
      <alignment horizontal="center" vertical="center" wrapText="1"/>
    </xf>
    <xf numFmtId="0" fontId="6" fillId="0" borderId="21" xfId="0" applyFont="1" applyBorder="1"/>
    <xf numFmtId="0" fontId="7" fillId="3" borderId="12" xfId="0" applyFont="1" applyFill="1" applyBorder="1" applyAlignment="1">
      <alignment horizontal="center" vertical="center" wrapText="1"/>
    </xf>
    <xf numFmtId="0" fontId="15" fillId="5" borderId="126" xfId="0" applyFont="1" applyFill="1" applyBorder="1" applyAlignment="1">
      <alignment horizontal="left" vertical="center" wrapText="1"/>
    </xf>
    <xf numFmtId="0" fontId="15" fillId="5" borderId="127" xfId="0" applyFont="1" applyFill="1" applyBorder="1" applyAlignment="1">
      <alignment horizontal="left" vertical="center" wrapText="1"/>
    </xf>
    <xf numFmtId="0" fontId="15" fillId="5" borderId="128" xfId="0" applyFont="1" applyFill="1" applyBorder="1" applyAlignment="1">
      <alignment horizontal="left" vertical="center" wrapText="1"/>
    </xf>
    <xf numFmtId="0" fontId="15" fillId="5" borderId="129" xfId="0" applyFont="1" applyFill="1" applyBorder="1" applyAlignment="1">
      <alignment horizontal="left" vertical="center" wrapText="1"/>
    </xf>
    <xf numFmtId="0" fontId="15" fillId="5" borderId="81" xfId="0" applyFont="1" applyFill="1" applyBorder="1" applyAlignment="1">
      <alignment horizontal="left" vertical="center" wrapText="1"/>
    </xf>
    <xf numFmtId="0" fontId="15" fillId="5" borderId="130" xfId="0" applyFont="1" applyFill="1" applyBorder="1" applyAlignment="1">
      <alignment horizontal="left" vertical="center" wrapText="1"/>
    </xf>
    <xf numFmtId="3" fontId="5" fillId="5" borderId="131" xfId="0" applyNumberFormat="1" applyFont="1" applyFill="1" applyBorder="1" applyAlignment="1">
      <alignment horizontal="right" vertical="center"/>
    </xf>
    <xf numFmtId="3" fontId="5" fillId="5" borderId="132" xfId="0" applyNumberFormat="1" applyFont="1" applyFill="1" applyBorder="1" applyAlignment="1">
      <alignment horizontal="right" vertical="center"/>
    </xf>
    <xf numFmtId="3" fontId="5" fillId="5" borderId="133" xfId="0" applyNumberFormat="1" applyFont="1" applyFill="1" applyBorder="1" applyAlignment="1">
      <alignment horizontal="right" vertical="center"/>
    </xf>
    <xf numFmtId="167" fontId="20" fillId="8" borderId="12" xfId="0" applyNumberFormat="1" applyFont="1" applyFill="1" applyBorder="1" applyAlignment="1">
      <alignment horizontal="center" vertical="center" wrapText="1"/>
    </xf>
    <xf numFmtId="165" fontId="20" fillId="8" borderId="12" xfId="0" applyNumberFormat="1" applyFont="1" applyFill="1" applyBorder="1" applyAlignment="1">
      <alignment horizontal="center" vertical="center" wrapText="1"/>
    </xf>
    <xf numFmtId="167" fontId="18" fillId="7" borderId="89" xfId="0" applyNumberFormat="1" applyFont="1" applyFill="1" applyBorder="1" applyAlignment="1">
      <alignment horizontal="center" vertical="center" wrapText="1"/>
    </xf>
    <xf numFmtId="0" fontId="6" fillId="0" borderId="90" xfId="0" applyFont="1" applyBorder="1"/>
    <xf numFmtId="0" fontId="6" fillId="0" borderId="91" xfId="0" applyFont="1" applyBorder="1"/>
    <xf numFmtId="0" fontId="6" fillId="0" borderId="92" xfId="0" applyFont="1" applyBorder="1"/>
    <xf numFmtId="167" fontId="18" fillId="7" borderId="12" xfId="0" applyNumberFormat="1" applyFont="1" applyFill="1" applyBorder="1" applyAlignment="1">
      <alignment horizontal="center" vertical="center" wrapText="1"/>
    </xf>
    <xf numFmtId="165" fontId="18" fillId="7" borderId="12" xfId="0" applyNumberFormat="1" applyFont="1" applyFill="1" applyBorder="1" applyAlignment="1">
      <alignment horizontal="center" vertical="center" wrapText="1"/>
    </xf>
    <xf numFmtId="0" fontId="16" fillId="3" borderId="47" xfId="0" applyFont="1" applyFill="1" applyBorder="1" applyAlignment="1">
      <alignment horizontal="center" vertical="center" wrapText="1"/>
    </xf>
    <xf numFmtId="0" fontId="6" fillId="0" borderId="87" xfId="0" applyFont="1" applyBorder="1"/>
    <xf numFmtId="0" fontId="2" fillId="3" borderId="5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wrapText="1"/>
    </xf>
    <xf numFmtId="0" fontId="0" fillId="0" borderId="0" xfId="0"/>
    <xf numFmtId="0" fontId="15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/>
    </xf>
    <xf numFmtId="0" fontId="6" fillId="0" borderId="3" xfId="0" applyFont="1" applyBorder="1"/>
    <xf numFmtId="0" fontId="5" fillId="0" borderId="6" xfId="0" applyFont="1" applyBorder="1" applyAlignment="1">
      <alignment horizontal="center" vertical="center"/>
    </xf>
    <xf numFmtId="0" fontId="6" fillId="0" borderId="8" xfId="0" applyFont="1" applyBorder="1"/>
    <xf numFmtId="0" fontId="16" fillId="3" borderId="77" xfId="0" applyFont="1" applyFill="1" applyBorder="1" applyAlignment="1">
      <alignment horizontal="center" vertical="center" wrapText="1"/>
    </xf>
    <xf numFmtId="0" fontId="6" fillId="0" borderId="80" xfId="0" applyFont="1" applyBorder="1"/>
    <xf numFmtId="0" fontId="16" fillId="3" borderId="78" xfId="0" applyFont="1" applyFill="1" applyBorder="1" applyAlignment="1">
      <alignment horizontal="center" vertical="center" wrapText="1"/>
    </xf>
    <xf numFmtId="0" fontId="6" fillId="0" borderId="81" xfId="0" applyFont="1" applyBorder="1"/>
    <xf numFmtId="0" fontId="16" fillId="3" borderId="79" xfId="0" applyFont="1" applyFill="1" applyBorder="1" applyAlignment="1">
      <alignment horizontal="center" vertical="center" wrapText="1"/>
    </xf>
    <xf numFmtId="0" fontId="6" fillId="0" borderId="82" xfId="0" applyFont="1" applyBorder="1"/>
    <xf numFmtId="0" fontId="5" fillId="0" borderId="1" xfId="0" applyFont="1" applyBorder="1" applyAlignment="1">
      <alignment horizontal="center" vertical="center"/>
    </xf>
    <xf numFmtId="165" fontId="21" fillId="7" borderId="1" xfId="0" applyNumberFormat="1" applyFont="1" applyFill="1" applyBorder="1" applyAlignment="1">
      <alignment horizontal="right" vertical="center" wrapText="1"/>
    </xf>
    <xf numFmtId="0" fontId="6" fillId="0" borderId="6" xfId="0" applyFont="1" applyBorder="1"/>
    <xf numFmtId="165" fontId="21" fillId="7" borderId="1" xfId="0" applyNumberFormat="1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6" fillId="0" borderId="20" xfId="0" applyFont="1" applyBorder="1"/>
    <xf numFmtId="167" fontId="25" fillId="7" borderId="12" xfId="0" applyNumberFormat="1" applyFont="1" applyFill="1" applyBorder="1" applyAlignment="1">
      <alignment horizontal="center" vertical="center" wrapText="1"/>
    </xf>
    <xf numFmtId="165" fontId="25" fillId="7" borderId="12" xfId="0" applyNumberFormat="1" applyFont="1" applyFill="1" applyBorder="1" applyAlignment="1">
      <alignment horizontal="center" vertical="center" wrapText="1"/>
    </xf>
    <xf numFmtId="0" fontId="7" fillId="3" borderId="98" xfId="0" applyFont="1" applyFill="1" applyBorder="1" applyAlignment="1">
      <alignment horizontal="center" vertical="center" wrapText="1"/>
    </xf>
    <xf numFmtId="0" fontId="6" fillId="0" borderId="103" xfId="0" applyFont="1" applyBorder="1"/>
    <xf numFmtId="0" fontId="7" fillId="3" borderId="99" xfId="0" applyFont="1" applyFill="1" applyBorder="1" applyAlignment="1">
      <alignment horizontal="center" vertical="center" wrapText="1"/>
    </xf>
    <xf numFmtId="0" fontId="6" fillId="0" borderId="105" xfId="0" applyFont="1" applyBorder="1"/>
    <xf numFmtId="0" fontId="10" fillId="3" borderId="56" xfId="0" applyFont="1" applyFill="1" applyBorder="1" applyAlignment="1">
      <alignment horizontal="center" vertical="center" wrapText="1"/>
    </xf>
    <xf numFmtId="0" fontId="7" fillId="3" borderId="111" xfId="0" applyFont="1" applyFill="1" applyBorder="1" applyAlignment="1">
      <alignment horizontal="center" vertical="center" wrapText="1"/>
    </xf>
    <xf numFmtId="0" fontId="6" fillId="0" borderId="112" xfId="0" applyFont="1" applyBorder="1"/>
    <xf numFmtId="0" fontId="6" fillId="0" borderId="113" xfId="0" applyFont="1" applyBorder="1"/>
    <xf numFmtId="0" fontId="5" fillId="0" borderId="6" xfId="0" applyFont="1" applyBorder="1" applyAlignment="1">
      <alignment horizontal="center" vertical="center" wrapText="1"/>
    </xf>
    <xf numFmtId="167" fontId="7" fillId="7" borderId="111" xfId="0" applyNumberFormat="1" applyFont="1" applyFill="1" applyBorder="1" applyAlignment="1">
      <alignment horizontal="center" vertical="center" wrapText="1"/>
    </xf>
    <xf numFmtId="167" fontId="7" fillId="7" borderId="89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wrapText="1"/>
    </xf>
    <xf numFmtId="0" fontId="4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</cellXfs>
  <cellStyles count="3">
    <cellStyle name="Normal" xfId="0" builtinId="0"/>
    <cellStyle name="Normal_2007 SUMINISTRO E INSTALACION" xfId="2" xr:uid="{F123A655-022E-422E-8069-34732EFE0680}"/>
    <cellStyle name="Porcentaje" xfId="1" builtinId="5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A66BF5F\a%20%20aaInformaci&#243;n%20GRUPO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erfil%20usuario\Documents\OFICINA_MARZO\I%20N%20T%20E%20G%20R%20A%20L%20E%20S_2020\APUS__INTEGRALES_2019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erfil%20usuario\Documents\OFICINA_MARZO\I%20N%20T%20E%20G%20R%20A%20L%20E%20S_2020\PROCESO_2019\APU&#180;s%20y%20Presupuesto%20OBRA%202019%20CINCO%20Zonas_(0%20pesos%20con%20contrib)_v21%20(1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o%20Garcia\Downloads\previos\2017_Administracion%20Y%20FPrestacio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%20VIAL%2003%20-%20CORDOBA\ESTADO%20DE%20RED\2103mar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2-BOL\EST.V&#205;A%20CRIT.TECNICO%20AMB-BOL-02\DICIEMBRE-2008\EST.V&#205;A%20CRITERIO%20TECNICO%2090BLB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.V&#205;A%20CRITERIO%20TECNIC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NDICMICROEMP"/>
      <sheetName val="MATERIALES"/>
      <sheetName val="items"/>
      <sheetName val="ACTA DE MODIFICACION  (2)"/>
      <sheetName val="#¡REF"/>
      <sheetName val="\a  aaInformación GRUPO 4\A MIn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CANT OBRA"/>
      <sheetName val="\Users\ANDRES FELIPE MUÑOZ\Dow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steel"/>
      <sheetName val="CURVA 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[aCCIDENTES DE 1995 - 1996.xls]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#¡REF"/>
      <sheetName val="\a  aaInformación GRUPO 4\A MIn"/>
      <sheetName val="aCCIDENTES DE 1995 - 1996.xls"/>
      <sheetName val="ACTA DE MODIFICACION  (2)"/>
      <sheetName val="CONT_ADI"/>
      <sheetName val="Informe"/>
      <sheetName val="Datos"/>
      <sheetName val="INDICMICROEMP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 Prestacional"/>
      <sheetName val="Administración"/>
      <sheetName val="Presupuesto"/>
      <sheetName val="ANEXO PLIEGO_1"/>
      <sheetName val="INSUMOS"/>
      <sheetName val="INSUMOS (2)"/>
      <sheetName val="PERSONAL"/>
      <sheetName val="PERSONAL (2)"/>
      <sheetName val="EQUIPOS TRANSPOR SALARIO"/>
      <sheetName val="EQUIPOS TRANSPOR SALARIO (2)"/>
      <sheetName val="Presupuesto Consultori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N"/>
      <sheetName val="45N"/>
      <sheetName val="46N"/>
      <sheetName val="47N"/>
      <sheetName val="48N"/>
      <sheetName val="49N"/>
      <sheetName val="50N"/>
      <sheetName val="51N"/>
      <sheetName val="52N"/>
      <sheetName val="53N"/>
      <sheetName val="54N"/>
      <sheetName val="55N"/>
      <sheetName val="56N"/>
      <sheetName val="57N"/>
      <sheetName val="58N"/>
      <sheetName val="59N"/>
      <sheetName val="60N"/>
      <sheetName val="61N"/>
      <sheetName val="62N"/>
      <sheetName val="63N"/>
      <sheetName val="64N"/>
      <sheetName val="65N"/>
      <sheetName val="66N"/>
      <sheetName val="67N"/>
      <sheetName val="68N"/>
      <sheetName val="69N"/>
      <sheetName val="70N"/>
      <sheetName val="71N"/>
      <sheetName val="72N"/>
      <sheetName val="73N"/>
      <sheetName val="74N"/>
      <sheetName val="75N"/>
      <sheetName val="76N"/>
      <sheetName val="77N"/>
      <sheetName val="78N"/>
      <sheetName val="79N"/>
      <sheetName val="-"/>
      <sheetName val="80N"/>
      <sheetName val="81N"/>
      <sheetName val="82N"/>
      <sheetName val="83N"/>
      <sheetName val="84N"/>
      <sheetName val="85N"/>
      <sheetName val="86N"/>
      <sheetName val="87N"/>
      <sheetName val="88N"/>
      <sheetName val="89N"/>
      <sheetName val="90N"/>
      <sheetName val="91N"/>
      <sheetName val="92N"/>
      <sheetName val="93N"/>
      <sheetName val="94N"/>
      <sheetName val="95N"/>
      <sheetName val="96N"/>
      <sheetName val="97N"/>
      <sheetName val="98N"/>
      <sheetName val="99N"/>
      <sheetName val="100N"/>
      <sheetName val="101N"/>
      <sheetName val="102N"/>
      <sheetName val="1S"/>
      <sheetName val="2S"/>
      <sheetName val="3S"/>
      <sheetName val="4S"/>
      <sheetName val="5S"/>
      <sheetName val="103N"/>
      <sheetName val="104N"/>
      <sheetName val="105N"/>
      <sheetName val="ESCENARIO 1"/>
      <sheetName val="ESCENARIO 2"/>
      <sheetName val="ESCENARIO 3"/>
      <sheetName val="ESC 4"/>
      <sheetName val="CANTIDADES 2014"/>
      <sheetName val="items repre"/>
    </sheetNames>
    <sheetDataSet>
      <sheetData sheetId="0"/>
      <sheetData sheetId="1">
        <row r="7">
          <cell r="K7">
            <v>10</v>
          </cell>
        </row>
      </sheetData>
      <sheetData sheetId="2"/>
      <sheetData sheetId="3"/>
      <sheetData sheetId="4"/>
      <sheetData sheetId="5"/>
      <sheetData sheetId="6">
        <row r="2">
          <cell r="K2">
            <v>1.07</v>
          </cell>
        </row>
      </sheetData>
      <sheetData sheetId="7"/>
      <sheetData sheetId="8">
        <row r="1">
          <cell r="O1">
            <v>1.0575000000000001</v>
          </cell>
        </row>
      </sheetData>
      <sheetData sheetId="9">
        <row r="4">
          <cell r="F4">
            <v>571.16993156728461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ministración"/>
      <sheetName val="OTROS COSTOS INDIRECTOS"/>
      <sheetName val="Presupuesto"/>
      <sheetName val="Factor Prestacional"/>
      <sheetName val="INSUMOS"/>
      <sheetName val="INSUMOS (2)"/>
      <sheetName val="PERSONAL"/>
      <sheetName val="EQUIPOS TRANSPOR SALARIO"/>
      <sheetName val="ANEXO PLIEGO_1"/>
      <sheetName val="ANEXO PLIEGO_2"/>
      <sheetName val="escenarios consultoria"/>
      <sheetName val="APU DISEÑOS"/>
      <sheetName val="Presupuesto Consultori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N"/>
      <sheetName val="45N"/>
      <sheetName val="46N"/>
      <sheetName val="47N"/>
      <sheetName val="48N"/>
      <sheetName val="49N"/>
      <sheetName val="50N"/>
      <sheetName val="51N"/>
      <sheetName val="52N"/>
      <sheetName val="53N"/>
      <sheetName val="54N"/>
      <sheetName val="55N"/>
      <sheetName val="56N"/>
      <sheetName val="57N"/>
      <sheetName val="58N"/>
      <sheetName val="59N"/>
      <sheetName val="60N"/>
      <sheetName val="61N"/>
      <sheetName val="62N"/>
      <sheetName val="63N"/>
      <sheetName val="64N"/>
      <sheetName val="65N"/>
      <sheetName val="66N"/>
      <sheetName val="67N"/>
      <sheetName val="68N"/>
      <sheetName val="69N"/>
      <sheetName val="70N"/>
      <sheetName val="71N"/>
      <sheetName val="72N"/>
      <sheetName val="73N"/>
      <sheetName val="74N"/>
      <sheetName val="75N"/>
      <sheetName val="76N"/>
      <sheetName val="77N"/>
      <sheetName val="78N"/>
      <sheetName val="79N"/>
      <sheetName val="-"/>
      <sheetName val="80"/>
      <sheetName val="--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S"/>
      <sheetName val="2S"/>
      <sheetName val="3S"/>
      <sheetName val="4S"/>
      <sheetName val="5S"/>
      <sheetName val="ESCENARIO 1"/>
      <sheetName val="ESCENARIO 2"/>
      <sheetName val="ESCENARIO 3"/>
      <sheetName val="ESC 4"/>
      <sheetName val="items repre"/>
    </sheetNames>
    <sheetDataSet>
      <sheetData sheetId="0"/>
      <sheetData sheetId="1"/>
      <sheetData sheetId="2">
        <row r="3">
          <cell r="A3">
            <v>1</v>
          </cell>
        </row>
        <row r="134">
          <cell r="I134">
            <v>10</v>
          </cell>
        </row>
      </sheetData>
      <sheetData sheetId="3"/>
      <sheetData sheetId="4">
        <row r="2">
          <cell r="A2" t="str">
            <v>MATERIAL / INSUMO</v>
          </cell>
        </row>
      </sheetData>
      <sheetData sheetId="5"/>
      <sheetData sheetId="6">
        <row r="3">
          <cell r="A3" t="str">
            <v>Director de Proyecto</v>
          </cell>
        </row>
      </sheetData>
      <sheetData sheetId="7">
        <row r="1">
          <cell r="U1">
            <v>1.0575000000000001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 Prestacional"/>
      <sheetName val="Administración"/>
    </sheetNames>
    <sheetDataSet>
      <sheetData sheetId="0">
        <row r="25">
          <cell r="B25">
            <v>1.6996500000000001</v>
          </cell>
        </row>
      </sheetData>
      <sheetData sheetId="1">
        <row r="7">
          <cell r="K7">
            <v>10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#¡REF"/>
      <sheetName val="\a  aaInformación GRUPO 4\A MIn"/>
      <sheetName val="aCCIDENTES DE 1995 - 1996.xl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TRANSPORTE"/>
      <sheetName val="c2.5y2.6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TRAPMO"/>
      <sheetName val="PRECIOS"/>
      <sheetName val="PREACTA 6"/>
      <sheetName val="TABLA 2008"/>
      <sheetName val="PRESUPUESTO"/>
      <sheetName val="ESTADO VÍA-CRIT.TECNICO"/>
      <sheetName val="THE"/>
      <sheetName val="ATHE"/>
      <sheetName val="UNITARIOS"/>
      <sheetName val="Insum"/>
      <sheetName val="Excavación Mat. Común Estacione"/>
      <sheetName val="Demolición Pavimento"/>
      <sheetName val="SUB APU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Lp"/>
      <sheetName val="Listas"/>
      <sheetName val="CLASIFICACION"/>
      <sheetName val="Presup_Cancha"/>
      <sheetName val=" Liquidacion de Obra por Tramos"/>
      <sheetName val="REC-COD,"/>
      <sheetName val="SALARIOS"/>
      <sheetName val="APU NO PREVISTO"/>
      <sheetName val="PPTA (3)"/>
      <sheetName val="PPTA (2)"/>
      <sheetName val="PPTA"/>
      <sheetName val="PUNITARIOS%20PARA%20241201%202S"/>
      <sheetName val="Equipo"/>
      <sheetName val="RELACION MES"/>
      <sheetName val="GCB2000"/>
      <sheetName val="FORMULA"/>
      <sheetName val="A. P. U.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 refreshError="1"/>
      <sheetData sheetId="95"/>
      <sheetData sheetId="96" refreshError="1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FF"/>
  </sheetPr>
  <dimension ref="A3:S149"/>
  <sheetViews>
    <sheetView topLeftCell="A7" zoomScale="90" zoomScaleNormal="90" workbookViewId="0">
      <pane xSplit="1" ySplit="3" topLeftCell="B131" activePane="bottomRight" state="frozen"/>
      <selection activeCell="A7" sqref="A7"/>
      <selection pane="topRight" activeCell="B7" sqref="B7"/>
      <selection pane="bottomLeft" activeCell="A10" sqref="A10"/>
      <selection pane="bottomRight" activeCell="Q10" sqref="Q10:Q138"/>
    </sheetView>
  </sheetViews>
  <sheetFormatPr baseColWidth="10" defaultColWidth="12.5703125" defaultRowHeight="15" customHeight="1" outlineLevelRow="1" x14ac:dyDescent="0.25"/>
  <cols>
    <col min="1" max="1" width="6.140625" customWidth="1"/>
    <col min="2" max="2" width="76.42578125" style="202" customWidth="1"/>
    <col min="3" max="3" width="11.7109375" customWidth="1"/>
    <col min="4" max="4" width="1.85546875" customWidth="1"/>
    <col min="5" max="5" width="17.28515625" customWidth="1"/>
    <col min="6" max="7" width="21" customWidth="1"/>
    <col min="8" max="8" width="1.7109375" customWidth="1"/>
    <col min="9" max="9" width="13.140625" customWidth="1"/>
    <col min="10" max="11" width="21" customWidth="1"/>
    <col min="12" max="12" width="1.7109375" customWidth="1"/>
    <col min="13" max="13" width="13.85546875" customWidth="1"/>
    <col min="14" max="15" width="21" customWidth="1"/>
    <col min="16" max="16" width="1.7109375" customWidth="1"/>
    <col min="17" max="17" width="13.28515625" customWidth="1"/>
    <col min="18" max="19" width="21" customWidth="1"/>
    <col min="20" max="20" width="2.7109375" customWidth="1"/>
    <col min="21" max="21" width="10" customWidth="1"/>
    <col min="22" max="22" width="8.7109375" customWidth="1"/>
    <col min="23" max="26" width="10" customWidth="1"/>
  </cols>
  <sheetData>
    <row r="3" spans="1:19" ht="27" customHeight="1" x14ac:dyDescent="0.3">
      <c r="A3" s="4"/>
      <c r="B3" s="195" t="s">
        <v>0</v>
      </c>
      <c r="C3" s="2"/>
      <c r="D3" s="1"/>
      <c r="E3" s="1"/>
      <c r="F3" s="1"/>
      <c r="G3" s="1"/>
      <c r="H3" s="1"/>
      <c r="I3" s="1"/>
      <c r="J3" s="1"/>
      <c r="K3" s="1"/>
      <c r="L3" s="2"/>
      <c r="M3" s="1"/>
      <c r="N3" s="2"/>
      <c r="O3" s="2"/>
      <c r="P3" s="2"/>
      <c r="Q3" s="2"/>
      <c r="R3" s="2"/>
      <c r="S3" s="6"/>
    </row>
    <row r="4" spans="1:19" ht="24" customHeight="1" x14ac:dyDescent="0.3">
      <c r="A4" s="4"/>
      <c r="B4" s="196" t="s">
        <v>1</v>
      </c>
      <c r="C4" s="2"/>
      <c r="D4" s="1"/>
      <c r="E4" s="1"/>
      <c r="F4" s="1"/>
      <c r="G4" s="1"/>
      <c r="H4" s="1"/>
      <c r="I4" s="1"/>
      <c r="J4" s="1"/>
      <c r="K4" s="1"/>
      <c r="L4" s="2"/>
      <c r="M4" s="1"/>
      <c r="N4" s="2"/>
      <c r="O4" s="2"/>
      <c r="P4" s="2"/>
      <c r="Q4" s="2"/>
      <c r="R4" s="2"/>
      <c r="S4" s="6"/>
    </row>
    <row r="5" spans="1:19" ht="24" customHeight="1" x14ac:dyDescent="0.3">
      <c r="A5" s="8"/>
      <c r="B5" s="197" t="s">
        <v>2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1"/>
      <c r="N5" s="10"/>
      <c r="O5" s="10"/>
      <c r="P5" s="10"/>
      <c r="Q5" s="10"/>
      <c r="R5" s="10"/>
      <c r="S5" s="12"/>
    </row>
    <row r="6" spans="1:19" ht="24" customHeight="1" x14ac:dyDescent="0.25">
      <c r="A6" s="13"/>
      <c r="B6" s="198"/>
      <c r="C6" s="253" t="s">
        <v>3</v>
      </c>
      <c r="D6" s="254"/>
      <c r="E6" s="254"/>
      <c r="F6" s="254"/>
      <c r="G6" s="254"/>
      <c r="H6" s="254"/>
      <c r="I6" s="254"/>
      <c r="J6" s="254"/>
      <c r="K6" s="254"/>
      <c r="L6" s="15"/>
      <c r="M6" s="14"/>
      <c r="N6" s="15"/>
      <c r="O6" s="15"/>
      <c r="P6" s="15"/>
      <c r="Q6" s="15"/>
      <c r="R6" s="15"/>
      <c r="S6" s="16"/>
    </row>
    <row r="7" spans="1:19" ht="33" customHeight="1" x14ac:dyDescent="0.25">
      <c r="A7" s="18"/>
      <c r="B7" s="199"/>
      <c r="C7" s="255" t="s">
        <v>4</v>
      </c>
      <c r="D7" s="256"/>
      <c r="E7" s="256"/>
      <c r="F7" s="256"/>
      <c r="G7" s="256"/>
      <c r="H7" s="256"/>
      <c r="I7" s="256"/>
      <c r="J7" s="256"/>
      <c r="K7" s="256"/>
      <c r="L7" s="21"/>
      <c r="M7" s="19"/>
      <c r="N7" s="21"/>
      <c r="O7" s="21"/>
      <c r="P7" s="21"/>
      <c r="Q7" s="21"/>
      <c r="R7" s="21"/>
      <c r="S7" s="22"/>
    </row>
    <row r="8" spans="1:19" ht="36" customHeight="1" x14ac:dyDescent="0.3">
      <c r="A8" s="257" t="s">
        <v>5</v>
      </c>
      <c r="B8" s="259" t="s">
        <v>6</v>
      </c>
      <c r="C8" s="261" t="s">
        <v>7</v>
      </c>
      <c r="D8" s="23"/>
      <c r="E8" s="263">
        <v>2024</v>
      </c>
      <c r="F8" s="247"/>
      <c r="G8" s="248"/>
      <c r="H8" s="24"/>
      <c r="I8" s="252">
        <v>2025</v>
      </c>
      <c r="J8" s="221"/>
      <c r="K8" s="222"/>
      <c r="L8" s="24"/>
      <c r="M8" s="252">
        <v>2026</v>
      </c>
      <c r="N8" s="221"/>
      <c r="O8" s="222"/>
      <c r="P8" s="2"/>
      <c r="Q8" s="252">
        <v>2027</v>
      </c>
      <c r="R8" s="221"/>
      <c r="S8" s="222"/>
    </row>
    <row r="9" spans="1:19" ht="32.25" thickBot="1" x14ac:dyDescent="0.3">
      <c r="A9" s="258"/>
      <c r="B9" s="260"/>
      <c r="C9" s="262"/>
      <c r="D9" s="23"/>
      <c r="E9" s="26" t="s">
        <v>8</v>
      </c>
      <c r="F9" s="27" t="s">
        <v>9</v>
      </c>
      <c r="G9" s="28" t="s">
        <v>10</v>
      </c>
      <c r="H9" s="29"/>
      <c r="I9" s="26" t="s">
        <v>8</v>
      </c>
      <c r="J9" s="27" t="s">
        <v>9</v>
      </c>
      <c r="K9" s="28" t="s">
        <v>10</v>
      </c>
      <c r="L9" s="30"/>
      <c r="M9" s="31" t="s">
        <v>8</v>
      </c>
      <c r="N9" s="32" t="s">
        <v>9</v>
      </c>
      <c r="O9" s="33" t="s">
        <v>10</v>
      </c>
      <c r="P9" s="30"/>
      <c r="Q9" s="31" t="s">
        <v>8</v>
      </c>
      <c r="R9" s="32" t="s">
        <v>9</v>
      </c>
      <c r="S9" s="33" t="s">
        <v>10</v>
      </c>
    </row>
    <row r="10" spans="1:19" ht="59.25" customHeight="1" outlineLevel="1" x14ac:dyDescent="0.25">
      <c r="A10" s="34">
        <v>1</v>
      </c>
      <c r="B10" s="203" t="s">
        <v>11</v>
      </c>
      <c r="C10" s="36" t="s">
        <v>12</v>
      </c>
      <c r="D10" s="23"/>
      <c r="E10" s="183">
        <v>46</v>
      </c>
      <c r="F10" s="184">
        <v>469590</v>
      </c>
      <c r="G10" s="206">
        <f t="shared" ref="G10:G138" si="0">+ROUND(E10*F10,0)</f>
        <v>21601140</v>
      </c>
      <c r="H10" s="39"/>
      <c r="I10" s="37">
        <v>90</v>
      </c>
      <c r="J10" s="209">
        <v>496498</v>
      </c>
      <c r="K10" s="207">
        <f>+ROUND(I10*J10,0)</f>
        <v>44684820</v>
      </c>
      <c r="L10" s="40"/>
      <c r="M10" s="37">
        <v>90</v>
      </c>
      <c r="N10" s="38">
        <v>512535</v>
      </c>
      <c r="O10" s="206">
        <f>+ROUND(M10*N10,0)</f>
        <v>46128150</v>
      </c>
      <c r="P10" s="41"/>
      <c r="Q10" s="37">
        <v>45</v>
      </c>
      <c r="R10" s="38">
        <v>527911</v>
      </c>
      <c r="S10" s="206">
        <f>+ROUND(Q10*R10,0)</f>
        <v>23755995</v>
      </c>
    </row>
    <row r="11" spans="1:19" ht="48" customHeight="1" outlineLevel="1" x14ac:dyDescent="0.25">
      <c r="A11" s="42">
        <v>2</v>
      </c>
      <c r="B11" s="204" t="s">
        <v>13</v>
      </c>
      <c r="C11" s="43" t="s">
        <v>14</v>
      </c>
      <c r="D11" s="23"/>
      <c r="E11" s="185">
        <v>28</v>
      </c>
      <c r="F11" s="186">
        <v>149368</v>
      </c>
      <c r="G11" s="207">
        <f t="shared" si="0"/>
        <v>4182304</v>
      </c>
      <c r="H11" s="39"/>
      <c r="I11" s="44">
        <v>54</v>
      </c>
      <c r="J11" s="210">
        <v>157927</v>
      </c>
      <c r="K11" s="207">
        <f>+ROUND(I11*J11,0)</f>
        <v>8528058</v>
      </c>
      <c r="L11" s="40"/>
      <c r="M11" s="44">
        <v>54</v>
      </c>
      <c r="N11" s="45">
        <v>163028</v>
      </c>
      <c r="O11" s="207">
        <f>+ROUND(M11*N11,0)</f>
        <v>8803512</v>
      </c>
      <c r="P11" s="41"/>
      <c r="Q11" s="44">
        <v>27</v>
      </c>
      <c r="R11" s="45">
        <v>167919</v>
      </c>
      <c r="S11" s="207">
        <f>+ROUND(Q11*R11,0)</f>
        <v>4533813</v>
      </c>
    </row>
    <row r="12" spans="1:19" ht="62.25" customHeight="1" outlineLevel="1" x14ac:dyDescent="0.25">
      <c r="A12" s="42">
        <v>3</v>
      </c>
      <c r="B12" s="204" t="s">
        <v>15</v>
      </c>
      <c r="C12" s="43" t="s">
        <v>14</v>
      </c>
      <c r="D12" s="23"/>
      <c r="E12" s="185">
        <v>121</v>
      </c>
      <c r="F12" s="186">
        <v>206682</v>
      </c>
      <c r="G12" s="207">
        <f t="shared" si="0"/>
        <v>25008522</v>
      </c>
      <c r="H12" s="39"/>
      <c r="I12" s="44">
        <v>235</v>
      </c>
      <c r="J12" s="210">
        <v>218525</v>
      </c>
      <c r="K12" s="207">
        <f t="shared" ref="K12:K75" si="1">+ROUND(I12*J12,0)</f>
        <v>51353375</v>
      </c>
      <c r="L12" s="40"/>
      <c r="M12" s="46">
        <v>236</v>
      </c>
      <c r="N12" s="47">
        <v>225583</v>
      </c>
      <c r="O12" s="207">
        <f t="shared" ref="O12:O75" si="2">+ROUND(M12*N12,0)</f>
        <v>53237588</v>
      </c>
      <c r="P12" s="41"/>
      <c r="Q12" s="46">
        <v>117</v>
      </c>
      <c r="R12" s="47">
        <v>232350</v>
      </c>
      <c r="S12" s="207">
        <f t="shared" ref="S12:S75" si="3">+ROUND(Q12*R12,0)</f>
        <v>27184950</v>
      </c>
    </row>
    <row r="13" spans="1:19" ht="69.75" customHeight="1" outlineLevel="1" x14ac:dyDescent="0.25">
      <c r="A13" s="42">
        <v>4</v>
      </c>
      <c r="B13" s="204" t="s">
        <v>16</v>
      </c>
      <c r="C13" s="43" t="s">
        <v>14</v>
      </c>
      <c r="D13" s="23"/>
      <c r="E13" s="185">
        <v>51</v>
      </c>
      <c r="F13" s="186">
        <v>470351</v>
      </c>
      <c r="G13" s="207">
        <f t="shared" si="0"/>
        <v>23987901</v>
      </c>
      <c r="H13" s="39"/>
      <c r="I13" s="44">
        <v>95</v>
      </c>
      <c r="J13" s="210">
        <v>497302</v>
      </c>
      <c r="K13" s="207">
        <f t="shared" si="1"/>
        <v>47243690</v>
      </c>
      <c r="L13" s="40"/>
      <c r="M13" s="44">
        <v>94</v>
      </c>
      <c r="N13" s="45">
        <v>513365</v>
      </c>
      <c r="O13" s="207">
        <f t="shared" si="2"/>
        <v>48256310</v>
      </c>
      <c r="P13" s="41"/>
      <c r="Q13" s="44">
        <v>46</v>
      </c>
      <c r="R13" s="45">
        <v>528766</v>
      </c>
      <c r="S13" s="207">
        <f t="shared" si="3"/>
        <v>24323236</v>
      </c>
    </row>
    <row r="14" spans="1:19" ht="62.25" customHeight="1" outlineLevel="1" x14ac:dyDescent="0.25">
      <c r="A14" s="42">
        <v>5</v>
      </c>
      <c r="B14" s="204" t="s">
        <v>17</v>
      </c>
      <c r="C14" s="43" t="s">
        <v>14</v>
      </c>
      <c r="D14" s="23"/>
      <c r="E14" s="185">
        <v>193</v>
      </c>
      <c r="F14" s="186">
        <v>354341</v>
      </c>
      <c r="G14" s="207">
        <f t="shared" si="0"/>
        <v>68387813</v>
      </c>
      <c r="H14" s="39"/>
      <c r="I14" s="44">
        <v>372</v>
      </c>
      <c r="J14" s="210">
        <v>374645</v>
      </c>
      <c r="K14" s="207">
        <f t="shared" si="1"/>
        <v>139367940</v>
      </c>
      <c r="L14" s="40"/>
      <c r="M14" s="46">
        <v>373</v>
      </c>
      <c r="N14" s="45">
        <v>386746</v>
      </c>
      <c r="O14" s="207">
        <f t="shared" si="2"/>
        <v>144256258</v>
      </c>
      <c r="P14" s="41"/>
      <c r="Q14" s="46">
        <v>187</v>
      </c>
      <c r="R14" s="45">
        <v>398348</v>
      </c>
      <c r="S14" s="207">
        <f t="shared" si="3"/>
        <v>74491076</v>
      </c>
    </row>
    <row r="15" spans="1:19" ht="62.25" customHeight="1" outlineLevel="1" x14ac:dyDescent="0.25">
      <c r="A15" s="42">
        <v>6</v>
      </c>
      <c r="B15" s="204" t="s">
        <v>18</v>
      </c>
      <c r="C15" s="43" t="s">
        <v>14</v>
      </c>
      <c r="D15" s="23"/>
      <c r="E15" s="185">
        <v>101</v>
      </c>
      <c r="F15" s="186">
        <v>560935</v>
      </c>
      <c r="G15" s="207">
        <f t="shared" si="0"/>
        <v>56654435</v>
      </c>
      <c r="H15" s="39"/>
      <c r="I15" s="44">
        <v>196</v>
      </c>
      <c r="J15" s="210">
        <v>593077</v>
      </c>
      <c r="K15" s="207">
        <f t="shared" si="1"/>
        <v>116243092</v>
      </c>
      <c r="L15" s="40"/>
      <c r="M15" s="44">
        <v>196</v>
      </c>
      <c r="N15" s="45">
        <v>612233</v>
      </c>
      <c r="O15" s="207">
        <f t="shared" si="2"/>
        <v>119997668</v>
      </c>
      <c r="P15" s="41"/>
      <c r="Q15" s="44">
        <v>97</v>
      </c>
      <c r="R15" s="45">
        <v>630600</v>
      </c>
      <c r="S15" s="207">
        <f t="shared" si="3"/>
        <v>61168200</v>
      </c>
    </row>
    <row r="16" spans="1:19" ht="75" customHeight="1" outlineLevel="1" x14ac:dyDescent="0.25">
      <c r="A16" s="42">
        <v>7</v>
      </c>
      <c r="B16" s="204" t="s">
        <v>19</v>
      </c>
      <c r="C16" s="43" t="s">
        <v>14</v>
      </c>
      <c r="D16" s="23"/>
      <c r="E16" s="185">
        <v>152</v>
      </c>
      <c r="F16" s="186">
        <v>708464</v>
      </c>
      <c r="G16" s="207">
        <f t="shared" si="0"/>
        <v>107686528</v>
      </c>
      <c r="H16" s="39"/>
      <c r="I16" s="44">
        <v>292</v>
      </c>
      <c r="J16" s="210">
        <v>749059</v>
      </c>
      <c r="K16" s="207">
        <f t="shared" si="1"/>
        <v>218725228</v>
      </c>
      <c r="L16" s="40"/>
      <c r="M16" s="44">
        <v>294</v>
      </c>
      <c r="N16" s="47">
        <v>773254</v>
      </c>
      <c r="O16" s="207">
        <f t="shared" si="2"/>
        <v>227336676</v>
      </c>
      <c r="P16" s="41"/>
      <c r="Q16" s="44">
        <v>146</v>
      </c>
      <c r="R16" s="47">
        <v>796452</v>
      </c>
      <c r="S16" s="207">
        <f t="shared" si="3"/>
        <v>116281992</v>
      </c>
    </row>
    <row r="17" spans="1:19" ht="66.75" customHeight="1" outlineLevel="1" x14ac:dyDescent="0.25">
      <c r="A17" s="42">
        <v>8</v>
      </c>
      <c r="B17" s="204" t="s">
        <v>20</v>
      </c>
      <c r="C17" s="43" t="s">
        <v>12</v>
      </c>
      <c r="D17" s="23"/>
      <c r="E17" s="185">
        <v>100</v>
      </c>
      <c r="F17" s="186">
        <v>494228</v>
      </c>
      <c r="G17" s="207">
        <f t="shared" si="0"/>
        <v>49422800</v>
      </c>
      <c r="H17" s="39"/>
      <c r="I17" s="44">
        <v>193</v>
      </c>
      <c r="J17" s="210">
        <v>522547</v>
      </c>
      <c r="K17" s="207">
        <f t="shared" si="1"/>
        <v>100851571</v>
      </c>
      <c r="L17" s="40"/>
      <c r="M17" s="44">
        <v>193</v>
      </c>
      <c r="N17" s="45">
        <v>539425</v>
      </c>
      <c r="O17" s="207">
        <f t="shared" si="2"/>
        <v>104109025</v>
      </c>
      <c r="P17" s="41"/>
      <c r="Q17" s="44">
        <v>96</v>
      </c>
      <c r="R17" s="45">
        <v>555608</v>
      </c>
      <c r="S17" s="207">
        <f t="shared" si="3"/>
        <v>53338368</v>
      </c>
    </row>
    <row r="18" spans="1:19" ht="78" customHeight="1" outlineLevel="1" x14ac:dyDescent="0.25">
      <c r="A18" s="42">
        <v>9</v>
      </c>
      <c r="B18" s="204" t="s">
        <v>21</v>
      </c>
      <c r="C18" s="43" t="s">
        <v>14</v>
      </c>
      <c r="D18" s="23"/>
      <c r="E18" s="185">
        <v>193</v>
      </c>
      <c r="F18" s="186">
        <v>642960</v>
      </c>
      <c r="G18" s="207">
        <f t="shared" si="0"/>
        <v>124091280</v>
      </c>
      <c r="H18" s="39"/>
      <c r="I18" s="44">
        <v>372</v>
      </c>
      <c r="J18" s="210">
        <v>679802</v>
      </c>
      <c r="K18" s="207">
        <f t="shared" si="1"/>
        <v>252886344</v>
      </c>
      <c r="L18" s="40"/>
      <c r="M18" s="44">
        <v>373</v>
      </c>
      <c r="N18" s="45">
        <v>701760</v>
      </c>
      <c r="O18" s="207">
        <f t="shared" si="2"/>
        <v>261756480</v>
      </c>
      <c r="P18" s="41"/>
      <c r="Q18" s="44">
        <v>187</v>
      </c>
      <c r="R18" s="45">
        <v>722813</v>
      </c>
      <c r="S18" s="207">
        <f t="shared" si="3"/>
        <v>135166031</v>
      </c>
    </row>
    <row r="19" spans="1:19" ht="62.25" customHeight="1" outlineLevel="1" x14ac:dyDescent="0.25">
      <c r="A19" s="42">
        <v>10</v>
      </c>
      <c r="B19" s="204" t="s">
        <v>22</v>
      </c>
      <c r="C19" s="43" t="s">
        <v>14</v>
      </c>
      <c r="D19" s="23"/>
      <c r="E19" s="185">
        <v>62</v>
      </c>
      <c r="F19" s="186">
        <v>458713</v>
      </c>
      <c r="G19" s="207">
        <f t="shared" si="0"/>
        <v>28440206</v>
      </c>
      <c r="H19" s="39"/>
      <c r="I19" s="44">
        <v>122</v>
      </c>
      <c r="J19" s="210">
        <v>484997</v>
      </c>
      <c r="K19" s="207">
        <f t="shared" si="1"/>
        <v>59169634</v>
      </c>
      <c r="L19" s="40"/>
      <c r="M19" s="44">
        <v>122</v>
      </c>
      <c r="N19" s="47">
        <v>500662</v>
      </c>
      <c r="O19" s="207">
        <f t="shared" si="2"/>
        <v>61080764</v>
      </c>
      <c r="P19" s="41"/>
      <c r="Q19" s="44">
        <v>61</v>
      </c>
      <c r="R19" s="47">
        <v>515682</v>
      </c>
      <c r="S19" s="207">
        <f t="shared" si="3"/>
        <v>31456602</v>
      </c>
    </row>
    <row r="20" spans="1:19" ht="65.25" customHeight="1" outlineLevel="1" x14ac:dyDescent="0.25">
      <c r="A20" s="42">
        <v>11</v>
      </c>
      <c r="B20" s="204" t="s">
        <v>23</v>
      </c>
      <c r="C20" s="43" t="s">
        <v>14</v>
      </c>
      <c r="D20" s="23"/>
      <c r="E20" s="185">
        <v>22</v>
      </c>
      <c r="F20" s="186">
        <v>796932</v>
      </c>
      <c r="G20" s="207">
        <f t="shared" si="0"/>
        <v>17532504</v>
      </c>
      <c r="H20" s="39"/>
      <c r="I20" s="44">
        <v>44</v>
      </c>
      <c r="J20" s="210">
        <v>842596</v>
      </c>
      <c r="K20" s="207">
        <f t="shared" si="1"/>
        <v>37074224</v>
      </c>
      <c r="L20" s="40"/>
      <c r="M20" s="44">
        <v>46</v>
      </c>
      <c r="N20" s="45">
        <v>869812</v>
      </c>
      <c r="O20" s="207">
        <f t="shared" si="2"/>
        <v>40011352</v>
      </c>
      <c r="P20" s="41"/>
      <c r="Q20" s="44">
        <v>22</v>
      </c>
      <c r="R20" s="45">
        <v>895906</v>
      </c>
      <c r="S20" s="207">
        <f t="shared" si="3"/>
        <v>19709932</v>
      </c>
    </row>
    <row r="21" spans="1:19" ht="62.25" customHeight="1" outlineLevel="1" x14ac:dyDescent="0.25">
      <c r="A21" s="42">
        <v>12</v>
      </c>
      <c r="B21" s="204" t="s">
        <v>210</v>
      </c>
      <c r="C21" s="43" t="s">
        <v>14</v>
      </c>
      <c r="D21" s="23"/>
      <c r="E21" s="185">
        <v>2</v>
      </c>
      <c r="F21" s="186">
        <v>586211</v>
      </c>
      <c r="G21" s="207">
        <f t="shared" si="0"/>
        <v>1172422</v>
      </c>
      <c r="H21" s="39"/>
      <c r="I21" s="44">
        <v>4</v>
      </c>
      <c r="J21" s="210">
        <v>619801</v>
      </c>
      <c r="K21" s="207">
        <f t="shared" si="1"/>
        <v>2479204</v>
      </c>
      <c r="L21" s="40"/>
      <c r="M21" s="44">
        <v>4</v>
      </c>
      <c r="N21" s="45">
        <v>639821</v>
      </c>
      <c r="O21" s="207">
        <f t="shared" si="2"/>
        <v>2559284</v>
      </c>
      <c r="P21" s="41"/>
      <c r="Q21" s="44">
        <v>2</v>
      </c>
      <c r="R21" s="45">
        <v>659016</v>
      </c>
      <c r="S21" s="207">
        <f t="shared" si="3"/>
        <v>1318032</v>
      </c>
    </row>
    <row r="22" spans="1:19" ht="83.25" customHeight="1" outlineLevel="1" x14ac:dyDescent="0.25">
      <c r="A22" s="42">
        <v>13</v>
      </c>
      <c r="B22" s="204" t="s">
        <v>211</v>
      </c>
      <c r="C22" s="43" t="s">
        <v>14</v>
      </c>
      <c r="D22" s="23"/>
      <c r="E22" s="185">
        <v>33</v>
      </c>
      <c r="F22" s="186">
        <v>260887</v>
      </c>
      <c r="G22" s="207">
        <f t="shared" si="0"/>
        <v>8609271</v>
      </c>
      <c r="H22" s="39"/>
      <c r="I22" s="44">
        <v>63</v>
      </c>
      <c r="J22" s="210">
        <v>275836</v>
      </c>
      <c r="K22" s="207">
        <f t="shared" si="1"/>
        <v>17377668</v>
      </c>
      <c r="L22" s="40"/>
      <c r="M22" s="46">
        <v>63</v>
      </c>
      <c r="N22" s="47">
        <v>284746</v>
      </c>
      <c r="O22" s="207">
        <f t="shared" si="2"/>
        <v>17938998</v>
      </c>
      <c r="P22" s="41"/>
      <c r="Q22" s="46">
        <v>32</v>
      </c>
      <c r="R22" s="47">
        <v>293288</v>
      </c>
      <c r="S22" s="207">
        <f t="shared" si="3"/>
        <v>9385216</v>
      </c>
    </row>
    <row r="23" spans="1:19" ht="84.75" customHeight="1" outlineLevel="1" x14ac:dyDescent="0.25">
      <c r="A23" s="42">
        <v>14</v>
      </c>
      <c r="B23" s="204" t="s">
        <v>24</v>
      </c>
      <c r="C23" s="43" t="s">
        <v>14</v>
      </c>
      <c r="D23" s="23"/>
      <c r="E23" s="185">
        <v>63</v>
      </c>
      <c r="F23" s="186">
        <v>351191</v>
      </c>
      <c r="G23" s="207">
        <f t="shared" si="0"/>
        <v>22125033</v>
      </c>
      <c r="H23" s="39"/>
      <c r="I23" s="44">
        <v>122</v>
      </c>
      <c r="J23" s="210">
        <v>371314</v>
      </c>
      <c r="K23" s="207">
        <f t="shared" si="1"/>
        <v>45300308</v>
      </c>
      <c r="L23" s="40"/>
      <c r="M23" s="48">
        <v>122</v>
      </c>
      <c r="N23" s="49">
        <v>383307</v>
      </c>
      <c r="O23" s="207">
        <f t="shared" si="2"/>
        <v>46763454</v>
      </c>
      <c r="P23" s="41"/>
      <c r="Q23" s="48">
        <v>61</v>
      </c>
      <c r="R23" s="49">
        <v>394806</v>
      </c>
      <c r="S23" s="207">
        <f t="shared" si="3"/>
        <v>24083166</v>
      </c>
    </row>
    <row r="24" spans="1:19" ht="80.25" customHeight="1" outlineLevel="1" x14ac:dyDescent="0.25">
      <c r="A24" s="42">
        <v>15</v>
      </c>
      <c r="B24" s="204" t="s">
        <v>25</v>
      </c>
      <c r="C24" s="43" t="s">
        <v>14</v>
      </c>
      <c r="D24" s="23"/>
      <c r="E24" s="185">
        <v>7</v>
      </c>
      <c r="F24" s="186">
        <v>383254</v>
      </c>
      <c r="G24" s="207">
        <f t="shared" si="0"/>
        <v>2682778</v>
      </c>
      <c r="H24" s="39"/>
      <c r="I24" s="44">
        <v>14</v>
      </c>
      <c r="J24" s="210">
        <v>405214</v>
      </c>
      <c r="K24" s="207">
        <f t="shared" si="1"/>
        <v>5672996</v>
      </c>
      <c r="L24" s="40"/>
      <c r="M24" s="44">
        <v>14</v>
      </c>
      <c r="N24" s="45">
        <v>418302</v>
      </c>
      <c r="O24" s="207">
        <f t="shared" si="2"/>
        <v>5856228</v>
      </c>
      <c r="P24" s="41"/>
      <c r="Q24" s="44">
        <v>8</v>
      </c>
      <c r="R24" s="45">
        <v>430851</v>
      </c>
      <c r="S24" s="207">
        <f t="shared" si="3"/>
        <v>3446808</v>
      </c>
    </row>
    <row r="25" spans="1:19" ht="81.75" customHeight="1" outlineLevel="1" x14ac:dyDescent="0.25">
      <c r="A25" s="42">
        <v>16</v>
      </c>
      <c r="B25" s="204" t="s">
        <v>26</v>
      </c>
      <c r="C25" s="43" t="s">
        <v>14</v>
      </c>
      <c r="D25" s="23"/>
      <c r="E25" s="185">
        <v>1</v>
      </c>
      <c r="F25" s="186">
        <v>302784</v>
      </c>
      <c r="G25" s="207">
        <f t="shared" si="0"/>
        <v>302784</v>
      </c>
      <c r="H25" s="39"/>
      <c r="I25" s="44">
        <v>2</v>
      </c>
      <c r="J25" s="210">
        <v>320134</v>
      </c>
      <c r="K25" s="207">
        <f t="shared" si="1"/>
        <v>640268</v>
      </c>
      <c r="L25" s="40"/>
      <c r="M25" s="44">
        <v>2</v>
      </c>
      <c r="N25" s="47">
        <v>330474</v>
      </c>
      <c r="O25" s="207">
        <f t="shared" si="2"/>
        <v>660948</v>
      </c>
      <c r="P25" s="41"/>
      <c r="Q25" s="44">
        <v>4</v>
      </c>
      <c r="R25" s="47">
        <v>340388</v>
      </c>
      <c r="S25" s="207">
        <f t="shared" si="3"/>
        <v>1361552</v>
      </c>
    </row>
    <row r="26" spans="1:19" ht="61.5" customHeight="1" outlineLevel="1" x14ac:dyDescent="0.25">
      <c r="A26" s="42">
        <v>17</v>
      </c>
      <c r="B26" s="204" t="s">
        <v>27</v>
      </c>
      <c r="C26" s="43" t="s">
        <v>14</v>
      </c>
      <c r="D26" s="23"/>
      <c r="E26" s="185">
        <v>49</v>
      </c>
      <c r="F26" s="186">
        <v>375778</v>
      </c>
      <c r="G26" s="207">
        <f t="shared" si="0"/>
        <v>18413122</v>
      </c>
      <c r="H26" s="39"/>
      <c r="I26" s="44">
        <v>2</v>
      </c>
      <c r="J26" s="210">
        <v>397310</v>
      </c>
      <c r="K26" s="207">
        <f t="shared" si="1"/>
        <v>794620</v>
      </c>
      <c r="L26" s="40"/>
      <c r="M26" s="44">
        <v>2</v>
      </c>
      <c r="N26" s="49">
        <v>410143</v>
      </c>
      <c r="O26" s="207">
        <f t="shared" si="2"/>
        <v>820286</v>
      </c>
      <c r="P26" s="41"/>
      <c r="Q26" s="44">
        <v>1</v>
      </c>
      <c r="R26" s="49">
        <v>422447</v>
      </c>
      <c r="S26" s="207">
        <f t="shared" si="3"/>
        <v>422447</v>
      </c>
    </row>
    <row r="27" spans="1:19" ht="61.5" customHeight="1" outlineLevel="1" x14ac:dyDescent="0.25">
      <c r="A27" s="42">
        <v>18</v>
      </c>
      <c r="B27" s="204" t="s">
        <v>28</v>
      </c>
      <c r="C27" s="43" t="s">
        <v>14</v>
      </c>
      <c r="D27" s="23"/>
      <c r="E27" s="185">
        <v>49</v>
      </c>
      <c r="F27" s="186">
        <v>498878</v>
      </c>
      <c r="G27" s="207">
        <f t="shared" si="0"/>
        <v>24445022</v>
      </c>
      <c r="H27" s="39"/>
      <c r="I27" s="44">
        <v>31</v>
      </c>
      <c r="J27" s="210">
        <v>527464</v>
      </c>
      <c r="K27" s="207">
        <f t="shared" si="1"/>
        <v>16351384</v>
      </c>
      <c r="L27" s="40"/>
      <c r="M27" s="44">
        <v>31</v>
      </c>
      <c r="N27" s="45">
        <v>544501</v>
      </c>
      <c r="O27" s="207">
        <f t="shared" si="2"/>
        <v>16879531</v>
      </c>
      <c r="P27" s="41"/>
      <c r="Q27" s="44">
        <v>15</v>
      </c>
      <c r="R27" s="45">
        <v>560836</v>
      </c>
      <c r="S27" s="207">
        <f t="shared" si="3"/>
        <v>8412540</v>
      </c>
    </row>
    <row r="28" spans="1:19" ht="61.5" customHeight="1" outlineLevel="1" x14ac:dyDescent="0.25">
      <c r="A28" s="42">
        <v>19</v>
      </c>
      <c r="B28" s="204" t="s">
        <v>29</v>
      </c>
      <c r="C28" s="43" t="s">
        <v>14</v>
      </c>
      <c r="D28" s="23"/>
      <c r="E28" s="185">
        <v>25</v>
      </c>
      <c r="F28" s="186">
        <v>259979</v>
      </c>
      <c r="G28" s="207">
        <f t="shared" si="0"/>
        <v>6499475</v>
      </c>
      <c r="H28" s="39"/>
      <c r="I28" s="44">
        <v>48</v>
      </c>
      <c r="J28" s="210">
        <v>274876</v>
      </c>
      <c r="K28" s="207">
        <f t="shared" si="1"/>
        <v>13194048</v>
      </c>
      <c r="L28" s="40"/>
      <c r="M28" s="44">
        <v>49</v>
      </c>
      <c r="N28" s="45">
        <v>283754</v>
      </c>
      <c r="O28" s="207">
        <f t="shared" si="2"/>
        <v>13903946</v>
      </c>
      <c r="P28" s="41"/>
      <c r="Q28" s="44">
        <v>25</v>
      </c>
      <c r="R28" s="45">
        <v>292267</v>
      </c>
      <c r="S28" s="207">
        <f t="shared" si="3"/>
        <v>7306675</v>
      </c>
    </row>
    <row r="29" spans="1:19" ht="61.5" customHeight="1" outlineLevel="1" x14ac:dyDescent="0.25">
      <c r="A29" s="42">
        <v>20</v>
      </c>
      <c r="B29" s="204" t="s">
        <v>30</v>
      </c>
      <c r="C29" s="43" t="s">
        <v>14</v>
      </c>
      <c r="D29" s="23"/>
      <c r="E29" s="185">
        <v>33</v>
      </c>
      <c r="F29" s="186">
        <v>304644</v>
      </c>
      <c r="G29" s="207">
        <f t="shared" si="0"/>
        <v>10053252</v>
      </c>
      <c r="H29" s="39"/>
      <c r="I29" s="44">
        <v>63</v>
      </c>
      <c r="J29" s="210">
        <v>322100</v>
      </c>
      <c r="K29" s="207">
        <f t="shared" si="1"/>
        <v>20292300</v>
      </c>
      <c r="L29" s="40"/>
      <c r="M29" s="46">
        <v>62</v>
      </c>
      <c r="N29" s="45">
        <v>332504</v>
      </c>
      <c r="O29" s="207">
        <f t="shared" si="2"/>
        <v>20615248</v>
      </c>
      <c r="P29" s="41"/>
      <c r="Q29" s="46">
        <v>32</v>
      </c>
      <c r="R29" s="45">
        <v>342479</v>
      </c>
      <c r="S29" s="207">
        <f t="shared" si="3"/>
        <v>10959328</v>
      </c>
    </row>
    <row r="30" spans="1:19" ht="61.5" customHeight="1" outlineLevel="1" x14ac:dyDescent="0.25">
      <c r="A30" s="42">
        <v>21</v>
      </c>
      <c r="B30" s="204" t="s">
        <v>31</v>
      </c>
      <c r="C30" s="43" t="s">
        <v>14</v>
      </c>
      <c r="D30" s="23"/>
      <c r="E30" s="185">
        <v>18</v>
      </c>
      <c r="F30" s="186">
        <v>448867</v>
      </c>
      <c r="G30" s="207">
        <f t="shared" si="0"/>
        <v>8079606</v>
      </c>
      <c r="H30" s="39"/>
      <c r="I30" s="44">
        <v>34</v>
      </c>
      <c r="J30" s="210">
        <v>474587</v>
      </c>
      <c r="K30" s="207">
        <f t="shared" si="1"/>
        <v>16135958</v>
      </c>
      <c r="L30" s="40"/>
      <c r="M30" s="44">
        <v>34</v>
      </c>
      <c r="N30" s="45">
        <v>489916</v>
      </c>
      <c r="O30" s="207">
        <f t="shared" si="2"/>
        <v>16657144</v>
      </c>
      <c r="P30" s="41"/>
      <c r="Q30" s="44">
        <v>17</v>
      </c>
      <c r="R30" s="45">
        <v>504613</v>
      </c>
      <c r="S30" s="207">
        <f t="shared" si="3"/>
        <v>8578421</v>
      </c>
    </row>
    <row r="31" spans="1:19" ht="61.5" customHeight="1" outlineLevel="1" x14ac:dyDescent="0.25">
      <c r="A31" s="42">
        <v>22</v>
      </c>
      <c r="B31" s="204" t="s">
        <v>32</v>
      </c>
      <c r="C31" s="43" t="s">
        <v>14</v>
      </c>
      <c r="D31" s="23"/>
      <c r="E31" s="185">
        <v>37</v>
      </c>
      <c r="F31" s="186">
        <v>200552</v>
      </c>
      <c r="G31" s="207">
        <f t="shared" si="0"/>
        <v>7420424</v>
      </c>
      <c r="H31" s="39"/>
      <c r="I31" s="44">
        <v>74</v>
      </c>
      <c r="J31" s="210">
        <v>212044</v>
      </c>
      <c r="K31" s="207">
        <f t="shared" si="1"/>
        <v>15691256</v>
      </c>
      <c r="L31" s="40"/>
      <c r="M31" s="46">
        <v>74</v>
      </c>
      <c r="N31" s="47">
        <v>218893</v>
      </c>
      <c r="O31" s="207">
        <f t="shared" si="2"/>
        <v>16198082</v>
      </c>
      <c r="P31" s="41"/>
      <c r="Q31" s="46">
        <v>37</v>
      </c>
      <c r="R31" s="47">
        <v>225460</v>
      </c>
      <c r="S31" s="207">
        <f t="shared" si="3"/>
        <v>8342020</v>
      </c>
    </row>
    <row r="32" spans="1:19" ht="61.5" customHeight="1" outlineLevel="1" x14ac:dyDescent="0.25">
      <c r="A32" s="42">
        <v>23</v>
      </c>
      <c r="B32" s="204" t="s">
        <v>33</v>
      </c>
      <c r="C32" s="43" t="s">
        <v>14</v>
      </c>
      <c r="D32" s="23"/>
      <c r="E32" s="185">
        <v>20</v>
      </c>
      <c r="F32" s="186">
        <v>291448</v>
      </c>
      <c r="G32" s="207">
        <f t="shared" si="0"/>
        <v>5828960</v>
      </c>
      <c r="H32" s="39"/>
      <c r="I32" s="44">
        <v>39</v>
      </c>
      <c r="J32" s="210">
        <v>308148</v>
      </c>
      <c r="K32" s="207">
        <f t="shared" si="1"/>
        <v>12017772</v>
      </c>
      <c r="L32" s="40"/>
      <c r="M32" s="44">
        <v>39</v>
      </c>
      <c r="N32" s="45">
        <v>318101</v>
      </c>
      <c r="O32" s="207">
        <f t="shared" si="2"/>
        <v>12405939</v>
      </c>
      <c r="P32" s="41"/>
      <c r="Q32" s="44">
        <v>20</v>
      </c>
      <c r="R32" s="45">
        <v>327644</v>
      </c>
      <c r="S32" s="207">
        <f t="shared" si="3"/>
        <v>6552880</v>
      </c>
    </row>
    <row r="33" spans="1:19" ht="61.5" customHeight="1" outlineLevel="1" x14ac:dyDescent="0.25">
      <c r="A33" s="42">
        <v>24</v>
      </c>
      <c r="B33" s="204" t="s">
        <v>34</v>
      </c>
      <c r="C33" s="43" t="s">
        <v>14</v>
      </c>
      <c r="D33" s="23"/>
      <c r="E33" s="185">
        <v>4</v>
      </c>
      <c r="F33" s="186">
        <v>402008</v>
      </c>
      <c r="G33" s="207">
        <f t="shared" si="0"/>
        <v>1608032</v>
      </c>
      <c r="H33" s="39"/>
      <c r="I33" s="44">
        <v>9</v>
      </c>
      <c r="J33" s="210">
        <v>425043</v>
      </c>
      <c r="K33" s="207">
        <f t="shared" si="1"/>
        <v>3825387</v>
      </c>
      <c r="L33" s="40"/>
      <c r="M33" s="44">
        <v>9</v>
      </c>
      <c r="N33" s="45">
        <v>438772</v>
      </c>
      <c r="O33" s="207">
        <f t="shared" si="2"/>
        <v>3948948</v>
      </c>
      <c r="P33" s="41"/>
      <c r="Q33" s="44">
        <v>5</v>
      </c>
      <c r="R33" s="45">
        <v>451935</v>
      </c>
      <c r="S33" s="207">
        <f t="shared" si="3"/>
        <v>2259675</v>
      </c>
    </row>
    <row r="34" spans="1:19" ht="61.5" customHeight="1" outlineLevel="1" x14ac:dyDescent="0.25">
      <c r="A34" s="42">
        <v>25</v>
      </c>
      <c r="B34" s="204" t="s">
        <v>35</v>
      </c>
      <c r="C34" s="43" t="s">
        <v>14</v>
      </c>
      <c r="D34" s="23"/>
      <c r="E34" s="185">
        <v>11</v>
      </c>
      <c r="F34" s="186">
        <v>148028</v>
      </c>
      <c r="G34" s="207">
        <f t="shared" si="0"/>
        <v>1628308</v>
      </c>
      <c r="H34" s="39"/>
      <c r="I34" s="44">
        <v>23</v>
      </c>
      <c r="J34" s="210">
        <v>156510</v>
      </c>
      <c r="K34" s="207">
        <f t="shared" si="1"/>
        <v>3599730</v>
      </c>
      <c r="L34" s="40"/>
      <c r="M34" s="46">
        <v>23</v>
      </c>
      <c r="N34" s="47">
        <v>161565</v>
      </c>
      <c r="O34" s="207">
        <f t="shared" si="2"/>
        <v>3715995</v>
      </c>
      <c r="P34" s="41"/>
      <c r="Q34" s="46">
        <v>11</v>
      </c>
      <c r="R34" s="47">
        <v>166412</v>
      </c>
      <c r="S34" s="207">
        <f t="shared" si="3"/>
        <v>1830532</v>
      </c>
    </row>
    <row r="35" spans="1:19" ht="61.5" customHeight="1" outlineLevel="1" x14ac:dyDescent="0.25">
      <c r="A35" s="42">
        <v>26</v>
      </c>
      <c r="B35" s="204" t="s">
        <v>36</v>
      </c>
      <c r="C35" s="43" t="s">
        <v>14</v>
      </c>
      <c r="D35" s="23"/>
      <c r="E35" s="185">
        <v>30</v>
      </c>
      <c r="F35" s="186">
        <v>56295</v>
      </c>
      <c r="G35" s="207">
        <f t="shared" si="0"/>
        <v>1688850</v>
      </c>
      <c r="H35" s="39"/>
      <c r="I35" s="44">
        <v>57</v>
      </c>
      <c r="J35" s="210">
        <v>59521</v>
      </c>
      <c r="K35" s="207">
        <f t="shared" si="1"/>
        <v>3392697</v>
      </c>
      <c r="L35" s="40"/>
      <c r="M35" s="44">
        <v>57</v>
      </c>
      <c r="N35" s="45">
        <v>61444</v>
      </c>
      <c r="O35" s="207">
        <f t="shared" si="2"/>
        <v>3502308</v>
      </c>
      <c r="P35" s="41"/>
      <c r="Q35" s="44">
        <v>29</v>
      </c>
      <c r="R35" s="45">
        <v>63287</v>
      </c>
      <c r="S35" s="207">
        <f t="shared" si="3"/>
        <v>1835323</v>
      </c>
    </row>
    <row r="36" spans="1:19" ht="37.5" customHeight="1" outlineLevel="1" x14ac:dyDescent="0.25">
      <c r="A36" s="42">
        <v>27</v>
      </c>
      <c r="B36" s="204" t="s">
        <v>37</v>
      </c>
      <c r="C36" s="43" t="s">
        <v>14</v>
      </c>
      <c r="D36" s="23"/>
      <c r="E36" s="185">
        <v>9</v>
      </c>
      <c r="F36" s="186">
        <v>29449</v>
      </c>
      <c r="G36" s="207">
        <f t="shared" si="0"/>
        <v>265041</v>
      </c>
      <c r="H36" s="39"/>
      <c r="I36" s="44">
        <v>18</v>
      </c>
      <c r="J36" s="210">
        <v>31136</v>
      </c>
      <c r="K36" s="207">
        <f t="shared" si="1"/>
        <v>560448</v>
      </c>
      <c r="L36" s="40"/>
      <c r="M36" s="46">
        <v>18</v>
      </c>
      <c r="N36" s="47">
        <v>32142</v>
      </c>
      <c r="O36" s="207">
        <f t="shared" si="2"/>
        <v>578556</v>
      </c>
      <c r="P36" s="41"/>
      <c r="Q36" s="46">
        <v>9</v>
      </c>
      <c r="R36" s="47">
        <v>33106</v>
      </c>
      <c r="S36" s="207">
        <f t="shared" si="3"/>
        <v>297954</v>
      </c>
    </row>
    <row r="37" spans="1:19" ht="30.75" customHeight="1" outlineLevel="1" x14ac:dyDescent="0.25">
      <c r="A37" s="42">
        <v>28</v>
      </c>
      <c r="B37" s="204" t="s">
        <v>38</v>
      </c>
      <c r="C37" s="43" t="s">
        <v>14</v>
      </c>
      <c r="D37" s="23"/>
      <c r="E37" s="185">
        <v>215</v>
      </c>
      <c r="F37" s="186">
        <v>30189</v>
      </c>
      <c r="G37" s="207">
        <f t="shared" si="0"/>
        <v>6490635</v>
      </c>
      <c r="H37" s="39"/>
      <c r="I37" s="44">
        <v>416</v>
      </c>
      <c r="J37" s="210">
        <v>31919</v>
      </c>
      <c r="K37" s="207">
        <f t="shared" si="1"/>
        <v>13278304</v>
      </c>
      <c r="L37" s="40"/>
      <c r="M37" s="44">
        <v>417</v>
      </c>
      <c r="N37" s="45">
        <v>32950</v>
      </c>
      <c r="O37" s="207">
        <f t="shared" si="2"/>
        <v>13740150</v>
      </c>
      <c r="P37" s="41"/>
      <c r="Q37" s="44">
        <v>210</v>
      </c>
      <c r="R37" s="45">
        <v>33939</v>
      </c>
      <c r="S37" s="207">
        <f t="shared" si="3"/>
        <v>7127190</v>
      </c>
    </row>
    <row r="38" spans="1:19" ht="23.25" customHeight="1" outlineLevel="1" x14ac:dyDescent="0.25">
      <c r="A38" s="42">
        <v>29</v>
      </c>
      <c r="B38" s="204" t="s">
        <v>39</v>
      </c>
      <c r="C38" s="43" t="s">
        <v>14</v>
      </c>
      <c r="D38" s="23"/>
      <c r="E38" s="185">
        <v>13</v>
      </c>
      <c r="F38" s="186">
        <v>66794</v>
      </c>
      <c r="G38" s="207">
        <f t="shared" si="0"/>
        <v>868322</v>
      </c>
      <c r="H38" s="39"/>
      <c r="I38" s="44">
        <v>25</v>
      </c>
      <c r="J38" s="210">
        <v>70621</v>
      </c>
      <c r="K38" s="207">
        <f t="shared" si="1"/>
        <v>1765525</v>
      </c>
      <c r="L38" s="40"/>
      <c r="M38" s="46">
        <v>25</v>
      </c>
      <c r="N38" s="47">
        <v>72902</v>
      </c>
      <c r="O38" s="207">
        <f t="shared" si="2"/>
        <v>1822550</v>
      </c>
      <c r="P38" s="41"/>
      <c r="Q38" s="46">
        <v>12</v>
      </c>
      <c r="R38" s="47">
        <v>75089</v>
      </c>
      <c r="S38" s="207">
        <f t="shared" si="3"/>
        <v>901068</v>
      </c>
    </row>
    <row r="39" spans="1:19" ht="36.75" customHeight="1" outlineLevel="1" x14ac:dyDescent="0.25">
      <c r="A39" s="42">
        <v>30</v>
      </c>
      <c r="B39" s="204" t="s">
        <v>40</v>
      </c>
      <c r="C39" s="43" t="s">
        <v>41</v>
      </c>
      <c r="D39" s="23"/>
      <c r="E39" s="185">
        <v>706</v>
      </c>
      <c r="F39" s="186">
        <v>1944</v>
      </c>
      <c r="G39" s="207">
        <f t="shared" si="0"/>
        <v>1372464</v>
      </c>
      <c r="H39" s="39"/>
      <c r="I39" s="44">
        <v>1376</v>
      </c>
      <c r="J39" s="210">
        <v>2055</v>
      </c>
      <c r="K39" s="207">
        <f t="shared" si="1"/>
        <v>2827680</v>
      </c>
      <c r="L39" s="40"/>
      <c r="M39" s="44">
        <v>1380</v>
      </c>
      <c r="N39" s="49">
        <v>2121</v>
      </c>
      <c r="O39" s="207">
        <f t="shared" si="2"/>
        <v>2926980</v>
      </c>
      <c r="P39" s="41"/>
      <c r="Q39" s="44">
        <v>692</v>
      </c>
      <c r="R39" s="49">
        <v>2185</v>
      </c>
      <c r="S39" s="207">
        <f t="shared" si="3"/>
        <v>1512020</v>
      </c>
    </row>
    <row r="40" spans="1:19" ht="38.25" customHeight="1" outlineLevel="1" x14ac:dyDescent="0.25">
      <c r="A40" s="42">
        <v>31</v>
      </c>
      <c r="B40" s="204" t="s">
        <v>42</v>
      </c>
      <c r="C40" s="43" t="s">
        <v>41</v>
      </c>
      <c r="D40" s="23"/>
      <c r="E40" s="185">
        <v>1930</v>
      </c>
      <c r="F40" s="186">
        <v>2361</v>
      </c>
      <c r="G40" s="207">
        <f t="shared" si="0"/>
        <v>4556730</v>
      </c>
      <c r="H40" s="39"/>
      <c r="I40" s="44">
        <v>3723</v>
      </c>
      <c r="J40" s="210">
        <v>2496</v>
      </c>
      <c r="K40" s="207">
        <f t="shared" si="1"/>
        <v>9292608</v>
      </c>
      <c r="L40" s="40"/>
      <c r="M40" s="46">
        <v>3734</v>
      </c>
      <c r="N40" s="45">
        <v>2577</v>
      </c>
      <c r="O40" s="207">
        <f t="shared" si="2"/>
        <v>9622518</v>
      </c>
      <c r="P40" s="41"/>
      <c r="Q40" s="46">
        <v>1874</v>
      </c>
      <c r="R40" s="45">
        <v>2654</v>
      </c>
      <c r="S40" s="207">
        <f t="shared" si="3"/>
        <v>4973596</v>
      </c>
    </row>
    <row r="41" spans="1:19" ht="45.75" customHeight="1" outlineLevel="1" x14ac:dyDescent="0.25">
      <c r="A41" s="42">
        <v>32</v>
      </c>
      <c r="B41" s="204" t="s">
        <v>43</v>
      </c>
      <c r="C41" s="43" t="s">
        <v>41</v>
      </c>
      <c r="D41" s="23"/>
      <c r="E41" s="185">
        <v>287</v>
      </c>
      <c r="F41" s="186">
        <v>3069</v>
      </c>
      <c r="G41" s="207">
        <f t="shared" si="0"/>
        <v>880803</v>
      </c>
      <c r="H41" s="39"/>
      <c r="I41" s="44">
        <v>558</v>
      </c>
      <c r="J41" s="210">
        <v>3245</v>
      </c>
      <c r="K41" s="207">
        <f t="shared" si="1"/>
        <v>1810710</v>
      </c>
      <c r="L41" s="40"/>
      <c r="M41" s="44">
        <v>559</v>
      </c>
      <c r="N41" s="47">
        <v>3350</v>
      </c>
      <c r="O41" s="207">
        <f t="shared" si="2"/>
        <v>1872650</v>
      </c>
      <c r="P41" s="41"/>
      <c r="Q41" s="44">
        <v>280</v>
      </c>
      <c r="R41" s="47">
        <v>3451</v>
      </c>
      <c r="S41" s="207">
        <f t="shared" si="3"/>
        <v>966280</v>
      </c>
    </row>
    <row r="42" spans="1:19" ht="37.5" customHeight="1" outlineLevel="1" x14ac:dyDescent="0.25">
      <c r="A42" s="42">
        <v>33</v>
      </c>
      <c r="B42" s="204" t="s">
        <v>44</v>
      </c>
      <c r="C42" s="43" t="s">
        <v>41</v>
      </c>
      <c r="D42" s="23"/>
      <c r="E42" s="185">
        <v>4219</v>
      </c>
      <c r="F42" s="186">
        <v>3586</v>
      </c>
      <c r="G42" s="207">
        <f t="shared" si="0"/>
        <v>15129334</v>
      </c>
      <c r="H42" s="39"/>
      <c r="I42" s="44">
        <v>8153</v>
      </c>
      <c r="J42" s="210">
        <v>3791</v>
      </c>
      <c r="K42" s="207">
        <f t="shared" si="1"/>
        <v>30908023</v>
      </c>
      <c r="L42" s="40"/>
      <c r="M42" s="46">
        <v>8176</v>
      </c>
      <c r="N42" s="49">
        <v>3913</v>
      </c>
      <c r="O42" s="207">
        <f t="shared" si="2"/>
        <v>31992688</v>
      </c>
      <c r="P42" s="41"/>
      <c r="Q42" s="46">
        <v>4102</v>
      </c>
      <c r="R42" s="49">
        <v>4030</v>
      </c>
      <c r="S42" s="207">
        <f t="shared" si="3"/>
        <v>16531060</v>
      </c>
    </row>
    <row r="43" spans="1:19" ht="36" customHeight="1" outlineLevel="1" x14ac:dyDescent="0.25">
      <c r="A43" s="42">
        <v>34</v>
      </c>
      <c r="B43" s="204" t="s">
        <v>45</v>
      </c>
      <c r="C43" s="43" t="s">
        <v>12</v>
      </c>
      <c r="D43" s="23"/>
      <c r="E43" s="185">
        <v>7140</v>
      </c>
      <c r="F43" s="186">
        <v>16601</v>
      </c>
      <c r="G43" s="207">
        <f t="shared" si="0"/>
        <v>118531140</v>
      </c>
      <c r="H43" s="39"/>
      <c r="I43" s="44">
        <v>14477</v>
      </c>
      <c r="J43" s="210">
        <v>17552</v>
      </c>
      <c r="K43" s="207">
        <f t="shared" si="1"/>
        <v>254100304</v>
      </c>
      <c r="L43" s="40"/>
      <c r="M43" s="44">
        <v>14516</v>
      </c>
      <c r="N43" s="45">
        <v>18119</v>
      </c>
      <c r="O43" s="207">
        <f t="shared" si="2"/>
        <v>263015404</v>
      </c>
      <c r="P43" s="41"/>
      <c r="Q43" s="44">
        <v>7276</v>
      </c>
      <c r="R43" s="45">
        <v>18663</v>
      </c>
      <c r="S43" s="207">
        <f t="shared" si="3"/>
        <v>135791988</v>
      </c>
    </row>
    <row r="44" spans="1:19" ht="33.75" customHeight="1" outlineLevel="1" x14ac:dyDescent="0.25">
      <c r="A44" s="42">
        <v>35</v>
      </c>
      <c r="B44" s="204" t="s">
        <v>46</v>
      </c>
      <c r="C44" s="43" t="s">
        <v>12</v>
      </c>
      <c r="D44" s="23"/>
      <c r="E44" s="185">
        <v>503</v>
      </c>
      <c r="F44" s="186">
        <v>29461</v>
      </c>
      <c r="G44" s="207">
        <f t="shared" si="0"/>
        <v>14818883</v>
      </c>
      <c r="H44" s="39"/>
      <c r="I44" s="44">
        <v>974</v>
      </c>
      <c r="J44" s="210">
        <v>31149</v>
      </c>
      <c r="K44" s="207">
        <f t="shared" si="1"/>
        <v>30339126</v>
      </c>
      <c r="L44" s="40"/>
      <c r="M44" s="44">
        <v>976</v>
      </c>
      <c r="N44" s="47">
        <v>32155</v>
      </c>
      <c r="O44" s="207">
        <f t="shared" si="2"/>
        <v>31383280</v>
      </c>
      <c r="P44" s="41"/>
      <c r="Q44" s="44">
        <v>488</v>
      </c>
      <c r="R44" s="47">
        <v>33120</v>
      </c>
      <c r="S44" s="207">
        <f t="shared" si="3"/>
        <v>16162560</v>
      </c>
    </row>
    <row r="45" spans="1:19" ht="49.5" customHeight="1" outlineLevel="1" x14ac:dyDescent="0.25">
      <c r="A45" s="42">
        <v>36</v>
      </c>
      <c r="B45" s="204" t="s">
        <v>47</v>
      </c>
      <c r="C45" s="43" t="s">
        <v>41</v>
      </c>
      <c r="D45" s="23"/>
      <c r="E45" s="185">
        <v>3416</v>
      </c>
      <c r="F45" s="186">
        <v>5600</v>
      </c>
      <c r="G45" s="207">
        <f t="shared" si="0"/>
        <v>19129600</v>
      </c>
      <c r="H45" s="39"/>
      <c r="I45" s="44">
        <v>6596</v>
      </c>
      <c r="J45" s="210">
        <v>5921</v>
      </c>
      <c r="K45" s="207">
        <f t="shared" si="1"/>
        <v>39054916</v>
      </c>
      <c r="L45" s="40"/>
      <c r="M45" s="46">
        <v>6614</v>
      </c>
      <c r="N45" s="49">
        <v>6112</v>
      </c>
      <c r="O45" s="207">
        <f t="shared" si="2"/>
        <v>40424768</v>
      </c>
      <c r="P45" s="41"/>
      <c r="Q45" s="46">
        <v>3320</v>
      </c>
      <c r="R45" s="49">
        <v>6295</v>
      </c>
      <c r="S45" s="207">
        <f t="shared" si="3"/>
        <v>20899400</v>
      </c>
    </row>
    <row r="46" spans="1:19" ht="34.5" customHeight="1" outlineLevel="1" x14ac:dyDescent="0.25">
      <c r="A46" s="42">
        <v>37</v>
      </c>
      <c r="B46" s="204" t="s">
        <v>48</v>
      </c>
      <c r="C46" s="43" t="s">
        <v>41</v>
      </c>
      <c r="D46" s="23"/>
      <c r="E46" s="187">
        <v>443</v>
      </c>
      <c r="F46" s="186">
        <v>6822</v>
      </c>
      <c r="G46" s="207">
        <f t="shared" si="0"/>
        <v>3022146</v>
      </c>
      <c r="H46" s="39"/>
      <c r="I46" s="51">
        <v>859</v>
      </c>
      <c r="J46" s="210">
        <v>7213</v>
      </c>
      <c r="K46" s="207">
        <f t="shared" si="1"/>
        <v>6195967</v>
      </c>
      <c r="L46" s="40"/>
      <c r="M46" s="52">
        <v>861</v>
      </c>
      <c r="N46" s="45">
        <v>7446</v>
      </c>
      <c r="O46" s="207">
        <f t="shared" si="2"/>
        <v>6411006</v>
      </c>
      <c r="P46" s="41"/>
      <c r="Q46" s="51">
        <v>433</v>
      </c>
      <c r="R46" s="45">
        <v>7669</v>
      </c>
      <c r="S46" s="207">
        <f t="shared" si="3"/>
        <v>3320677</v>
      </c>
    </row>
    <row r="47" spans="1:19" ht="48" customHeight="1" outlineLevel="1" x14ac:dyDescent="0.25">
      <c r="A47" s="42">
        <v>38</v>
      </c>
      <c r="B47" s="204" t="s">
        <v>49</v>
      </c>
      <c r="C47" s="43" t="s">
        <v>41</v>
      </c>
      <c r="D47" s="23"/>
      <c r="E47" s="185">
        <v>290</v>
      </c>
      <c r="F47" s="186">
        <v>8965</v>
      </c>
      <c r="G47" s="207">
        <f t="shared" si="0"/>
        <v>2599850</v>
      </c>
      <c r="H47" s="39"/>
      <c r="I47" s="44">
        <v>563</v>
      </c>
      <c r="J47" s="210">
        <v>9479</v>
      </c>
      <c r="K47" s="207">
        <f t="shared" si="1"/>
        <v>5336677</v>
      </c>
      <c r="L47" s="40"/>
      <c r="M47" s="46">
        <v>565</v>
      </c>
      <c r="N47" s="53">
        <v>9785</v>
      </c>
      <c r="O47" s="207">
        <f t="shared" si="2"/>
        <v>5528525</v>
      </c>
      <c r="P47" s="41"/>
      <c r="Q47" s="46">
        <v>282</v>
      </c>
      <c r="R47" s="53">
        <v>10079</v>
      </c>
      <c r="S47" s="207">
        <f t="shared" si="3"/>
        <v>2842278</v>
      </c>
    </row>
    <row r="48" spans="1:19" ht="47.25" customHeight="1" outlineLevel="1" x14ac:dyDescent="0.25">
      <c r="A48" s="42">
        <v>39</v>
      </c>
      <c r="B48" s="204" t="s">
        <v>50</v>
      </c>
      <c r="C48" s="43" t="s">
        <v>12</v>
      </c>
      <c r="D48" s="23"/>
      <c r="E48" s="185">
        <v>882</v>
      </c>
      <c r="F48" s="186">
        <v>52834</v>
      </c>
      <c r="G48" s="207">
        <f t="shared" si="0"/>
        <v>46599588</v>
      </c>
      <c r="H48" s="39"/>
      <c r="I48" s="44">
        <v>1704</v>
      </c>
      <c r="J48" s="210">
        <v>55861</v>
      </c>
      <c r="K48" s="207">
        <f t="shared" si="1"/>
        <v>95187144</v>
      </c>
      <c r="L48" s="40"/>
      <c r="M48" s="44">
        <v>1709</v>
      </c>
      <c r="N48" s="47">
        <v>57665</v>
      </c>
      <c r="O48" s="207">
        <f t="shared" si="2"/>
        <v>98549485</v>
      </c>
      <c r="P48" s="41"/>
      <c r="Q48" s="44">
        <v>857</v>
      </c>
      <c r="R48" s="47">
        <v>59395</v>
      </c>
      <c r="S48" s="207">
        <f t="shared" si="3"/>
        <v>50901515</v>
      </c>
    </row>
    <row r="49" spans="1:19" ht="44.25" customHeight="1" outlineLevel="1" x14ac:dyDescent="0.25">
      <c r="A49" s="42">
        <v>40</v>
      </c>
      <c r="B49" s="204" t="s">
        <v>51</v>
      </c>
      <c r="C49" s="43" t="s">
        <v>12</v>
      </c>
      <c r="D49" s="23"/>
      <c r="E49" s="185">
        <v>61</v>
      </c>
      <c r="F49" s="186">
        <v>57138</v>
      </c>
      <c r="G49" s="207">
        <f t="shared" si="0"/>
        <v>3485418</v>
      </c>
      <c r="H49" s="39"/>
      <c r="I49" s="44">
        <v>117</v>
      </c>
      <c r="J49" s="210">
        <v>60412</v>
      </c>
      <c r="K49" s="207">
        <f t="shared" si="1"/>
        <v>7068204</v>
      </c>
      <c r="L49" s="40"/>
      <c r="M49" s="46">
        <v>118</v>
      </c>
      <c r="N49" s="45">
        <v>62363</v>
      </c>
      <c r="O49" s="207">
        <f t="shared" si="2"/>
        <v>7358834</v>
      </c>
      <c r="P49" s="41"/>
      <c r="Q49" s="46">
        <v>59</v>
      </c>
      <c r="R49" s="45">
        <v>64234</v>
      </c>
      <c r="S49" s="207">
        <f t="shared" si="3"/>
        <v>3789806</v>
      </c>
    </row>
    <row r="50" spans="1:19" ht="66" customHeight="1" outlineLevel="1" x14ac:dyDescent="0.25">
      <c r="A50" s="42">
        <v>41</v>
      </c>
      <c r="B50" s="204" t="s">
        <v>52</v>
      </c>
      <c r="C50" s="43" t="s">
        <v>12</v>
      </c>
      <c r="D50" s="23"/>
      <c r="E50" s="185">
        <v>124</v>
      </c>
      <c r="F50" s="186">
        <v>54550</v>
      </c>
      <c r="G50" s="207">
        <f t="shared" si="0"/>
        <v>6764200</v>
      </c>
      <c r="H50" s="39"/>
      <c r="I50" s="44">
        <v>242</v>
      </c>
      <c r="J50" s="210">
        <v>57676</v>
      </c>
      <c r="K50" s="207">
        <f t="shared" si="1"/>
        <v>13957592</v>
      </c>
      <c r="L50" s="40"/>
      <c r="M50" s="44">
        <v>243</v>
      </c>
      <c r="N50" s="45">
        <v>59539</v>
      </c>
      <c r="O50" s="207">
        <f t="shared" si="2"/>
        <v>14467977</v>
      </c>
      <c r="P50" s="41"/>
      <c r="Q50" s="44">
        <v>121</v>
      </c>
      <c r="R50" s="45">
        <v>61325</v>
      </c>
      <c r="S50" s="207">
        <f t="shared" si="3"/>
        <v>7420325</v>
      </c>
    </row>
    <row r="51" spans="1:19" ht="45" customHeight="1" outlineLevel="1" x14ac:dyDescent="0.25">
      <c r="A51" s="42">
        <v>42</v>
      </c>
      <c r="B51" s="204" t="s">
        <v>53</v>
      </c>
      <c r="C51" s="43" t="s">
        <v>41</v>
      </c>
      <c r="D51" s="23"/>
      <c r="E51" s="185">
        <v>5329</v>
      </c>
      <c r="F51" s="186">
        <v>3910</v>
      </c>
      <c r="G51" s="207">
        <f t="shared" si="0"/>
        <v>20836390</v>
      </c>
      <c r="H51" s="39"/>
      <c r="I51" s="44">
        <v>10291</v>
      </c>
      <c r="J51" s="210">
        <v>4134</v>
      </c>
      <c r="K51" s="207">
        <f t="shared" si="1"/>
        <v>42542994</v>
      </c>
      <c r="L51" s="40"/>
      <c r="M51" s="44">
        <v>10318</v>
      </c>
      <c r="N51" s="45">
        <v>4268</v>
      </c>
      <c r="O51" s="207">
        <f t="shared" si="2"/>
        <v>44037224</v>
      </c>
      <c r="P51" s="41"/>
      <c r="Q51" s="44">
        <v>5181</v>
      </c>
      <c r="R51" s="45">
        <v>4396</v>
      </c>
      <c r="S51" s="207">
        <f t="shared" si="3"/>
        <v>22775676</v>
      </c>
    </row>
    <row r="52" spans="1:19" ht="37.5" customHeight="1" outlineLevel="1" x14ac:dyDescent="0.25">
      <c r="A52" s="42">
        <v>43</v>
      </c>
      <c r="B52" s="204" t="s">
        <v>54</v>
      </c>
      <c r="C52" s="43" t="s">
        <v>41</v>
      </c>
      <c r="D52" s="23"/>
      <c r="E52" s="185">
        <v>2510</v>
      </c>
      <c r="F52" s="186">
        <v>4832</v>
      </c>
      <c r="G52" s="207">
        <f t="shared" si="0"/>
        <v>12128320</v>
      </c>
      <c r="H52" s="39"/>
      <c r="I52" s="44">
        <v>4846</v>
      </c>
      <c r="J52" s="210">
        <v>5109</v>
      </c>
      <c r="K52" s="207">
        <f t="shared" si="1"/>
        <v>24758214</v>
      </c>
      <c r="L52" s="40"/>
      <c r="M52" s="44">
        <v>4859</v>
      </c>
      <c r="N52" s="47">
        <v>5274</v>
      </c>
      <c r="O52" s="207">
        <f t="shared" si="2"/>
        <v>25626366</v>
      </c>
      <c r="P52" s="41"/>
      <c r="Q52" s="44">
        <v>2438</v>
      </c>
      <c r="R52" s="47">
        <v>5432</v>
      </c>
      <c r="S52" s="207">
        <f t="shared" si="3"/>
        <v>13243216</v>
      </c>
    </row>
    <row r="53" spans="1:19" ht="36.75" customHeight="1" outlineLevel="1" x14ac:dyDescent="0.25">
      <c r="A53" s="42">
        <v>44</v>
      </c>
      <c r="B53" s="204" t="s">
        <v>55</v>
      </c>
      <c r="C53" s="43" t="s">
        <v>41</v>
      </c>
      <c r="D53" s="23"/>
      <c r="E53" s="188">
        <v>1254</v>
      </c>
      <c r="F53" s="186">
        <v>6370</v>
      </c>
      <c r="G53" s="207">
        <f t="shared" si="0"/>
        <v>7987980</v>
      </c>
      <c r="H53" s="39"/>
      <c r="I53" s="51">
        <v>2424</v>
      </c>
      <c r="J53" s="210">
        <v>6735</v>
      </c>
      <c r="K53" s="207">
        <f t="shared" si="1"/>
        <v>16325640</v>
      </c>
      <c r="L53" s="40"/>
      <c r="M53" s="54">
        <v>2431</v>
      </c>
      <c r="N53" s="45">
        <v>6953</v>
      </c>
      <c r="O53" s="207">
        <f t="shared" si="2"/>
        <v>16902743</v>
      </c>
      <c r="P53" s="41"/>
      <c r="Q53" s="46">
        <v>1220</v>
      </c>
      <c r="R53" s="45">
        <v>7162</v>
      </c>
      <c r="S53" s="207">
        <f t="shared" si="3"/>
        <v>8737640</v>
      </c>
    </row>
    <row r="54" spans="1:19" ht="48.75" customHeight="1" outlineLevel="1" x14ac:dyDescent="0.25">
      <c r="A54" s="42">
        <v>45</v>
      </c>
      <c r="B54" s="204" t="s">
        <v>56</v>
      </c>
      <c r="C54" s="43" t="s">
        <v>12</v>
      </c>
      <c r="D54" s="23"/>
      <c r="E54" s="185">
        <v>71</v>
      </c>
      <c r="F54" s="186">
        <v>37895</v>
      </c>
      <c r="G54" s="207">
        <f t="shared" si="0"/>
        <v>2690545</v>
      </c>
      <c r="H54" s="39"/>
      <c r="I54" s="44">
        <v>139</v>
      </c>
      <c r="J54" s="210">
        <v>40066</v>
      </c>
      <c r="K54" s="207">
        <f t="shared" si="1"/>
        <v>5569174</v>
      </c>
      <c r="L54" s="40"/>
      <c r="M54" s="44">
        <v>139</v>
      </c>
      <c r="N54" s="45">
        <v>41360</v>
      </c>
      <c r="O54" s="207">
        <f t="shared" si="2"/>
        <v>5749040</v>
      </c>
      <c r="P54" s="41"/>
      <c r="Q54" s="44">
        <v>70</v>
      </c>
      <c r="R54" s="45">
        <v>42601</v>
      </c>
      <c r="S54" s="207">
        <f t="shared" si="3"/>
        <v>2982070</v>
      </c>
    </row>
    <row r="55" spans="1:19" ht="48.75" customHeight="1" outlineLevel="1" x14ac:dyDescent="0.25">
      <c r="A55" s="42">
        <v>46</v>
      </c>
      <c r="B55" s="204" t="s">
        <v>57</v>
      </c>
      <c r="C55" s="43" t="s">
        <v>12</v>
      </c>
      <c r="D55" s="23"/>
      <c r="E55" s="185">
        <v>60</v>
      </c>
      <c r="F55" s="186">
        <v>45022</v>
      </c>
      <c r="G55" s="207">
        <f t="shared" si="0"/>
        <v>2701320</v>
      </c>
      <c r="H55" s="39"/>
      <c r="I55" s="44">
        <v>116</v>
      </c>
      <c r="J55" s="210">
        <v>47602</v>
      </c>
      <c r="K55" s="207">
        <f t="shared" si="1"/>
        <v>5521832</v>
      </c>
      <c r="L55" s="40"/>
      <c r="M55" s="44">
        <v>116</v>
      </c>
      <c r="N55" s="45">
        <v>49140</v>
      </c>
      <c r="O55" s="207">
        <f t="shared" si="2"/>
        <v>5700240</v>
      </c>
      <c r="P55" s="41"/>
      <c r="Q55" s="44">
        <v>58</v>
      </c>
      <c r="R55" s="45">
        <v>50614</v>
      </c>
      <c r="S55" s="207">
        <f t="shared" si="3"/>
        <v>2935612</v>
      </c>
    </row>
    <row r="56" spans="1:19" ht="76.5" customHeight="1" outlineLevel="1" x14ac:dyDescent="0.25">
      <c r="A56" s="42">
        <v>47</v>
      </c>
      <c r="B56" s="204" t="s">
        <v>212</v>
      </c>
      <c r="C56" s="43" t="s">
        <v>12</v>
      </c>
      <c r="D56" s="23"/>
      <c r="E56" s="185">
        <v>810</v>
      </c>
      <c r="F56" s="186">
        <v>46129</v>
      </c>
      <c r="G56" s="207">
        <f t="shared" si="0"/>
        <v>37364490</v>
      </c>
      <c r="H56" s="39"/>
      <c r="I56" s="44">
        <v>1568</v>
      </c>
      <c r="J56" s="210">
        <v>48772</v>
      </c>
      <c r="K56" s="207">
        <f t="shared" si="1"/>
        <v>76474496</v>
      </c>
      <c r="L56" s="40"/>
      <c r="M56" s="44">
        <v>1572</v>
      </c>
      <c r="N56" s="45">
        <v>50347</v>
      </c>
      <c r="O56" s="207">
        <f t="shared" si="2"/>
        <v>79145484</v>
      </c>
      <c r="P56" s="41"/>
      <c r="Q56" s="44">
        <v>788</v>
      </c>
      <c r="R56" s="45">
        <v>51857</v>
      </c>
      <c r="S56" s="207">
        <f t="shared" si="3"/>
        <v>40863316</v>
      </c>
    </row>
    <row r="57" spans="1:19" ht="53.25" customHeight="1" outlineLevel="1" x14ac:dyDescent="0.25">
      <c r="A57" s="42">
        <v>48</v>
      </c>
      <c r="B57" s="204" t="s">
        <v>59</v>
      </c>
      <c r="C57" s="43" t="s">
        <v>41</v>
      </c>
      <c r="D57" s="23"/>
      <c r="E57" s="188">
        <v>2457</v>
      </c>
      <c r="F57" s="186">
        <v>3755</v>
      </c>
      <c r="G57" s="207">
        <f t="shared" si="0"/>
        <v>9226035</v>
      </c>
      <c r="H57" s="39"/>
      <c r="I57" s="44">
        <v>3847</v>
      </c>
      <c r="J57" s="210">
        <v>3970</v>
      </c>
      <c r="K57" s="207">
        <f t="shared" si="1"/>
        <v>15272590</v>
      </c>
      <c r="L57" s="40"/>
      <c r="M57" s="46">
        <v>4166</v>
      </c>
      <c r="N57" s="45">
        <v>4098</v>
      </c>
      <c r="O57" s="207">
        <f t="shared" si="2"/>
        <v>17072268</v>
      </c>
      <c r="P57" s="41"/>
      <c r="Q57" s="46">
        <v>2183</v>
      </c>
      <c r="R57" s="45">
        <v>4221</v>
      </c>
      <c r="S57" s="207">
        <f t="shared" si="3"/>
        <v>9214443</v>
      </c>
    </row>
    <row r="58" spans="1:19" ht="44.25" customHeight="1" outlineLevel="1" x14ac:dyDescent="0.25">
      <c r="A58" s="42">
        <v>49</v>
      </c>
      <c r="B58" s="204" t="s">
        <v>60</v>
      </c>
      <c r="C58" s="43" t="s">
        <v>12</v>
      </c>
      <c r="D58" s="23"/>
      <c r="E58" s="185">
        <v>294</v>
      </c>
      <c r="F58" s="186">
        <v>50849</v>
      </c>
      <c r="G58" s="207">
        <f t="shared" si="0"/>
        <v>14949606</v>
      </c>
      <c r="H58" s="39"/>
      <c r="I58" s="44">
        <v>567</v>
      </c>
      <c r="J58" s="210">
        <v>53763</v>
      </c>
      <c r="K58" s="207">
        <f t="shared" si="1"/>
        <v>30483621</v>
      </c>
      <c r="L58" s="40"/>
      <c r="M58" s="44">
        <v>568</v>
      </c>
      <c r="N58" s="47">
        <v>55500</v>
      </c>
      <c r="O58" s="207">
        <f t="shared" si="2"/>
        <v>31524000</v>
      </c>
      <c r="P58" s="41"/>
      <c r="Q58" s="44">
        <v>286</v>
      </c>
      <c r="R58" s="47">
        <v>57165</v>
      </c>
      <c r="S58" s="207">
        <f t="shared" si="3"/>
        <v>16349190</v>
      </c>
    </row>
    <row r="59" spans="1:19" ht="37.5" customHeight="1" outlineLevel="1" x14ac:dyDescent="0.25">
      <c r="A59" s="42">
        <v>50</v>
      </c>
      <c r="B59" s="204" t="s">
        <v>61</v>
      </c>
      <c r="C59" s="43" t="s">
        <v>41</v>
      </c>
      <c r="D59" s="23"/>
      <c r="E59" s="185">
        <v>2269</v>
      </c>
      <c r="F59" s="186">
        <v>21212</v>
      </c>
      <c r="G59" s="207">
        <f t="shared" si="0"/>
        <v>48130028</v>
      </c>
      <c r="H59" s="39"/>
      <c r="I59" s="44">
        <v>4382</v>
      </c>
      <c r="J59" s="210">
        <v>22427</v>
      </c>
      <c r="K59" s="207">
        <f t="shared" si="1"/>
        <v>98275114</v>
      </c>
      <c r="L59" s="40"/>
      <c r="M59" s="44">
        <v>4393</v>
      </c>
      <c r="N59" s="45">
        <v>23151</v>
      </c>
      <c r="O59" s="207">
        <f t="shared" si="2"/>
        <v>101702343</v>
      </c>
      <c r="P59" s="41"/>
      <c r="Q59" s="44">
        <v>2202</v>
      </c>
      <c r="R59" s="45">
        <v>23846</v>
      </c>
      <c r="S59" s="207">
        <f t="shared" si="3"/>
        <v>52508892</v>
      </c>
    </row>
    <row r="60" spans="1:19" ht="33" customHeight="1" outlineLevel="1" x14ac:dyDescent="0.25">
      <c r="A60" s="42">
        <v>51</v>
      </c>
      <c r="B60" s="204" t="s">
        <v>62</v>
      </c>
      <c r="C60" s="43" t="s">
        <v>41</v>
      </c>
      <c r="D60" s="23"/>
      <c r="E60" s="185">
        <v>353</v>
      </c>
      <c r="F60" s="186">
        <v>26410</v>
      </c>
      <c r="G60" s="207">
        <f t="shared" si="0"/>
        <v>9322730</v>
      </c>
      <c r="H60" s="39"/>
      <c r="I60" s="44">
        <v>682</v>
      </c>
      <c r="J60" s="210">
        <v>27923</v>
      </c>
      <c r="K60" s="207">
        <f t="shared" si="1"/>
        <v>19043486</v>
      </c>
      <c r="L60" s="40"/>
      <c r="M60" s="46">
        <v>683</v>
      </c>
      <c r="N60" s="47">
        <v>28825</v>
      </c>
      <c r="O60" s="207">
        <f t="shared" si="2"/>
        <v>19687475</v>
      </c>
      <c r="P60" s="41"/>
      <c r="Q60" s="46">
        <v>343</v>
      </c>
      <c r="R60" s="47">
        <v>29690</v>
      </c>
      <c r="S60" s="207">
        <f t="shared" si="3"/>
        <v>10183670</v>
      </c>
    </row>
    <row r="61" spans="1:19" ht="34.5" customHeight="1" outlineLevel="1" x14ac:dyDescent="0.25">
      <c r="A61" s="42">
        <v>52</v>
      </c>
      <c r="B61" s="204" t="s">
        <v>63</v>
      </c>
      <c r="C61" s="43" t="s">
        <v>41</v>
      </c>
      <c r="D61" s="23"/>
      <c r="E61" s="185">
        <v>173</v>
      </c>
      <c r="F61" s="186">
        <v>34910</v>
      </c>
      <c r="G61" s="207">
        <f t="shared" si="0"/>
        <v>6039430</v>
      </c>
      <c r="H61" s="39"/>
      <c r="I61" s="44">
        <v>332</v>
      </c>
      <c r="J61" s="210">
        <v>36910</v>
      </c>
      <c r="K61" s="207">
        <f t="shared" si="1"/>
        <v>12254120</v>
      </c>
      <c r="L61" s="40"/>
      <c r="M61" s="48">
        <v>333</v>
      </c>
      <c r="N61" s="49">
        <v>38102</v>
      </c>
      <c r="O61" s="207">
        <f t="shared" si="2"/>
        <v>12687966</v>
      </c>
      <c r="P61" s="41"/>
      <c r="Q61" s="48">
        <v>166</v>
      </c>
      <c r="R61" s="49">
        <v>39245</v>
      </c>
      <c r="S61" s="207">
        <f t="shared" si="3"/>
        <v>6514670</v>
      </c>
    </row>
    <row r="62" spans="1:19" ht="35.25" customHeight="1" outlineLevel="1" x14ac:dyDescent="0.25">
      <c r="A62" s="42">
        <v>53</v>
      </c>
      <c r="B62" s="204" t="s">
        <v>64</v>
      </c>
      <c r="C62" s="43" t="s">
        <v>12</v>
      </c>
      <c r="D62" s="23"/>
      <c r="E62" s="185">
        <v>18</v>
      </c>
      <c r="F62" s="186">
        <v>187515</v>
      </c>
      <c r="G62" s="207">
        <f t="shared" si="0"/>
        <v>3375270</v>
      </c>
      <c r="H62" s="39"/>
      <c r="I62" s="44">
        <v>34</v>
      </c>
      <c r="J62" s="210">
        <v>198260</v>
      </c>
      <c r="K62" s="207">
        <f t="shared" si="1"/>
        <v>6740840</v>
      </c>
      <c r="L62" s="40"/>
      <c r="M62" s="44">
        <v>34</v>
      </c>
      <c r="N62" s="49">
        <v>204664</v>
      </c>
      <c r="O62" s="207">
        <f t="shared" si="2"/>
        <v>6958576</v>
      </c>
      <c r="P62" s="41"/>
      <c r="Q62" s="44">
        <v>17</v>
      </c>
      <c r="R62" s="49">
        <v>210804</v>
      </c>
      <c r="S62" s="207">
        <f t="shared" si="3"/>
        <v>3583668</v>
      </c>
    </row>
    <row r="63" spans="1:19" ht="30.75" customHeight="1" outlineLevel="1" x14ac:dyDescent="0.25">
      <c r="A63" s="42">
        <v>54</v>
      </c>
      <c r="B63" s="204" t="s">
        <v>65</v>
      </c>
      <c r="C63" s="43" t="s">
        <v>12</v>
      </c>
      <c r="D63" s="23"/>
      <c r="E63" s="185">
        <v>17</v>
      </c>
      <c r="F63" s="186">
        <v>187732</v>
      </c>
      <c r="G63" s="207">
        <f t="shared" si="0"/>
        <v>3191444</v>
      </c>
      <c r="H63" s="39"/>
      <c r="I63" s="44">
        <v>34</v>
      </c>
      <c r="J63" s="210">
        <v>198489</v>
      </c>
      <c r="K63" s="207">
        <f t="shared" si="1"/>
        <v>6748626</v>
      </c>
      <c r="L63" s="40"/>
      <c r="M63" s="46">
        <v>34</v>
      </c>
      <c r="N63" s="49">
        <v>204900</v>
      </c>
      <c r="O63" s="207">
        <f t="shared" si="2"/>
        <v>6966600</v>
      </c>
      <c r="P63" s="41"/>
      <c r="Q63" s="46">
        <v>17</v>
      </c>
      <c r="R63" s="49">
        <v>211047</v>
      </c>
      <c r="S63" s="207">
        <f t="shared" si="3"/>
        <v>3587799</v>
      </c>
    </row>
    <row r="64" spans="1:19" ht="43.5" customHeight="1" outlineLevel="1" x14ac:dyDescent="0.25">
      <c r="A64" s="42">
        <v>55</v>
      </c>
      <c r="B64" s="204" t="s">
        <v>66</v>
      </c>
      <c r="C64" s="43" t="s">
        <v>41</v>
      </c>
      <c r="D64" s="23"/>
      <c r="E64" s="185">
        <v>4711</v>
      </c>
      <c r="F64" s="186">
        <v>7825</v>
      </c>
      <c r="G64" s="207">
        <f t="shared" si="0"/>
        <v>36863575</v>
      </c>
      <c r="H64" s="39"/>
      <c r="I64" s="44">
        <v>9104</v>
      </c>
      <c r="J64" s="210">
        <v>8273</v>
      </c>
      <c r="K64" s="207">
        <f t="shared" si="1"/>
        <v>75317392</v>
      </c>
      <c r="L64" s="40"/>
      <c r="M64" s="44">
        <v>9129</v>
      </c>
      <c r="N64" s="49">
        <v>8540</v>
      </c>
      <c r="O64" s="207">
        <f t="shared" si="2"/>
        <v>77961660</v>
      </c>
      <c r="P64" s="41"/>
      <c r="Q64" s="44">
        <v>4580</v>
      </c>
      <c r="R64" s="49">
        <v>8796</v>
      </c>
      <c r="S64" s="207">
        <f t="shared" si="3"/>
        <v>40285680</v>
      </c>
    </row>
    <row r="65" spans="1:19" ht="58.5" customHeight="1" outlineLevel="1" x14ac:dyDescent="0.25">
      <c r="A65" s="42">
        <v>56</v>
      </c>
      <c r="B65" s="204" t="s">
        <v>67</v>
      </c>
      <c r="C65" s="43" t="s">
        <v>41</v>
      </c>
      <c r="D65" s="23"/>
      <c r="E65" s="185">
        <v>2503</v>
      </c>
      <c r="F65" s="186">
        <v>13838</v>
      </c>
      <c r="G65" s="207">
        <f t="shared" si="0"/>
        <v>34636514</v>
      </c>
      <c r="H65" s="39"/>
      <c r="I65" s="44">
        <v>4837</v>
      </c>
      <c r="J65" s="210">
        <v>14631</v>
      </c>
      <c r="K65" s="207">
        <f t="shared" si="1"/>
        <v>70770147</v>
      </c>
      <c r="L65" s="40"/>
      <c r="M65" s="44">
        <v>4850</v>
      </c>
      <c r="N65" s="45">
        <v>15104</v>
      </c>
      <c r="O65" s="207">
        <f t="shared" si="2"/>
        <v>73254400</v>
      </c>
      <c r="P65" s="41"/>
      <c r="Q65" s="44">
        <v>2434</v>
      </c>
      <c r="R65" s="45">
        <v>15557</v>
      </c>
      <c r="S65" s="207">
        <f t="shared" si="3"/>
        <v>37865738</v>
      </c>
    </row>
    <row r="66" spans="1:19" ht="48.75" customHeight="1" outlineLevel="1" x14ac:dyDescent="0.25">
      <c r="A66" s="42">
        <v>57</v>
      </c>
      <c r="B66" s="204" t="s">
        <v>68</v>
      </c>
      <c r="C66" s="43" t="s">
        <v>41</v>
      </c>
      <c r="D66" s="23"/>
      <c r="E66" s="185">
        <v>3920</v>
      </c>
      <c r="F66" s="186">
        <v>16668</v>
      </c>
      <c r="G66" s="207">
        <f t="shared" si="0"/>
        <v>65338560</v>
      </c>
      <c r="H66" s="39"/>
      <c r="I66" s="44">
        <v>6671</v>
      </c>
      <c r="J66" s="210">
        <v>17623</v>
      </c>
      <c r="K66" s="207">
        <f t="shared" si="1"/>
        <v>117563033</v>
      </c>
      <c r="L66" s="40"/>
      <c r="M66" s="44">
        <v>6690</v>
      </c>
      <c r="N66" s="45">
        <v>18192</v>
      </c>
      <c r="O66" s="207">
        <f t="shared" si="2"/>
        <v>121704480</v>
      </c>
      <c r="P66" s="41"/>
      <c r="Q66" s="44">
        <v>3358</v>
      </c>
      <c r="R66" s="45">
        <v>18738</v>
      </c>
      <c r="S66" s="207">
        <f t="shared" si="3"/>
        <v>62922204</v>
      </c>
    </row>
    <row r="67" spans="1:19" ht="48.75" customHeight="1" outlineLevel="1" x14ac:dyDescent="0.25">
      <c r="A67" s="42">
        <v>58</v>
      </c>
      <c r="B67" s="204" t="s">
        <v>69</v>
      </c>
      <c r="C67" s="43" t="s">
        <v>12</v>
      </c>
      <c r="D67" s="23"/>
      <c r="E67" s="185">
        <v>1839</v>
      </c>
      <c r="F67" s="186">
        <v>70268</v>
      </c>
      <c r="G67" s="207">
        <f t="shared" si="0"/>
        <v>129222852</v>
      </c>
      <c r="H67" s="39"/>
      <c r="I67" s="44">
        <v>3551</v>
      </c>
      <c r="J67" s="210">
        <v>74294</v>
      </c>
      <c r="K67" s="207">
        <f t="shared" si="1"/>
        <v>263817994</v>
      </c>
      <c r="L67" s="40"/>
      <c r="M67" s="44">
        <v>3561</v>
      </c>
      <c r="N67" s="45">
        <v>76694</v>
      </c>
      <c r="O67" s="207">
        <f t="shared" si="2"/>
        <v>273107334</v>
      </c>
      <c r="P67" s="41"/>
      <c r="Q67" s="44">
        <v>1786</v>
      </c>
      <c r="R67" s="45">
        <v>78995</v>
      </c>
      <c r="S67" s="207">
        <f t="shared" si="3"/>
        <v>141085070</v>
      </c>
    </row>
    <row r="68" spans="1:19" ht="51" customHeight="1" outlineLevel="1" x14ac:dyDescent="0.25">
      <c r="A68" s="42">
        <v>59</v>
      </c>
      <c r="B68" s="204" t="s">
        <v>70</v>
      </c>
      <c r="C68" s="43" t="s">
        <v>12</v>
      </c>
      <c r="D68" s="23"/>
      <c r="E68" s="185">
        <v>451</v>
      </c>
      <c r="F68" s="186">
        <v>72712</v>
      </c>
      <c r="G68" s="207">
        <f t="shared" si="0"/>
        <v>32793112</v>
      </c>
      <c r="H68" s="39"/>
      <c r="I68" s="44">
        <v>874</v>
      </c>
      <c r="J68" s="210">
        <v>76878</v>
      </c>
      <c r="K68" s="207">
        <f t="shared" si="1"/>
        <v>67191372</v>
      </c>
      <c r="L68" s="40"/>
      <c r="M68" s="44">
        <v>876</v>
      </c>
      <c r="N68" s="45">
        <v>79361</v>
      </c>
      <c r="O68" s="207">
        <f t="shared" si="2"/>
        <v>69520236</v>
      </c>
      <c r="P68" s="41"/>
      <c r="Q68" s="44">
        <v>439</v>
      </c>
      <c r="R68" s="45">
        <v>81742</v>
      </c>
      <c r="S68" s="207">
        <f t="shared" si="3"/>
        <v>35884738</v>
      </c>
    </row>
    <row r="69" spans="1:19" ht="49.5" customHeight="1" outlineLevel="1" x14ac:dyDescent="0.25">
      <c r="A69" s="42">
        <v>60</v>
      </c>
      <c r="B69" s="204" t="s">
        <v>71</v>
      </c>
      <c r="C69" s="43" t="s">
        <v>41</v>
      </c>
      <c r="D69" s="23"/>
      <c r="E69" s="185">
        <v>2658</v>
      </c>
      <c r="F69" s="186">
        <v>13427</v>
      </c>
      <c r="G69" s="207">
        <f t="shared" si="0"/>
        <v>35688966</v>
      </c>
      <c r="H69" s="39"/>
      <c r="I69" s="44">
        <v>5135</v>
      </c>
      <c r="J69" s="210">
        <v>14196</v>
      </c>
      <c r="K69" s="207">
        <f t="shared" si="1"/>
        <v>72896460</v>
      </c>
      <c r="L69" s="40"/>
      <c r="M69" s="44">
        <v>5148</v>
      </c>
      <c r="N69" s="45">
        <v>14655</v>
      </c>
      <c r="O69" s="207">
        <f t="shared" si="2"/>
        <v>75443940</v>
      </c>
      <c r="P69" s="41"/>
      <c r="Q69" s="44">
        <v>2583</v>
      </c>
      <c r="R69" s="45">
        <v>15095</v>
      </c>
      <c r="S69" s="207">
        <f t="shared" si="3"/>
        <v>38990385</v>
      </c>
    </row>
    <row r="70" spans="1:19" ht="44.25" customHeight="1" outlineLevel="1" x14ac:dyDescent="0.25">
      <c r="A70" s="42">
        <v>61</v>
      </c>
      <c r="B70" s="204" t="s">
        <v>72</v>
      </c>
      <c r="C70" s="43" t="s">
        <v>41</v>
      </c>
      <c r="D70" s="23"/>
      <c r="E70" s="185">
        <v>456</v>
      </c>
      <c r="F70" s="186">
        <v>16126</v>
      </c>
      <c r="G70" s="207">
        <f t="shared" si="0"/>
        <v>7353456</v>
      </c>
      <c r="H70" s="39"/>
      <c r="I70" s="44">
        <v>874</v>
      </c>
      <c r="J70" s="210">
        <v>17050</v>
      </c>
      <c r="K70" s="207">
        <f t="shared" si="1"/>
        <v>14901700</v>
      </c>
      <c r="L70" s="40"/>
      <c r="M70" s="44">
        <v>876</v>
      </c>
      <c r="N70" s="47">
        <v>17601</v>
      </c>
      <c r="O70" s="207">
        <f t="shared" si="2"/>
        <v>15418476</v>
      </c>
      <c r="P70" s="41"/>
      <c r="Q70" s="44">
        <v>438</v>
      </c>
      <c r="R70" s="47">
        <v>18129</v>
      </c>
      <c r="S70" s="207">
        <f t="shared" si="3"/>
        <v>7940502</v>
      </c>
    </row>
    <row r="71" spans="1:19" ht="43.5" customHeight="1" outlineLevel="1" x14ac:dyDescent="0.25">
      <c r="A71" s="42">
        <v>62</v>
      </c>
      <c r="B71" s="204" t="s">
        <v>73</v>
      </c>
      <c r="C71" s="43" t="s">
        <v>41</v>
      </c>
      <c r="D71" s="23"/>
      <c r="E71" s="185">
        <v>105</v>
      </c>
      <c r="F71" s="186">
        <v>20628</v>
      </c>
      <c r="G71" s="207">
        <f t="shared" si="0"/>
        <v>2165940</v>
      </c>
      <c r="H71" s="39"/>
      <c r="I71" s="44">
        <v>209</v>
      </c>
      <c r="J71" s="210">
        <v>21810</v>
      </c>
      <c r="K71" s="207">
        <f t="shared" si="1"/>
        <v>4558290</v>
      </c>
      <c r="L71" s="40"/>
      <c r="M71" s="46">
        <v>209</v>
      </c>
      <c r="N71" s="45">
        <v>22514</v>
      </c>
      <c r="O71" s="207">
        <f t="shared" si="2"/>
        <v>4705426</v>
      </c>
      <c r="P71" s="41"/>
      <c r="Q71" s="46">
        <v>106</v>
      </c>
      <c r="R71" s="45">
        <v>23189</v>
      </c>
      <c r="S71" s="207">
        <f t="shared" si="3"/>
        <v>2458034</v>
      </c>
    </row>
    <row r="72" spans="1:19" ht="63" customHeight="1" outlineLevel="1" x14ac:dyDescent="0.25">
      <c r="A72" s="42">
        <v>63</v>
      </c>
      <c r="B72" s="204" t="s">
        <v>74</v>
      </c>
      <c r="C72" s="43" t="s">
        <v>12</v>
      </c>
      <c r="D72" s="23"/>
      <c r="E72" s="185">
        <v>224</v>
      </c>
      <c r="F72" s="186">
        <v>112920</v>
      </c>
      <c r="G72" s="207">
        <f t="shared" si="0"/>
        <v>25294080</v>
      </c>
      <c r="H72" s="39"/>
      <c r="I72" s="44">
        <v>434</v>
      </c>
      <c r="J72" s="210">
        <v>119390</v>
      </c>
      <c r="K72" s="207">
        <f t="shared" si="1"/>
        <v>51815260</v>
      </c>
      <c r="L72" s="40"/>
      <c r="M72" s="44">
        <v>436</v>
      </c>
      <c r="N72" s="45">
        <v>123246</v>
      </c>
      <c r="O72" s="207">
        <f t="shared" si="2"/>
        <v>53735256</v>
      </c>
      <c r="P72" s="41"/>
      <c r="Q72" s="44">
        <v>220</v>
      </c>
      <c r="R72" s="45">
        <v>126943</v>
      </c>
      <c r="S72" s="207">
        <f t="shared" si="3"/>
        <v>27927460</v>
      </c>
    </row>
    <row r="73" spans="1:19" ht="46.5" customHeight="1" outlineLevel="1" x14ac:dyDescent="0.25">
      <c r="A73" s="42">
        <v>64</v>
      </c>
      <c r="B73" s="204" t="s">
        <v>75</v>
      </c>
      <c r="C73" s="43" t="s">
        <v>12</v>
      </c>
      <c r="D73" s="23"/>
      <c r="E73" s="185">
        <v>11</v>
      </c>
      <c r="F73" s="186">
        <v>118601</v>
      </c>
      <c r="G73" s="207">
        <f t="shared" si="0"/>
        <v>1304611</v>
      </c>
      <c r="H73" s="39"/>
      <c r="I73" s="44">
        <v>20</v>
      </c>
      <c r="J73" s="210">
        <v>125397</v>
      </c>
      <c r="K73" s="207">
        <f t="shared" si="1"/>
        <v>2507940</v>
      </c>
      <c r="L73" s="40"/>
      <c r="M73" s="44">
        <v>20</v>
      </c>
      <c r="N73" s="45">
        <v>129447</v>
      </c>
      <c r="O73" s="207">
        <f t="shared" si="2"/>
        <v>2588940</v>
      </c>
      <c r="P73" s="41"/>
      <c r="Q73" s="44">
        <v>11</v>
      </c>
      <c r="R73" s="45">
        <v>133330</v>
      </c>
      <c r="S73" s="207">
        <f t="shared" si="3"/>
        <v>1466630</v>
      </c>
    </row>
    <row r="74" spans="1:19" ht="51" customHeight="1" outlineLevel="1" x14ac:dyDescent="0.25">
      <c r="A74" s="42">
        <v>65</v>
      </c>
      <c r="B74" s="204" t="s">
        <v>76</v>
      </c>
      <c r="C74" s="43" t="s">
        <v>12</v>
      </c>
      <c r="D74" s="23"/>
      <c r="E74" s="185">
        <v>215</v>
      </c>
      <c r="F74" s="186">
        <v>119299</v>
      </c>
      <c r="G74" s="207">
        <f t="shared" si="0"/>
        <v>25649285</v>
      </c>
      <c r="H74" s="39"/>
      <c r="I74" s="44">
        <v>416</v>
      </c>
      <c r="J74" s="210">
        <v>126135</v>
      </c>
      <c r="K74" s="207">
        <f t="shared" si="1"/>
        <v>52472160</v>
      </c>
      <c r="L74" s="40"/>
      <c r="M74" s="44">
        <v>417</v>
      </c>
      <c r="N74" s="45">
        <v>130209</v>
      </c>
      <c r="O74" s="207">
        <f t="shared" si="2"/>
        <v>54297153</v>
      </c>
      <c r="P74" s="41"/>
      <c r="Q74" s="44">
        <v>210</v>
      </c>
      <c r="R74" s="45">
        <v>134115</v>
      </c>
      <c r="S74" s="207">
        <f t="shared" si="3"/>
        <v>28164150</v>
      </c>
    </row>
    <row r="75" spans="1:19" ht="51.75" customHeight="1" outlineLevel="1" x14ac:dyDescent="0.25">
      <c r="A75" s="42">
        <v>66</v>
      </c>
      <c r="B75" s="204" t="s">
        <v>77</v>
      </c>
      <c r="C75" s="43" t="s">
        <v>12</v>
      </c>
      <c r="D75" s="23"/>
      <c r="E75" s="185">
        <v>202</v>
      </c>
      <c r="F75" s="186">
        <v>123604</v>
      </c>
      <c r="G75" s="207">
        <f t="shared" si="0"/>
        <v>24968008</v>
      </c>
      <c r="H75" s="39"/>
      <c r="I75" s="44">
        <v>391</v>
      </c>
      <c r="J75" s="210">
        <v>130687</v>
      </c>
      <c r="K75" s="207">
        <f t="shared" si="1"/>
        <v>51098617</v>
      </c>
      <c r="L75" s="40"/>
      <c r="M75" s="46">
        <v>392</v>
      </c>
      <c r="N75" s="45">
        <v>134908</v>
      </c>
      <c r="O75" s="207">
        <f t="shared" si="2"/>
        <v>52883936</v>
      </c>
      <c r="P75" s="41"/>
      <c r="Q75" s="46">
        <v>197</v>
      </c>
      <c r="R75" s="45">
        <v>138955</v>
      </c>
      <c r="S75" s="207">
        <f t="shared" si="3"/>
        <v>27374135</v>
      </c>
    </row>
    <row r="76" spans="1:19" ht="75.75" customHeight="1" outlineLevel="1" x14ac:dyDescent="0.25">
      <c r="A76" s="42">
        <v>67</v>
      </c>
      <c r="B76" s="204" t="s">
        <v>78</v>
      </c>
      <c r="C76" s="43" t="s">
        <v>12</v>
      </c>
      <c r="D76" s="23"/>
      <c r="E76" s="185">
        <v>1137</v>
      </c>
      <c r="F76" s="186">
        <v>125402</v>
      </c>
      <c r="G76" s="207">
        <f t="shared" si="0"/>
        <v>142582074</v>
      </c>
      <c r="H76" s="39"/>
      <c r="I76" s="44">
        <v>2197</v>
      </c>
      <c r="J76" s="210">
        <v>132588</v>
      </c>
      <c r="K76" s="207">
        <f t="shared" ref="K76:K138" si="4">+ROUND(I76*J76,0)</f>
        <v>291295836</v>
      </c>
      <c r="L76" s="40"/>
      <c r="M76" s="44">
        <v>2204</v>
      </c>
      <c r="N76" s="47">
        <v>136871</v>
      </c>
      <c r="O76" s="207">
        <f t="shared" ref="O76:O138" si="5">+ROUND(M76*N76,0)</f>
        <v>301663684</v>
      </c>
      <c r="P76" s="41"/>
      <c r="Q76" s="44">
        <v>1107</v>
      </c>
      <c r="R76" s="47">
        <v>140977</v>
      </c>
      <c r="S76" s="207">
        <f t="shared" ref="S76:S138" si="6">+ROUND(Q76*R76,0)</f>
        <v>156061539</v>
      </c>
    </row>
    <row r="77" spans="1:19" ht="34.5" customHeight="1" outlineLevel="1" x14ac:dyDescent="0.25">
      <c r="A77" s="42">
        <v>68</v>
      </c>
      <c r="B77" s="204" t="s">
        <v>79</v>
      </c>
      <c r="C77" s="43" t="s">
        <v>12</v>
      </c>
      <c r="D77" s="23"/>
      <c r="E77" s="185">
        <v>10</v>
      </c>
      <c r="F77" s="186">
        <v>11657</v>
      </c>
      <c r="G77" s="207">
        <f t="shared" si="0"/>
        <v>116570</v>
      </c>
      <c r="H77" s="39"/>
      <c r="I77" s="44">
        <v>16846</v>
      </c>
      <c r="J77" s="210">
        <v>12325</v>
      </c>
      <c r="K77" s="207">
        <f t="shared" si="4"/>
        <v>207626950</v>
      </c>
      <c r="L77" s="40"/>
      <c r="M77" s="44">
        <v>16892</v>
      </c>
      <c r="N77" s="45">
        <v>12723</v>
      </c>
      <c r="O77" s="207">
        <f t="shared" si="5"/>
        <v>214916916</v>
      </c>
      <c r="P77" s="41"/>
      <c r="Q77" s="44">
        <v>8476</v>
      </c>
      <c r="R77" s="45">
        <v>13105</v>
      </c>
      <c r="S77" s="207">
        <f t="shared" si="6"/>
        <v>111077980</v>
      </c>
    </row>
    <row r="78" spans="1:19" ht="35.25" customHeight="1" outlineLevel="1" x14ac:dyDescent="0.25">
      <c r="A78" s="42">
        <v>69</v>
      </c>
      <c r="B78" s="204" t="s">
        <v>80</v>
      </c>
      <c r="C78" s="43" t="s">
        <v>14</v>
      </c>
      <c r="D78" s="23"/>
      <c r="E78" s="185">
        <v>4833</v>
      </c>
      <c r="F78" s="186">
        <v>11133</v>
      </c>
      <c r="G78" s="207">
        <f t="shared" si="0"/>
        <v>53805789</v>
      </c>
      <c r="H78" s="39"/>
      <c r="I78" s="44">
        <v>9341</v>
      </c>
      <c r="J78" s="210">
        <v>11771</v>
      </c>
      <c r="K78" s="207">
        <f t="shared" si="4"/>
        <v>109952911</v>
      </c>
      <c r="L78" s="40"/>
      <c r="M78" s="46">
        <v>9367</v>
      </c>
      <c r="N78" s="47">
        <v>12151</v>
      </c>
      <c r="O78" s="207">
        <f t="shared" si="5"/>
        <v>113818417</v>
      </c>
      <c r="P78" s="41"/>
      <c r="Q78" s="46">
        <v>4698</v>
      </c>
      <c r="R78" s="47">
        <v>12516</v>
      </c>
      <c r="S78" s="207">
        <f t="shared" si="6"/>
        <v>58800168</v>
      </c>
    </row>
    <row r="79" spans="1:19" ht="45" customHeight="1" outlineLevel="1" x14ac:dyDescent="0.25">
      <c r="A79" s="42">
        <v>70</v>
      </c>
      <c r="B79" s="204" t="s">
        <v>81</v>
      </c>
      <c r="C79" s="43" t="s">
        <v>14</v>
      </c>
      <c r="D79" s="23"/>
      <c r="E79" s="185">
        <v>4847</v>
      </c>
      <c r="F79" s="186">
        <v>15528</v>
      </c>
      <c r="G79" s="207">
        <f t="shared" si="0"/>
        <v>75264216</v>
      </c>
      <c r="H79" s="39"/>
      <c r="I79" s="44">
        <v>9361</v>
      </c>
      <c r="J79" s="210">
        <v>16418</v>
      </c>
      <c r="K79" s="207">
        <f t="shared" si="4"/>
        <v>153688898</v>
      </c>
      <c r="L79" s="40"/>
      <c r="M79" s="48">
        <v>9386</v>
      </c>
      <c r="N79" s="49">
        <v>16948</v>
      </c>
      <c r="O79" s="207">
        <f t="shared" si="5"/>
        <v>159073928</v>
      </c>
      <c r="P79" s="41"/>
      <c r="Q79" s="48">
        <v>4706</v>
      </c>
      <c r="R79" s="49">
        <v>17456</v>
      </c>
      <c r="S79" s="207">
        <f t="shared" si="6"/>
        <v>82147936</v>
      </c>
    </row>
    <row r="80" spans="1:19" ht="39.75" customHeight="1" outlineLevel="1" x14ac:dyDescent="0.25">
      <c r="A80" s="42">
        <v>71</v>
      </c>
      <c r="B80" s="204" t="s">
        <v>82</v>
      </c>
      <c r="C80" s="43" t="s">
        <v>14</v>
      </c>
      <c r="D80" s="23"/>
      <c r="E80" s="185">
        <v>3278</v>
      </c>
      <c r="F80" s="186">
        <v>8651</v>
      </c>
      <c r="G80" s="207">
        <f t="shared" si="0"/>
        <v>28357978</v>
      </c>
      <c r="H80" s="39"/>
      <c r="I80" s="44">
        <v>6329</v>
      </c>
      <c r="J80" s="210">
        <v>9147</v>
      </c>
      <c r="K80" s="207">
        <f t="shared" si="4"/>
        <v>57891363</v>
      </c>
      <c r="L80" s="40"/>
      <c r="M80" s="44">
        <v>6347</v>
      </c>
      <c r="N80" s="49">
        <v>9442</v>
      </c>
      <c r="O80" s="207">
        <f t="shared" si="5"/>
        <v>59928374</v>
      </c>
      <c r="P80" s="41"/>
      <c r="Q80" s="44">
        <v>3185</v>
      </c>
      <c r="R80" s="49">
        <v>9725</v>
      </c>
      <c r="S80" s="207">
        <f t="shared" si="6"/>
        <v>30974125</v>
      </c>
    </row>
    <row r="81" spans="1:19" ht="63.75" customHeight="1" outlineLevel="1" x14ac:dyDescent="0.25">
      <c r="A81" s="42">
        <v>72</v>
      </c>
      <c r="B81" s="204" t="s">
        <v>83</v>
      </c>
      <c r="C81" s="43" t="s">
        <v>14</v>
      </c>
      <c r="D81" s="23"/>
      <c r="E81" s="185">
        <v>3216</v>
      </c>
      <c r="F81" s="186">
        <v>9194</v>
      </c>
      <c r="G81" s="207">
        <f t="shared" si="0"/>
        <v>29567904</v>
      </c>
      <c r="H81" s="39"/>
      <c r="I81" s="44">
        <v>6208</v>
      </c>
      <c r="J81" s="210">
        <v>9721</v>
      </c>
      <c r="K81" s="207">
        <f t="shared" si="4"/>
        <v>60347968</v>
      </c>
      <c r="L81" s="40"/>
      <c r="M81" s="46">
        <v>6226</v>
      </c>
      <c r="N81" s="49">
        <v>10035</v>
      </c>
      <c r="O81" s="207">
        <f t="shared" si="5"/>
        <v>62477910</v>
      </c>
      <c r="P81" s="41"/>
      <c r="Q81" s="46">
        <v>3125</v>
      </c>
      <c r="R81" s="49">
        <v>10336</v>
      </c>
      <c r="S81" s="207">
        <f t="shared" si="6"/>
        <v>32300000</v>
      </c>
    </row>
    <row r="82" spans="1:19" ht="63.75" customHeight="1" outlineLevel="1" x14ac:dyDescent="0.25">
      <c r="A82" s="42">
        <v>73</v>
      </c>
      <c r="B82" s="204" t="s">
        <v>84</v>
      </c>
      <c r="C82" s="43" t="s">
        <v>14</v>
      </c>
      <c r="D82" s="23"/>
      <c r="E82" s="185">
        <v>4639</v>
      </c>
      <c r="F82" s="186">
        <v>15207</v>
      </c>
      <c r="G82" s="207">
        <f t="shared" si="0"/>
        <v>70545273</v>
      </c>
      <c r="H82" s="39"/>
      <c r="I82" s="44">
        <v>8968</v>
      </c>
      <c r="J82" s="210">
        <v>16078</v>
      </c>
      <c r="K82" s="207">
        <f t="shared" si="4"/>
        <v>144187504</v>
      </c>
      <c r="L82" s="40"/>
      <c r="M82" s="44">
        <v>8993</v>
      </c>
      <c r="N82" s="49">
        <v>16597</v>
      </c>
      <c r="O82" s="207">
        <f t="shared" si="5"/>
        <v>149256821</v>
      </c>
      <c r="P82" s="41"/>
      <c r="Q82" s="44">
        <v>4510</v>
      </c>
      <c r="R82" s="49">
        <v>17095</v>
      </c>
      <c r="S82" s="207">
        <f t="shared" si="6"/>
        <v>77098450</v>
      </c>
    </row>
    <row r="83" spans="1:19" ht="63" customHeight="1" outlineLevel="1" x14ac:dyDescent="0.25">
      <c r="A83" s="42">
        <v>74</v>
      </c>
      <c r="B83" s="204" t="s">
        <v>85</v>
      </c>
      <c r="C83" s="43" t="s">
        <v>14</v>
      </c>
      <c r="D83" s="23"/>
      <c r="E83" s="185">
        <v>121</v>
      </c>
      <c r="F83" s="186">
        <v>107580</v>
      </c>
      <c r="G83" s="207">
        <f t="shared" si="0"/>
        <v>13017180</v>
      </c>
      <c r="H83" s="39"/>
      <c r="I83" s="44">
        <v>235</v>
      </c>
      <c r="J83" s="210">
        <v>113744</v>
      </c>
      <c r="K83" s="207">
        <f t="shared" si="4"/>
        <v>26729840</v>
      </c>
      <c r="L83" s="40"/>
      <c r="M83" s="44">
        <v>236</v>
      </c>
      <c r="N83" s="45">
        <v>117418</v>
      </c>
      <c r="O83" s="207">
        <f t="shared" si="5"/>
        <v>27710648</v>
      </c>
      <c r="P83" s="41"/>
      <c r="Q83" s="44">
        <v>117</v>
      </c>
      <c r="R83" s="45">
        <v>120941</v>
      </c>
      <c r="S83" s="207">
        <f t="shared" si="6"/>
        <v>14150097</v>
      </c>
    </row>
    <row r="84" spans="1:19" ht="72" customHeight="1" outlineLevel="1" x14ac:dyDescent="0.25">
      <c r="A84" s="42">
        <v>75</v>
      </c>
      <c r="B84" s="204" t="s">
        <v>86</v>
      </c>
      <c r="C84" s="43" t="s">
        <v>14</v>
      </c>
      <c r="D84" s="23"/>
      <c r="E84" s="185">
        <v>234</v>
      </c>
      <c r="F84" s="186">
        <v>108179</v>
      </c>
      <c r="G84" s="207">
        <f t="shared" si="0"/>
        <v>25313886</v>
      </c>
      <c r="H84" s="39"/>
      <c r="I84" s="44">
        <v>453</v>
      </c>
      <c r="J84" s="210">
        <v>114378</v>
      </c>
      <c r="K84" s="207">
        <f t="shared" si="4"/>
        <v>51813234</v>
      </c>
      <c r="L84" s="40"/>
      <c r="M84" s="44">
        <v>454</v>
      </c>
      <c r="N84" s="45">
        <v>118072</v>
      </c>
      <c r="O84" s="207">
        <f t="shared" si="5"/>
        <v>53604688</v>
      </c>
      <c r="P84" s="41"/>
      <c r="Q84" s="44">
        <v>228</v>
      </c>
      <c r="R84" s="45">
        <v>121614</v>
      </c>
      <c r="S84" s="207">
        <f t="shared" si="6"/>
        <v>27727992</v>
      </c>
    </row>
    <row r="85" spans="1:19" ht="72" customHeight="1" outlineLevel="1" x14ac:dyDescent="0.25">
      <c r="A85" s="42">
        <v>76</v>
      </c>
      <c r="B85" s="204" t="s">
        <v>87</v>
      </c>
      <c r="C85" s="43" t="s">
        <v>14</v>
      </c>
      <c r="D85" s="23"/>
      <c r="E85" s="185">
        <v>3</v>
      </c>
      <c r="F85" s="186">
        <v>202575</v>
      </c>
      <c r="G85" s="207">
        <f t="shared" si="0"/>
        <v>607725</v>
      </c>
      <c r="H85" s="39"/>
      <c r="I85" s="44">
        <v>6</v>
      </c>
      <c r="J85" s="210">
        <v>214183</v>
      </c>
      <c r="K85" s="207">
        <f t="shared" si="4"/>
        <v>1285098</v>
      </c>
      <c r="L85" s="40"/>
      <c r="M85" s="44">
        <v>6</v>
      </c>
      <c r="N85" s="45">
        <v>221101</v>
      </c>
      <c r="O85" s="207">
        <f t="shared" si="5"/>
        <v>1326606</v>
      </c>
      <c r="P85" s="41"/>
      <c r="Q85" s="44">
        <v>3</v>
      </c>
      <c r="R85" s="45">
        <v>227734</v>
      </c>
      <c r="S85" s="207">
        <f t="shared" si="6"/>
        <v>683202</v>
      </c>
    </row>
    <row r="86" spans="1:19" ht="86.25" customHeight="1" outlineLevel="1" x14ac:dyDescent="0.25">
      <c r="A86" s="42">
        <v>77</v>
      </c>
      <c r="B86" s="204" t="s">
        <v>88</v>
      </c>
      <c r="C86" s="43" t="s">
        <v>14</v>
      </c>
      <c r="D86" s="23"/>
      <c r="E86" s="185">
        <v>456</v>
      </c>
      <c r="F86" s="186">
        <v>246886</v>
      </c>
      <c r="G86" s="207">
        <f t="shared" si="0"/>
        <v>112580016</v>
      </c>
      <c r="H86" s="39"/>
      <c r="I86" s="44">
        <v>884</v>
      </c>
      <c r="J86" s="210">
        <v>261033</v>
      </c>
      <c r="K86" s="207">
        <f t="shared" si="4"/>
        <v>230753172</v>
      </c>
      <c r="L86" s="40"/>
      <c r="M86" s="44">
        <v>886</v>
      </c>
      <c r="N86" s="45">
        <v>269464</v>
      </c>
      <c r="O86" s="207">
        <f t="shared" si="5"/>
        <v>238745104</v>
      </c>
      <c r="P86" s="41"/>
      <c r="Q86" s="44">
        <v>443</v>
      </c>
      <c r="R86" s="45">
        <v>277548</v>
      </c>
      <c r="S86" s="207">
        <f t="shared" si="6"/>
        <v>122953764</v>
      </c>
    </row>
    <row r="87" spans="1:19" ht="51" customHeight="1" x14ac:dyDescent="0.25">
      <c r="A87" s="42">
        <v>78</v>
      </c>
      <c r="B87" s="204" t="s">
        <v>89</v>
      </c>
      <c r="C87" s="43" t="s">
        <v>14</v>
      </c>
      <c r="D87" s="23"/>
      <c r="E87" s="185">
        <v>40</v>
      </c>
      <c r="F87" s="186">
        <v>50842</v>
      </c>
      <c r="G87" s="207">
        <f t="shared" si="0"/>
        <v>2033680</v>
      </c>
      <c r="H87" s="39"/>
      <c r="I87" s="44">
        <v>82</v>
      </c>
      <c r="J87" s="210">
        <v>53755</v>
      </c>
      <c r="K87" s="207">
        <f t="shared" si="4"/>
        <v>4407910</v>
      </c>
      <c r="L87" s="40"/>
      <c r="M87" s="44">
        <v>82</v>
      </c>
      <c r="N87" s="45">
        <v>55491</v>
      </c>
      <c r="O87" s="207">
        <f t="shared" si="5"/>
        <v>4550262</v>
      </c>
      <c r="P87" s="41"/>
      <c r="Q87" s="44">
        <v>41</v>
      </c>
      <c r="R87" s="45">
        <v>57156</v>
      </c>
      <c r="S87" s="207">
        <f t="shared" si="6"/>
        <v>2343396</v>
      </c>
    </row>
    <row r="88" spans="1:19" ht="58.5" customHeight="1" x14ac:dyDescent="0.25">
      <c r="A88" s="42">
        <v>79</v>
      </c>
      <c r="B88" s="204" t="s">
        <v>90</v>
      </c>
      <c r="C88" s="43" t="s">
        <v>14</v>
      </c>
      <c r="D88" s="23"/>
      <c r="E88" s="185">
        <v>41</v>
      </c>
      <c r="F88" s="186">
        <v>38618</v>
      </c>
      <c r="G88" s="207">
        <f t="shared" si="0"/>
        <v>1583338</v>
      </c>
      <c r="H88" s="39"/>
      <c r="I88" s="44">
        <v>82</v>
      </c>
      <c r="J88" s="210">
        <v>40831</v>
      </c>
      <c r="K88" s="207">
        <f t="shared" si="4"/>
        <v>3348142</v>
      </c>
      <c r="L88" s="40"/>
      <c r="M88" s="44">
        <v>82</v>
      </c>
      <c r="N88" s="47">
        <v>42150</v>
      </c>
      <c r="O88" s="207">
        <f t="shared" si="5"/>
        <v>3456300</v>
      </c>
      <c r="P88" s="41"/>
      <c r="Q88" s="44">
        <v>41</v>
      </c>
      <c r="R88" s="47">
        <v>43415</v>
      </c>
      <c r="S88" s="207">
        <f t="shared" si="6"/>
        <v>1780015</v>
      </c>
    </row>
    <row r="89" spans="1:19" ht="84" customHeight="1" x14ac:dyDescent="0.25">
      <c r="A89" s="42">
        <v>80</v>
      </c>
      <c r="B89" s="204" t="s">
        <v>91</v>
      </c>
      <c r="C89" s="43" t="s">
        <v>14</v>
      </c>
      <c r="D89" s="23"/>
      <c r="E89" s="185">
        <v>259</v>
      </c>
      <c r="F89" s="186">
        <v>68079</v>
      </c>
      <c r="G89" s="207">
        <f t="shared" si="0"/>
        <v>17632461</v>
      </c>
      <c r="H89" s="39"/>
      <c r="I89" s="44">
        <v>501</v>
      </c>
      <c r="J89" s="210">
        <v>71980</v>
      </c>
      <c r="K89" s="207">
        <f t="shared" si="4"/>
        <v>36061980</v>
      </c>
      <c r="L89" s="40"/>
      <c r="M89" s="46">
        <v>502</v>
      </c>
      <c r="N89" s="45">
        <v>74305</v>
      </c>
      <c r="O89" s="207">
        <f t="shared" si="5"/>
        <v>37301110</v>
      </c>
      <c r="P89" s="41"/>
      <c r="Q89" s="46">
        <v>253</v>
      </c>
      <c r="R89" s="45">
        <v>76534</v>
      </c>
      <c r="S89" s="207">
        <f t="shared" si="6"/>
        <v>19363102</v>
      </c>
    </row>
    <row r="90" spans="1:19" ht="86.25" customHeight="1" x14ac:dyDescent="0.25">
      <c r="A90" s="42">
        <v>81</v>
      </c>
      <c r="B90" s="204" t="s">
        <v>92</v>
      </c>
      <c r="C90" s="43" t="s">
        <v>14</v>
      </c>
      <c r="D90" s="23"/>
      <c r="E90" s="185">
        <v>56</v>
      </c>
      <c r="F90" s="186">
        <v>99195</v>
      </c>
      <c r="G90" s="207">
        <f t="shared" si="0"/>
        <v>5554920</v>
      </c>
      <c r="H90" s="39"/>
      <c r="I90" s="44">
        <v>110</v>
      </c>
      <c r="J90" s="210">
        <v>104879</v>
      </c>
      <c r="K90" s="207">
        <f t="shared" si="4"/>
        <v>11536690</v>
      </c>
      <c r="L90" s="40"/>
      <c r="M90" s="44">
        <v>110</v>
      </c>
      <c r="N90" s="45">
        <v>108267</v>
      </c>
      <c r="O90" s="207">
        <f t="shared" si="5"/>
        <v>11909370</v>
      </c>
      <c r="P90" s="41"/>
      <c r="Q90" s="44">
        <v>54</v>
      </c>
      <c r="R90" s="45">
        <v>111515</v>
      </c>
      <c r="S90" s="207">
        <f t="shared" si="6"/>
        <v>6021810</v>
      </c>
    </row>
    <row r="91" spans="1:19" ht="38.25" customHeight="1" x14ac:dyDescent="0.25">
      <c r="A91" s="42">
        <v>82</v>
      </c>
      <c r="B91" s="204" t="s">
        <v>93</v>
      </c>
      <c r="C91" s="43" t="s">
        <v>12</v>
      </c>
      <c r="D91" s="23"/>
      <c r="E91" s="185">
        <v>20</v>
      </c>
      <c r="F91" s="186">
        <v>432051</v>
      </c>
      <c r="G91" s="207">
        <f t="shared" si="0"/>
        <v>8641020</v>
      </c>
      <c r="H91" s="39"/>
      <c r="I91" s="44">
        <v>156</v>
      </c>
      <c r="J91" s="210">
        <v>456808</v>
      </c>
      <c r="K91" s="207">
        <f t="shared" si="4"/>
        <v>71262048</v>
      </c>
      <c r="L91" s="40"/>
      <c r="M91" s="44">
        <v>156</v>
      </c>
      <c r="N91" s="45">
        <v>471563</v>
      </c>
      <c r="O91" s="207">
        <f t="shared" si="5"/>
        <v>73563828</v>
      </c>
      <c r="P91" s="41"/>
      <c r="Q91" s="44">
        <v>78</v>
      </c>
      <c r="R91" s="45">
        <v>485710</v>
      </c>
      <c r="S91" s="207">
        <f t="shared" si="6"/>
        <v>37885380</v>
      </c>
    </row>
    <row r="92" spans="1:19" ht="34.5" customHeight="1" x14ac:dyDescent="0.25">
      <c r="A92" s="42">
        <v>83</v>
      </c>
      <c r="B92" s="204" t="s">
        <v>94</v>
      </c>
      <c r="C92" s="43" t="s">
        <v>12</v>
      </c>
      <c r="D92" s="23"/>
      <c r="E92" s="185">
        <v>148</v>
      </c>
      <c r="F92" s="186">
        <v>429750</v>
      </c>
      <c r="G92" s="207">
        <f t="shared" si="0"/>
        <v>63603000</v>
      </c>
      <c r="H92" s="39"/>
      <c r="I92" s="44">
        <v>309</v>
      </c>
      <c r="J92" s="210">
        <v>454375</v>
      </c>
      <c r="K92" s="207">
        <f t="shared" si="4"/>
        <v>140401875</v>
      </c>
      <c r="L92" s="40"/>
      <c r="M92" s="44">
        <v>310</v>
      </c>
      <c r="N92" s="45">
        <v>469051</v>
      </c>
      <c r="O92" s="207">
        <f t="shared" si="5"/>
        <v>145405810</v>
      </c>
      <c r="P92" s="41"/>
      <c r="Q92" s="44">
        <v>156</v>
      </c>
      <c r="R92" s="45">
        <v>483123</v>
      </c>
      <c r="S92" s="207">
        <f t="shared" si="6"/>
        <v>75367188</v>
      </c>
    </row>
    <row r="93" spans="1:19" ht="35.25" customHeight="1" x14ac:dyDescent="0.25">
      <c r="A93" s="42">
        <v>84</v>
      </c>
      <c r="B93" s="204" t="s">
        <v>95</v>
      </c>
      <c r="C93" s="43" t="s">
        <v>12</v>
      </c>
      <c r="D93" s="23"/>
      <c r="E93" s="185">
        <v>15</v>
      </c>
      <c r="F93" s="186">
        <v>435639</v>
      </c>
      <c r="G93" s="207">
        <f t="shared" si="0"/>
        <v>6534585</v>
      </c>
      <c r="H93" s="39"/>
      <c r="I93" s="44">
        <v>10</v>
      </c>
      <c r="J93" s="210">
        <v>460601</v>
      </c>
      <c r="K93" s="207">
        <f t="shared" si="4"/>
        <v>4606010</v>
      </c>
      <c r="L93" s="40"/>
      <c r="M93" s="46">
        <v>10</v>
      </c>
      <c r="N93" s="45">
        <v>475478</v>
      </c>
      <c r="O93" s="207">
        <f t="shared" si="5"/>
        <v>4754780</v>
      </c>
      <c r="P93" s="41"/>
      <c r="Q93" s="46">
        <v>5</v>
      </c>
      <c r="R93" s="45">
        <v>489742</v>
      </c>
      <c r="S93" s="207">
        <f t="shared" si="6"/>
        <v>2448710</v>
      </c>
    </row>
    <row r="94" spans="1:19" ht="34.5" customHeight="1" x14ac:dyDescent="0.25">
      <c r="A94" s="42">
        <v>85</v>
      </c>
      <c r="B94" s="204" t="s">
        <v>96</v>
      </c>
      <c r="C94" s="43" t="s">
        <v>41</v>
      </c>
      <c r="D94" s="23"/>
      <c r="E94" s="185">
        <v>35</v>
      </c>
      <c r="F94" s="186">
        <v>474393</v>
      </c>
      <c r="G94" s="207">
        <f t="shared" si="0"/>
        <v>16603755</v>
      </c>
      <c r="H94" s="39"/>
      <c r="I94" s="44">
        <v>68</v>
      </c>
      <c r="J94" s="210">
        <v>501576</v>
      </c>
      <c r="K94" s="207">
        <f t="shared" si="4"/>
        <v>34107168</v>
      </c>
      <c r="L94" s="40"/>
      <c r="M94" s="44">
        <v>68</v>
      </c>
      <c r="N94" s="47">
        <v>517777</v>
      </c>
      <c r="O94" s="207">
        <f t="shared" si="5"/>
        <v>35208836</v>
      </c>
      <c r="P94" s="41"/>
      <c r="Q94" s="44">
        <v>34</v>
      </c>
      <c r="R94" s="47">
        <v>533310</v>
      </c>
      <c r="S94" s="207">
        <f t="shared" si="6"/>
        <v>18132540</v>
      </c>
    </row>
    <row r="95" spans="1:19" ht="54" customHeight="1" x14ac:dyDescent="0.25">
      <c r="A95" s="42">
        <v>86</v>
      </c>
      <c r="B95" s="204" t="s">
        <v>97</v>
      </c>
      <c r="C95" s="43" t="s">
        <v>41</v>
      </c>
      <c r="D95" s="23"/>
      <c r="E95" s="185">
        <v>113</v>
      </c>
      <c r="F95" s="186">
        <v>398023</v>
      </c>
      <c r="G95" s="207">
        <f t="shared" si="0"/>
        <v>44976599</v>
      </c>
      <c r="H95" s="39"/>
      <c r="I95" s="44">
        <v>216</v>
      </c>
      <c r="J95" s="210">
        <v>420830</v>
      </c>
      <c r="K95" s="207">
        <f t="shared" si="4"/>
        <v>90899280</v>
      </c>
      <c r="L95" s="40"/>
      <c r="M95" s="44">
        <v>216</v>
      </c>
      <c r="N95" s="45">
        <v>434423</v>
      </c>
      <c r="O95" s="207">
        <f t="shared" si="5"/>
        <v>93835368</v>
      </c>
      <c r="P95" s="41"/>
      <c r="Q95" s="44">
        <v>108</v>
      </c>
      <c r="R95" s="45">
        <v>447456</v>
      </c>
      <c r="S95" s="207">
        <f t="shared" si="6"/>
        <v>48325248</v>
      </c>
    </row>
    <row r="96" spans="1:19" ht="81.75" customHeight="1" x14ac:dyDescent="0.25">
      <c r="A96" s="42">
        <v>87</v>
      </c>
      <c r="B96" s="204" t="s">
        <v>98</v>
      </c>
      <c r="C96" s="43" t="s">
        <v>14</v>
      </c>
      <c r="D96" s="23"/>
      <c r="E96" s="185">
        <v>1</v>
      </c>
      <c r="F96" s="186">
        <v>3780013</v>
      </c>
      <c r="G96" s="207">
        <f t="shared" si="0"/>
        <v>3780013</v>
      </c>
      <c r="H96" s="39"/>
      <c r="I96" s="44">
        <v>2</v>
      </c>
      <c r="J96" s="210">
        <v>3996608</v>
      </c>
      <c r="K96" s="207">
        <f t="shared" si="4"/>
        <v>7993216</v>
      </c>
      <c r="L96" s="40"/>
      <c r="M96" s="46">
        <v>2</v>
      </c>
      <c r="N96" s="47">
        <v>4125698</v>
      </c>
      <c r="O96" s="207">
        <f t="shared" si="5"/>
        <v>8251396</v>
      </c>
      <c r="P96" s="41"/>
      <c r="Q96" s="46">
        <v>1</v>
      </c>
      <c r="R96" s="47">
        <v>4249469</v>
      </c>
      <c r="S96" s="207">
        <f t="shared" si="6"/>
        <v>4249469</v>
      </c>
    </row>
    <row r="97" spans="1:19" ht="54" customHeight="1" x14ac:dyDescent="0.25">
      <c r="A97" s="42">
        <v>88</v>
      </c>
      <c r="B97" s="204" t="s">
        <v>99</v>
      </c>
      <c r="C97" s="43" t="s">
        <v>14</v>
      </c>
      <c r="D97" s="23"/>
      <c r="E97" s="185">
        <v>2</v>
      </c>
      <c r="F97" s="186">
        <v>525678</v>
      </c>
      <c r="G97" s="207">
        <f t="shared" si="0"/>
        <v>1051356</v>
      </c>
      <c r="H97" s="39"/>
      <c r="I97" s="44">
        <v>4</v>
      </c>
      <c r="J97" s="210">
        <v>555799</v>
      </c>
      <c r="K97" s="207">
        <f t="shared" si="4"/>
        <v>2223196</v>
      </c>
      <c r="L97" s="40"/>
      <c r="M97" s="48">
        <v>4</v>
      </c>
      <c r="N97" s="49">
        <v>573751</v>
      </c>
      <c r="O97" s="207">
        <f t="shared" si="5"/>
        <v>2295004</v>
      </c>
      <c r="P97" s="41"/>
      <c r="Q97" s="48">
        <v>2</v>
      </c>
      <c r="R97" s="49">
        <v>590964</v>
      </c>
      <c r="S97" s="207">
        <f t="shared" si="6"/>
        <v>1181928</v>
      </c>
    </row>
    <row r="98" spans="1:19" ht="58.5" customHeight="1" x14ac:dyDescent="0.25">
      <c r="A98" s="42">
        <v>89</v>
      </c>
      <c r="B98" s="204" t="s">
        <v>100</v>
      </c>
      <c r="C98" s="43" t="s">
        <v>14</v>
      </c>
      <c r="D98" s="23"/>
      <c r="E98" s="185">
        <v>15</v>
      </c>
      <c r="F98" s="186">
        <v>626701</v>
      </c>
      <c r="G98" s="207">
        <f t="shared" si="0"/>
        <v>9400515</v>
      </c>
      <c r="H98" s="39"/>
      <c r="I98" s="44">
        <v>29</v>
      </c>
      <c r="J98" s="210">
        <v>662611</v>
      </c>
      <c r="K98" s="207">
        <f t="shared" si="4"/>
        <v>19215719</v>
      </c>
      <c r="L98" s="40"/>
      <c r="M98" s="44">
        <v>29</v>
      </c>
      <c r="N98" s="49">
        <v>684013</v>
      </c>
      <c r="O98" s="207">
        <f t="shared" si="5"/>
        <v>19836377</v>
      </c>
      <c r="P98" s="41"/>
      <c r="Q98" s="44">
        <v>14</v>
      </c>
      <c r="R98" s="49">
        <v>704533</v>
      </c>
      <c r="S98" s="207">
        <f t="shared" si="6"/>
        <v>9863462</v>
      </c>
    </row>
    <row r="99" spans="1:19" ht="54.75" customHeight="1" x14ac:dyDescent="0.25">
      <c r="A99" s="42">
        <v>90</v>
      </c>
      <c r="B99" s="204" t="s">
        <v>101</v>
      </c>
      <c r="C99" s="43" t="s">
        <v>14</v>
      </c>
      <c r="D99" s="23"/>
      <c r="E99" s="185">
        <v>17</v>
      </c>
      <c r="F99" s="186">
        <v>75058</v>
      </c>
      <c r="G99" s="207">
        <f t="shared" si="0"/>
        <v>1275986</v>
      </c>
      <c r="H99" s="39"/>
      <c r="I99" s="44">
        <v>33</v>
      </c>
      <c r="J99" s="210">
        <v>79359</v>
      </c>
      <c r="K99" s="207">
        <f t="shared" si="4"/>
        <v>2618847</v>
      </c>
      <c r="L99" s="40"/>
      <c r="M99" s="46">
        <v>33</v>
      </c>
      <c r="N99" s="49">
        <v>81922</v>
      </c>
      <c r="O99" s="207">
        <f t="shared" si="5"/>
        <v>2703426</v>
      </c>
      <c r="P99" s="41"/>
      <c r="Q99" s="46">
        <v>17</v>
      </c>
      <c r="R99" s="49">
        <v>84380</v>
      </c>
      <c r="S99" s="207">
        <f t="shared" si="6"/>
        <v>1434460</v>
      </c>
    </row>
    <row r="100" spans="1:19" ht="39.75" customHeight="1" x14ac:dyDescent="0.25">
      <c r="A100" s="42">
        <v>91</v>
      </c>
      <c r="B100" s="204" t="s">
        <v>102</v>
      </c>
      <c r="C100" s="43" t="s">
        <v>41</v>
      </c>
      <c r="D100" s="23"/>
      <c r="E100" s="185">
        <v>2051.36</v>
      </c>
      <c r="F100" s="186">
        <v>119</v>
      </c>
      <c r="G100" s="207">
        <f t="shared" si="0"/>
        <v>244112</v>
      </c>
      <c r="H100" s="39"/>
      <c r="I100" s="44">
        <v>3418.5540000000001</v>
      </c>
      <c r="J100" s="210">
        <v>126</v>
      </c>
      <c r="K100" s="207">
        <f t="shared" si="4"/>
        <v>430738</v>
      </c>
      <c r="L100" s="40"/>
      <c r="M100" s="44">
        <v>2054.2460000000001</v>
      </c>
      <c r="N100" s="49">
        <v>130</v>
      </c>
      <c r="O100" s="207">
        <f t="shared" si="5"/>
        <v>267052</v>
      </c>
      <c r="P100" s="41"/>
      <c r="Q100" s="44">
        <v>3844.846</v>
      </c>
      <c r="R100" s="49">
        <v>134</v>
      </c>
      <c r="S100" s="207">
        <f t="shared" si="6"/>
        <v>515209</v>
      </c>
    </row>
    <row r="101" spans="1:19" ht="24.75" customHeight="1" x14ac:dyDescent="0.25">
      <c r="A101" s="42">
        <v>92</v>
      </c>
      <c r="B101" s="204" t="s">
        <v>103</v>
      </c>
      <c r="C101" s="43" t="s">
        <v>12</v>
      </c>
      <c r="D101" s="23"/>
      <c r="E101" s="185">
        <v>74</v>
      </c>
      <c r="F101" s="189">
        <v>156833</v>
      </c>
      <c r="G101" s="207">
        <f t="shared" si="0"/>
        <v>11605642</v>
      </c>
      <c r="H101" s="39"/>
      <c r="I101" s="44">
        <v>145</v>
      </c>
      <c r="J101" s="210">
        <v>165820</v>
      </c>
      <c r="K101" s="207">
        <f t="shared" si="4"/>
        <v>24043900</v>
      </c>
      <c r="L101" s="40"/>
      <c r="M101" s="44">
        <v>145</v>
      </c>
      <c r="N101" s="45">
        <v>171176</v>
      </c>
      <c r="O101" s="207">
        <f t="shared" si="5"/>
        <v>24820520</v>
      </c>
      <c r="P101" s="41"/>
      <c r="Q101" s="44">
        <v>72</v>
      </c>
      <c r="R101" s="45">
        <v>176311</v>
      </c>
      <c r="S101" s="207">
        <f t="shared" si="6"/>
        <v>12694392</v>
      </c>
    </row>
    <row r="102" spans="1:19" ht="33.75" customHeight="1" x14ac:dyDescent="0.25">
      <c r="A102" s="42">
        <v>93</v>
      </c>
      <c r="B102" s="204" t="s">
        <v>104</v>
      </c>
      <c r="C102" s="43" t="s">
        <v>12</v>
      </c>
      <c r="D102" s="23"/>
      <c r="E102" s="185">
        <v>4</v>
      </c>
      <c r="F102" s="189">
        <v>29717</v>
      </c>
      <c r="G102" s="207">
        <f t="shared" si="0"/>
        <v>118868</v>
      </c>
      <c r="H102" s="39"/>
      <c r="I102" s="44">
        <v>9</v>
      </c>
      <c r="J102" s="210">
        <v>31420</v>
      </c>
      <c r="K102" s="207">
        <f t="shared" si="4"/>
        <v>282780</v>
      </c>
      <c r="L102" s="40"/>
      <c r="M102" s="44">
        <v>9</v>
      </c>
      <c r="N102" s="45">
        <v>32435</v>
      </c>
      <c r="O102" s="207">
        <f t="shared" si="5"/>
        <v>291915</v>
      </c>
      <c r="P102" s="41"/>
      <c r="Q102" s="44">
        <v>5</v>
      </c>
      <c r="R102" s="45">
        <v>33408</v>
      </c>
      <c r="S102" s="207">
        <f t="shared" si="6"/>
        <v>167040</v>
      </c>
    </row>
    <row r="103" spans="1:19" ht="42" customHeight="1" x14ac:dyDescent="0.25">
      <c r="A103" s="42">
        <v>94</v>
      </c>
      <c r="B103" s="204" t="s">
        <v>105</v>
      </c>
      <c r="C103" s="43" t="s">
        <v>14</v>
      </c>
      <c r="D103" s="23"/>
      <c r="E103" s="185">
        <v>87</v>
      </c>
      <c r="F103" s="189">
        <v>8356</v>
      </c>
      <c r="G103" s="207">
        <f t="shared" si="0"/>
        <v>726972</v>
      </c>
      <c r="H103" s="39"/>
      <c r="I103" s="44">
        <v>172</v>
      </c>
      <c r="J103" s="210">
        <v>8835</v>
      </c>
      <c r="K103" s="207">
        <f t="shared" si="4"/>
        <v>1519620</v>
      </c>
      <c r="L103" s="40"/>
      <c r="M103" s="44">
        <v>172</v>
      </c>
      <c r="N103" s="45">
        <v>9120</v>
      </c>
      <c r="O103" s="207">
        <f t="shared" si="5"/>
        <v>1568640</v>
      </c>
      <c r="P103" s="41"/>
      <c r="Q103" s="44">
        <v>92</v>
      </c>
      <c r="R103" s="45">
        <v>9394</v>
      </c>
      <c r="S103" s="207">
        <f t="shared" si="6"/>
        <v>864248</v>
      </c>
    </row>
    <row r="104" spans="1:19" ht="43.5" customHeight="1" x14ac:dyDescent="0.25">
      <c r="A104" s="42">
        <v>95</v>
      </c>
      <c r="B104" s="204" t="s">
        <v>106</v>
      </c>
      <c r="C104" s="43" t="s">
        <v>14</v>
      </c>
      <c r="D104" s="23"/>
      <c r="E104" s="185">
        <v>743</v>
      </c>
      <c r="F104" s="189">
        <v>3749</v>
      </c>
      <c r="G104" s="207">
        <f t="shared" si="0"/>
        <v>2785507</v>
      </c>
      <c r="H104" s="39"/>
      <c r="I104" s="44">
        <v>1727</v>
      </c>
      <c r="J104" s="210">
        <v>3964</v>
      </c>
      <c r="K104" s="207">
        <f t="shared" si="4"/>
        <v>6845828</v>
      </c>
      <c r="L104" s="40"/>
      <c r="M104" s="44">
        <v>1408</v>
      </c>
      <c r="N104" s="45">
        <v>4092</v>
      </c>
      <c r="O104" s="207">
        <f t="shared" si="5"/>
        <v>5761536</v>
      </c>
      <c r="P104" s="41"/>
      <c r="Q104" s="44">
        <v>613</v>
      </c>
      <c r="R104" s="45">
        <v>4215</v>
      </c>
      <c r="S104" s="207">
        <f t="shared" si="6"/>
        <v>2583795</v>
      </c>
    </row>
    <row r="105" spans="1:19" ht="18.75" customHeight="1" x14ac:dyDescent="0.25">
      <c r="A105" s="42">
        <v>96</v>
      </c>
      <c r="B105" s="204" t="s">
        <v>107</v>
      </c>
      <c r="C105" s="43" t="s">
        <v>12</v>
      </c>
      <c r="D105" s="23"/>
      <c r="E105" s="185">
        <v>10</v>
      </c>
      <c r="F105" s="189">
        <v>20267</v>
      </c>
      <c r="G105" s="207">
        <f t="shared" si="0"/>
        <v>202670</v>
      </c>
      <c r="H105" s="39"/>
      <c r="I105" s="44">
        <v>18</v>
      </c>
      <c r="J105" s="210">
        <v>21428</v>
      </c>
      <c r="K105" s="207">
        <f t="shared" si="4"/>
        <v>385704</v>
      </c>
      <c r="L105" s="40"/>
      <c r="M105" s="44">
        <v>18</v>
      </c>
      <c r="N105" s="45">
        <v>22120</v>
      </c>
      <c r="O105" s="207">
        <f t="shared" si="5"/>
        <v>398160</v>
      </c>
      <c r="P105" s="41"/>
      <c r="Q105" s="44">
        <v>10</v>
      </c>
      <c r="R105" s="45">
        <v>22784</v>
      </c>
      <c r="S105" s="207">
        <f t="shared" si="6"/>
        <v>227840</v>
      </c>
    </row>
    <row r="106" spans="1:19" ht="24.75" customHeight="1" x14ac:dyDescent="0.25">
      <c r="A106" s="42">
        <v>97</v>
      </c>
      <c r="B106" s="204" t="s">
        <v>108</v>
      </c>
      <c r="C106" s="43" t="s">
        <v>14</v>
      </c>
      <c r="D106" s="23"/>
      <c r="E106" s="185">
        <v>10</v>
      </c>
      <c r="F106" s="189">
        <v>56101</v>
      </c>
      <c r="G106" s="207">
        <f t="shared" si="0"/>
        <v>561010</v>
      </c>
      <c r="H106" s="39"/>
      <c r="I106" s="44">
        <v>6</v>
      </c>
      <c r="J106" s="210">
        <v>59316</v>
      </c>
      <c r="K106" s="207">
        <f t="shared" si="4"/>
        <v>355896</v>
      </c>
      <c r="L106" s="40"/>
      <c r="M106" s="44">
        <v>6</v>
      </c>
      <c r="N106" s="47">
        <v>61232</v>
      </c>
      <c r="O106" s="207">
        <f t="shared" si="5"/>
        <v>367392</v>
      </c>
      <c r="P106" s="41"/>
      <c r="Q106" s="44">
        <v>4</v>
      </c>
      <c r="R106" s="47">
        <v>63069</v>
      </c>
      <c r="S106" s="207">
        <f t="shared" si="6"/>
        <v>252276</v>
      </c>
    </row>
    <row r="107" spans="1:19" ht="30.75" customHeight="1" x14ac:dyDescent="0.25">
      <c r="A107" s="42">
        <v>98</v>
      </c>
      <c r="B107" s="204" t="s">
        <v>109</v>
      </c>
      <c r="C107" s="43" t="s">
        <v>14</v>
      </c>
      <c r="D107" s="23"/>
      <c r="E107" s="185">
        <v>1</v>
      </c>
      <c r="F107" s="189">
        <v>1115424</v>
      </c>
      <c r="G107" s="207">
        <f t="shared" si="0"/>
        <v>1115424</v>
      </c>
      <c r="H107" s="39"/>
      <c r="I107" s="44">
        <v>2</v>
      </c>
      <c r="J107" s="210">
        <v>1179338</v>
      </c>
      <c r="K107" s="207">
        <f t="shared" si="4"/>
        <v>2358676</v>
      </c>
      <c r="L107" s="40"/>
      <c r="M107" s="46">
        <v>2</v>
      </c>
      <c r="N107" s="45">
        <v>1217431</v>
      </c>
      <c r="O107" s="207">
        <f t="shared" si="5"/>
        <v>2434862</v>
      </c>
      <c r="P107" s="41"/>
      <c r="Q107" s="46">
        <v>1</v>
      </c>
      <c r="R107" s="45">
        <v>1253954</v>
      </c>
      <c r="S107" s="207">
        <f t="shared" si="6"/>
        <v>1253954</v>
      </c>
    </row>
    <row r="108" spans="1:19" ht="24" customHeight="1" x14ac:dyDescent="0.25">
      <c r="A108" s="42">
        <v>99</v>
      </c>
      <c r="B108" s="204" t="s">
        <v>110</v>
      </c>
      <c r="C108" s="43" t="s">
        <v>14</v>
      </c>
      <c r="D108" s="23"/>
      <c r="E108" s="185">
        <v>91</v>
      </c>
      <c r="F108" s="189">
        <v>8899</v>
      </c>
      <c r="G108" s="207">
        <f t="shared" si="0"/>
        <v>809809</v>
      </c>
      <c r="H108" s="39"/>
      <c r="I108" s="44">
        <v>175</v>
      </c>
      <c r="J108" s="210">
        <v>9409</v>
      </c>
      <c r="K108" s="207">
        <f t="shared" si="4"/>
        <v>1646575</v>
      </c>
      <c r="L108" s="40"/>
      <c r="M108" s="44">
        <v>174</v>
      </c>
      <c r="N108" s="45">
        <v>9713</v>
      </c>
      <c r="O108" s="207">
        <f t="shared" si="5"/>
        <v>1690062</v>
      </c>
      <c r="P108" s="41"/>
      <c r="Q108" s="44">
        <v>84</v>
      </c>
      <c r="R108" s="45">
        <v>10004</v>
      </c>
      <c r="S108" s="207">
        <f t="shared" si="6"/>
        <v>840336</v>
      </c>
    </row>
    <row r="109" spans="1:19" ht="21" customHeight="1" x14ac:dyDescent="0.25">
      <c r="A109" s="42">
        <v>100</v>
      </c>
      <c r="B109" s="204" t="s">
        <v>111</v>
      </c>
      <c r="C109" s="43" t="s">
        <v>12</v>
      </c>
      <c r="D109" s="23"/>
      <c r="E109" s="185">
        <v>51</v>
      </c>
      <c r="F109" s="189">
        <v>45190</v>
      </c>
      <c r="G109" s="207">
        <f t="shared" si="0"/>
        <v>2304690</v>
      </c>
      <c r="H109" s="39"/>
      <c r="I109" s="44">
        <v>99</v>
      </c>
      <c r="J109" s="210">
        <v>47779</v>
      </c>
      <c r="K109" s="207">
        <f t="shared" si="4"/>
        <v>4730121</v>
      </c>
      <c r="L109" s="40"/>
      <c r="M109" s="44">
        <v>99</v>
      </c>
      <c r="N109" s="45">
        <v>49322</v>
      </c>
      <c r="O109" s="207">
        <f t="shared" si="5"/>
        <v>4882878</v>
      </c>
      <c r="P109" s="41"/>
      <c r="Q109" s="44">
        <v>52</v>
      </c>
      <c r="R109" s="45">
        <v>50802</v>
      </c>
      <c r="S109" s="207">
        <f t="shared" si="6"/>
        <v>2641704</v>
      </c>
    </row>
    <row r="110" spans="1:19" ht="21" customHeight="1" x14ac:dyDescent="0.25">
      <c r="A110" s="42">
        <v>101</v>
      </c>
      <c r="B110" s="204" t="s">
        <v>112</v>
      </c>
      <c r="C110" s="43" t="s">
        <v>113</v>
      </c>
      <c r="D110" s="23"/>
      <c r="E110" s="185">
        <v>237</v>
      </c>
      <c r="F110" s="189">
        <v>86483</v>
      </c>
      <c r="G110" s="207">
        <f t="shared" si="0"/>
        <v>20496471</v>
      </c>
      <c r="H110" s="39"/>
      <c r="I110" s="44">
        <v>467</v>
      </c>
      <c r="J110" s="210">
        <v>91438</v>
      </c>
      <c r="K110" s="207">
        <f t="shared" si="4"/>
        <v>42701546</v>
      </c>
      <c r="L110" s="40"/>
      <c r="M110" s="44">
        <v>468</v>
      </c>
      <c r="N110" s="45">
        <v>94391</v>
      </c>
      <c r="O110" s="207">
        <f t="shared" si="5"/>
        <v>44174988</v>
      </c>
      <c r="P110" s="41"/>
      <c r="Q110" s="44">
        <v>236</v>
      </c>
      <c r="R110" s="45">
        <v>97223</v>
      </c>
      <c r="S110" s="207">
        <f t="shared" si="6"/>
        <v>22944628</v>
      </c>
    </row>
    <row r="111" spans="1:19" ht="36.75" customHeight="1" x14ac:dyDescent="0.25">
      <c r="A111" s="42">
        <v>102</v>
      </c>
      <c r="B111" s="204" t="s">
        <v>114</v>
      </c>
      <c r="C111" s="43" t="s">
        <v>115</v>
      </c>
      <c r="D111" s="23"/>
      <c r="E111" s="185">
        <v>103</v>
      </c>
      <c r="F111" s="189">
        <v>198117</v>
      </c>
      <c r="G111" s="207">
        <f t="shared" si="0"/>
        <v>20406051</v>
      </c>
      <c r="H111" s="39"/>
      <c r="I111" s="44">
        <v>200</v>
      </c>
      <c r="J111" s="210">
        <v>209469</v>
      </c>
      <c r="K111" s="207">
        <f t="shared" si="4"/>
        <v>41893800</v>
      </c>
      <c r="L111" s="40"/>
      <c r="M111" s="46">
        <v>200</v>
      </c>
      <c r="N111" s="45">
        <v>216235</v>
      </c>
      <c r="O111" s="207">
        <f t="shared" si="5"/>
        <v>43247000</v>
      </c>
      <c r="P111" s="41"/>
      <c r="Q111" s="46">
        <v>99</v>
      </c>
      <c r="R111" s="45">
        <v>222722</v>
      </c>
      <c r="S111" s="207">
        <f t="shared" si="6"/>
        <v>22049478</v>
      </c>
    </row>
    <row r="112" spans="1:19" ht="71.25" customHeight="1" x14ac:dyDescent="0.25">
      <c r="A112" s="42">
        <v>103</v>
      </c>
      <c r="B112" s="204" t="s">
        <v>116</v>
      </c>
      <c r="C112" s="43" t="s">
        <v>12</v>
      </c>
      <c r="D112" s="23"/>
      <c r="E112" s="185">
        <v>3</v>
      </c>
      <c r="F112" s="189">
        <v>5265435</v>
      </c>
      <c r="G112" s="207">
        <f t="shared" si="0"/>
        <v>15796305</v>
      </c>
      <c r="H112" s="39"/>
      <c r="I112" s="44">
        <v>6</v>
      </c>
      <c r="J112" s="210">
        <v>5567144</v>
      </c>
      <c r="K112" s="207">
        <f t="shared" si="4"/>
        <v>33402864</v>
      </c>
      <c r="L112" s="40"/>
      <c r="M112" s="44">
        <v>6</v>
      </c>
      <c r="N112" s="47">
        <v>5746963</v>
      </c>
      <c r="O112" s="207">
        <f t="shared" si="5"/>
        <v>34481778</v>
      </c>
      <c r="P112" s="41"/>
      <c r="Q112" s="44">
        <v>3</v>
      </c>
      <c r="R112" s="47">
        <v>5919372</v>
      </c>
      <c r="S112" s="207">
        <f t="shared" si="6"/>
        <v>17758116</v>
      </c>
    </row>
    <row r="113" spans="1:19" ht="66.75" customHeight="1" x14ac:dyDescent="0.25">
      <c r="A113" s="42">
        <v>104</v>
      </c>
      <c r="B113" s="204" t="s">
        <v>117</v>
      </c>
      <c r="C113" s="43" t="s">
        <v>14</v>
      </c>
      <c r="D113" s="23"/>
      <c r="E113" s="185">
        <v>5</v>
      </c>
      <c r="F113" s="189">
        <v>172251</v>
      </c>
      <c r="G113" s="207">
        <f t="shared" si="0"/>
        <v>861255</v>
      </c>
      <c r="H113" s="39"/>
      <c r="I113" s="44">
        <v>11</v>
      </c>
      <c r="J113" s="210">
        <v>182121</v>
      </c>
      <c r="K113" s="207">
        <f t="shared" si="4"/>
        <v>2003331</v>
      </c>
      <c r="L113" s="40"/>
      <c r="M113" s="44">
        <v>11</v>
      </c>
      <c r="N113" s="45">
        <v>188004</v>
      </c>
      <c r="O113" s="207">
        <f t="shared" si="5"/>
        <v>2068044</v>
      </c>
      <c r="P113" s="41"/>
      <c r="Q113" s="44">
        <v>6</v>
      </c>
      <c r="R113" s="45">
        <v>193644</v>
      </c>
      <c r="S113" s="207">
        <f t="shared" si="6"/>
        <v>1161864</v>
      </c>
    </row>
    <row r="114" spans="1:19" ht="51.75" customHeight="1" x14ac:dyDescent="0.25">
      <c r="A114" s="42">
        <v>105</v>
      </c>
      <c r="B114" s="204" t="s">
        <v>118</v>
      </c>
      <c r="C114" s="43" t="s">
        <v>12</v>
      </c>
      <c r="D114" s="23"/>
      <c r="E114" s="185">
        <v>3</v>
      </c>
      <c r="F114" s="189">
        <v>4660016</v>
      </c>
      <c r="G114" s="207">
        <f t="shared" si="0"/>
        <v>13980048</v>
      </c>
      <c r="H114" s="39"/>
      <c r="I114" s="44">
        <v>6</v>
      </c>
      <c r="J114" s="210">
        <v>4927035</v>
      </c>
      <c r="K114" s="207">
        <f t="shared" si="4"/>
        <v>29562210</v>
      </c>
      <c r="L114" s="40"/>
      <c r="M114" s="46">
        <v>6</v>
      </c>
      <c r="N114" s="47">
        <v>5086178</v>
      </c>
      <c r="O114" s="207">
        <f t="shared" si="5"/>
        <v>30517068</v>
      </c>
      <c r="P114" s="41"/>
      <c r="Q114" s="46">
        <v>3</v>
      </c>
      <c r="R114" s="47">
        <v>5238763</v>
      </c>
      <c r="S114" s="207">
        <f t="shared" si="6"/>
        <v>15716289</v>
      </c>
    </row>
    <row r="115" spans="1:19" ht="52.5" customHeight="1" x14ac:dyDescent="0.25">
      <c r="A115" s="42">
        <v>106</v>
      </c>
      <c r="B115" s="204" t="s">
        <v>119</v>
      </c>
      <c r="C115" s="43" t="s">
        <v>12</v>
      </c>
      <c r="D115" s="23"/>
      <c r="E115" s="185">
        <v>1</v>
      </c>
      <c r="F115" s="189">
        <v>1402382</v>
      </c>
      <c r="G115" s="207">
        <f t="shared" si="0"/>
        <v>1402382</v>
      </c>
      <c r="H115" s="39"/>
      <c r="I115" s="44">
        <v>2</v>
      </c>
      <c r="J115" s="210">
        <v>1482738</v>
      </c>
      <c r="K115" s="207">
        <f t="shared" si="4"/>
        <v>2965476</v>
      </c>
      <c r="L115" s="40"/>
      <c r="M115" s="48">
        <v>2</v>
      </c>
      <c r="N115" s="49">
        <v>1530630</v>
      </c>
      <c r="O115" s="207">
        <f t="shared" si="5"/>
        <v>3061260</v>
      </c>
      <c r="P115" s="41"/>
      <c r="Q115" s="48">
        <v>1</v>
      </c>
      <c r="R115" s="49">
        <v>1576549</v>
      </c>
      <c r="S115" s="207">
        <f t="shared" si="6"/>
        <v>1576549</v>
      </c>
    </row>
    <row r="116" spans="1:19" ht="51.75" customHeight="1" x14ac:dyDescent="0.25">
      <c r="A116" s="42">
        <v>107</v>
      </c>
      <c r="B116" s="204" t="s">
        <v>120</v>
      </c>
      <c r="C116" s="43" t="s">
        <v>12</v>
      </c>
      <c r="D116" s="23"/>
      <c r="E116" s="185">
        <v>3</v>
      </c>
      <c r="F116" s="189">
        <v>3401783</v>
      </c>
      <c r="G116" s="207">
        <f t="shared" si="0"/>
        <v>10205349</v>
      </c>
      <c r="H116" s="39"/>
      <c r="I116" s="44">
        <v>6</v>
      </c>
      <c r="J116" s="210">
        <v>3596705</v>
      </c>
      <c r="K116" s="207">
        <f t="shared" si="4"/>
        <v>21580230</v>
      </c>
      <c r="L116" s="40"/>
      <c r="M116" s="44">
        <v>6</v>
      </c>
      <c r="N116" s="49">
        <v>3712879</v>
      </c>
      <c r="O116" s="207">
        <f t="shared" si="5"/>
        <v>22277274</v>
      </c>
      <c r="P116" s="41"/>
      <c r="Q116" s="44">
        <v>3</v>
      </c>
      <c r="R116" s="49">
        <v>3824265</v>
      </c>
      <c r="S116" s="207">
        <f t="shared" si="6"/>
        <v>11472795</v>
      </c>
    </row>
    <row r="117" spans="1:19" ht="48.75" customHeight="1" x14ac:dyDescent="0.25">
      <c r="A117" s="42">
        <v>108</v>
      </c>
      <c r="B117" s="204" t="s">
        <v>121</v>
      </c>
      <c r="C117" s="43" t="s">
        <v>14</v>
      </c>
      <c r="D117" s="23"/>
      <c r="E117" s="185">
        <v>2</v>
      </c>
      <c r="F117" s="189">
        <v>15215640</v>
      </c>
      <c r="G117" s="207">
        <f t="shared" si="0"/>
        <v>30431280</v>
      </c>
      <c r="H117" s="39"/>
      <c r="I117" s="44">
        <v>4</v>
      </c>
      <c r="J117" s="210">
        <v>16087496</v>
      </c>
      <c r="K117" s="207">
        <f t="shared" si="4"/>
        <v>64349984</v>
      </c>
      <c r="L117" s="40"/>
      <c r="M117" s="46">
        <v>4</v>
      </c>
      <c r="N117" s="49">
        <v>16607122</v>
      </c>
      <c r="O117" s="207">
        <f t="shared" si="5"/>
        <v>66428488</v>
      </c>
      <c r="P117" s="41"/>
      <c r="Q117" s="46">
        <v>2</v>
      </c>
      <c r="R117" s="49">
        <v>17105336</v>
      </c>
      <c r="S117" s="207">
        <f t="shared" si="6"/>
        <v>34210672</v>
      </c>
    </row>
    <row r="118" spans="1:19" ht="52.5" customHeight="1" x14ac:dyDescent="0.25">
      <c r="A118" s="42">
        <v>109</v>
      </c>
      <c r="B118" s="204" t="s">
        <v>122</v>
      </c>
      <c r="C118" s="43" t="s">
        <v>14</v>
      </c>
      <c r="D118" s="23"/>
      <c r="E118" s="185">
        <v>1</v>
      </c>
      <c r="F118" s="189">
        <v>31603867</v>
      </c>
      <c r="G118" s="207">
        <f t="shared" si="0"/>
        <v>31603867</v>
      </c>
      <c r="H118" s="39"/>
      <c r="I118" s="44">
        <v>2</v>
      </c>
      <c r="J118" s="210">
        <v>33414769</v>
      </c>
      <c r="K118" s="207">
        <f t="shared" si="4"/>
        <v>66829538</v>
      </c>
      <c r="L118" s="40"/>
      <c r="M118" s="44">
        <v>2</v>
      </c>
      <c r="N118" s="49">
        <v>34494066</v>
      </c>
      <c r="O118" s="207">
        <f t="shared" si="5"/>
        <v>68988132</v>
      </c>
      <c r="P118" s="41"/>
      <c r="Q118" s="44">
        <v>1</v>
      </c>
      <c r="R118" s="49">
        <v>35528888</v>
      </c>
      <c r="S118" s="207">
        <f t="shared" si="6"/>
        <v>35528888</v>
      </c>
    </row>
    <row r="119" spans="1:19" ht="69" customHeight="1" x14ac:dyDescent="0.25">
      <c r="A119" s="42">
        <v>110</v>
      </c>
      <c r="B119" s="204" t="s">
        <v>123</v>
      </c>
      <c r="C119" s="43" t="s">
        <v>14</v>
      </c>
      <c r="D119" s="23"/>
      <c r="E119" s="185">
        <v>4</v>
      </c>
      <c r="F119" s="189">
        <v>356053</v>
      </c>
      <c r="G119" s="207">
        <f t="shared" si="0"/>
        <v>1424212</v>
      </c>
      <c r="H119" s="39"/>
      <c r="I119" s="44">
        <v>9</v>
      </c>
      <c r="J119" s="210">
        <v>376455</v>
      </c>
      <c r="K119" s="207">
        <f t="shared" si="4"/>
        <v>3388095</v>
      </c>
      <c r="L119" s="40"/>
      <c r="M119" s="44">
        <v>9</v>
      </c>
      <c r="N119" s="45">
        <v>388614</v>
      </c>
      <c r="O119" s="207">
        <f t="shared" si="5"/>
        <v>3497526</v>
      </c>
      <c r="P119" s="41"/>
      <c r="Q119" s="44">
        <v>5</v>
      </c>
      <c r="R119" s="45">
        <v>400272</v>
      </c>
      <c r="S119" s="207">
        <f t="shared" si="6"/>
        <v>2001360</v>
      </c>
    </row>
    <row r="120" spans="1:19" ht="30.75" customHeight="1" x14ac:dyDescent="0.25">
      <c r="A120" s="42">
        <v>111</v>
      </c>
      <c r="B120" s="204" t="s">
        <v>124</v>
      </c>
      <c r="C120" s="43" t="s">
        <v>14</v>
      </c>
      <c r="D120" s="23"/>
      <c r="E120" s="185">
        <v>2</v>
      </c>
      <c r="F120" s="189">
        <v>287113</v>
      </c>
      <c r="G120" s="207">
        <f t="shared" si="0"/>
        <v>574226</v>
      </c>
      <c r="H120" s="39"/>
      <c r="I120" s="44">
        <v>4</v>
      </c>
      <c r="J120" s="210">
        <v>303565</v>
      </c>
      <c r="K120" s="207">
        <f t="shared" si="4"/>
        <v>1214260</v>
      </c>
      <c r="L120" s="40"/>
      <c r="M120" s="44">
        <v>4</v>
      </c>
      <c r="N120" s="45">
        <v>313370</v>
      </c>
      <c r="O120" s="207">
        <f t="shared" si="5"/>
        <v>1253480</v>
      </c>
      <c r="P120" s="41"/>
      <c r="Q120" s="44">
        <v>3</v>
      </c>
      <c r="R120" s="45">
        <v>322771</v>
      </c>
      <c r="S120" s="207">
        <f t="shared" si="6"/>
        <v>968313</v>
      </c>
    </row>
    <row r="121" spans="1:19" ht="47.25" customHeight="1" x14ac:dyDescent="0.25">
      <c r="A121" s="42">
        <v>112</v>
      </c>
      <c r="B121" s="204" t="s">
        <v>125</v>
      </c>
      <c r="C121" s="43" t="s">
        <v>14</v>
      </c>
      <c r="D121" s="23"/>
      <c r="E121" s="185">
        <v>4</v>
      </c>
      <c r="F121" s="189">
        <v>148221</v>
      </c>
      <c r="G121" s="207">
        <f t="shared" si="0"/>
        <v>592884</v>
      </c>
      <c r="H121" s="39"/>
      <c r="I121" s="44">
        <v>10</v>
      </c>
      <c r="J121" s="210">
        <v>156714</v>
      </c>
      <c r="K121" s="207">
        <f t="shared" si="4"/>
        <v>1567140</v>
      </c>
      <c r="L121" s="40"/>
      <c r="M121" s="44">
        <v>10</v>
      </c>
      <c r="N121" s="45">
        <v>161776</v>
      </c>
      <c r="O121" s="207">
        <f t="shared" si="5"/>
        <v>1617760</v>
      </c>
      <c r="P121" s="41"/>
      <c r="Q121" s="44">
        <v>4</v>
      </c>
      <c r="R121" s="45">
        <v>166629</v>
      </c>
      <c r="S121" s="207">
        <f t="shared" si="6"/>
        <v>666516</v>
      </c>
    </row>
    <row r="122" spans="1:19" ht="47.25" customHeight="1" x14ac:dyDescent="0.25">
      <c r="A122" s="42">
        <v>113</v>
      </c>
      <c r="B122" s="204" t="s">
        <v>126</v>
      </c>
      <c r="C122" s="43" t="s">
        <v>14</v>
      </c>
      <c r="D122" s="23"/>
      <c r="E122" s="185">
        <v>1</v>
      </c>
      <c r="F122" s="189">
        <v>33031545</v>
      </c>
      <c r="G122" s="207">
        <f t="shared" si="0"/>
        <v>33031545</v>
      </c>
      <c r="H122" s="39"/>
      <c r="I122" s="44">
        <v>2</v>
      </c>
      <c r="J122" s="210">
        <v>34924253</v>
      </c>
      <c r="K122" s="207">
        <f t="shared" si="4"/>
        <v>69848506</v>
      </c>
      <c r="L122" s="40"/>
      <c r="M122" s="44">
        <v>2</v>
      </c>
      <c r="N122" s="45">
        <v>36052306</v>
      </c>
      <c r="O122" s="207">
        <f t="shared" si="5"/>
        <v>72104612</v>
      </c>
      <c r="P122" s="41"/>
      <c r="Q122" s="44">
        <v>1</v>
      </c>
      <c r="R122" s="45">
        <v>37133875</v>
      </c>
      <c r="S122" s="207">
        <f t="shared" si="6"/>
        <v>37133875</v>
      </c>
    </row>
    <row r="123" spans="1:19" ht="47.25" customHeight="1" x14ac:dyDescent="0.25">
      <c r="A123" s="42">
        <v>114</v>
      </c>
      <c r="B123" s="204" t="s">
        <v>127</v>
      </c>
      <c r="C123" s="43" t="s">
        <v>12</v>
      </c>
      <c r="D123" s="23"/>
      <c r="E123" s="185">
        <v>8</v>
      </c>
      <c r="F123" s="189">
        <v>441396</v>
      </c>
      <c r="G123" s="207">
        <f t="shared" si="0"/>
        <v>3531168</v>
      </c>
      <c r="H123" s="39"/>
      <c r="I123" s="44">
        <v>15</v>
      </c>
      <c r="J123" s="210">
        <v>466688</v>
      </c>
      <c r="K123" s="207">
        <f t="shared" si="4"/>
        <v>7000320</v>
      </c>
      <c r="L123" s="40"/>
      <c r="M123" s="44">
        <v>15</v>
      </c>
      <c r="N123" s="47">
        <v>481762</v>
      </c>
      <c r="O123" s="207">
        <f t="shared" si="5"/>
        <v>7226430</v>
      </c>
      <c r="P123" s="41"/>
      <c r="Q123" s="44">
        <v>9</v>
      </c>
      <c r="R123" s="47">
        <v>496215</v>
      </c>
      <c r="S123" s="207">
        <f t="shared" si="6"/>
        <v>4465935</v>
      </c>
    </row>
    <row r="124" spans="1:19" ht="47.25" customHeight="1" x14ac:dyDescent="0.25">
      <c r="A124" s="42">
        <v>115</v>
      </c>
      <c r="B124" s="204" t="s">
        <v>128</v>
      </c>
      <c r="C124" s="43" t="s">
        <v>12</v>
      </c>
      <c r="D124" s="23"/>
      <c r="E124" s="185">
        <v>5</v>
      </c>
      <c r="F124" s="189">
        <v>531143</v>
      </c>
      <c r="G124" s="207">
        <f t="shared" si="0"/>
        <v>2655715</v>
      </c>
      <c r="H124" s="39"/>
      <c r="I124" s="44">
        <v>8</v>
      </c>
      <c r="J124" s="210">
        <v>561577</v>
      </c>
      <c r="K124" s="207">
        <f t="shared" si="4"/>
        <v>4492616</v>
      </c>
      <c r="L124" s="40"/>
      <c r="M124" s="46">
        <v>8</v>
      </c>
      <c r="N124" s="45">
        <v>579716</v>
      </c>
      <c r="O124" s="207">
        <f t="shared" si="5"/>
        <v>4637728</v>
      </c>
      <c r="P124" s="41"/>
      <c r="Q124" s="46">
        <v>5</v>
      </c>
      <c r="R124" s="45">
        <v>597107</v>
      </c>
      <c r="S124" s="207">
        <f t="shared" si="6"/>
        <v>2985535</v>
      </c>
    </row>
    <row r="125" spans="1:19" ht="47.25" customHeight="1" x14ac:dyDescent="0.25">
      <c r="A125" s="42">
        <v>116</v>
      </c>
      <c r="B125" s="204" t="s">
        <v>129</v>
      </c>
      <c r="C125" s="43" t="s">
        <v>14</v>
      </c>
      <c r="D125" s="23"/>
      <c r="E125" s="185">
        <v>6</v>
      </c>
      <c r="F125" s="189">
        <v>1680178</v>
      </c>
      <c r="G125" s="207">
        <f t="shared" si="0"/>
        <v>10081068</v>
      </c>
      <c r="H125" s="39"/>
      <c r="I125" s="44">
        <v>12</v>
      </c>
      <c r="J125" s="210">
        <v>1776452</v>
      </c>
      <c r="K125" s="207">
        <f t="shared" si="4"/>
        <v>21317424</v>
      </c>
      <c r="L125" s="40"/>
      <c r="M125" s="44">
        <v>12</v>
      </c>
      <c r="N125" s="45">
        <v>1833831</v>
      </c>
      <c r="O125" s="207">
        <f t="shared" si="5"/>
        <v>22005972</v>
      </c>
      <c r="P125" s="41"/>
      <c r="Q125" s="44">
        <v>7</v>
      </c>
      <c r="R125" s="45">
        <v>1888846</v>
      </c>
      <c r="S125" s="207">
        <f t="shared" si="6"/>
        <v>13221922</v>
      </c>
    </row>
    <row r="126" spans="1:19" ht="47.25" customHeight="1" x14ac:dyDescent="0.25">
      <c r="A126" s="42">
        <v>117</v>
      </c>
      <c r="B126" s="204" t="s">
        <v>130</v>
      </c>
      <c r="C126" s="43" t="s">
        <v>14</v>
      </c>
      <c r="D126" s="23"/>
      <c r="E126" s="185">
        <v>256</v>
      </c>
      <c r="F126" s="189">
        <v>393270</v>
      </c>
      <c r="G126" s="207">
        <f t="shared" si="0"/>
        <v>100677120</v>
      </c>
      <c r="H126" s="39"/>
      <c r="I126" s="44">
        <v>495</v>
      </c>
      <c r="J126" s="210">
        <v>415804</v>
      </c>
      <c r="K126" s="207">
        <f t="shared" si="4"/>
        <v>205822980</v>
      </c>
      <c r="L126" s="40"/>
      <c r="M126" s="44">
        <v>496</v>
      </c>
      <c r="N126" s="45">
        <v>429234</v>
      </c>
      <c r="O126" s="207">
        <f t="shared" si="5"/>
        <v>212900064</v>
      </c>
      <c r="P126" s="41"/>
      <c r="Q126" s="44">
        <v>250</v>
      </c>
      <c r="R126" s="45">
        <v>442111</v>
      </c>
      <c r="S126" s="207">
        <f t="shared" si="6"/>
        <v>110527750</v>
      </c>
    </row>
    <row r="127" spans="1:19" ht="47.25" customHeight="1" x14ac:dyDescent="0.25">
      <c r="A127" s="42">
        <v>118</v>
      </c>
      <c r="B127" s="204" t="s">
        <v>131</v>
      </c>
      <c r="C127" s="43" t="s">
        <v>12</v>
      </c>
      <c r="D127" s="23"/>
      <c r="E127" s="185">
        <v>18</v>
      </c>
      <c r="F127" s="189">
        <v>441396</v>
      </c>
      <c r="G127" s="207">
        <f t="shared" si="0"/>
        <v>7945128</v>
      </c>
      <c r="H127" s="39"/>
      <c r="I127" s="44">
        <v>34</v>
      </c>
      <c r="J127" s="210">
        <v>466688</v>
      </c>
      <c r="K127" s="207">
        <f t="shared" si="4"/>
        <v>15867392</v>
      </c>
      <c r="L127" s="40"/>
      <c r="M127" s="44">
        <v>34</v>
      </c>
      <c r="N127" s="45">
        <v>481762</v>
      </c>
      <c r="O127" s="207">
        <f t="shared" si="5"/>
        <v>16379908</v>
      </c>
      <c r="P127" s="41"/>
      <c r="Q127" s="44">
        <v>17</v>
      </c>
      <c r="R127" s="45">
        <v>496215</v>
      </c>
      <c r="S127" s="207">
        <f t="shared" si="6"/>
        <v>8435655</v>
      </c>
    </row>
    <row r="128" spans="1:19" ht="47.25" customHeight="1" x14ac:dyDescent="0.25">
      <c r="A128" s="42">
        <v>119</v>
      </c>
      <c r="B128" s="204" t="s">
        <v>132</v>
      </c>
      <c r="C128" s="43" t="s">
        <v>12</v>
      </c>
      <c r="D128" s="23"/>
      <c r="E128" s="185">
        <v>17</v>
      </c>
      <c r="F128" s="189">
        <v>531245</v>
      </c>
      <c r="G128" s="207">
        <f t="shared" si="0"/>
        <v>9031165</v>
      </c>
      <c r="H128" s="39"/>
      <c r="I128" s="44">
        <v>35</v>
      </c>
      <c r="J128" s="210">
        <v>561685</v>
      </c>
      <c r="K128" s="207">
        <f t="shared" si="4"/>
        <v>19658975</v>
      </c>
      <c r="L128" s="40"/>
      <c r="M128" s="46">
        <v>34</v>
      </c>
      <c r="N128" s="45">
        <v>579827</v>
      </c>
      <c r="O128" s="207">
        <f t="shared" si="5"/>
        <v>19714118</v>
      </c>
      <c r="P128" s="41"/>
      <c r="Q128" s="46">
        <v>17</v>
      </c>
      <c r="R128" s="45">
        <v>597222</v>
      </c>
      <c r="S128" s="207">
        <f t="shared" si="6"/>
        <v>10152774</v>
      </c>
    </row>
    <row r="129" spans="1:19" ht="47.25" customHeight="1" x14ac:dyDescent="0.25">
      <c r="A129" s="42">
        <v>120</v>
      </c>
      <c r="B129" s="204" t="s">
        <v>133</v>
      </c>
      <c r="C129" s="43" t="s">
        <v>12</v>
      </c>
      <c r="D129" s="23"/>
      <c r="E129" s="185">
        <v>18</v>
      </c>
      <c r="F129" s="189">
        <v>505277</v>
      </c>
      <c r="G129" s="207">
        <f t="shared" si="0"/>
        <v>9094986</v>
      </c>
      <c r="H129" s="39"/>
      <c r="I129" s="44">
        <v>34</v>
      </c>
      <c r="J129" s="210">
        <v>534229</v>
      </c>
      <c r="K129" s="207">
        <f t="shared" si="4"/>
        <v>18163786</v>
      </c>
      <c r="L129" s="40"/>
      <c r="M129" s="44">
        <v>34</v>
      </c>
      <c r="N129" s="47">
        <v>551485</v>
      </c>
      <c r="O129" s="207">
        <f t="shared" si="5"/>
        <v>18750490</v>
      </c>
      <c r="P129" s="41"/>
      <c r="Q129" s="44">
        <v>17</v>
      </c>
      <c r="R129" s="47">
        <v>568030</v>
      </c>
      <c r="S129" s="207">
        <f t="shared" si="6"/>
        <v>9656510</v>
      </c>
    </row>
    <row r="130" spans="1:19" ht="47.25" customHeight="1" x14ac:dyDescent="0.25">
      <c r="A130" s="42">
        <v>121</v>
      </c>
      <c r="B130" s="204" t="s">
        <v>134</v>
      </c>
      <c r="C130" s="43" t="s">
        <v>12</v>
      </c>
      <c r="D130" s="23"/>
      <c r="E130" s="185">
        <v>18</v>
      </c>
      <c r="F130" s="189">
        <v>590703</v>
      </c>
      <c r="G130" s="207">
        <f t="shared" si="0"/>
        <v>10632654</v>
      </c>
      <c r="H130" s="39"/>
      <c r="I130" s="44">
        <v>34</v>
      </c>
      <c r="J130" s="210">
        <v>624550</v>
      </c>
      <c r="K130" s="207">
        <f t="shared" si="4"/>
        <v>21234700</v>
      </c>
      <c r="L130" s="40"/>
      <c r="M130" s="44">
        <v>34</v>
      </c>
      <c r="N130" s="45">
        <v>644723</v>
      </c>
      <c r="O130" s="207">
        <f t="shared" si="5"/>
        <v>21920582</v>
      </c>
      <c r="P130" s="41"/>
      <c r="Q130" s="44">
        <v>17</v>
      </c>
      <c r="R130" s="45">
        <v>664065</v>
      </c>
      <c r="S130" s="207">
        <f t="shared" si="6"/>
        <v>11289105</v>
      </c>
    </row>
    <row r="131" spans="1:19" ht="47.25" customHeight="1" x14ac:dyDescent="0.25">
      <c r="A131" s="42">
        <v>122</v>
      </c>
      <c r="B131" s="204" t="s">
        <v>135</v>
      </c>
      <c r="C131" s="43" t="s">
        <v>12</v>
      </c>
      <c r="D131" s="23"/>
      <c r="E131" s="185">
        <v>18</v>
      </c>
      <c r="F131" s="189">
        <v>494248</v>
      </c>
      <c r="G131" s="207">
        <f t="shared" si="0"/>
        <v>8896464</v>
      </c>
      <c r="H131" s="39"/>
      <c r="I131" s="44">
        <v>34</v>
      </c>
      <c r="J131" s="210">
        <v>522568</v>
      </c>
      <c r="K131" s="207">
        <f t="shared" si="4"/>
        <v>17767312</v>
      </c>
      <c r="L131" s="40"/>
      <c r="M131" s="46">
        <v>34</v>
      </c>
      <c r="N131" s="47">
        <v>539447</v>
      </c>
      <c r="O131" s="207">
        <f t="shared" si="5"/>
        <v>18341198</v>
      </c>
      <c r="P131" s="41"/>
      <c r="Q131" s="46">
        <v>17</v>
      </c>
      <c r="R131" s="47">
        <v>555630</v>
      </c>
      <c r="S131" s="207">
        <f t="shared" si="6"/>
        <v>9445710</v>
      </c>
    </row>
    <row r="132" spans="1:19" ht="47.25" customHeight="1" x14ac:dyDescent="0.25">
      <c r="A132" s="42">
        <v>123</v>
      </c>
      <c r="B132" s="204" t="s">
        <v>136</v>
      </c>
      <c r="C132" s="43" t="s">
        <v>12</v>
      </c>
      <c r="D132" s="23"/>
      <c r="E132" s="185">
        <v>18</v>
      </c>
      <c r="F132" s="189">
        <v>559852</v>
      </c>
      <c r="G132" s="207">
        <f t="shared" si="0"/>
        <v>10077336</v>
      </c>
      <c r="H132" s="39"/>
      <c r="I132" s="44">
        <v>34</v>
      </c>
      <c r="J132" s="210">
        <v>591932</v>
      </c>
      <c r="K132" s="207">
        <f t="shared" si="4"/>
        <v>20125688</v>
      </c>
      <c r="L132" s="40"/>
      <c r="M132" s="48">
        <v>34</v>
      </c>
      <c r="N132" s="49">
        <v>611051</v>
      </c>
      <c r="O132" s="207">
        <f t="shared" si="5"/>
        <v>20775734</v>
      </c>
      <c r="P132" s="41"/>
      <c r="Q132" s="48">
        <v>17</v>
      </c>
      <c r="R132" s="49">
        <v>629383</v>
      </c>
      <c r="S132" s="207">
        <f t="shared" si="6"/>
        <v>10699511</v>
      </c>
    </row>
    <row r="133" spans="1:19" ht="47.25" customHeight="1" x14ac:dyDescent="0.25">
      <c r="A133" s="42">
        <v>124</v>
      </c>
      <c r="B133" s="204" t="s">
        <v>137</v>
      </c>
      <c r="C133" s="43" t="s">
        <v>12</v>
      </c>
      <c r="D133" s="23"/>
      <c r="E133" s="185">
        <v>56</v>
      </c>
      <c r="F133" s="189">
        <v>804130</v>
      </c>
      <c r="G133" s="207">
        <f t="shared" si="0"/>
        <v>45031280</v>
      </c>
      <c r="H133" s="39"/>
      <c r="I133" s="44">
        <v>110</v>
      </c>
      <c r="J133" s="210">
        <v>850207</v>
      </c>
      <c r="K133" s="207">
        <f t="shared" si="4"/>
        <v>93522770</v>
      </c>
      <c r="L133" s="40"/>
      <c r="M133" s="44">
        <v>110</v>
      </c>
      <c r="N133" s="49">
        <v>877669</v>
      </c>
      <c r="O133" s="207">
        <f t="shared" si="5"/>
        <v>96543590</v>
      </c>
      <c r="P133" s="41"/>
      <c r="Q133" s="44">
        <v>55</v>
      </c>
      <c r="R133" s="49">
        <v>903999</v>
      </c>
      <c r="S133" s="207">
        <f t="shared" si="6"/>
        <v>49719945</v>
      </c>
    </row>
    <row r="134" spans="1:19" ht="40.5" customHeight="1" x14ac:dyDescent="0.25">
      <c r="A134" s="42">
        <v>125</v>
      </c>
      <c r="B134" s="204" t="s">
        <v>138</v>
      </c>
      <c r="C134" s="43" t="s">
        <v>12</v>
      </c>
      <c r="D134" s="23"/>
      <c r="E134" s="185">
        <v>98</v>
      </c>
      <c r="F134" s="189">
        <v>724338</v>
      </c>
      <c r="G134" s="207">
        <f t="shared" si="0"/>
        <v>70985124</v>
      </c>
      <c r="H134" s="39"/>
      <c r="I134" s="44">
        <v>188</v>
      </c>
      <c r="J134" s="210">
        <v>765843</v>
      </c>
      <c r="K134" s="207">
        <f t="shared" si="4"/>
        <v>143978484</v>
      </c>
      <c r="L134" s="40"/>
      <c r="M134" s="46">
        <v>188</v>
      </c>
      <c r="N134" s="49">
        <v>790580</v>
      </c>
      <c r="O134" s="207">
        <f t="shared" si="5"/>
        <v>148629040</v>
      </c>
      <c r="P134" s="41"/>
      <c r="Q134" s="46">
        <v>95</v>
      </c>
      <c r="R134" s="49">
        <v>814297</v>
      </c>
      <c r="S134" s="207">
        <f t="shared" si="6"/>
        <v>77358215</v>
      </c>
    </row>
    <row r="135" spans="1:19" ht="77.25" customHeight="1" x14ac:dyDescent="0.25">
      <c r="A135" s="42">
        <v>126</v>
      </c>
      <c r="B135" s="204" t="s">
        <v>139</v>
      </c>
      <c r="C135" s="43" t="s">
        <v>14</v>
      </c>
      <c r="D135" s="23"/>
      <c r="E135" s="185">
        <v>79</v>
      </c>
      <c r="F135" s="189">
        <v>106835</v>
      </c>
      <c r="G135" s="207">
        <f t="shared" si="0"/>
        <v>8439965</v>
      </c>
      <c r="H135" s="39"/>
      <c r="I135" s="44">
        <v>372</v>
      </c>
      <c r="J135" s="210">
        <v>112957</v>
      </c>
      <c r="K135" s="207">
        <f t="shared" si="4"/>
        <v>42020004</v>
      </c>
      <c r="L135" s="40"/>
      <c r="M135" s="44">
        <v>373</v>
      </c>
      <c r="N135" s="49">
        <v>116606</v>
      </c>
      <c r="O135" s="207">
        <f t="shared" si="5"/>
        <v>43494038</v>
      </c>
      <c r="P135" s="56"/>
      <c r="Q135" s="44">
        <v>189</v>
      </c>
      <c r="R135" s="49">
        <v>120104</v>
      </c>
      <c r="S135" s="207">
        <f t="shared" si="6"/>
        <v>22699656</v>
      </c>
    </row>
    <row r="136" spans="1:19" ht="55.5" customHeight="1" x14ac:dyDescent="0.25">
      <c r="A136" s="42">
        <v>127</v>
      </c>
      <c r="B136" s="204" t="s">
        <v>140</v>
      </c>
      <c r="C136" s="43" t="s">
        <v>12</v>
      </c>
      <c r="D136" s="23"/>
      <c r="E136" s="185">
        <v>365</v>
      </c>
      <c r="F136" s="189">
        <v>50246</v>
      </c>
      <c r="G136" s="207">
        <f t="shared" si="0"/>
        <v>18339790</v>
      </c>
      <c r="H136" s="39"/>
      <c r="I136" s="44">
        <v>2057</v>
      </c>
      <c r="J136" s="210">
        <v>53125</v>
      </c>
      <c r="K136" s="207">
        <f t="shared" si="4"/>
        <v>109278125</v>
      </c>
      <c r="L136" s="40"/>
      <c r="M136" s="44">
        <v>2062</v>
      </c>
      <c r="N136" s="49">
        <v>54841</v>
      </c>
      <c r="O136" s="207">
        <f t="shared" si="5"/>
        <v>113082142</v>
      </c>
      <c r="P136" s="56"/>
      <c r="Q136" s="44">
        <v>1041</v>
      </c>
      <c r="R136" s="49">
        <v>56486</v>
      </c>
      <c r="S136" s="207">
        <f t="shared" si="6"/>
        <v>58801926</v>
      </c>
    </row>
    <row r="137" spans="1:19" ht="67.5" customHeight="1" x14ac:dyDescent="0.25">
      <c r="A137" s="42">
        <v>128</v>
      </c>
      <c r="B137" s="204" t="s">
        <v>141</v>
      </c>
      <c r="C137" s="43" t="s">
        <v>12</v>
      </c>
      <c r="D137" s="23"/>
      <c r="E137" s="185">
        <v>336</v>
      </c>
      <c r="F137" s="189">
        <v>106453</v>
      </c>
      <c r="G137" s="207">
        <f t="shared" si="0"/>
        <v>35768208</v>
      </c>
      <c r="H137" s="39"/>
      <c r="I137" s="44">
        <v>1848</v>
      </c>
      <c r="J137" s="210">
        <v>112553</v>
      </c>
      <c r="K137" s="207">
        <f t="shared" si="4"/>
        <v>207997944</v>
      </c>
      <c r="L137" s="40"/>
      <c r="M137" s="44">
        <v>1853</v>
      </c>
      <c r="N137" s="49">
        <v>116188</v>
      </c>
      <c r="O137" s="207">
        <f t="shared" si="5"/>
        <v>215296364</v>
      </c>
      <c r="P137" s="56"/>
      <c r="Q137" s="44">
        <v>936</v>
      </c>
      <c r="R137" s="49">
        <v>119674</v>
      </c>
      <c r="S137" s="207">
        <f t="shared" si="6"/>
        <v>112014864</v>
      </c>
    </row>
    <row r="138" spans="1:19" ht="55.5" customHeight="1" x14ac:dyDescent="0.25">
      <c r="A138" s="57">
        <v>129</v>
      </c>
      <c r="B138" s="205" t="s">
        <v>142</v>
      </c>
      <c r="C138" s="58" t="s">
        <v>12</v>
      </c>
      <c r="D138" s="23"/>
      <c r="E138" s="191">
        <v>9</v>
      </c>
      <c r="F138" s="192">
        <v>730520</v>
      </c>
      <c r="G138" s="208">
        <f t="shared" si="0"/>
        <v>6574680</v>
      </c>
      <c r="H138" s="39"/>
      <c r="I138" s="48">
        <v>52</v>
      </c>
      <c r="J138" s="211">
        <v>772379</v>
      </c>
      <c r="K138" s="207">
        <f t="shared" si="4"/>
        <v>40163708</v>
      </c>
      <c r="L138" s="40"/>
      <c r="M138" s="48">
        <v>52</v>
      </c>
      <c r="N138" s="49">
        <v>797327</v>
      </c>
      <c r="O138" s="207">
        <f t="shared" si="5"/>
        <v>41461004</v>
      </c>
      <c r="P138" s="56"/>
      <c r="Q138" s="48">
        <v>28</v>
      </c>
      <c r="R138" s="49">
        <v>821247</v>
      </c>
      <c r="S138" s="207">
        <f t="shared" si="6"/>
        <v>22994916</v>
      </c>
    </row>
    <row r="139" spans="1:19" ht="33.75" customHeight="1" x14ac:dyDescent="0.25">
      <c r="A139" s="241" t="s">
        <v>143</v>
      </c>
      <c r="B139" s="242"/>
      <c r="C139" s="243"/>
      <c r="D139" s="23"/>
      <c r="E139" s="244" t="s">
        <v>144</v>
      </c>
      <c r="F139" s="245"/>
      <c r="G139" s="190">
        <f>SUM(G10:G138)</f>
        <v>2784761742</v>
      </c>
      <c r="H139" s="60"/>
      <c r="I139" s="241" t="s">
        <v>144</v>
      </c>
      <c r="J139" s="242"/>
      <c r="K139" s="59">
        <f>SUM(K10:K138)</f>
        <v>6146071813</v>
      </c>
      <c r="L139" s="61"/>
      <c r="M139" s="241" t="s">
        <v>144</v>
      </c>
      <c r="N139" s="242"/>
      <c r="O139" s="59">
        <f>SUM(O10:O138)</f>
        <v>6358430847</v>
      </c>
      <c r="P139" s="62"/>
      <c r="Q139" s="241" t="s">
        <v>144</v>
      </c>
      <c r="R139" s="242"/>
      <c r="S139" s="59">
        <f>SUM(S10:S138)</f>
        <v>3288859142</v>
      </c>
    </row>
    <row r="140" spans="1:19" ht="24" customHeight="1" x14ac:dyDescent="0.25">
      <c r="A140" s="63"/>
      <c r="B140" s="194"/>
      <c r="C140" s="64"/>
      <c r="D140" s="23"/>
      <c r="E140" s="65"/>
      <c r="F140" s="66"/>
      <c r="G140" s="67"/>
      <c r="H140" s="68"/>
      <c r="I140" s="65"/>
      <c r="J140" s="66"/>
      <c r="K140" s="67"/>
      <c r="L140" s="63"/>
      <c r="M140" s="65"/>
      <c r="N140" s="63"/>
      <c r="O140" s="67"/>
      <c r="P140" s="63"/>
      <c r="Q140" s="65"/>
      <c r="R140" s="63"/>
      <c r="S140" s="67"/>
    </row>
    <row r="141" spans="1:19" ht="64.5" customHeight="1" x14ac:dyDescent="0.25">
      <c r="A141" s="246" t="s">
        <v>145</v>
      </c>
      <c r="B141" s="247"/>
      <c r="C141" s="247"/>
      <c r="D141" s="247"/>
      <c r="E141" s="247"/>
      <c r="F141" s="247"/>
      <c r="G141" s="247"/>
      <c r="H141" s="247"/>
      <c r="I141" s="247"/>
      <c r="J141" s="247"/>
      <c r="K141" s="247"/>
      <c r="L141" s="247"/>
      <c r="M141" s="247"/>
      <c r="N141" s="247"/>
      <c r="O141" s="247"/>
      <c r="P141" s="247"/>
      <c r="Q141" s="247"/>
      <c r="R141" s="247"/>
      <c r="S141" s="248"/>
    </row>
    <row r="142" spans="1:19" ht="13.5" customHeight="1" x14ac:dyDescent="0.25">
      <c r="A142" s="63"/>
      <c r="B142" s="194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</row>
    <row r="143" spans="1:19" ht="32.25" customHeight="1" x14ac:dyDescent="0.25">
      <c r="A143" s="249" t="s">
        <v>146</v>
      </c>
      <c r="B143" s="250"/>
      <c r="C143" s="250"/>
      <c r="D143" s="250"/>
      <c r="E143" s="250"/>
      <c r="F143" s="250"/>
      <c r="G143" s="250"/>
      <c r="H143" s="250"/>
      <c r="I143" s="250"/>
      <c r="J143" s="250"/>
      <c r="K143" s="251"/>
      <c r="L143" s="69"/>
      <c r="M143" s="237" t="s">
        <v>147</v>
      </c>
      <c r="N143" s="238"/>
      <c r="O143" s="239"/>
      <c r="P143" s="70"/>
      <c r="Q143" s="240" t="s">
        <v>148</v>
      </c>
      <c r="R143" s="238"/>
      <c r="S143" s="239"/>
    </row>
    <row r="144" spans="1:19" ht="39.75" customHeight="1" x14ac:dyDescent="0.25">
      <c r="A144" s="228" t="s">
        <v>149</v>
      </c>
      <c r="B144" s="229"/>
      <c r="C144" s="229"/>
      <c r="D144" s="229"/>
      <c r="E144" s="229"/>
      <c r="F144" s="229"/>
      <c r="G144" s="229"/>
      <c r="H144" s="229"/>
      <c r="I144" s="229"/>
      <c r="J144" s="229"/>
      <c r="K144" s="230"/>
      <c r="L144" s="69"/>
      <c r="M144" s="231" t="s">
        <v>150</v>
      </c>
      <c r="N144" s="219"/>
      <c r="O144" s="72" t="s">
        <v>151</v>
      </c>
      <c r="P144" s="70"/>
      <c r="Q144" s="232">
        <v>0.26129999999999998</v>
      </c>
      <c r="R144" s="233"/>
      <c r="S144" s="234"/>
    </row>
    <row r="145" spans="1:19" ht="39.75" customHeight="1" x14ac:dyDescent="0.25">
      <c r="A145" s="228" t="s">
        <v>152</v>
      </c>
      <c r="B145" s="229"/>
      <c r="C145" s="229"/>
      <c r="D145" s="229"/>
      <c r="E145" s="229"/>
      <c r="F145" s="229"/>
      <c r="G145" s="229"/>
      <c r="H145" s="229"/>
      <c r="I145" s="229"/>
      <c r="J145" s="229"/>
      <c r="K145" s="230"/>
      <c r="L145" s="1"/>
      <c r="M145" s="235" t="s">
        <v>153</v>
      </c>
      <c r="N145" s="219"/>
      <c r="O145" s="72" t="s">
        <v>154</v>
      </c>
      <c r="P145" s="73"/>
      <c r="Q145" s="236">
        <v>0.02</v>
      </c>
      <c r="R145" s="233"/>
      <c r="S145" s="234"/>
    </row>
    <row r="146" spans="1:19" ht="39.75" customHeight="1" x14ac:dyDescent="0.3">
      <c r="A146" s="74"/>
      <c r="B146" s="200"/>
      <c r="C146" s="76"/>
      <c r="D146" s="76"/>
      <c r="E146" s="76"/>
      <c r="F146" s="76"/>
      <c r="G146" s="76"/>
      <c r="H146" s="77"/>
      <c r="I146" s="77"/>
      <c r="J146" s="77"/>
      <c r="K146" s="78"/>
      <c r="L146" s="1"/>
      <c r="M146" s="218" t="s">
        <v>155</v>
      </c>
      <c r="N146" s="219"/>
      <c r="O146" s="72" t="s">
        <v>156</v>
      </c>
      <c r="P146" s="79"/>
      <c r="Q146" s="236">
        <v>0.04</v>
      </c>
      <c r="R146" s="233"/>
      <c r="S146" s="234"/>
    </row>
    <row r="147" spans="1:19" ht="39.75" customHeight="1" x14ac:dyDescent="0.25">
      <c r="A147" s="80"/>
      <c r="B147" s="201"/>
      <c r="C147" s="82"/>
      <c r="D147" s="82"/>
      <c r="E147" s="82"/>
      <c r="F147" s="82"/>
      <c r="G147" s="82"/>
      <c r="H147" s="220"/>
      <c r="I147" s="221"/>
      <c r="J147" s="221"/>
      <c r="K147" s="222"/>
      <c r="L147" s="1"/>
      <c r="M147" s="223" t="s">
        <v>157</v>
      </c>
      <c r="N147" s="224"/>
      <c r="O147" s="83" t="s">
        <v>158</v>
      </c>
      <c r="P147" s="79"/>
      <c r="Q147" s="225">
        <f>Q144+Q145+Q146</f>
        <v>0.32129999999999997</v>
      </c>
      <c r="R147" s="226"/>
      <c r="S147" s="227"/>
    </row>
    <row r="149" spans="1:19" ht="15" customHeight="1" x14ac:dyDescent="0.25">
      <c r="E149">
        <f>SUM(E10:E138)</f>
        <v>82951.360000000001</v>
      </c>
    </row>
  </sheetData>
  <mergeCells count="29">
    <mergeCell ref="M8:O8"/>
    <mergeCell ref="Q8:S8"/>
    <mergeCell ref="C6:K6"/>
    <mergeCell ref="C7:K7"/>
    <mergeCell ref="A8:A9"/>
    <mergeCell ref="B8:B9"/>
    <mergeCell ref="C8:C9"/>
    <mergeCell ref="E8:G8"/>
    <mergeCell ref="I8:K8"/>
    <mergeCell ref="M143:O143"/>
    <mergeCell ref="Q143:S143"/>
    <mergeCell ref="A139:C139"/>
    <mergeCell ref="E139:F139"/>
    <mergeCell ref="I139:J139"/>
    <mergeCell ref="M139:N139"/>
    <mergeCell ref="Q139:R139"/>
    <mergeCell ref="A141:S141"/>
    <mergeCell ref="A143:K143"/>
    <mergeCell ref="M146:N146"/>
    <mergeCell ref="H147:K147"/>
    <mergeCell ref="M147:N147"/>
    <mergeCell ref="Q147:S147"/>
    <mergeCell ref="A144:K144"/>
    <mergeCell ref="M144:N144"/>
    <mergeCell ref="Q144:S144"/>
    <mergeCell ref="A145:K145"/>
    <mergeCell ref="M145:N145"/>
    <mergeCell ref="Q145:S145"/>
    <mergeCell ref="Q146:S146"/>
  </mergeCells>
  <conditionalFormatting sqref="E10:E138">
    <cfRule type="cellIs" dxfId="6" priority="1" operator="equal">
      <formula>0</formula>
    </cfRule>
  </conditionalFormatting>
  <conditionalFormatting sqref="I10:I138 M10:M138 Q10:Q138">
    <cfRule type="cellIs" dxfId="5" priority="2" operator="equal">
      <formula>0</formula>
    </cfRule>
  </conditionalFormatting>
  <printOptions horizontalCentered="1"/>
  <pageMargins left="0.78740157480314965" right="0.78740157480314965" top="0.78740157480314965" bottom="0.78740157480314965" header="0" footer="0"/>
  <pageSetup scale="41" orientation="portrait"/>
  <headerFooter>
    <oddFooter>&amp;L&amp;P DE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FF"/>
  </sheetPr>
  <dimension ref="A3:S38"/>
  <sheetViews>
    <sheetView zoomScale="70" zoomScaleNormal="70" workbookViewId="0">
      <selection activeCell="Q10" sqref="Q10:Q23"/>
    </sheetView>
  </sheetViews>
  <sheetFormatPr baseColWidth="10" defaultColWidth="12.5703125" defaultRowHeight="15" customHeight="1" x14ac:dyDescent="0.25"/>
  <cols>
    <col min="1" max="1" width="8.28515625" customWidth="1"/>
    <col min="2" max="2" width="46.28515625" customWidth="1"/>
    <col min="3" max="3" width="11.28515625" customWidth="1"/>
    <col min="4" max="4" width="2.140625" customWidth="1"/>
    <col min="5" max="5" width="14.5703125" customWidth="1"/>
    <col min="6" max="6" width="11.7109375" customWidth="1"/>
    <col min="7" max="7" width="20.7109375" customWidth="1"/>
    <col min="8" max="8" width="1" customWidth="1"/>
    <col min="9" max="9" width="14.42578125" customWidth="1"/>
    <col min="10" max="10" width="12" customWidth="1"/>
    <col min="11" max="11" width="21.140625" customWidth="1"/>
    <col min="12" max="12" width="2" customWidth="1"/>
    <col min="13" max="13" width="13.5703125" customWidth="1"/>
    <col min="14" max="14" width="14.5703125" customWidth="1"/>
    <col min="15" max="15" width="20.140625" customWidth="1"/>
    <col min="16" max="16" width="2" customWidth="1"/>
    <col min="17" max="17" width="12.7109375" customWidth="1"/>
    <col min="18" max="18" width="13.28515625" customWidth="1"/>
    <col min="19" max="19" width="21" customWidth="1"/>
    <col min="20" max="20" width="2" customWidth="1"/>
    <col min="21" max="26" width="10" customWidth="1"/>
  </cols>
  <sheetData>
    <row r="3" spans="1:19" ht="27" customHeight="1" x14ac:dyDescent="0.3">
      <c r="A3" s="284" t="s">
        <v>0</v>
      </c>
      <c r="B3" s="28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84"/>
    </row>
    <row r="4" spans="1:19" ht="24" customHeight="1" x14ac:dyDescent="0.3">
      <c r="A4" s="286" t="s">
        <v>1</v>
      </c>
      <c r="B4" s="28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84"/>
    </row>
    <row r="5" spans="1:19" ht="24" customHeight="1" x14ac:dyDescent="0.3">
      <c r="A5" s="287" t="s">
        <v>2</v>
      </c>
      <c r="B5" s="256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85"/>
    </row>
    <row r="6" spans="1:19" ht="26.25" customHeight="1" x14ac:dyDescent="0.25">
      <c r="A6" s="253" t="s">
        <v>3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4"/>
      <c r="O6" s="254"/>
      <c r="P6" s="254"/>
      <c r="Q6" s="254"/>
      <c r="R6" s="254"/>
      <c r="S6" s="288"/>
    </row>
    <row r="7" spans="1:19" ht="29.25" customHeight="1" x14ac:dyDescent="0.25">
      <c r="A7" s="289" t="s">
        <v>159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90"/>
    </row>
    <row r="8" spans="1:19" ht="24" customHeight="1" x14ac:dyDescent="0.25">
      <c r="A8" s="291" t="s">
        <v>160</v>
      </c>
      <c r="B8" s="293" t="s">
        <v>6</v>
      </c>
      <c r="C8" s="295" t="s">
        <v>7</v>
      </c>
      <c r="D8" s="86"/>
      <c r="E8" s="283">
        <v>2024</v>
      </c>
      <c r="F8" s="238"/>
      <c r="G8" s="239"/>
      <c r="H8" s="87"/>
      <c r="I8" s="283">
        <v>2025</v>
      </c>
      <c r="J8" s="238"/>
      <c r="K8" s="239"/>
      <c r="L8" s="87"/>
      <c r="M8" s="283">
        <v>2026</v>
      </c>
      <c r="N8" s="238"/>
      <c r="O8" s="239"/>
      <c r="P8" s="87"/>
      <c r="Q8" s="283">
        <v>2027</v>
      </c>
      <c r="R8" s="238"/>
      <c r="S8" s="239"/>
    </row>
    <row r="9" spans="1:19" ht="31.5" customHeight="1" x14ac:dyDescent="0.25">
      <c r="A9" s="292"/>
      <c r="B9" s="294"/>
      <c r="C9" s="296"/>
      <c r="D9" s="86"/>
      <c r="E9" s="89" t="s">
        <v>8</v>
      </c>
      <c r="F9" s="90" t="s">
        <v>161</v>
      </c>
      <c r="G9" s="91" t="s">
        <v>10</v>
      </c>
      <c r="H9" s="92"/>
      <c r="I9" s="89" t="s">
        <v>8</v>
      </c>
      <c r="J9" s="90" t="s">
        <v>161</v>
      </c>
      <c r="K9" s="91" t="s">
        <v>10</v>
      </c>
      <c r="L9" s="92"/>
      <c r="M9" s="89" t="s">
        <v>8</v>
      </c>
      <c r="N9" s="90" t="s">
        <v>161</v>
      </c>
      <c r="O9" s="91" t="s">
        <v>10</v>
      </c>
      <c r="P9" s="92"/>
      <c r="Q9" s="89" t="s">
        <v>8</v>
      </c>
      <c r="R9" s="90" t="s">
        <v>161</v>
      </c>
      <c r="S9" s="91" t="s">
        <v>10</v>
      </c>
    </row>
    <row r="10" spans="1:19" ht="72" customHeight="1" x14ac:dyDescent="0.25">
      <c r="A10" s="93" t="s">
        <v>162</v>
      </c>
      <c r="B10" s="94" t="s">
        <v>163</v>
      </c>
      <c r="C10" s="95" t="s">
        <v>164</v>
      </c>
      <c r="D10" s="86"/>
      <c r="E10" s="96">
        <v>72</v>
      </c>
      <c r="F10" s="97">
        <v>92865</v>
      </c>
      <c r="G10" s="212">
        <f>+ROUND(E10*F10,0)</f>
        <v>6686280</v>
      </c>
      <c r="H10" s="98"/>
      <c r="I10" s="96">
        <v>143</v>
      </c>
      <c r="J10" s="97">
        <v>98186</v>
      </c>
      <c r="K10" s="212">
        <f>+ROUND(I10*J10,0)</f>
        <v>14040598</v>
      </c>
      <c r="L10" s="98"/>
      <c r="M10" s="96">
        <v>143</v>
      </c>
      <c r="N10" s="97">
        <v>101357</v>
      </c>
      <c r="O10" s="212">
        <f>+ROUND(M10*N10,0)</f>
        <v>14494051</v>
      </c>
      <c r="P10" s="98"/>
      <c r="Q10" s="96">
        <v>71</v>
      </c>
      <c r="R10" s="97">
        <v>104398</v>
      </c>
      <c r="S10" s="212">
        <f>+ROUND(Q10*R10,0)</f>
        <v>7412258</v>
      </c>
    </row>
    <row r="11" spans="1:19" ht="70.5" customHeight="1" x14ac:dyDescent="0.25">
      <c r="A11" s="100" t="s">
        <v>165</v>
      </c>
      <c r="B11" s="101" t="s">
        <v>166</v>
      </c>
      <c r="C11" s="102" t="s">
        <v>164</v>
      </c>
      <c r="D11" s="86"/>
      <c r="E11" s="96">
        <v>36</v>
      </c>
      <c r="F11" s="97">
        <v>415932</v>
      </c>
      <c r="G11" s="212">
        <f>+ROUND(E11*F11,0)</f>
        <v>14973552</v>
      </c>
      <c r="H11" s="98"/>
      <c r="I11" s="96">
        <v>72</v>
      </c>
      <c r="J11" s="97">
        <v>439765</v>
      </c>
      <c r="K11" s="212">
        <f t="shared" ref="K11:K23" si="0">+ROUND(I11*J11,0)</f>
        <v>31663080</v>
      </c>
      <c r="L11" s="98"/>
      <c r="M11" s="96">
        <v>72</v>
      </c>
      <c r="N11" s="97">
        <v>453969</v>
      </c>
      <c r="O11" s="212">
        <f>+ROUND(M11*N11,0)</f>
        <v>32685768</v>
      </c>
      <c r="P11" s="98"/>
      <c r="Q11" s="96">
        <v>36</v>
      </c>
      <c r="R11" s="97">
        <v>467588</v>
      </c>
      <c r="S11" s="212">
        <f>+ROUND(Q11*R11,0)</f>
        <v>16833168</v>
      </c>
    </row>
    <row r="12" spans="1:19" ht="42.75" customHeight="1" x14ac:dyDescent="0.25">
      <c r="A12" s="100" t="s">
        <v>167</v>
      </c>
      <c r="B12" s="101" t="s">
        <v>168</v>
      </c>
      <c r="C12" s="102" t="s">
        <v>164</v>
      </c>
      <c r="D12" s="86"/>
      <c r="E12" s="96">
        <v>22</v>
      </c>
      <c r="F12" s="97">
        <v>46174</v>
      </c>
      <c r="G12" s="212">
        <f t="shared" ref="G12:G23" si="1">+ROUND(E12*F12,0)</f>
        <v>1015828</v>
      </c>
      <c r="H12" s="98"/>
      <c r="I12" s="96">
        <v>43</v>
      </c>
      <c r="J12" s="97">
        <v>48820</v>
      </c>
      <c r="K12" s="212">
        <f t="shared" si="0"/>
        <v>2099260</v>
      </c>
      <c r="L12" s="98"/>
      <c r="M12" s="96">
        <v>43</v>
      </c>
      <c r="N12" s="97">
        <v>50397</v>
      </c>
      <c r="O12" s="212">
        <f t="shared" ref="O12:O23" si="2">+ROUND(M12*N12,0)</f>
        <v>2167071</v>
      </c>
      <c r="P12" s="98"/>
      <c r="Q12" s="96">
        <v>21</v>
      </c>
      <c r="R12" s="97">
        <v>51909</v>
      </c>
      <c r="S12" s="212">
        <f t="shared" ref="S12:S23" si="3">+ROUND(Q12*R12,0)</f>
        <v>1090089</v>
      </c>
    </row>
    <row r="13" spans="1:19" ht="61.5" customHeight="1" x14ac:dyDescent="0.25">
      <c r="A13" s="100" t="s">
        <v>169</v>
      </c>
      <c r="B13" s="101" t="s">
        <v>170</v>
      </c>
      <c r="C13" s="102" t="s">
        <v>171</v>
      </c>
      <c r="D13" s="86"/>
      <c r="E13" s="96">
        <v>4</v>
      </c>
      <c r="F13" s="97">
        <v>215409</v>
      </c>
      <c r="G13" s="212">
        <f t="shared" si="1"/>
        <v>861636</v>
      </c>
      <c r="H13" s="98"/>
      <c r="I13" s="96">
        <v>7</v>
      </c>
      <c r="J13" s="97">
        <v>227752</v>
      </c>
      <c r="K13" s="212">
        <f t="shared" si="0"/>
        <v>1594264</v>
      </c>
      <c r="L13" s="98"/>
      <c r="M13" s="96">
        <v>7</v>
      </c>
      <c r="N13" s="97">
        <v>235108</v>
      </c>
      <c r="O13" s="212">
        <f t="shared" si="2"/>
        <v>1645756</v>
      </c>
      <c r="P13" s="98"/>
      <c r="Q13" s="96">
        <v>3</v>
      </c>
      <c r="R13" s="97">
        <v>242161</v>
      </c>
      <c r="S13" s="212">
        <f t="shared" si="3"/>
        <v>726483</v>
      </c>
    </row>
    <row r="14" spans="1:19" ht="60" customHeight="1" x14ac:dyDescent="0.25">
      <c r="A14" s="100" t="s">
        <v>172</v>
      </c>
      <c r="B14" s="101" t="s">
        <v>173</v>
      </c>
      <c r="C14" s="102" t="s">
        <v>174</v>
      </c>
      <c r="D14" s="86"/>
      <c r="E14" s="96">
        <v>11</v>
      </c>
      <c r="F14" s="97">
        <v>36939</v>
      </c>
      <c r="G14" s="212">
        <f t="shared" si="1"/>
        <v>406329</v>
      </c>
      <c r="H14" s="98"/>
      <c r="I14" s="96">
        <v>22</v>
      </c>
      <c r="J14" s="97">
        <v>39056</v>
      </c>
      <c r="K14" s="212">
        <f t="shared" si="0"/>
        <v>859232</v>
      </c>
      <c r="L14" s="98"/>
      <c r="M14" s="96">
        <v>22</v>
      </c>
      <c r="N14" s="97">
        <v>40318</v>
      </c>
      <c r="O14" s="212">
        <f t="shared" si="2"/>
        <v>886996</v>
      </c>
      <c r="P14" s="98"/>
      <c r="Q14" s="96">
        <v>11</v>
      </c>
      <c r="R14" s="97">
        <v>41528</v>
      </c>
      <c r="S14" s="212">
        <f t="shared" si="3"/>
        <v>456808</v>
      </c>
    </row>
    <row r="15" spans="1:19" ht="78.75" customHeight="1" x14ac:dyDescent="0.25">
      <c r="A15" s="100" t="s">
        <v>175</v>
      </c>
      <c r="B15" s="101" t="s">
        <v>176</v>
      </c>
      <c r="C15" s="102" t="s">
        <v>164</v>
      </c>
      <c r="D15" s="86"/>
      <c r="E15" s="96">
        <v>1</v>
      </c>
      <c r="F15" s="97">
        <v>453617</v>
      </c>
      <c r="G15" s="212">
        <f t="shared" si="1"/>
        <v>453617</v>
      </c>
      <c r="H15" s="98"/>
      <c r="I15" s="96">
        <v>1</v>
      </c>
      <c r="J15" s="97">
        <v>479609</v>
      </c>
      <c r="K15" s="212">
        <f t="shared" si="0"/>
        <v>479609</v>
      </c>
      <c r="L15" s="98"/>
      <c r="M15" s="96">
        <v>1</v>
      </c>
      <c r="N15" s="97">
        <v>495100</v>
      </c>
      <c r="O15" s="212">
        <f t="shared" si="2"/>
        <v>495100</v>
      </c>
      <c r="P15" s="98"/>
      <c r="Q15" s="96">
        <v>1</v>
      </c>
      <c r="R15" s="97">
        <v>509953</v>
      </c>
      <c r="S15" s="212">
        <f t="shared" si="3"/>
        <v>509953</v>
      </c>
    </row>
    <row r="16" spans="1:19" ht="42.75" customHeight="1" x14ac:dyDescent="0.25">
      <c r="A16" s="100" t="s">
        <v>177</v>
      </c>
      <c r="B16" s="101" t="s">
        <v>178</v>
      </c>
      <c r="C16" s="102" t="s">
        <v>164</v>
      </c>
      <c r="D16" s="86"/>
      <c r="E16" s="96">
        <v>15</v>
      </c>
      <c r="F16" s="97">
        <v>47680</v>
      </c>
      <c r="G16" s="212">
        <f t="shared" si="1"/>
        <v>715200</v>
      </c>
      <c r="H16" s="98"/>
      <c r="I16" s="96">
        <v>29</v>
      </c>
      <c r="J16" s="97">
        <v>50412</v>
      </c>
      <c r="K16" s="212">
        <f t="shared" si="0"/>
        <v>1461948</v>
      </c>
      <c r="L16" s="98"/>
      <c r="M16" s="96">
        <v>29</v>
      </c>
      <c r="N16" s="97">
        <v>52040</v>
      </c>
      <c r="O16" s="212">
        <f t="shared" si="2"/>
        <v>1509160</v>
      </c>
      <c r="P16" s="98"/>
      <c r="Q16" s="96">
        <v>14</v>
      </c>
      <c r="R16" s="97">
        <v>53601</v>
      </c>
      <c r="S16" s="212">
        <f t="shared" si="3"/>
        <v>750414</v>
      </c>
    </row>
    <row r="17" spans="1:19" ht="32.25" customHeight="1" x14ac:dyDescent="0.25">
      <c r="A17" s="100" t="s">
        <v>179</v>
      </c>
      <c r="B17" s="101" t="s">
        <v>180</v>
      </c>
      <c r="C17" s="102" t="s">
        <v>164</v>
      </c>
      <c r="D17" s="86"/>
      <c r="E17" s="96">
        <v>2</v>
      </c>
      <c r="F17" s="97">
        <v>524380</v>
      </c>
      <c r="G17" s="212">
        <f t="shared" si="1"/>
        <v>1048760</v>
      </c>
      <c r="H17" s="98"/>
      <c r="I17" s="96">
        <v>3</v>
      </c>
      <c r="J17" s="97">
        <v>554427</v>
      </c>
      <c r="K17" s="212">
        <f t="shared" si="0"/>
        <v>1663281</v>
      </c>
      <c r="L17" s="98"/>
      <c r="M17" s="96">
        <v>3</v>
      </c>
      <c r="N17" s="97">
        <v>572335</v>
      </c>
      <c r="O17" s="212">
        <f t="shared" si="2"/>
        <v>1717005</v>
      </c>
      <c r="P17" s="98"/>
      <c r="Q17" s="96">
        <v>1</v>
      </c>
      <c r="R17" s="97">
        <v>589505</v>
      </c>
      <c r="S17" s="212">
        <f t="shared" si="3"/>
        <v>589505</v>
      </c>
    </row>
    <row r="18" spans="1:19" ht="32.25" customHeight="1" x14ac:dyDescent="0.25">
      <c r="A18" s="100" t="s">
        <v>181</v>
      </c>
      <c r="B18" s="101" t="s">
        <v>182</v>
      </c>
      <c r="C18" s="102" t="s">
        <v>164</v>
      </c>
      <c r="D18" s="86"/>
      <c r="E18" s="96">
        <v>15</v>
      </c>
      <c r="F18" s="97">
        <v>41730</v>
      </c>
      <c r="G18" s="212">
        <f t="shared" si="1"/>
        <v>625950</v>
      </c>
      <c r="H18" s="98"/>
      <c r="I18" s="96">
        <v>29</v>
      </c>
      <c r="J18" s="97">
        <v>44121</v>
      </c>
      <c r="K18" s="212">
        <f t="shared" si="0"/>
        <v>1279509</v>
      </c>
      <c r="L18" s="98"/>
      <c r="M18" s="96">
        <v>29</v>
      </c>
      <c r="N18" s="97">
        <v>45546</v>
      </c>
      <c r="O18" s="212">
        <f t="shared" si="2"/>
        <v>1320834</v>
      </c>
      <c r="P18" s="98"/>
      <c r="Q18" s="96">
        <v>14</v>
      </c>
      <c r="R18" s="97">
        <v>46912</v>
      </c>
      <c r="S18" s="212">
        <f t="shared" si="3"/>
        <v>656768</v>
      </c>
    </row>
    <row r="19" spans="1:19" ht="25.5" customHeight="1" x14ac:dyDescent="0.25">
      <c r="A19" s="100" t="s">
        <v>183</v>
      </c>
      <c r="B19" s="101" t="s">
        <v>184</v>
      </c>
      <c r="C19" s="102" t="s">
        <v>164</v>
      </c>
      <c r="D19" s="86"/>
      <c r="E19" s="96">
        <v>15</v>
      </c>
      <c r="F19" s="97">
        <v>132379</v>
      </c>
      <c r="G19" s="212">
        <f t="shared" si="1"/>
        <v>1985685</v>
      </c>
      <c r="H19" s="98"/>
      <c r="I19" s="96">
        <v>29</v>
      </c>
      <c r="J19" s="97">
        <v>139964</v>
      </c>
      <c r="K19" s="212">
        <f t="shared" si="0"/>
        <v>4058956</v>
      </c>
      <c r="L19" s="98"/>
      <c r="M19" s="96">
        <v>29</v>
      </c>
      <c r="N19" s="97">
        <v>144485</v>
      </c>
      <c r="O19" s="212">
        <f t="shared" si="2"/>
        <v>4190065</v>
      </c>
      <c r="P19" s="98"/>
      <c r="Q19" s="96">
        <v>14</v>
      </c>
      <c r="R19" s="97">
        <v>148820</v>
      </c>
      <c r="S19" s="212">
        <f t="shared" si="3"/>
        <v>2083480</v>
      </c>
    </row>
    <row r="20" spans="1:19" ht="29.25" customHeight="1" x14ac:dyDescent="0.25">
      <c r="A20" s="100" t="s">
        <v>185</v>
      </c>
      <c r="B20" s="101" t="s">
        <v>186</v>
      </c>
      <c r="C20" s="102" t="s">
        <v>164</v>
      </c>
      <c r="D20" s="86"/>
      <c r="E20" s="96">
        <v>1</v>
      </c>
      <c r="F20" s="97">
        <v>334689</v>
      </c>
      <c r="G20" s="212">
        <f t="shared" si="1"/>
        <v>334689</v>
      </c>
      <c r="H20" s="98"/>
      <c r="I20" s="96">
        <v>1</v>
      </c>
      <c r="J20" s="97">
        <v>353867</v>
      </c>
      <c r="K20" s="212">
        <f t="shared" si="0"/>
        <v>353867</v>
      </c>
      <c r="L20" s="98"/>
      <c r="M20" s="96">
        <v>1</v>
      </c>
      <c r="N20" s="97">
        <v>365297</v>
      </c>
      <c r="O20" s="212">
        <f t="shared" si="2"/>
        <v>365297</v>
      </c>
      <c r="P20" s="98"/>
      <c r="Q20" s="96">
        <v>1</v>
      </c>
      <c r="R20" s="97">
        <v>376256</v>
      </c>
      <c r="S20" s="212">
        <f t="shared" si="3"/>
        <v>376256</v>
      </c>
    </row>
    <row r="21" spans="1:19" ht="48" customHeight="1" x14ac:dyDescent="0.25">
      <c r="A21" s="100" t="s">
        <v>187</v>
      </c>
      <c r="B21" s="101" t="s">
        <v>188</v>
      </c>
      <c r="C21" s="102" t="s">
        <v>164</v>
      </c>
      <c r="D21" s="86"/>
      <c r="E21" s="96">
        <v>2</v>
      </c>
      <c r="F21" s="97">
        <v>50347</v>
      </c>
      <c r="G21" s="212">
        <f t="shared" si="1"/>
        <v>100694</v>
      </c>
      <c r="H21" s="98"/>
      <c r="I21" s="96">
        <v>3</v>
      </c>
      <c r="J21" s="97">
        <v>53232</v>
      </c>
      <c r="K21" s="212">
        <f t="shared" si="0"/>
        <v>159696</v>
      </c>
      <c r="L21" s="98"/>
      <c r="M21" s="96">
        <v>3</v>
      </c>
      <c r="N21" s="97">
        <v>54951</v>
      </c>
      <c r="O21" s="212">
        <f t="shared" si="2"/>
        <v>164853</v>
      </c>
      <c r="P21" s="98"/>
      <c r="Q21" s="96">
        <v>1</v>
      </c>
      <c r="R21" s="97">
        <v>56600</v>
      </c>
      <c r="S21" s="212">
        <f t="shared" si="3"/>
        <v>56600</v>
      </c>
    </row>
    <row r="22" spans="1:19" ht="69.75" customHeight="1" x14ac:dyDescent="0.25">
      <c r="A22" s="100" t="s">
        <v>189</v>
      </c>
      <c r="B22" s="101" t="s">
        <v>190</v>
      </c>
      <c r="C22" s="102" t="s">
        <v>164</v>
      </c>
      <c r="D22" s="86"/>
      <c r="E22" s="103">
        <v>2</v>
      </c>
      <c r="F22" s="97">
        <v>599909</v>
      </c>
      <c r="G22" s="212">
        <f t="shared" si="1"/>
        <v>1199818</v>
      </c>
      <c r="H22" s="98"/>
      <c r="I22" s="103">
        <v>4</v>
      </c>
      <c r="J22" s="97">
        <v>634284</v>
      </c>
      <c r="K22" s="212">
        <f t="shared" si="0"/>
        <v>2537136</v>
      </c>
      <c r="L22" s="98"/>
      <c r="M22" s="96">
        <v>4</v>
      </c>
      <c r="N22" s="97">
        <v>654771</v>
      </c>
      <c r="O22" s="212">
        <f t="shared" si="2"/>
        <v>2619084</v>
      </c>
      <c r="P22" s="98"/>
      <c r="Q22" s="96">
        <v>2</v>
      </c>
      <c r="R22" s="97">
        <v>674414</v>
      </c>
      <c r="S22" s="212">
        <f t="shared" si="3"/>
        <v>1348828</v>
      </c>
    </row>
    <row r="23" spans="1:19" ht="77.25" customHeight="1" x14ac:dyDescent="0.25">
      <c r="A23" s="215" t="s">
        <v>191</v>
      </c>
      <c r="B23" s="216" t="s">
        <v>192</v>
      </c>
      <c r="C23" s="217" t="s">
        <v>164</v>
      </c>
      <c r="D23" s="86"/>
      <c r="E23" s="103">
        <v>4</v>
      </c>
      <c r="F23" s="97">
        <v>137805</v>
      </c>
      <c r="G23" s="212">
        <f t="shared" si="1"/>
        <v>551220</v>
      </c>
      <c r="H23" s="98"/>
      <c r="I23" s="103">
        <v>8</v>
      </c>
      <c r="J23" s="97">
        <v>145701</v>
      </c>
      <c r="K23" s="212">
        <f t="shared" si="0"/>
        <v>1165608</v>
      </c>
      <c r="L23" s="98"/>
      <c r="M23" s="96">
        <v>8</v>
      </c>
      <c r="N23" s="97">
        <v>150407</v>
      </c>
      <c r="O23" s="212">
        <f t="shared" si="2"/>
        <v>1203256</v>
      </c>
      <c r="P23" s="98"/>
      <c r="Q23" s="96">
        <v>4</v>
      </c>
      <c r="R23" s="97">
        <v>154919</v>
      </c>
      <c r="S23" s="212">
        <f t="shared" si="3"/>
        <v>619676</v>
      </c>
    </row>
    <row r="24" spans="1:19" ht="51" customHeight="1" x14ac:dyDescent="0.25">
      <c r="A24" s="281" t="s">
        <v>193</v>
      </c>
      <c r="B24" s="242"/>
      <c r="C24" s="243"/>
      <c r="D24" s="86"/>
      <c r="E24" s="281" t="s">
        <v>194</v>
      </c>
      <c r="F24" s="282"/>
      <c r="G24" s="104">
        <f>SUM(G10:G23)</f>
        <v>30959258</v>
      </c>
      <c r="H24" s="105"/>
      <c r="I24" s="281" t="s">
        <v>194</v>
      </c>
      <c r="J24" s="282"/>
      <c r="K24" s="104">
        <f>SUM(K10:K23)</f>
        <v>63416044</v>
      </c>
      <c r="L24" s="105"/>
      <c r="M24" s="281" t="s">
        <v>194</v>
      </c>
      <c r="N24" s="242"/>
      <c r="O24" s="104">
        <f>SUM(O10:O23)</f>
        <v>65464296</v>
      </c>
      <c r="P24" s="98"/>
      <c r="Q24" s="281" t="s">
        <v>194</v>
      </c>
      <c r="R24" s="242"/>
      <c r="S24" s="104">
        <f>SUM(S10:S23)</f>
        <v>33510286</v>
      </c>
    </row>
    <row r="25" spans="1:19" ht="6" customHeight="1" x14ac:dyDescent="0.25">
      <c r="A25" s="106"/>
      <c r="B25" s="107"/>
      <c r="C25" s="108"/>
      <c r="D25" s="109"/>
      <c r="E25" s="110"/>
      <c r="F25" s="111"/>
      <c r="G25" s="112"/>
      <c r="H25" s="113"/>
      <c r="I25" s="110"/>
      <c r="J25" s="111"/>
      <c r="K25" s="114"/>
      <c r="L25" s="115"/>
      <c r="M25" s="110"/>
      <c r="N25" s="111"/>
      <c r="O25" s="114"/>
      <c r="P25" s="99"/>
      <c r="Q25" s="110"/>
      <c r="R25" s="111"/>
      <c r="S25" s="114"/>
    </row>
    <row r="26" spans="1:19" ht="60.75" customHeight="1" x14ac:dyDescent="0.25">
      <c r="A26" s="275" t="s">
        <v>195</v>
      </c>
      <c r="B26" s="276"/>
      <c r="C26" s="277"/>
      <c r="D26" s="109"/>
      <c r="E26" s="275" t="s">
        <v>196</v>
      </c>
      <c r="F26" s="278"/>
      <c r="G26" s="116">
        <f>'P.O. OBRA POR VIGENCIA'!G139+'P.O. SUMINISTRO POR VIGENCIA'!G24</f>
        <v>2815721000</v>
      </c>
      <c r="H26" s="115"/>
      <c r="I26" s="275" t="s">
        <v>196</v>
      </c>
      <c r="J26" s="278"/>
      <c r="K26" s="116">
        <f>'P.O. OBRA POR VIGENCIA'!K139+'P.O. SUMINISTRO POR VIGENCIA'!K24</f>
        <v>6209487857</v>
      </c>
      <c r="L26" s="115"/>
      <c r="M26" s="275" t="s">
        <v>196</v>
      </c>
      <c r="N26" s="276"/>
      <c r="O26" s="116">
        <f>'P.O. OBRA POR VIGENCIA'!O139+'P.O. SUMINISTRO POR VIGENCIA'!O24</f>
        <v>6423895143</v>
      </c>
      <c r="P26" s="99"/>
      <c r="Q26" s="275" t="s">
        <v>196</v>
      </c>
      <c r="R26" s="276"/>
      <c r="S26" s="116">
        <f>'P.O. OBRA POR VIGENCIA'!S139+'P.O. SUMINISTRO POR VIGENCIA'!S24</f>
        <v>3322369428</v>
      </c>
    </row>
    <row r="27" spans="1:19" ht="12" customHeight="1" x14ac:dyDescent="0.25">
      <c r="A27" s="88"/>
      <c r="B27" s="88"/>
      <c r="C27" s="88"/>
      <c r="D27" s="109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</row>
    <row r="28" spans="1:19" ht="63.75" customHeight="1" x14ac:dyDescent="0.25">
      <c r="A28" s="279" t="s">
        <v>197</v>
      </c>
      <c r="B28" s="247"/>
      <c r="C28" s="247"/>
      <c r="D28" s="247"/>
      <c r="E28" s="247"/>
      <c r="F28" s="247"/>
      <c r="G28" s="247"/>
      <c r="H28" s="247"/>
      <c r="I28" s="247"/>
      <c r="J28" s="247"/>
      <c r="K28" s="248"/>
      <c r="L28" s="88"/>
      <c r="M28" s="280">
        <f>G26+K26+O26+S26</f>
        <v>18771473428</v>
      </c>
      <c r="N28" s="247"/>
      <c r="O28" s="247"/>
      <c r="P28" s="247"/>
      <c r="Q28" s="247"/>
      <c r="R28" s="247"/>
      <c r="S28" s="248"/>
    </row>
    <row r="29" spans="1:19" ht="12" customHeight="1" thickBot="1" x14ac:dyDescent="0.3">
      <c r="A29" s="88"/>
      <c r="B29" s="88"/>
      <c r="C29" s="88"/>
      <c r="D29" s="109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</row>
    <row r="30" spans="1:19" ht="66.75" customHeight="1" thickBot="1" x14ac:dyDescent="0.3">
      <c r="A30" s="273" t="s">
        <v>198</v>
      </c>
      <c r="B30" s="247"/>
      <c r="C30" s="248"/>
      <c r="D30" s="109"/>
      <c r="E30" s="274">
        <f>+G26*7</f>
        <v>19710047000</v>
      </c>
      <c r="F30" s="247"/>
      <c r="G30" s="248"/>
      <c r="H30" s="115"/>
      <c r="I30" s="274">
        <f>+K26*7</f>
        <v>43466414999</v>
      </c>
      <c r="J30" s="247"/>
      <c r="K30" s="248"/>
      <c r="L30" s="115"/>
      <c r="M30" s="274">
        <f>+O26*7</f>
        <v>44967266001</v>
      </c>
      <c r="N30" s="247"/>
      <c r="O30" s="248"/>
      <c r="P30" s="99"/>
      <c r="Q30" s="274">
        <f>+S26*7</f>
        <v>23256585996</v>
      </c>
      <c r="R30" s="247"/>
      <c r="S30" s="248"/>
    </row>
    <row r="31" spans="1:19" ht="12.75" customHeight="1" x14ac:dyDescent="0.25">
      <c r="A31" s="117"/>
      <c r="B31" s="117"/>
      <c r="C31" s="117"/>
      <c r="D31" s="109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88"/>
      <c r="Q31" s="88"/>
      <c r="R31" s="88"/>
      <c r="S31" s="88"/>
    </row>
    <row r="32" spans="1:19" ht="63.75" customHeight="1" x14ac:dyDescent="0.25">
      <c r="A32" s="273" t="s">
        <v>199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8"/>
      <c r="L32" s="88"/>
      <c r="M32" s="274">
        <f>E30+I30+M30+Q30</f>
        <v>131400313996</v>
      </c>
      <c r="N32" s="247"/>
      <c r="O32" s="247"/>
      <c r="P32" s="247"/>
      <c r="Q32" s="247"/>
      <c r="R32" s="247"/>
      <c r="S32" s="247"/>
    </row>
    <row r="34" spans="1:17" ht="15" customHeight="1" thickBot="1" x14ac:dyDescent="0.3">
      <c r="E34" s="193"/>
      <c r="I34" s="193"/>
      <c r="M34" s="193"/>
      <c r="Q34" s="193"/>
    </row>
    <row r="35" spans="1:17" ht="42" customHeight="1" x14ac:dyDescent="0.25">
      <c r="A35" s="264" t="s">
        <v>213</v>
      </c>
      <c r="B35" s="265"/>
      <c r="C35" s="265"/>
      <c r="D35" s="265"/>
      <c r="E35" s="265"/>
      <c r="F35" s="265"/>
      <c r="G35" s="266"/>
    </row>
    <row r="36" spans="1:17" ht="42" customHeight="1" x14ac:dyDescent="0.25">
      <c r="A36" s="267" t="s">
        <v>214</v>
      </c>
      <c r="B36" s="268"/>
      <c r="C36" s="268"/>
      <c r="D36" s="268"/>
      <c r="E36" s="268"/>
      <c r="F36" s="268"/>
      <c r="G36" s="269"/>
    </row>
    <row r="37" spans="1:17" ht="42" customHeight="1" x14ac:dyDescent="0.25">
      <c r="A37" s="267" t="s">
        <v>215</v>
      </c>
      <c r="B37" s="268"/>
      <c r="C37" s="268"/>
      <c r="D37" s="268"/>
      <c r="E37" s="268"/>
      <c r="F37" s="268"/>
      <c r="G37" s="269"/>
    </row>
    <row r="38" spans="1:17" ht="42" customHeight="1" thickBot="1" x14ac:dyDescent="0.3">
      <c r="A38" s="270" t="s">
        <v>216</v>
      </c>
      <c r="B38" s="271"/>
      <c r="C38" s="271"/>
      <c r="D38" s="271"/>
      <c r="E38" s="271"/>
      <c r="F38" s="272"/>
      <c r="G38" s="214">
        <v>0.19</v>
      </c>
    </row>
  </sheetData>
  <mergeCells count="35">
    <mergeCell ref="I8:K8"/>
    <mergeCell ref="M8:O8"/>
    <mergeCell ref="A3:B3"/>
    <mergeCell ref="A4:B4"/>
    <mergeCell ref="A5:B5"/>
    <mergeCell ref="A6:S6"/>
    <mergeCell ref="A7:S7"/>
    <mergeCell ref="A8:A9"/>
    <mergeCell ref="B8:B9"/>
    <mergeCell ref="Q8:S8"/>
    <mergeCell ref="C8:C9"/>
    <mergeCell ref="E8:G8"/>
    <mergeCell ref="A24:C24"/>
    <mergeCell ref="E24:F24"/>
    <mergeCell ref="I24:J24"/>
    <mergeCell ref="M24:N24"/>
    <mergeCell ref="Q24:R24"/>
    <mergeCell ref="M32:S32"/>
    <mergeCell ref="A26:C26"/>
    <mergeCell ref="E26:F26"/>
    <mergeCell ref="I26:J26"/>
    <mergeCell ref="M26:N26"/>
    <mergeCell ref="Q26:R26"/>
    <mergeCell ref="A28:K28"/>
    <mergeCell ref="M28:S28"/>
    <mergeCell ref="A30:C30"/>
    <mergeCell ref="E30:G30"/>
    <mergeCell ref="I30:K30"/>
    <mergeCell ref="M30:O30"/>
    <mergeCell ref="Q30:S30"/>
    <mergeCell ref="A35:G35"/>
    <mergeCell ref="A36:G36"/>
    <mergeCell ref="A37:G37"/>
    <mergeCell ref="A38:F38"/>
    <mergeCell ref="A32:K32"/>
  </mergeCells>
  <printOptions horizontalCentered="1"/>
  <pageMargins left="0.78740157480314965" right="0.78740157480314965" top="0.78740157480314965" bottom="0.78740157480314965" header="0" footer="0"/>
  <pageSetup scale="4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FF"/>
  </sheetPr>
  <dimension ref="A3:V148"/>
  <sheetViews>
    <sheetView topLeftCell="A15" zoomScale="80" zoomScaleNormal="80" workbookViewId="0">
      <selection activeCell="Q11" sqref="Q11:Q139"/>
    </sheetView>
  </sheetViews>
  <sheetFormatPr baseColWidth="10" defaultColWidth="12.5703125" defaultRowHeight="15" customHeight="1" outlineLevelRow="1" x14ac:dyDescent="0.25"/>
  <cols>
    <col min="1" max="1" width="6.140625" customWidth="1"/>
    <col min="2" max="2" width="76.42578125" customWidth="1"/>
    <col min="3" max="3" width="11.7109375" customWidth="1"/>
    <col min="4" max="4" width="1.85546875" customWidth="1"/>
    <col min="5" max="5" width="17.28515625" customWidth="1"/>
    <col min="6" max="7" width="21" customWidth="1"/>
    <col min="8" max="8" width="1.7109375" customWidth="1"/>
    <col min="9" max="9" width="13.140625" customWidth="1"/>
    <col min="10" max="11" width="21" customWidth="1"/>
    <col min="12" max="12" width="1.7109375" customWidth="1"/>
    <col min="13" max="13" width="13.85546875" customWidth="1"/>
    <col min="14" max="15" width="21" customWidth="1"/>
    <col min="16" max="16" width="1.7109375" customWidth="1"/>
    <col min="17" max="17" width="13.28515625" customWidth="1"/>
    <col min="18" max="19" width="21" customWidth="1"/>
    <col min="20" max="20" width="2.7109375" customWidth="1"/>
    <col min="21" max="21" width="10" customWidth="1"/>
    <col min="22" max="22" width="60.7109375" customWidth="1"/>
    <col min="23" max="26" width="10" customWidth="1"/>
  </cols>
  <sheetData>
    <row r="3" spans="1:22" ht="27" customHeight="1" x14ac:dyDescent="0.3">
      <c r="A3" s="4"/>
      <c r="B3" s="5" t="s">
        <v>0</v>
      </c>
      <c r="C3" s="2"/>
      <c r="D3" s="1"/>
      <c r="E3" s="1"/>
      <c r="F3" s="1"/>
      <c r="G3" s="1"/>
      <c r="H3" s="1"/>
      <c r="I3" s="1"/>
      <c r="J3" s="1"/>
      <c r="K3" s="1"/>
      <c r="L3" s="2"/>
      <c r="M3" s="1"/>
      <c r="N3" s="2"/>
      <c r="O3" s="2"/>
      <c r="P3" s="2"/>
      <c r="Q3" s="2"/>
      <c r="R3" s="2"/>
      <c r="S3" s="6"/>
      <c r="T3" s="3"/>
      <c r="U3" s="3"/>
      <c r="V3" s="2"/>
    </row>
    <row r="4" spans="1:22" ht="24" customHeight="1" x14ac:dyDescent="0.3">
      <c r="A4" s="4"/>
      <c r="B4" s="7" t="s">
        <v>1</v>
      </c>
      <c r="C4" s="2"/>
      <c r="D4" s="1"/>
      <c r="E4" s="1"/>
      <c r="F4" s="1"/>
      <c r="G4" s="1"/>
      <c r="H4" s="1"/>
      <c r="I4" s="1"/>
      <c r="J4" s="1"/>
      <c r="K4" s="1"/>
      <c r="L4" s="2"/>
      <c r="M4" s="1"/>
      <c r="N4" s="2"/>
      <c r="O4" s="2"/>
      <c r="P4" s="2"/>
      <c r="Q4" s="2"/>
      <c r="R4" s="2"/>
      <c r="S4" s="6"/>
      <c r="T4" s="3"/>
      <c r="U4" s="3"/>
      <c r="V4" s="2"/>
    </row>
    <row r="5" spans="1:22" ht="24" customHeight="1" x14ac:dyDescent="0.3">
      <c r="A5" s="8"/>
      <c r="B5" s="9" t="s">
        <v>2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1"/>
      <c r="N5" s="10"/>
      <c r="O5" s="10"/>
      <c r="P5" s="10"/>
      <c r="Q5" s="10"/>
      <c r="R5" s="10"/>
      <c r="S5" s="12"/>
      <c r="T5" s="3"/>
      <c r="U5" s="3"/>
      <c r="V5" s="2"/>
    </row>
    <row r="6" spans="1:22" ht="24" customHeight="1" x14ac:dyDescent="0.25">
      <c r="A6" s="297" t="s">
        <v>3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15"/>
      <c r="M6" s="298" t="s">
        <v>200</v>
      </c>
      <c r="N6" s="254"/>
      <c r="O6" s="288"/>
      <c r="P6" s="15"/>
      <c r="Q6" s="300"/>
      <c r="R6" s="254"/>
      <c r="S6" s="288"/>
      <c r="T6" s="17"/>
      <c r="U6" s="17"/>
      <c r="V6" s="79"/>
    </row>
    <row r="7" spans="1:22" ht="33" customHeight="1" x14ac:dyDescent="0.25">
      <c r="A7" s="289" t="s">
        <v>201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1"/>
      <c r="M7" s="299"/>
      <c r="N7" s="256"/>
      <c r="O7" s="290"/>
      <c r="P7" s="21"/>
      <c r="Q7" s="299"/>
      <c r="R7" s="256"/>
      <c r="S7" s="290"/>
      <c r="T7" s="17"/>
      <c r="U7" s="17"/>
      <c r="V7" s="79"/>
    </row>
    <row r="8" spans="1:22" ht="12.75" customHeight="1" x14ac:dyDescent="0.25">
      <c r="A8" s="118"/>
      <c r="B8" s="119"/>
      <c r="C8" s="120"/>
      <c r="D8" s="120"/>
      <c r="E8" s="20"/>
      <c r="F8" s="20"/>
      <c r="G8" s="20"/>
      <c r="H8" s="120"/>
      <c r="I8" s="20"/>
      <c r="J8" s="20"/>
      <c r="K8" s="20"/>
      <c r="L8" s="79"/>
      <c r="M8" s="121"/>
      <c r="N8" s="121"/>
      <c r="O8" s="121"/>
      <c r="P8" s="122"/>
      <c r="Q8" s="123"/>
      <c r="R8" s="123"/>
      <c r="S8" s="123"/>
      <c r="T8" s="17"/>
      <c r="U8" s="17"/>
      <c r="V8" s="79"/>
    </row>
    <row r="9" spans="1:22" ht="36" customHeight="1" x14ac:dyDescent="0.3">
      <c r="A9" s="257" t="s">
        <v>5</v>
      </c>
      <c r="B9" s="301" t="s">
        <v>6</v>
      </c>
      <c r="C9" s="261" t="s">
        <v>7</v>
      </c>
      <c r="D9" s="23"/>
      <c r="E9" s="263">
        <v>2024</v>
      </c>
      <c r="F9" s="247"/>
      <c r="G9" s="248"/>
      <c r="H9" s="24"/>
      <c r="I9" s="252">
        <v>2025</v>
      </c>
      <c r="J9" s="221"/>
      <c r="K9" s="222"/>
      <c r="L9" s="24"/>
      <c r="M9" s="252">
        <v>2026</v>
      </c>
      <c r="N9" s="221"/>
      <c r="O9" s="222"/>
      <c r="P9" s="2"/>
      <c r="Q9" s="252">
        <v>2027</v>
      </c>
      <c r="R9" s="221"/>
      <c r="S9" s="222"/>
      <c r="T9" s="25"/>
      <c r="U9" s="25"/>
      <c r="V9" s="124"/>
    </row>
    <row r="10" spans="1:22" ht="34.5" customHeight="1" thickBot="1" x14ac:dyDescent="0.3">
      <c r="A10" s="258"/>
      <c r="B10" s="302"/>
      <c r="C10" s="262"/>
      <c r="D10" s="23"/>
      <c r="E10" s="26" t="s">
        <v>8</v>
      </c>
      <c r="F10" s="27" t="s">
        <v>9</v>
      </c>
      <c r="G10" s="28" t="s">
        <v>10</v>
      </c>
      <c r="H10" s="29"/>
      <c r="I10" s="26" t="s">
        <v>8</v>
      </c>
      <c r="J10" s="27" t="s">
        <v>9</v>
      </c>
      <c r="K10" s="28" t="s">
        <v>10</v>
      </c>
      <c r="L10" s="30"/>
      <c r="M10" s="31" t="s">
        <v>8</v>
      </c>
      <c r="N10" s="32" t="s">
        <v>9</v>
      </c>
      <c r="O10" s="33" t="s">
        <v>10</v>
      </c>
      <c r="P10" s="30"/>
      <c r="Q10" s="31" t="s">
        <v>8</v>
      </c>
      <c r="R10" s="32" t="s">
        <v>9</v>
      </c>
      <c r="S10" s="33" t="s">
        <v>10</v>
      </c>
      <c r="T10" s="25"/>
      <c r="U10" s="25"/>
      <c r="V10" s="124"/>
    </row>
    <row r="11" spans="1:22" ht="47.25" outlineLevel="1" x14ac:dyDescent="0.25">
      <c r="A11" s="34">
        <v>1</v>
      </c>
      <c r="B11" s="35" t="s">
        <v>11</v>
      </c>
      <c r="C11" s="36" t="s">
        <v>12</v>
      </c>
      <c r="D11" s="23"/>
      <c r="E11" s="183">
        <v>46</v>
      </c>
      <c r="F11" s="125"/>
      <c r="G11" s="126">
        <f t="shared" ref="G11:G139" si="0">+ROUND(E11*F11,0)</f>
        <v>0</v>
      </c>
      <c r="H11" s="127"/>
      <c r="I11" s="37">
        <v>90</v>
      </c>
      <c r="J11" s="125"/>
      <c r="K11" s="128">
        <f t="shared" ref="K11:K139" si="1">+ROUND(I11*J11,2)</f>
        <v>0</v>
      </c>
      <c r="L11" s="40"/>
      <c r="M11" s="37">
        <v>90</v>
      </c>
      <c r="N11" s="125"/>
      <c r="O11" s="129">
        <f t="shared" ref="O11:O139" si="2">+ROUND(M11*N11,2)</f>
        <v>0</v>
      </c>
      <c r="P11" s="41"/>
      <c r="Q11" s="37">
        <v>45</v>
      </c>
      <c r="R11" s="125"/>
      <c r="S11" s="129">
        <f t="shared" ref="S11:S139" si="3">+ROUND(Q11*R11,2)</f>
        <v>0</v>
      </c>
      <c r="T11" s="25"/>
      <c r="U11" s="25"/>
      <c r="V11" s="130" t="str">
        <f t="shared" ref="V11:V139" si="4">B11</f>
        <v>Fabricación y suministro de tableros en lámina galvanizada C-16 E=1,5 mm, material reflectivo Tipo XI , película antigraffiti, para señales SP-SR-SI cumpliendo normatividad vigente. (Incluye elementos de fijación)</v>
      </c>
    </row>
    <row r="12" spans="1:22" ht="47.25" outlineLevel="1" x14ac:dyDescent="0.25">
      <c r="A12" s="34">
        <v>2</v>
      </c>
      <c r="B12" s="35" t="s">
        <v>13</v>
      </c>
      <c r="C12" s="36" t="s">
        <v>14</v>
      </c>
      <c r="D12" s="23"/>
      <c r="E12" s="185">
        <v>28</v>
      </c>
      <c r="F12" s="131"/>
      <c r="G12" s="132">
        <f t="shared" si="0"/>
        <v>0</v>
      </c>
      <c r="H12" s="127"/>
      <c r="I12" s="44">
        <v>54</v>
      </c>
      <c r="J12" s="131"/>
      <c r="K12" s="128">
        <f t="shared" si="1"/>
        <v>0</v>
      </c>
      <c r="L12" s="40"/>
      <c r="M12" s="44">
        <v>54</v>
      </c>
      <c r="N12" s="131"/>
      <c r="O12" s="128">
        <f t="shared" si="2"/>
        <v>0</v>
      </c>
      <c r="P12" s="41"/>
      <c r="Q12" s="44">
        <v>27</v>
      </c>
      <c r="R12" s="131"/>
      <c r="S12" s="128">
        <f t="shared" si="3"/>
        <v>0</v>
      </c>
      <c r="T12" s="25"/>
      <c r="U12" s="25"/>
      <c r="V12" s="130" t="str">
        <f t="shared" si="4"/>
        <v>Fabricación y suministro de pedestal sencillo en tubo galvanizado de sección circular con diametro interior de  2" y e=2mm para señales SP-SR-SI (para tableros iguales a 60 cm) cumpliendo normatividad vigente.</v>
      </c>
    </row>
    <row r="13" spans="1:22" ht="63" outlineLevel="1" x14ac:dyDescent="0.25">
      <c r="A13" s="34">
        <v>3</v>
      </c>
      <c r="B13" s="35" t="s">
        <v>15</v>
      </c>
      <c r="C13" s="36" t="s">
        <v>14</v>
      </c>
      <c r="D13" s="23"/>
      <c r="E13" s="185">
        <v>121</v>
      </c>
      <c r="F13" s="131"/>
      <c r="G13" s="132">
        <f t="shared" si="0"/>
        <v>0</v>
      </c>
      <c r="H13" s="127"/>
      <c r="I13" s="44">
        <v>235</v>
      </c>
      <c r="J13" s="131"/>
      <c r="K13" s="128">
        <f t="shared" si="1"/>
        <v>0</v>
      </c>
      <c r="L13" s="40"/>
      <c r="M13" s="46">
        <v>236</v>
      </c>
      <c r="N13" s="133"/>
      <c r="O13" s="128">
        <f t="shared" si="2"/>
        <v>0</v>
      </c>
      <c r="P13" s="41"/>
      <c r="Q13" s="46">
        <v>117</v>
      </c>
      <c r="R13" s="133"/>
      <c r="S13" s="128">
        <f t="shared" si="3"/>
        <v>0</v>
      </c>
      <c r="T13" s="25"/>
      <c r="U13" s="25"/>
      <c r="V13" s="130" t="str">
        <f t="shared" si="4"/>
        <v>Fabricación y suministro de pedestal doble en tubo galvanizado de sección circular con diametro interior de  2" y e=2mm para señales tipo dúplex SR/SP - SR/SR - SR/Plaqueta - SP/SP - SP/Plaqueta (para tableros iguales a 60 cm) cumpliendo normatividad vigente.</v>
      </c>
    </row>
    <row r="14" spans="1:22" ht="78.75" outlineLevel="1" x14ac:dyDescent="0.25">
      <c r="A14" s="34">
        <v>4</v>
      </c>
      <c r="B14" s="35" t="s">
        <v>16</v>
      </c>
      <c r="C14" s="36" t="s">
        <v>14</v>
      </c>
      <c r="D14" s="23"/>
      <c r="E14" s="185">
        <v>51</v>
      </c>
      <c r="F14" s="131"/>
      <c r="G14" s="132">
        <f t="shared" si="0"/>
        <v>0</v>
      </c>
      <c r="H14" s="127"/>
      <c r="I14" s="44">
        <v>95</v>
      </c>
      <c r="J14" s="131"/>
      <c r="K14" s="128">
        <f t="shared" si="1"/>
        <v>0</v>
      </c>
      <c r="L14" s="40"/>
      <c r="M14" s="44">
        <v>94</v>
      </c>
      <c r="N14" s="131"/>
      <c r="O14" s="128">
        <f t="shared" si="2"/>
        <v>0</v>
      </c>
      <c r="P14" s="41"/>
      <c r="Q14" s="44">
        <v>46</v>
      </c>
      <c r="R14" s="131"/>
      <c r="S14" s="128">
        <f t="shared" si="3"/>
        <v>0</v>
      </c>
      <c r="T14" s="25"/>
      <c r="U14" s="25"/>
      <c r="V14" s="130" t="str">
        <f t="shared" si="4"/>
        <v>Fabricación, suministro e instalación de señal preventiva, reglamentaría ó informativa de 60 cm, lámina galvanizada C-16 E=1,5mm y material reflectivo Tipo XI, película antigraffiti, poste de tubo galvanizado de sección circular con diámetro interior de 2" y e=2 mm con brazo variable desde 70cm hasta 120 cm, cumpliendo normatividad vigente. (Incluye la cimentación del soporte para la señal).</v>
      </c>
    </row>
    <row r="15" spans="1:22" ht="78.75" outlineLevel="1" x14ac:dyDescent="0.25">
      <c r="A15" s="34">
        <v>5</v>
      </c>
      <c r="B15" s="35" t="s">
        <v>17</v>
      </c>
      <c r="C15" s="36" t="s">
        <v>14</v>
      </c>
      <c r="D15" s="23"/>
      <c r="E15" s="185">
        <v>193</v>
      </c>
      <c r="F15" s="131"/>
      <c r="G15" s="132">
        <f t="shared" si="0"/>
        <v>0</v>
      </c>
      <c r="H15" s="127"/>
      <c r="I15" s="44">
        <v>372</v>
      </c>
      <c r="J15" s="131"/>
      <c r="K15" s="128">
        <f t="shared" si="1"/>
        <v>0</v>
      </c>
      <c r="L15" s="40"/>
      <c r="M15" s="46">
        <v>373</v>
      </c>
      <c r="N15" s="131"/>
      <c r="O15" s="128">
        <f t="shared" si="2"/>
        <v>0</v>
      </c>
      <c r="P15" s="41"/>
      <c r="Q15" s="46">
        <v>187</v>
      </c>
      <c r="R15" s="131"/>
      <c r="S15" s="128">
        <f t="shared" si="3"/>
        <v>0</v>
      </c>
      <c r="T15" s="25"/>
      <c r="U15" s="25"/>
      <c r="V15" s="130" t="str">
        <f t="shared" si="4"/>
        <v>Fabricación, suministro e instalación de Señal Reglamentaria, Preventiva o informativa de 60 cm, material reflectivo Tipo XI , película antigraffiti, en lámina  galvanizada C-16, E=1,5 mm, pedestal en tubo galvanizado de sección circular con diámetro interior de 2" y e=2 mm para SR - SP cumpliendo con normatividad vigente.</v>
      </c>
    </row>
    <row r="16" spans="1:22" ht="63" outlineLevel="1" x14ac:dyDescent="0.25">
      <c r="A16" s="34">
        <v>6</v>
      </c>
      <c r="B16" s="35" t="s">
        <v>18</v>
      </c>
      <c r="C16" s="36" t="s">
        <v>14</v>
      </c>
      <c r="D16" s="23"/>
      <c r="E16" s="185">
        <v>101</v>
      </c>
      <c r="F16" s="131"/>
      <c r="G16" s="132">
        <f t="shared" si="0"/>
        <v>0</v>
      </c>
      <c r="H16" s="127"/>
      <c r="I16" s="44">
        <v>196</v>
      </c>
      <c r="J16" s="131"/>
      <c r="K16" s="128">
        <f t="shared" si="1"/>
        <v>0</v>
      </c>
      <c r="L16" s="40"/>
      <c r="M16" s="44">
        <v>196</v>
      </c>
      <c r="N16" s="131"/>
      <c r="O16" s="128">
        <f t="shared" si="2"/>
        <v>0</v>
      </c>
      <c r="P16" s="41"/>
      <c r="Q16" s="44">
        <v>97</v>
      </c>
      <c r="R16" s="131"/>
      <c r="S16" s="128">
        <f t="shared" si="3"/>
        <v>0</v>
      </c>
      <c r="T16" s="25"/>
      <c r="U16" s="25"/>
      <c r="V16" s="130" t="str">
        <f t="shared" si="4"/>
        <v>Fabricación, suministro e instalación de Señal doble de 60 cm, material reflectivo Tipo XI , película antigraffiti, en lámina  galvanizada C-16 E=1,5 mm, pedestal en tubo galvanizado de sección circular con diámetro interior de 2" y e=2 mm para SP/SR-SI/SR cumpliendo con normatividad vigente.</v>
      </c>
    </row>
    <row r="17" spans="1:22" ht="78.75" outlineLevel="1" x14ac:dyDescent="0.25">
      <c r="A17" s="34">
        <v>7</v>
      </c>
      <c r="B17" s="35" t="s">
        <v>19</v>
      </c>
      <c r="C17" s="36" t="s">
        <v>14</v>
      </c>
      <c r="D17" s="23"/>
      <c r="E17" s="185">
        <v>152</v>
      </c>
      <c r="F17" s="131"/>
      <c r="G17" s="132">
        <f t="shared" si="0"/>
        <v>0</v>
      </c>
      <c r="H17" s="127"/>
      <c r="I17" s="44">
        <v>292</v>
      </c>
      <c r="J17" s="131"/>
      <c r="K17" s="128">
        <f t="shared" si="1"/>
        <v>0</v>
      </c>
      <c r="L17" s="40"/>
      <c r="M17" s="44">
        <v>294</v>
      </c>
      <c r="N17" s="133"/>
      <c r="O17" s="128">
        <f t="shared" si="2"/>
        <v>0</v>
      </c>
      <c r="P17" s="41"/>
      <c r="Q17" s="44">
        <v>146</v>
      </c>
      <c r="R17" s="133"/>
      <c r="S17" s="128">
        <f t="shared" si="3"/>
        <v>0</v>
      </c>
      <c r="T17" s="25"/>
      <c r="U17" s="25"/>
      <c r="V17" s="130" t="str">
        <f t="shared" si="4"/>
        <v>Fabricación, suministro e instalación de Señal doble SP47 ó SP47A/SR de 60 cm , material reflectivo Tipo Tipo XI amarillo/verde fluorescente, película antigraffiti, en lámina  galvanizada C-16 E=1,5 mm, pedestal en tubo galvanizado de sección circular con diámetro interior de 2" y e=2 mm. cumpliendo con normatividad vigente.</v>
      </c>
    </row>
    <row r="18" spans="1:22" ht="47.25" outlineLevel="1" x14ac:dyDescent="0.25">
      <c r="A18" s="34">
        <v>8</v>
      </c>
      <c r="B18" s="35" t="s">
        <v>20</v>
      </c>
      <c r="C18" s="36" t="s">
        <v>12</v>
      </c>
      <c r="D18" s="23"/>
      <c r="E18" s="185">
        <v>100</v>
      </c>
      <c r="F18" s="131"/>
      <c r="G18" s="132">
        <f t="shared" si="0"/>
        <v>0</v>
      </c>
      <c r="H18" s="127"/>
      <c r="I18" s="44">
        <v>193</v>
      </c>
      <c r="J18" s="131"/>
      <c r="K18" s="128">
        <f t="shared" si="1"/>
        <v>0</v>
      </c>
      <c r="L18" s="40"/>
      <c r="M18" s="44">
        <v>193</v>
      </c>
      <c r="N18" s="131"/>
      <c r="O18" s="128">
        <f t="shared" si="2"/>
        <v>0</v>
      </c>
      <c r="P18" s="41"/>
      <c r="Q18" s="44">
        <v>96</v>
      </c>
      <c r="R18" s="131"/>
      <c r="S18" s="128">
        <f t="shared" si="3"/>
        <v>0</v>
      </c>
      <c r="T18" s="25"/>
      <c r="U18" s="25"/>
      <c r="V18" s="130" t="str">
        <f t="shared" si="4"/>
        <v>Fabricación de plaquetas, suministro e instalación para señal SR - SP - SI - ST (alto mínimo de 23 cm) material reflectivo Tipo XI, película antigraffiti, en lámina galvanizada C-16 E=1,5 mm, cumpliendo normatividad vigente.</v>
      </c>
    </row>
    <row r="19" spans="1:22" ht="63" outlineLevel="1" x14ac:dyDescent="0.25">
      <c r="A19" s="34">
        <v>9</v>
      </c>
      <c r="B19" s="35" t="s">
        <v>202</v>
      </c>
      <c r="C19" s="36" t="s">
        <v>14</v>
      </c>
      <c r="D19" s="23"/>
      <c r="E19" s="185">
        <v>193</v>
      </c>
      <c r="F19" s="131"/>
      <c r="G19" s="132">
        <f t="shared" si="0"/>
        <v>0</v>
      </c>
      <c r="H19" s="127"/>
      <c r="I19" s="44">
        <v>372</v>
      </c>
      <c r="J19" s="131"/>
      <c r="K19" s="128">
        <f t="shared" si="1"/>
        <v>0</v>
      </c>
      <c r="L19" s="40"/>
      <c r="M19" s="44">
        <v>373</v>
      </c>
      <c r="N19" s="131"/>
      <c r="O19" s="128">
        <f t="shared" si="2"/>
        <v>0</v>
      </c>
      <c r="P19" s="41"/>
      <c r="Q19" s="44">
        <v>187</v>
      </c>
      <c r="R19" s="131"/>
      <c r="S19" s="128">
        <f t="shared" si="3"/>
        <v>0</v>
      </c>
      <c r="T19" s="25"/>
      <c r="U19" s="25"/>
      <c r="V19" s="130" t="str">
        <f t="shared" si="4"/>
        <v>Fabricación, suministro e instalación de Señal SP-47 B, material reflectivo Tipo XI amarillo/verde fluorescente, película antigraffiti, en lámina  galvanizada C-16 E=1,5 mm, pedestal  de sección circular con diámetro interior de 2" y e=2 mm. cumpliendo con normatividad vigente.</v>
      </c>
    </row>
    <row r="20" spans="1:22" ht="63" outlineLevel="1" x14ac:dyDescent="0.25">
      <c r="A20" s="34">
        <v>10</v>
      </c>
      <c r="B20" s="35" t="s">
        <v>22</v>
      </c>
      <c r="C20" s="36" t="s">
        <v>14</v>
      </c>
      <c r="D20" s="23"/>
      <c r="E20" s="185">
        <v>62</v>
      </c>
      <c r="F20" s="131"/>
      <c r="G20" s="132">
        <f t="shared" si="0"/>
        <v>0</v>
      </c>
      <c r="H20" s="127"/>
      <c r="I20" s="44">
        <v>122</v>
      </c>
      <c r="J20" s="131"/>
      <c r="K20" s="128">
        <f t="shared" si="1"/>
        <v>0</v>
      </c>
      <c r="L20" s="40"/>
      <c r="M20" s="44">
        <v>122</v>
      </c>
      <c r="N20" s="133"/>
      <c r="O20" s="128">
        <f t="shared" si="2"/>
        <v>0</v>
      </c>
      <c r="P20" s="41"/>
      <c r="Q20" s="44">
        <v>61</v>
      </c>
      <c r="R20" s="133"/>
      <c r="S20" s="128">
        <f t="shared" si="3"/>
        <v>0</v>
      </c>
      <c r="T20" s="25"/>
      <c r="U20" s="25"/>
      <c r="V20" s="130" t="str">
        <f t="shared" si="4"/>
        <v xml:space="preserve">Fabricación, suministro e instalación de Señal Reglamentaria, Preventiva ó informativa de 75 cm, material reflectivo Tipo XI , película antigraffiti, en lámina  galvanizada C-16 E=1,5mm, pedestal en tubo galvanizado de sección circular con diámetro interior de 2" y e=2 mm cumpliendo con normatividad vigente. </v>
      </c>
    </row>
    <row r="21" spans="1:22" ht="63" outlineLevel="1" x14ac:dyDescent="0.25">
      <c r="A21" s="34">
        <v>11</v>
      </c>
      <c r="B21" s="35" t="s">
        <v>23</v>
      </c>
      <c r="C21" s="36" t="s">
        <v>14</v>
      </c>
      <c r="D21" s="23"/>
      <c r="E21" s="185">
        <v>22</v>
      </c>
      <c r="F21" s="131"/>
      <c r="G21" s="132">
        <f t="shared" si="0"/>
        <v>0</v>
      </c>
      <c r="H21" s="127"/>
      <c r="I21" s="44">
        <v>44</v>
      </c>
      <c r="J21" s="131"/>
      <c r="K21" s="128">
        <f t="shared" si="1"/>
        <v>0</v>
      </c>
      <c r="L21" s="40"/>
      <c r="M21" s="44">
        <v>46</v>
      </c>
      <c r="N21" s="131"/>
      <c r="O21" s="128">
        <f t="shared" si="2"/>
        <v>0</v>
      </c>
      <c r="P21" s="41"/>
      <c r="Q21" s="44">
        <v>22</v>
      </c>
      <c r="R21" s="131"/>
      <c r="S21" s="128">
        <f t="shared" si="3"/>
        <v>0</v>
      </c>
      <c r="T21" s="25"/>
      <c r="U21" s="25"/>
      <c r="V21" s="130" t="str">
        <f t="shared" si="4"/>
        <v xml:space="preserve">Fabricación, suministro e instalación de Señal doble de 75cm, material reflectivo Tipo XI, película antigraffiti, en lámina  galvanizada C-16 E=1.5mm, pedestal en tubo galvanizado  de sección circular con diámetro interior de 2" y e=2 mm para SP/SR - SI/SR cumpliendo normatividad vigente. </v>
      </c>
    </row>
    <row r="22" spans="1:22" ht="63" outlineLevel="1" x14ac:dyDescent="0.25">
      <c r="A22" s="34">
        <v>12</v>
      </c>
      <c r="B22" s="35" t="s">
        <v>203</v>
      </c>
      <c r="C22" s="36" t="s">
        <v>14</v>
      </c>
      <c r="D22" s="23"/>
      <c r="E22" s="185">
        <v>2</v>
      </c>
      <c r="F22" s="131"/>
      <c r="G22" s="132">
        <f t="shared" si="0"/>
        <v>0</v>
      </c>
      <c r="H22" s="127"/>
      <c r="I22" s="44">
        <v>4</v>
      </c>
      <c r="J22" s="131"/>
      <c r="K22" s="128">
        <f t="shared" si="1"/>
        <v>0</v>
      </c>
      <c r="L22" s="40"/>
      <c r="M22" s="44">
        <v>4</v>
      </c>
      <c r="N22" s="131"/>
      <c r="O22" s="128">
        <f t="shared" si="2"/>
        <v>0</v>
      </c>
      <c r="P22" s="41"/>
      <c r="Q22" s="44">
        <v>2</v>
      </c>
      <c r="R22" s="131"/>
      <c r="S22" s="128">
        <f t="shared" si="3"/>
        <v>0</v>
      </c>
      <c r="T22" s="25"/>
      <c r="U22" s="25"/>
      <c r="V22" s="130" t="str">
        <f t="shared" si="4"/>
        <v>Fabricación, suministro e instalación de Señal Reglamentaria, Preventiva ó Informativa de 90 cm, material reflectivoTipo XI , película antigraffiti, en lámina galvanizada C-16 E=1,5 mm, pedestal en tubo gavanizado de 2" SR - SP cumpliendo normatividad vigente.</v>
      </c>
    </row>
    <row r="23" spans="1:22" ht="78.75" outlineLevel="1" x14ac:dyDescent="0.25">
      <c r="A23" s="34">
        <v>13</v>
      </c>
      <c r="B23" s="35" t="s">
        <v>204</v>
      </c>
      <c r="C23" s="36" t="s">
        <v>14</v>
      </c>
      <c r="D23" s="23"/>
      <c r="E23" s="185">
        <v>33</v>
      </c>
      <c r="F23" s="131"/>
      <c r="G23" s="132">
        <f t="shared" si="0"/>
        <v>0</v>
      </c>
      <c r="H23" s="127"/>
      <c r="I23" s="44">
        <v>63</v>
      </c>
      <c r="J23" s="131"/>
      <c r="K23" s="128">
        <f t="shared" si="1"/>
        <v>0</v>
      </c>
      <c r="L23" s="40"/>
      <c r="M23" s="46">
        <v>63</v>
      </c>
      <c r="N23" s="133"/>
      <c r="O23" s="128">
        <f t="shared" si="2"/>
        <v>0</v>
      </c>
      <c r="P23" s="41"/>
      <c r="Q23" s="46">
        <v>32</v>
      </c>
      <c r="R23" s="133"/>
      <c r="S23" s="128">
        <f t="shared" si="3"/>
        <v>0</v>
      </c>
      <c r="T23" s="25"/>
      <c r="U23" s="25"/>
      <c r="V23" s="130" t="str">
        <f t="shared" si="4"/>
        <v>Fabricación, suministro e instalación de delineador de curva horizontal de 51 x 36 cm  (figura 5-14 Resolución 20243040045005 de 17 de septiembre de 2024), material reflectivo Tipo XI amarillo/verde fluorescente, película antigraffiti, en lámina galvanizada C-16 E=1,5 mm, pedestal en tubo galvanizado 2" cumpliendo normatividad vigente.</v>
      </c>
    </row>
    <row r="24" spans="1:22" ht="78.75" outlineLevel="1" x14ac:dyDescent="0.25">
      <c r="A24" s="34">
        <v>14</v>
      </c>
      <c r="B24" s="35" t="s">
        <v>24</v>
      </c>
      <c r="C24" s="36" t="s">
        <v>14</v>
      </c>
      <c r="D24" s="23"/>
      <c r="E24" s="185">
        <v>63</v>
      </c>
      <c r="F24" s="131"/>
      <c r="G24" s="132">
        <f t="shared" si="0"/>
        <v>0</v>
      </c>
      <c r="H24" s="127"/>
      <c r="I24" s="44">
        <v>122</v>
      </c>
      <c r="J24" s="131"/>
      <c r="K24" s="128">
        <f t="shared" si="1"/>
        <v>0</v>
      </c>
      <c r="L24" s="40"/>
      <c r="M24" s="48">
        <v>122</v>
      </c>
      <c r="N24" s="134"/>
      <c r="O24" s="128">
        <f t="shared" si="2"/>
        <v>0</v>
      </c>
      <c r="P24" s="41"/>
      <c r="Q24" s="48">
        <v>61</v>
      </c>
      <c r="R24" s="134"/>
      <c r="S24" s="128">
        <f t="shared" si="3"/>
        <v>0</v>
      </c>
      <c r="T24" s="25"/>
      <c r="U24" s="25"/>
      <c r="V24" s="130" t="str">
        <f t="shared" si="4"/>
        <v>Fabricación, suministro e instalación de delineador doble de curva horizontal de  51 x 66 cm (figura 5-14 Resolución 20243040045005 de 17 de septiembre de 2024), material reflectivo Tipo XI amarillo / verde fluorescente, película antigraffiti, en lámina galvanizada C-16 E=1,5 mm, pedestal en tubo galvanizado  de sección circular con diámetro interior de 2" y e=2 mm cumpliendo normatividad vigente.</v>
      </c>
    </row>
    <row r="25" spans="1:22" ht="78.75" outlineLevel="1" x14ac:dyDescent="0.25">
      <c r="A25" s="34">
        <v>15</v>
      </c>
      <c r="B25" s="35" t="s">
        <v>25</v>
      </c>
      <c r="C25" s="36" t="s">
        <v>14</v>
      </c>
      <c r="D25" s="23"/>
      <c r="E25" s="185">
        <v>7</v>
      </c>
      <c r="F25" s="131"/>
      <c r="G25" s="132">
        <f t="shared" si="0"/>
        <v>0</v>
      </c>
      <c r="H25" s="127"/>
      <c r="I25" s="44">
        <v>14</v>
      </c>
      <c r="J25" s="131"/>
      <c r="K25" s="128">
        <f t="shared" si="1"/>
        <v>0</v>
      </c>
      <c r="L25" s="40"/>
      <c r="M25" s="44">
        <v>14</v>
      </c>
      <c r="N25" s="131"/>
      <c r="O25" s="128">
        <f t="shared" si="2"/>
        <v>0</v>
      </c>
      <c r="P25" s="41"/>
      <c r="Q25" s="44">
        <v>8</v>
      </c>
      <c r="R25" s="131"/>
      <c r="S25" s="128">
        <f t="shared" si="3"/>
        <v>0</v>
      </c>
      <c r="T25" s="25"/>
      <c r="U25" s="25"/>
      <c r="V25" s="130" t="str">
        <f t="shared" si="4"/>
        <v>Fabricación, suministro e instalación de marcador de obstáculo vertical doble plano (figura 5-23 Resolución 20243040045005 de 17 de septiembre de 2024) 90X45 cm, material reflectivo Tipo XI Amarillo /verde fluorescente, película antigraffiti, en lámina galvanizada C-16 E=1,5 mm, pedestal en tubo galvanizado  de sección circular con diámetro interior de 2" y e=2 mm cumpliendo normatividad vigente.</v>
      </c>
    </row>
    <row r="26" spans="1:22" ht="94.5" outlineLevel="1" x14ac:dyDescent="0.25">
      <c r="A26" s="34">
        <v>16</v>
      </c>
      <c r="B26" s="35" t="s">
        <v>26</v>
      </c>
      <c r="C26" s="36" t="s">
        <v>14</v>
      </c>
      <c r="D26" s="23"/>
      <c r="E26" s="185">
        <v>1</v>
      </c>
      <c r="F26" s="131"/>
      <c r="G26" s="132">
        <f t="shared" si="0"/>
        <v>0</v>
      </c>
      <c r="H26" s="127"/>
      <c r="I26" s="44">
        <v>2</v>
      </c>
      <c r="J26" s="131"/>
      <c r="K26" s="128">
        <f t="shared" si="1"/>
        <v>0</v>
      </c>
      <c r="L26" s="40"/>
      <c r="M26" s="44">
        <v>2</v>
      </c>
      <c r="N26" s="133"/>
      <c r="O26" s="128">
        <f t="shared" si="2"/>
        <v>0</v>
      </c>
      <c r="P26" s="41"/>
      <c r="Q26" s="44">
        <v>4</v>
      </c>
      <c r="R26" s="133"/>
      <c r="S26" s="128">
        <f t="shared" si="3"/>
        <v>0</v>
      </c>
      <c r="T26" s="25"/>
      <c r="U26" s="25"/>
      <c r="V26" s="130" t="str">
        <f t="shared" si="4"/>
        <v>Fabricación, suministro e instalación de marcador de obstáculo vertical sencillo plano (figura 5-23 Resolución 20243040045005 de 17 de septiembre de 2024) 90X30 cm,material reflectivoTipo XI Amarillo /verde fluorescente, película antigraffiti, en lámina galvanizada C-16 E=1,5 mm, pedestal en tubo galvanizado  de sección circular con diámetro interior de 2" y e=2 mm  cumpliendo normatividad vigente.</v>
      </c>
    </row>
    <row r="27" spans="1:22" ht="63" outlineLevel="1" x14ac:dyDescent="0.25">
      <c r="A27" s="34">
        <v>17</v>
      </c>
      <c r="B27" s="35" t="s">
        <v>27</v>
      </c>
      <c r="C27" s="36" t="s">
        <v>14</v>
      </c>
      <c r="D27" s="23"/>
      <c r="E27" s="185">
        <v>49</v>
      </c>
      <c r="F27" s="131"/>
      <c r="G27" s="132">
        <f t="shared" si="0"/>
        <v>0</v>
      </c>
      <c r="H27" s="127"/>
      <c r="I27" s="44">
        <v>2</v>
      </c>
      <c r="J27" s="131"/>
      <c r="K27" s="128">
        <f t="shared" si="1"/>
        <v>0</v>
      </c>
      <c r="L27" s="40"/>
      <c r="M27" s="44">
        <v>2</v>
      </c>
      <c r="N27" s="134"/>
      <c r="O27" s="128">
        <f t="shared" si="2"/>
        <v>0</v>
      </c>
      <c r="P27" s="41"/>
      <c r="Q27" s="44">
        <v>1</v>
      </c>
      <c r="R27" s="134"/>
      <c r="S27" s="128">
        <f t="shared" si="3"/>
        <v>0</v>
      </c>
      <c r="T27" s="25"/>
      <c r="U27" s="25"/>
      <c r="V27" s="130" t="str">
        <f t="shared" si="4"/>
        <v>Fabricación, suministro e instalación de Señal SP-46 ó SP-46A, material reflectivo Tipo XI amarillo / verde fluorescente, película antigraffiti, en lámina  galvanizada C-16 E=1,5 mm, pedestal en tubo galvanizado de sección circular con diámetro interior de 2" y e=2 mm cumpliendo con normatividad vigente.</v>
      </c>
    </row>
    <row r="28" spans="1:22" ht="47.25" outlineLevel="1" x14ac:dyDescent="0.25">
      <c r="A28" s="34">
        <v>18</v>
      </c>
      <c r="B28" s="35" t="s">
        <v>28</v>
      </c>
      <c r="C28" s="36" t="s">
        <v>14</v>
      </c>
      <c r="D28" s="23"/>
      <c r="E28" s="185">
        <v>49</v>
      </c>
      <c r="F28" s="131"/>
      <c r="G28" s="132">
        <f t="shared" si="0"/>
        <v>0</v>
      </c>
      <c r="H28" s="127"/>
      <c r="I28" s="44">
        <v>31</v>
      </c>
      <c r="J28" s="131"/>
      <c r="K28" s="128">
        <f t="shared" si="1"/>
        <v>0</v>
      </c>
      <c r="L28" s="40"/>
      <c r="M28" s="44">
        <v>31</v>
      </c>
      <c r="N28" s="131"/>
      <c r="O28" s="128">
        <f t="shared" si="2"/>
        <v>0</v>
      </c>
      <c r="P28" s="41"/>
      <c r="Q28" s="44">
        <v>15</v>
      </c>
      <c r="R28" s="131"/>
      <c r="S28" s="128">
        <f t="shared" si="3"/>
        <v>0</v>
      </c>
      <c r="T28" s="25"/>
      <c r="U28" s="25"/>
      <c r="V28" s="130" t="str">
        <f t="shared" si="4"/>
        <v>Fabricación, suministro e instalación de Señal SP-46 B, material reflectivo Tipo XI amarillo/verde fluorescente, película antigraffiti, en lámina  galvanizada C-16 E=1,5 mm, pedestal en tubo galvanizado de 2" cumpliendo con normatividad vigente.</v>
      </c>
    </row>
    <row r="29" spans="1:22" ht="63" outlineLevel="1" x14ac:dyDescent="0.25">
      <c r="A29" s="34">
        <v>19</v>
      </c>
      <c r="B29" s="35" t="s">
        <v>29</v>
      </c>
      <c r="C29" s="36" t="s">
        <v>14</v>
      </c>
      <c r="D29" s="23"/>
      <c r="E29" s="185">
        <v>25</v>
      </c>
      <c r="F29" s="131"/>
      <c r="G29" s="132">
        <f t="shared" si="0"/>
        <v>0</v>
      </c>
      <c r="H29" s="127"/>
      <c r="I29" s="44">
        <v>48</v>
      </c>
      <c r="J29" s="131"/>
      <c r="K29" s="128">
        <f t="shared" si="1"/>
        <v>0</v>
      </c>
      <c r="L29" s="40"/>
      <c r="M29" s="44">
        <v>49</v>
      </c>
      <c r="N29" s="131"/>
      <c r="O29" s="128">
        <f t="shared" si="2"/>
        <v>0</v>
      </c>
      <c r="P29" s="41"/>
      <c r="Q29" s="44">
        <v>25</v>
      </c>
      <c r="R29" s="131"/>
      <c r="S29" s="128">
        <f t="shared" si="3"/>
        <v>0</v>
      </c>
      <c r="T29" s="25"/>
      <c r="U29" s="25"/>
      <c r="V29" s="130" t="str">
        <f t="shared" si="4"/>
        <v>Fabricación, suministro e instalación de Señal SR-38 o SR-39 de 75 x 25 cm, material reflectivo tipo XI, película antigraffiti, en lámina galvanizada C-16 E=1,5 mm, pedestal en tubo galvanizado  de sección circular con diámetro interior de 2" y e=2 mm cumpliendo normatividad vigente.</v>
      </c>
    </row>
    <row r="30" spans="1:22" ht="63" outlineLevel="1" x14ac:dyDescent="0.25">
      <c r="A30" s="34">
        <v>20</v>
      </c>
      <c r="B30" s="35" t="s">
        <v>30</v>
      </c>
      <c r="C30" s="36" t="s">
        <v>14</v>
      </c>
      <c r="D30" s="23"/>
      <c r="E30" s="185">
        <v>33</v>
      </c>
      <c r="F30" s="131"/>
      <c r="G30" s="132">
        <f t="shared" si="0"/>
        <v>0</v>
      </c>
      <c r="H30" s="127"/>
      <c r="I30" s="44">
        <v>63</v>
      </c>
      <c r="J30" s="131"/>
      <c r="K30" s="128">
        <f t="shared" si="1"/>
        <v>0</v>
      </c>
      <c r="L30" s="40"/>
      <c r="M30" s="46">
        <v>62</v>
      </c>
      <c r="N30" s="131"/>
      <c r="O30" s="128">
        <f t="shared" si="2"/>
        <v>0</v>
      </c>
      <c r="P30" s="41"/>
      <c r="Q30" s="46">
        <v>32</v>
      </c>
      <c r="R30" s="131"/>
      <c r="S30" s="128">
        <f t="shared" si="3"/>
        <v>0</v>
      </c>
      <c r="T30" s="25"/>
      <c r="U30" s="25"/>
      <c r="V30" s="130" t="str">
        <f t="shared" si="4"/>
        <v>Fabricación, suministro e instalación de señal preventiva, reglamentaría e informativa de 45 cm, lámina galvanizada C-16 E=1,5 mm y material reflectivoTipo IV o superior, película antigraffiti, con tubo galvanizado de 2" de diámetro interno y espesor de 2.0 mm  cumpliendo normatividad vigente.</v>
      </c>
    </row>
    <row r="31" spans="1:22" ht="78.75" outlineLevel="1" x14ac:dyDescent="0.25">
      <c r="A31" s="34">
        <v>21</v>
      </c>
      <c r="B31" s="35" t="s">
        <v>31</v>
      </c>
      <c r="C31" s="36" t="s">
        <v>14</v>
      </c>
      <c r="D31" s="23"/>
      <c r="E31" s="185">
        <v>18</v>
      </c>
      <c r="F31" s="131"/>
      <c r="G31" s="132">
        <f t="shared" si="0"/>
        <v>0</v>
      </c>
      <c r="H31" s="127"/>
      <c r="I31" s="44">
        <v>34</v>
      </c>
      <c r="J31" s="131"/>
      <c r="K31" s="128">
        <f t="shared" si="1"/>
        <v>0</v>
      </c>
      <c r="L31" s="40"/>
      <c r="M31" s="44">
        <v>34</v>
      </c>
      <c r="N31" s="131"/>
      <c r="O31" s="128">
        <f t="shared" si="2"/>
        <v>0</v>
      </c>
      <c r="P31" s="41"/>
      <c r="Q31" s="44">
        <v>17</v>
      </c>
      <c r="R31" s="131"/>
      <c r="S31" s="128">
        <f t="shared" si="3"/>
        <v>0</v>
      </c>
      <c r="T31" s="25"/>
      <c r="U31" s="25"/>
      <c r="V31" s="130" t="str">
        <f t="shared" si="4"/>
        <v>Fabricación, suministro e instalación de señal preventiva, Reglamentaria  e informativa de 45 cm con tablero doble en lámina galvanizada C-16 E=1,5mm y material reflectivoTipo IV o superior, película antigraffiti, con tubo galvanizado de 2" de diámetro interno y espesor de 2.0 mm  cumpliendo normatividad vigente. (Incluye la cimentación del soporte para la señal)</v>
      </c>
    </row>
    <row r="32" spans="1:22" ht="63" outlineLevel="1" x14ac:dyDescent="0.25">
      <c r="A32" s="34">
        <v>22</v>
      </c>
      <c r="B32" s="35" t="s">
        <v>32</v>
      </c>
      <c r="C32" s="36" t="s">
        <v>14</v>
      </c>
      <c r="D32" s="23"/>
      <c r="E32" s="185">
        <v>37</v>
      </c>
      <c r="F32" s="131"/>
      <c r="G32" s="132">
        <f t="shared" si="0"/>
        <v>0</v>
      </c>
      <c r="H32" s="127"/>
      <c r="I32" s="44">
        <v>74</v>
      </c>
      <c r="J32" s="131"/>
      <c r="K32" s="128">
        <f t="shared" si="1"/>
        <v>0</v>
      </c>
      <c r="L32" s="40"/>
      <c r="M32" s="46">
        <v>74</v>
      </c>
      <c r="N32" s="133"/>
      <c r="O32" s="128">
        <f t="shared" si="2"/>
        <v>0</v>
      </c>
      <c r="P32" s="41"/>
      <c r="Q32" s="46">
        <v>37</v>
      </c>
      <c r="R32" s="133"/>
      <c r="S32" s="128">
        <f t="shared" si="3"/>
        <v>0</v>
      </c>
      <c r="T32" s="25"/>
      <c r="U32" s="25"/>
      <c r="V32" s="130" t="str">
        <f t="shared" si="4"/>
        <v>Fabricación, suministro e instalación de tablero de 60 cm, señal Reglamentaria, preventiva o informativa, material reflectivo tipo XI, película antigraffiti, en lámina galvanizada C16 E=1,5 mm, cumpliendo normatividad vigente. (Incluye elementos de fijación)</v>
      </c>
    </row>
    <row r="33" spans="1:22" ht="63" outlineLevel="1" x14ac:dyDescent="0.25">
      <c r="A33" s="34">
        <v>23</v>
      </c>
      <c r="B33" s="35" t="s">
        <v>33</v>
      </c>
      <c r="C33" s="36" t="s">
        <v>14</v>
      </c>
      <c r="D33" s="23"/>
      <c r="E33" s="185">
        <v>20</v>
      </c>
      <c r="F33" s="131"/>
      <c r="G33" s="132">
        <f t="shared" si="0"/>
        <v>0</v>
      </c>
      <c r="H33" s="127"/>
      <c r="I33" s="44">
        <v>39</v>
      </c>
      <c r="J33" s="131"/>
      <c r="K33" s="128">
        <f t="shared" si="1"/>
        <v>0</v>
      </c>
      <c r="L33" s="40"/>
      <c r="M33" s="44">
        <v>39</v>
      </c>
      <c r="N33" s="131"/>
      <c r="O33" s="128">
        <f t="shared" si="2"/>
        <v>0</v>
      </c>
      <c r="P33" s="41"/>
      <c r="Q33" s="44">
        <v>20</v>
      </c>
      <c r="R33" s="131"/>
      <c r="S33" s="128">
        <f t="shared" si="3"/>
        <v>0</v>
      </c>
      <c r="T33" s="25"/>
      <c r="U33" s="25"/>
      <c r="V33" s="130" t="str">
        <f t="shared" si="4"/>
        <v>Fabricación, suministro e instalación de tablero de 75 cm, señal Reglamentaria, preventiva o informativa, material reflectivo tipo XI, película antigraffiti, en lámina galvanizada C16 E=1,5 mm, cumpliendo normatividad vigente. (Incluye elementos de fijación)</v>
      </c>
    </row>
    <row r="34" spans="1:22" ht="63" outlineLevel="1" x14ac:dyDescent="0.25">
      <c r="A34" s="34">
        <v>24</v>
      </c>
      <c r="B34" s="35" t="s">
        <v>34</v>
      </c>
      <c r="C34" s="36" t="s">
        <v>14</v>
      </c>
      <c r="D34" s="23"/>
      <c r="E34" s="185">
        <v>4</v>
      </c>
      <c r="F34" s="131"/>
      <c r="G34" s="132">
        <f t="shared" si="0"/>
        <v>0</v>
      </c>
      <c r="H34" s="127"/>
      <c r="I34" s="44">
        <v>9</v>
      </c>
      <c r="J34" s="131"/>
      <c r="K34" s="128">
        <f t="shared" si="1"/>
        <v>0</v>
      </c>
      <c r="L34" s="40"/>
      <c r="M34" s="44">
        <v>9</v>
      </c>
      <c r="N34" s="131"/>
      <c r="O34" s="128">
        <f t="shared" si="2"/>
        <v>0</v>
      </c>
      <c r="P34" s="41"/>
      <c r="Q34" s="44">
        <v>5</v>
      </c>
      <c r="R34" s="131"/>
      <c r="S34" s="128">
        <f t="shared" si="3"/>
        <v>0</v>
      </c>
      <c r="T34" s="25"/>
      <c r="U34" s="25"/>
      <c r="V34" s="130" t="str">
        <f t="shared" si="4"/>
        <v>Fabricación, suministro e instalación de tablero de 90 cm, señal Reglamentaria, preventiva o informativa, material reflectivo tipo XI, película antigraffiti,  en lámina galvanizada C16 E=1,5 mm, cumpliendo normatividad vigente. (Incluye elementos de fijación)</v>
      </c>
    </row>
    <row r="35" spans="1:22" ht="63" outlineLevel="1" x14ac:dyDescent="0.25">
      <c r="A35" s="34">
        <v>25</v>
      </c>
      <c r="B35" s="35" t="s">
        <v>35</v>
      </c>
      <c r="C35" s="36" t="s">
        <v>14</v>
      </c>
      <c r="D35" s="23"/>
      <c r="E35" s="185">
        <v>11</v>
      </c>
      <c r="F35" s="131"/>
      <c r="G35" s="132">
        <f t="shared" si="0"/>
        <v>0</v>
      </c>
      <c r="H35" s="127"/>
      <c r="I35" s="44">
        <v>23</v>
      </c>
      <c r="J35" s="131"/>
      <c r="K35" s="128">
        <f t="shared" si="1"/>
        <v>0</v>
      </c>
      <c r="L35" s="40"/>
      <c r="M35" s="46">
        <v>23</v>
      </c>
      <c r="N35" s="133"/>
      <c r="O35" s="128">
        <f t="shared" si="2"/>
        <v>0</v>
      </c>
      <c r="P35" s="41"/>
      <c r="Q35" s="46">
        <v>11</v>
      </c>
      <c r="R35" s="133"/>
      <c r="S35" s="128">
        <f t="shared" si="3"/>
        <v>0</v>
      </c>
      <c r="T35" s="25"/>
      <c r="U35" s="25"/>
      <c r="V35" s="130" t="str">
        <f t="shared" si="4"/>
        <v>Fabricación, suministro e instalación de tablero de 45 cm, señal preventiva, reglamentaría e informativa, lámina galvanizada C-16 E=1,5 mm y material reflectivotipo IV o superior, película antigraffiti, cumpliendo normatividad vigente. (Incluye elementos de fijación)</v>
      </c>
    </row>
    <row r="36" spans="1:22" ht="47.25" outlineLevel="1" x14ac:dyDescent="0.25">
      <c r="A36" s="34">
        <v>26</v>
      </c>
      <c r="B36" s="35" t="s">
        <v>36</v>
      </c>
      <c r="C36" s="36" t="s">
        <v>14</v>
      </c>
      <c r="D36" s="23"/>
      <c r="E36" s="185">
        <v>30</v>
      </c>
      <c r="F36" s="131"/>
      <c r="G36" s="132">
        <f t="shared" si="0"/>
        <v>0</v>
      </c>
      <c r="H36" s="127"/>
      <c r="I36" s="44">
        <v>57</v>
      </c>
      <c r="J36" s="131"/>
      <c r="K36" s="128">
        <f t="shared" si="1"/>
        <v>0</v>
      </c>
      <c r="L36" s="40"/>
      <c r="M36" s="44">
        <v>57</v>
      </c>
      <c r="N36" s="131"/>
      <c r="O36" s="128">
        <f t="shared" si="2"/>
        <v>0</v>
      </c>
      <c r="P36" s="41"/>
      <c r="Q36" s="44">
        <v>29</v>
      </c>
      <c r="R36" s="131"/>
      <c r="S36" s="128">
        <f t="shared" si="3"/>
        <v>0</v>
      </c>
      <c r="T36" s="25"/>
      <c r="U36" s="25"/>
      <c r="V36" s="130" t="str">
        <f t="shared" si="4"/>
        <v>Instalación de Señales Verticales de Pedestal (incluye Señales Sencillas tipo preventiva, Reglamentaria  o informativa, Dúplex, Chevrones y Delineadores de todas las dimensiones) cumpliendo normatividad vigente.</v>
      </c>
    </row>
    <row r="37" spans="1:22" ht="31.5" outlineLevel="1" x14ac:dyDescent="0.25">
      <c r="A37" s="34">
        <v>27</v>
      </c>
      <c r="B37" s="35" t="s">
        <v>37</v>
      </c>
      <c r="C37" s="36" t="s">
        <v>14</v>
      </c>
      <c r="D37" s="23"/>
      <c r="E37" s="185">
        <v>9</v>
      </c>
      <c r="F37" s="131"/>
      <c r="G37" s="132">
        <f t="shared" si="0"/>
        <v>0</v>
      </c>
      <c r="H37" s="127"/>
      <c r="I37" s="44">
        <v>18</v>
      </c>
      <c r="J37" s="131"/>
      <c r="K37" s="128">
        <f t="shared" si="1"/>
        <v>0</v>
      </c>
      <c r="L37" s="40"/>
      <c r="M37" s="46">
        <v>18</v>
      </c>
      <c r="N37" s="133"/>
      <c r="O37" s="128">
        <f t="shared" si="2"/>
        <v>0</v>
      </c>
      <c r="P37" s="41"/>
      <c r="Q37" s="46">
        <v>9</v>
      </c>
      <c r="R37" s="133"/>
      <c r="S37" s="128">
        <f t="shared" si="3"/>
        <v>0</v>
      </c>
      <c r="T37" s="25"/>
      <c r="U37" s="25"/>
      <c r="V37" s="130" t="str">
        <f t="shared" si="4"/>
        <v xml:space="preserve">Instalación y/o retiro de Tableros para Señales Verticales. (Incluye señal adosada, Dúplex y todos los tamaños) </v>
      </c>
    </row>
    <row r="38" spans="1:22" ht="31.5" outlineLevel="1" x14ac:dyDescent="0.25">
      <c r="A38" s="34">
        <v>28</v>
      </c>
      <c r="B38" s="35" t="s">
        <v>38</v>
      </c>
      <c r="C38" s="36" t="s">
        <v>14</v>
      </c>
      <c r="D38" s="23"/>
      <c r="E38" s="185">
        <v>215</v>
      </c>
      <c r="F38" s="131"/>
      <c r="G38" s="132">
        <f t="shared" si="0"/>
        <v>0</v>
      </c>
      <c r="H38" s="127"/>
      <c r="I38" s="44">
        <v>416</v>
      </c>
      <c r="J38" s="131"/>
      <c r="K38" s="128">
        <f t="shared" si="1"/>
        <v>0</v>
      </c>
      <c r="L38" s="40"/>
      <c r="M38" s="44">
        <v>417</v>
      </c>
      <c r="N38" s="131"/>
      <c r="O38" s="128">
        <f t="shared" si="2"/>
        <v>0</v>
      </c>
      <c r="P38" s="41"/>
      <c r="Q38" s="44">
        <v>210</v>
      </c>
      <c r="R38" s="131"/>
      <c r="S38" s="128">
        <f t="shared" si="3"/>
        <v>0</v>
      </c>
      <c r="T38" s="25"/>
      <c r="U38" s="25"/>
      <c r="V38" s="130" t="str">
        <f t="shared" si="4"/>
        <v>Retiro de Señales Verticales (Incluye pedestal y tablero) con entrega a almacén de la SDM (incluye señales sencillas y Dúplex)</v>
      </c>
    </row>
    <row r="39" spans="1:22" ht="15.75" outlineLevel="1" x14ac:dyDescent="0.25">
      <c r="A39" s="34">
        <v>29</v>
      </c>
      <c r="B39" s="35" t="s">
        <v>39</v>
      </c>
      <c r="C39" s="36" t="s">
        <v>14</v>
      </c>
      <c r="D39" s="23"/>
      <c r="E39" s="185">
        <v>13</v>
      </c>
      <c r="F39" s="131"/>
      <c r="G39" s="132">
        <f t="shared" si="0"/>
        <v>0</v>
      </c>
      <c r="H39" s="127"/>
      <c r="I39" s="44">
        <v>25</v>
      </c>
      <c r="J39" s="131"/>
      <c r="K39" s="128">
        <f t="shared" si="1"/>
        <v>0</v>
      </c>
      <c r="L39" s="40"/>
      <c r="M39" s="46">
        <v>25</v>
      </c>
      <c r="N39" s="133"/>
      <c r="O39" s="128">
        <f t="shared" si="2"/>
        <v>0</v>
      </c>
      <c r="P39" s="41"/>
      <c r="Q39" s="46">
        <v>12</v>
      </c>
      <c r="R39" s="133"/>
      <c r="S39" s="128">
        <f t="shared" si="3"/>
        <v>0</v>
      </c>
      <c r="T39" s="25"/>
      <c r="U39" s="25"/>
      <c r="V39" s="130" t="str">
        <f t="shared" si="4"/>
        <v>Reubicación de señales verticales  (incluye señales sencillas y Dúplex)</v>
      </c>
    </row>
    <row r="40" spans="1:22" ht="31.5" outlineLevel="1" x14ac:dyDescent="0.25">
      <c r="A40" s="34">
        <v>30</v>
      </c>
      <c r="B40" s="35" t="s">
        <v>40</v>
      </c>
      <c r="C40" s="36" t="s">
        <v>41</v>
      </c>
      <c r="D40" s="23"/>
      <c r="E40" s="185">
        <v>706</v>
      </c>
      <c r="F40" s="131"/>
      <c r="G40" s="132">
        <f t="shared" si="0"/>
        <v>0</v>
      </c>
      <c r="H40" s="127"/>
      <c r="I40" s="44">
        <v>1376</v>
      </c>
      <c r="J40" s="131"/>
      <c r="K40" s="128">
        <f t="shared" si="1"/>
        <v>0</v>
      </c>
      <c r="L40" s="40"/>
      <c r="M40" s="44">
        <v>1380</v>
      </c>
      <c r="N40" s="134"/>
      <c r="O40" s="128">
        <f t="shared" si="2"/>
        <v>0</v>
      </c>
      <c r="P40" s="41"/>
      <c r="Q40" s="44">
        <v>692</v>
      </c>
      <c r="R40" s="134"/>
      <c r="S40" s="128">
        <f t="shared" si="3"/>
        <v>0</v>
      </c>
      <c r="T40" s="25"/>
      <c r="U40" s="25"/>
      <c r="V40" s="130" t="str">
        <f t="shared" si="4"/>
        <v>Suministro y aplicación imprimante acrílico negro 12 cm, espesor seco 4 mils y 50% de solidos por volumen</v>
      </c>
    </row>
    <row r="41" spans="1:22" ht="31.5" outlineLevel="1" x14ac:dyDescent="0.25">
      <c r="A41" s="34">
        <v>31</v>
      </c>
      <c r="B41" s="35" t="s">
        <v>42</v>
      </c>
      <c r="C41" s="36" t="s">
        <v>41</v>
      </c>
      <c r="D41" s="23"/>
      <c r="E41" s="185">
        <v>1930</v>
      </c>
      <c r="F41" s="131"/>
      <c r="G41" s="132">
        <f t="shared" si="0"/>
        <v>0</v>
      </c>
      <c r="H41" s="127"/>
      <c r="I41" s="44">
        <v>3723</v>
      </c>
      <c r="J41" s="131"/>
      <c r="K41" s="128">
        <f t="shared" si="1"/>
        <v>0</v>
      </c>
      <c r="L41" s="40"/>
      <c r="M41" s="46">
        <v>3734</v>
      </c>
      <c r="N41" s="131"/>
      <c r="O41" s="128">
        <f t="shared" si="2"/>
        <v>0</v>
      </c>
      <c r="P41" s="41"/>
      <c r="Q41" s="46">
        <v>1874</v>
      </c>
      <c r="R41" s="131"/>
      <c r="S41" s="128">
        <f t="shared" si="3"/>
        <v>0</v>
      </c>
      <c r="T41" s="25"/>
      <c r="U41" s="25"/>
      <c r="V41" s="130" t="str">
        <f t="shared" si="4"/>
        <v>Suministro y aplicación imprimante acrílico negro 15 cm, espesor seco 4 mils y 50% de solidos por volumen</v>
      </c>
    </row>
    <row r="42" spans="1:22" ht="31.5" outlineLevel="1" x14ac:dyDescent="0.25">
      <c r="A42" s="34">
        <v>32</v>
      </c>
      <c r="B42" s="35" t="s">
        <v>43</v>
      </c>
      <c r="C42" s="36" t="s">
        <v>41</v>
      </c>
      <c r="D42" s="23"/>
      <c r="E42" s="185">
        <v>287</v>
      </c>
      <c r="F42" s="131"/>
      <c r="G42" s="132">
        <f t="shared" si="0"/>
        <v>0</v>
      </c>
      <c r="H42" s="127"/>
      <c r="I42" s="44">
        <v>558</v>
      </c>
      <c r="J42" s="131"/>
      <c r="K42" s="128">
        <f t="shared" si="1"/>
        <v>0</v>
      </c>
      <c r="L42" s="40"/>
      <c r="M42" s="44">
        <v>559</v>
      </c>
      <c r="N42" s="133"/>
      <c r="O42" s="128">
        <f t="shared" si="2"/>
        <v>0</v>
      </c>
      <c r="P42" s="41"/>
      <c r="Q42" s="44">
        <v>280</v>
      </c>
      <c r="R42" s="133"/>
      <c r="S42" s="128">
        <f t="shared" si="3"/>
        <v>0</v>
      </c>
      <c r="T42" s="25"/>
      <c r="U42" s="25"/>
      <c r="V42" s="130" t="str">
        <f t="shared" si="4"/>
        <v>Suministro y aplicación imprimante acrílico negro 20 cm, espesor seco 4 mils y 50% de solidos por volumen</v>
      </c>
    </row>
    <row r="43" spans="1:22" ht="31.5" outlineLevel="1" x14ac:dyDescent="0.25">
      <c r="A43" s="34">
        <v>33</v>
      </c>
      <c r="B43" s="35" t="s">
        <v>44</v>
      </c>
      <c r="C43" s="36" t="s">
        <v>41</v>
      </c>
      <c r="D43" s="23"/>
      <c r="E43" s="185">
        <v>4219</v>
      </c>
      <c r="F43" s="131"/>
      <c r="G43" s="132">
        <f t="shared" si="0"/>
        <v>0</v>
      </c>
      <c r="H43" s="127"/>
      <c r="I43" s="44">
        <v>8153</v>
      </c>
      <c r="J43" s="131"/>
      <c r="K43" s="128">
        <f t="shared" si="1"/>
        <v>0</v>
      </c>
      <c r="L43" s="40"/>
      <c r="M43" s="46">
        <v>8176</v>
      </c>
      <c r="N43" s="134"/>
      <c r="O43" s="128">
        <f t="shared" si="2"/>
        <v>0</v>
      </c>
      <c r="P43" s="41"/>
      <c r="Q43" s="46">
        <v>4102</v>
      </c>
      <c r="R43" s="134"/>
      <c r="S43" s="128">
        <f t="shared" si="3"/>
        <v>0</v>
      </c>
      <c r="T43" s="25"/>
      <c r="U43" s="25"/>
      <c r="V43" s="130" t="str">
        <f t="shared" si="4"/>
        <v>Suministro y aplicación imprimante acrílico negro 25 cm, espesor seco 4 mils y 50% de solidos por volumen</v>
      </c>
    </row>
    <row r="44" spans="1:22" ht="31.5" outlineLevel="1" x14ac:dyDescent="0.25">
      <c r="A44" s="34">
        <v>34</v>
      </c>
      <c r="B44" s="35" t="s">
        <v>45</v>
      </c>
      <c r="C44" s="36" t="s">
        <v>12</v>
      </c>
      <c r="D44" s="23"/>
      <c r="E44" s="185">
        <v>7140</v>
      </c>
      <c r="F44" s="131"/>
      <c r="G44" s="132">
        <f t="shared" si="0"/>
        <v>0</v>
      </c>
      <c r="H44" s="127"/>
      <c r="I44" s="44">
        <v>14477</v>
      </c>
      <c r="J44" s="131"/>
      <c r="K44" s="128">
        <f t="shared" si="1"/>
        <v>0</v>
      </c>
      <c r="L44" s="40"/>
      <c r="M44" s="44">
        <v>14516</v>
      </c>
      <c r="N44" s="131"/>
      <c r="O44" s="128">
        <f t="shared" si="2"/>
        <v>0</v>
      </c>
      <c r="P44" s="41"/>
      <c r="Q44" s="44">
        <v>7276</v>
      </c>
      <c r="R44" s="131"/>
      <c r="S44" s="128">
        <f t="shared" si="3"/>
        <v>0</v>
      </c>
      <c r="T44" s="25"/>
      <c r="U44" s="25"/>
      <c r="V44" s="130" t="str">
        <f t="shared" si="4"/>
        <v>Suministro y aplicación imprimante acrílico negro, espesor seco 4 mils y 50% de solidos por volumen</v>
      </c>
    </row>
    <row r="45" spans="1:22" ht="31.5" outlineLevel="1" x14ac:dyDescent="0.3">
      <c r="A45" s="34">
        <v>35</v>
      </c>
      <c r="B45" s="35" t="s">
        <v>46</v>
      </c>
      <c r="C45" s="36" t="s">
        <v>12</v>
      </c>
      <c r="D45" s="23"/>
      <c r="E45" s="185">
        <v>503</v>
      </c>
      <c r="F45" s="131"/>
      <c r="G45" s="132">
        <f t="shared" si="0"/>
        <v>0</v>
      </c>
      <c r="H45" s="127"/>
      <c r="I45" s="44">
        <v>974</v>
      </c>
      <c r="J45" s="131"/>
      <c r="K45" s="128">
        <f t="shared" si="1"/>
        <v>0</v>
      </c>
      <c r="L45" s="40"/>
      <c r="M45" s="44">
        <v>976</v>
      </c>
      <c r="N45" s="133"/>
      <c r="O45" s="128">
        <f t="shared" si="2"/>
        <v>0</v>
      </c>
      <c r="P45" s="41"/>
      <c r="Q45" s="44">
        <v>488</v>
      </c>
      <c r="R45" s="133"/>
      <c r="S45" s="128">
        <f t="shared" si="3"/>
        <v>0</v>
      </c>
      <c r="T45" s="50"/>
      <c r="U45" s="50"/>
      <c r="V45" s="130" t="str">
        <f t="shared" si="4"/>
        <v>Suministro y Aplicación de Pintura de tráfico base agua negra m2. espesor seco 9 mils y 60% de solidos por volumen</v>
      </c>
    </row>
    <row r="46" spans="1:22" ht="47.25" outlineLevel="1" x14ac:dyDescent="0.3">
      <c r="A46" s="34">
        <v>36</v>
      </c>
      <c r="B46" s="35" t="s">
        <v>47</v>
      </c>
      <c r="C46" s="36" t="s">
        <v>41</v>
      </c>
      <c r="D46" s="23"/>
      <c r="E46" s="185">
        <v>3416</v>
      </c>
      <c r="F46" s="131"/>
      <c r="G46" s="132">
        <f t="shared" si="0"/>
        <v>0</v>
      </c>
      <c r="H46" s="127"/>
      <c r="I46" s="44">
        <v>6596</v>
      </c>
      <c r="J46" s="131"/>
      <c r="K46" s="128">
        <f t="shared" si="1"/>
        <v>0</v>
      </c>
      <c r="L46" s="40"/>
      <c r="M46" s="46">
        <v>6614</v>
      </c>
      <c r="N46" s="134"/>
      <c r="O46" s="128">
        <f t="shared" si="2"/>
        <v>0</v>
      </c>
      <c r="P46" s="41"/>
      <c r="Q46" s="46">
        <v>3320</v>
      </c>
      <c r="R46" s="134"/>
      <c r="S46" s="128">
        <f t="shared" si="3"/>
        <v>0</v>
      </c>
      <c r="T46" s="50"/>
      <c r="U46" s="50"/>
      <c r="V46" s="130" t="str">
        <f t="shared" si="4"/>
        <v>Suministro y Aplicación de pintura Acrílica base solvente 12 cm para líneas de demarcación, con microesfera, con antideslizante, espesor seco 9 mils y 51% de sólidos por volumen</v>
      </c>
    </row>
    <row r="47" spans="1:22" ht="47.25" outlineLevel="1" x14ac:dyDescent="0.3">
      <c r="A47" s="34">
        <v>37</v>
      </c>
      <c r="B47" s="35" t="s">
        <v>48</v>
      </c>
      <c r="C47" s="36" t="s">
        <v>41</v>
      </c>
      <c r="D47" s="23"/>
      <c r="E47" s="187">
        <v>443</v>
      </c>
      <c r="F47" s="131"/>
      <c r="G47" s="132">
        <f t="shared" si="0"/>
        <v>0</v>
      </c>
      <c r="H47" s="127"/>
      <c r="I47" s="51">
        <v>859</v>
      </c>
      <c r="J47" s="131"/>
      <c r="K47" s="128">
        <f t="shared" si="1"/>
        <v>0</v>
      </c>
      <c r="L47" s="40"/>
      <c r="M47" s="52">
        <v>861</v>
      </c>
      <c r="N47" s="131"/>
      <c r="O47" s="128">
        <f t="shared" si="2"/>
        <v>0</v>
      </c>
      <c r="P47" s="41"/>
      <c r="Q47" s="51">
        <v>433</v>
      </c>
      <c r="R47" s="131"/>
      <c r="S47" s="128">
        <f t="shared" si="3"/>
        <v>0</v>
      </c>
      <c r="T47" s="50"/>
      <c r="U47" s="50"/>
      <c r="V47" s="130" t="str">
        <f t="shared" si="4"/>
        <v>Suministro y Aplicación de pintura Acrílica solvente 15 cm para líneas de demarcación, con microesfera, con antideslizante, espesor seco 9 mils y 51% sólidos por volumen</v>
      </c>
    </row>
    <row r="48" spans="1:22" ht="47.25" outlineLevel="1" x14ac:dyDescent="0.3">
      <c r="A48" s="34">
        <v>38</v>
      </c>
      <c r="B48" s="35" t="s">
        <v>49</v>
      </c>
      <c r="C48" s="36" t="s">
        <v>41</v>
      </c>
      <c r="D48" s="23"/>
      <c r="E48" s="185">
        <v>290</v>
      </c>
      <c r="F48" s="131"/>
      <c r="G48" s="132">
        <f t="shared" si="0"/>
        <v>0</v>
      </c>
      <c r="H48" s="127"/>
      <c r="I48" s="44">
        <v>563</v>
      </c>
      <c r="J48" s="131"/>
      <c r="K48" s="128">
        <f t="shared" si="1"/>
        <v>0</v>
      </c>
      <c r="L48" s="40"/>
      <c r="M48" s="46">
        <v>565</v>
      </c>
      <c r="N48" s="135"/>
      <c r="O48" s="128">
        <f t="shared" si="2"/>
        <v>0</v>
      </c>
      <c r="P48" s="41"/>
      <c r="Q48" s="46">
        <v>282</v>
      </c>
      <c r="R48" s="135"/>
      <c r="S48" s="128">
        <f t="shared" si="3"/>
        <v>0</v>
      </c>
      <c r="T48" s="50"/>
      <c r="U48" s="50"/>
      <c r="V48" s="130" t="str">
        <f t="shared" si="4"/>
        <v>Suministro y Aplicación de pintura Acrílica base solvente 20 cm para líneas de demarcación, con microesfera, con antideslizante, espesor seco 9 mils y 51% de solidos por volumen</v>
      </c>
    </row>
    <row r="49" spans="1:22" ht="47.25" outlineLevel="1" x14ac:dyDescent="0.3">
      <c r="A49" s="34">
        <v>39</v>
      </c>
      <c r="B49" s="35" t="s">
        <v>50</v>
      </c>
      <c r="C49" s="36" t="s">
        <v>12</v>
      </c>
      <c r="D49" s="23"/>
      <c r="E49" s="185">
        <v>882</v>
      </c>
      <c r="F49" s="131"/>
      <c r="G49" s="132">
        <f t="shared" si="0"/>
        <v>0</v>
      </c>
      <c r="H49" s="127"/>
      <c r="I49" s="44">
        <v>1704</v>
      </c>
      <c r="J49" s="131"/>
      <c r="K49" s="128">
        <f t="shared" si="1"/>
        <v>0</v>
      </c>
      <c r="L49" s="40"/>
      <c r="M49" s="44">
        <v>1709</v>
      </c>
      <c r="N49" s="133"/>
      <c r="O49" s="128">
        <f t="shared" si="2"/>
        <v>0</v>
      </c>
      <c r="P49" s="41"/>
      <c r="Q49" s="44">
        <v>857</v>
      </c>
      <c r="R49" s="133"/>
      <c r="S49" s="128">
        <f t="shared" si="3"/>
        <v>0</v>
      </c>
      <c r="T49" s="50"/>
      <c r="U49" s="50"/>
      <c r="V49" s="130" t="str">
        <f t="shared" si="4"/>
        <v xml:space="preserve">Suministro y Aplicación de pintura Acrílica base solvente marcas viales con microesfera, con antideslizante, espesor seco 9 mils y 51% de solidos por volumen, incluye pictogramas. </v>
      </c>
    </row>
    <row r="50" spans="1:22" ht="47.25" outlineLevel="1" x14ac:dyDescent="0.3">
      <c r="A50" s="34">
        <v>40</v>
      </c>
      <c r="B50" s="35" t="s">
        <v>51</v>
      </c>
      <c r="C50" s="36" t="s">
        <v>12</v>
      </c>
      <c r="D50" s="23"/>
      <c r="E50" s="185">
        <v>61</v>
      </c>
      <c r="F50" s="131"/>
      <c r="G50" s="132">
        <f t="shared" si="0"/>
        <v>0</v>
      </c>
      <c r="H50" s="127"/>
      <c r="I50" s="44">
        <v>117</v>
      </c>
      <c r="J50" s="131"/>
      <c r="K50" s="128">
        <f t="shared" si="1"/>
        <v>0</v>
      </c>
      <c r="L50" s="40"/>
      <c r="M50" s="46">
        <v>118</v>
      </c>
      <c r="N50" s="131"/>
      <c r="O50" s="128">
        <f t="shared" si="2"/>
        <v>0</v>
      </c>
      <c r="P50" s="41"/>
      <c r="Q50" s="46">
        <v>59</v>
      </c>
      <c r="R50" s="131"/>
      <c r="S50" s="128">
        <f t="shared" si="3"/>
        <v>0</v>
      </c>
      <c r="T50" s="50"/>
      <c r="U50" s="50"/>
      <c r="V50" s="130" t="str">
        <f t="shared" si="4"/>
        <v>Suministro y Aplicación de pintura Acrílica base solvente marcas viales sin microesfera, con antideslizante, espesor seco 9 mils y 51% de solidos por volumen, incluye pictogramas</v>
      </c>
    </row>
    <row r="51" spans="1:22" ht="78.75" outlineLevel="1" x14ac:dyDescent="0.3">
      <c r="A51" s="34">
        <v>41</v>
      </c>
      <c r="B51" s="35" t="s">
        <v>52</v>
      </c>
      <c r="C51" s="36" t="s">
        <v>12</v>
      </c>
      <c r="D51" s="23"/>
      <c r="E51" s="185">
        <v>124</v>
      </c>
      <c r="F51" s="131"/>
      <c r="G51" s="132">
        <f t="shared" si="0"/>
        <v>0</v>
      </c>
      <c r="H51" s="127"/>
      <c r="I51" s="44">
        <v>242</v>
      </c>
      <c r="J51" s="131"/>
      <c r="K51" s="128">
        <f t="shared" si="1"/>
        <v>0</v>
      </c>
      <c r="L51" s="40"/>
      <c r="M51" s="44">
        <v>243</v>
      </c>
      <c r="N51" s="131"/>
      <c r="O51" s="128">
        <f t="shared" si="2"/>
        <v>0</v>
      </c>
      <c r="P51" s="41"/>
      <c r="Q51" s="44">
        <v>121</v>
      </c>
      <c r="R51" s="131"/>
      <c r="S51" s="128">
        <f t="shared" si="3"/>
        <v>0</v>
      </c>
      <c r="T51" s="50"/>
      <c r="U51" s="50"/>
      <c r="V51" s="130" t="str">
        <f t="shared" si="4"/>
        <v>Suministro y Aplicación de pintura Acrílica base solvente pigmentada (Multicolor según 3.7.3. Color de las demarcaciones planas para urbanismos tácticos u otras intervenciones tácticas urbanas) marcas viales sin microesfera, Incluye antideslizante, espesor seco 9 mils y 51% de solidos por volumen, incluye pictogramas</v>
      </c>
    </row>
    <row r="52" spans="1:22" ht="47.25" outlineLevel="1" x14ac:dyDescent="0.3">
      <c r="A52" s="34">
        <v>42</v>
      </c>
      <c r="B52" s="35" t="s">
        <v>53</v>
      </c>
      <c r="C52" s="36" t="s">
        <v>41</v>
      </c>
      <c r="D52" s="23"/>
      <c r="E52" s="185">
        <v>5329</v>
      </c>
      <c r="F52" s="131"/>
      <c r="G52" s="132">
        <f t="shared" si="0"/>
        <v>0</v>
      </c>
      <c r="H52" s="127"/>
      <c r="I52" s="44">
        <v>10291</v>
      </c>
      <c r="J52" s="131"/>
      <c r="K52" s="128">
        <f t="shared" si="1"/>
        <v>0</v>
      </c>
      <c r="L52" s="40"/>
      <c r="M52" s="44">
        <v>10318</v>
      </c>
      <c r="N52" s="131"/>
      <c r="O52" s="128">
        <f t="shared" si="2"/>
        <v>0</v>
      </c>
      <c r="P52" s="41"/>
      <c r="Q52" s="44">
        <v>5181</v>
      </c>
      <c r="R52" s="131"/>
      <c r="S52" s="128">
        <f t="shared" si="3"/>
        <v>0</v>
      </c>
      <c r="T52" s="50"/>
      <c r="U52" s="50"/>
      <c r="V52" s="130" t="str">
        <f t="shared" si="4"/>
        <v>Suministro y Aplicación de pintura Acrílica base agua 12 cm para líneas de demarcación, con microesfera,con antideslizante, espesor seco de 9 mils y 60% de sólidos por volumen</v>
      </c>
    </row>
    <row r="53" spans="1:22" ht="47.25" outlineLevel="1" x14ac:dyDescent="0.3">
      <c r="A53" s="34">
        <v>43</v>
      </c>
      <c r="B53" s="35" t="s">
        <v>54</v>
      </c>
      <c r="C53" s="36" t="s">
        <v>41</v>
      </c>
      <c r="D53" s="23"/>
      <c r="E53" s="185">
        <v>2510</v>
      </c>
      <c r="F53" s="131"/>
      <c r="G53" s="132">
        <f t="shared" si="0"/>
        <v>0</v>
      </c>
      <c r="H53" s="127"/>
      <c r="I53" s="44">
        <v>4846</v>
      </c>
      <c r="J53" s="131"/>
      <c r="K53" s="128">
        <f t="shared" si="1"/>
        <v>0</v>
      </c>
      <c r="L53" s="40"/>
      <c r="M53" s="44">
        <v>4859</v>
      </c>
      <c r="N53" s="133"/>
      <c r="O53" s="128">
        <f t="shared" si="2"/>
        <v>0</v>
      </c>
      <c r="P53" s="41"/>
      <c r="Q53" s="44">
        <v>2438</v>
      </c>
      <c r="R53" s="133"/>
      <c r="S53" s="128">
        <f t="shared" si="3"/>
        <v>0</v>
      </c>
      <c r="T53" s="50"/>
      <c r="U53" s="50"/>
      <c r="V53" s="130" t="str">
        <f t="shared" si="4"/>
        <v>Suministro y Aplicación de pintura Acrílica base agua 15 cm para líneas de demarcación, con microesfera, con antideslizante, espesor seco de 9 mils y 60% de solidos por volumen</v>
      </c>
    </row>
    <row r="54" spans="1:22" ht="47.25" outlineLevel="1" x14ac:dyDescent="0.3">
      <c r="A54" s="34">
        <v>44</v>
      </c>
      <c r="B54" s="35" t="s">
        <v>55</v>
      </c>
      <c r="C54" s="36" t="s">
        <v>41</v>
      </c>
      <c r="D54" s="23"/>
      <c r="E54" s="188">
        <v>1254</v>
      </c>
      <c r="F54" s="131"/>
      <c r="G54" s="132">
        <f t="shared" si="0"/>
        <v>0</v>
      </c>
      <c r="H54" s="127"/>
      <c r="I54" s="51">
        <v>2424</v>
      </c>
      <c r="J54" s="131"/>
      <c r="K54" s="128">
        <f t="shared" si="1"/>
        <v>0</v>
      </c>
      <c r="L54" s="40"/>
      <c r="M54" s="54">
        <v>2431</v>
      </c>
      <c r="N54" s="131"/>
      <c r="O54" s="128">
        <f t="shared" si="2"/>
        <v>0</v>
      </c>
      <c r="P54" s="41"/>
      <c r="Q54" s="46">
        <v>1220</v>
      </c>
      <c r="R54" s="131"/>
      <c r="S54" s="128">
        <f t="shared" si="3"/>
        <v>0</v>
      </c>
      <c r="T54" s="50"/>
      <c r="U54" s="50"/>
      <c r="V54" s="130" t="str">
        <f t="shared" si="4"/>
        <v>Suministro y Aplicación de pintura Acrílica base agua 20 cm para líneas de demarcación, con microesfera, con antideslizante, espesor seco de 9 mils y 60% de sólidos por volumen</v>
      </c>
    </row>
    <row r="55" spans="1:22" ht="47.25" outlineLevel="1" x14ac:dyDescent="0.3">
      <c r="A55" s="34">
        <v>45</v>
      </c>
      <c r="B55" s="35" t="s">
        <v>56</v>
      </c>
      <c r="C55" s="36" t="s">
        <v>12</v>
      </c>
      <c r="D55" s="23"/>
      <c r="E55" s="185">
        <v>71</v>
      </c>
      <c r="F55" s="131"/>
      <c r="G55" s="132">
        <f t="shared" si="0"/>
        <v>0</v>
      </c>
      <c r="H55" s="127"/>
      <c r="I55" s="44">
        <v>139</v>
      </c>
      <c r="J55" s="131"/>
      <c r="K55" s="128">
        <f t="shared" si="1"/>
        <v>0</v>
      </c>
      <c r="L55" s="40"/>
      <c r="M55" s="44">
        <v>139</v>
      </c>
      <c r="N55" s="131"/>
      <c r="O55" s="128">
        <f t="shared" si="2"/>
        <v>0</v>
      </c>
      <c r="P55" s="41"/>
      <c r="Q55" s="44">
        <v>70</v>
      </c>
      <c r="R55" s="131"/>
      <c r="S55" s="128">
        <f t="shared" si="3"/>
        <v>0</v>
      </c>
      <c r="T55" s="50"/>
      <c r="U55" s="50"/>
      <c r="V55" s="130" t="str">
        <f t="shared" si="4"/>
        <v xml:space="preserve">Suministro y Aplicación de pintura Acrílica base agua para marcas viales con microesfera, antideslizante, espesor seco de 9 mils y 60% de solidos por volumen, incluye pictogramas. </v>
      </c>
    </row>
    <row r="56" spans="1:22" ht="47.25" outlineLevel="1" x14ac:dyDescent="0.3">
      <c r="A56" s="34">
        <v>46</v>
      </c>
      <c r="B56" s="35" t="s">
        <v>57</v>
      </c>
      <c r="C56" s="36" t="s">
        <v>12</v>
      </c>
      <c r="D56" s="23"/>
      <c r="E56" s="185">
        <v>60</v>
      </c>
      <c r="F56" s="131"/>
      <c r="G56" s="132">
        <f t="shared" si="0"/>
        <v>0</v>
      </c>
      <c r="H56" s="127"/>
      <c r="I56" s="44">
        <v>116</v>
      </c>
      <c r="J56" s="131"/>
      <c r="K56" s="128">
        <f t="shared" si="1"/>
        <v>0</v>
      </c>
      <c r="L56" s="40"/>
      <c r="M56" s="44">
        <v>116</v>
      </c>
      <c r="N56" s="131"/>
      <c r="O56" s="128">
        <f t="shared" si="2"/>
        <v>0</v>
      </c>
      <c r="P56" s="41"/>
      <c r="Q56" s="44">
        <v>58</v>
      </c>
      <c r="R56" s="131"/>
      <c r="S56" s="128">
        <f t="shared" si="3"/>
        <v>0</v>
      </c>
      <c r="T56" s="50"/>
      <c r="U56" s="50"/>
      <c r="V56" s="130" t="str">
        <f t="shared" si="4"/>
        <v xml:space="preserve">Suministro y Aplicación de pintura Acrílica base agua para marcas viales sin microesfera, con antideslizante espesor seco de 9 mils y 60% de solidos por volumen, incluye pictogramas. </v>
      </c>
    </row>
    <row r="57" spans="1:22" ht="78.75" outlineLevel="1" x14ac:dyDescent="0.3">
      <c r="A57" s="34">
        <v>47</v>
      </c>
      <c r="B57" s="35" t="s">
        <v>58</v>
      </c>
      <c r="C57" s="36" t="s">
        <v>12</v>
      </c>
      <c r="D57" s="23"/>
      <c r="E57" s="185">
        <v>810</v>
      </c>
      <c r="F57" s="131"/>
      <c r="G57" s="132">
        <f t="shared" si="0"/>
        <v>0</v>
      </c>
      <c r="H57" s="127"/>
      <c r="I57" s="44">
        <v>1568</v>
      </c>
      <c r="J57" s="131"/>
      <c r="K57" s="128">
        <f t="shared" si="1"/>
        <v>0</v>
      </c>
      <c r="L57" s="40"/>
      <c r="M57" s="44">
        <v>1572</v>
      </c>
      <c r="N57" s="131"/>
      <c r="O57" s="128">
        <f t="shared" si="2"/>
        <v>0</v>
      </c>
      <c r="P57" s="41"/>
      <c r="Q57" s="44">
        <v>788</v>
      </c>
      <c r="R57" s="131"/>
      <c r="S57" s="128">
        <f t="shared" si="3"/>
        <v>0</v>
      </c>
      <c r="T57" s="50"/>
      <c r="U57" s="50"/>
      <c r="V57" s="130" t="str">
        <f t="shared" si="4"/>
        <v>Suministro y Aplicación de pintura Acrílica base agua pigmentada, con antideslizante, (Multicolor según 3.7.3. Color de las demarcaciones planas para urbanismos tácticos u otras intervenciones tácticas urbanas) para marcas viales sin microesfera, con antideslizante. Espesor seco de 9 mils y 60% de solidos por volumen, incluye pictogramas</v>
      </c>
    </row>
    <row r="58" spans="1:22" ht="47.25" outlineLevel="1" x14ac:dyDescent="0.3">
      <c r="A58" s="34">
        <v>48</v>
      </c>
      <c r="B58" s="35" t="s">
        <v>59</v>
      </c>
      <c r="C58" s="36" t="s">
        <v>41</v>
      </c>
      <c r="D58" s="23"/>
      <c r="E58" s="188">
        <v>2457</v>
      </c>
      <c r="F58" s="131"/>
      <c r="G58" s="132">
        <f t="shared" si="0"/>
        <v>0</v>
      </c>
      <c r="H58" s="127"/>
      <c r="I58" s="44">
        <v>3847</v>
      </c>
      <c r="J58" s="131"/>
      <c r="K58" s="128">
        <f t="shared" si="1"/>
        <v>0</v>
      </c>
      <c r="L58" s="40"/>
      <c r="M58" s="46">
        <v>4166</v>
      </c>
      <c r="N58" s="131"/>
      <c r="O58" s="128">
        <f t="shared" si="2"/>
        <v>0</v>
      </c>
      <c r="P58" s="41"/>
      <c r="Q58" s="46">
        <v>2183</v>
      </c>
      <c r="R58" s="131"/>
      <c r="S58" s="128">
        <f t="shared" si="3"/>
        <v>0</v>
      </c>
      <c r="T58" s="50"/>
      <c r="U58" s="50"/>
      <c r="V58" s="130" t="str">
        <f t="shared" si="4"/>
        <v>Suministro y Aplicación de pintura Acrílica base agua 10 cm para líneas de demarcación en ciclorruta, sin microesfera, con antideslizante, espesor seco de 9 mils y 60% de sólidos por volumen</v>
      </c>
    </row>
    <row r="59" spans="1:22" ht="47.25" outlineLevel="1" x14ac:dyDescent="0.3">
      <c r="A59" s="34">
        <v>49</v>
      </c>
      <c r="B59" s="35" t="s">
        <v>60</v>
      </c>
      <c r="C59" s="36" t="s">
        <v>12</v>
      </c>
      <c r="D59" s="23"/>
      <c r="E59" s="185">
        <v>294</v>
      </c>
      <c r="F59" s="131"/>
      <c r="G59" s="132">
        <f t="shared" si="0"/>
        <v>0</v>
      </c>
      <c r="H59" s="127"/>
      <c r="I59" s="44">
        <v>567</v>
      </c>
      <c r="J59" s="131"/>
      <c r="K59" s="128">
        <f t="shared" si="1"/>
        <v>0</v>
      </c>
      <c r="L59" s="40"/>
      <c r="M59" s="44">
        <v>568</v>
      </c>
      <c r="N59" s="133"/>
      <c r="O59" s="128">
        <f t="shared" si="2"/>
        <v>0</v>
      </c>
      <c r="P59" s="41"/>
      <c r="Q59" s="44">
        <v>286</v>
      </c>
      <c r="R59" s="133"/>
      <c r="S59" s="128">
        <f t="shared" si="3"/>
        <v>0</v>
      </c>
      <c r="T59" s="50"/>
      <c r="U59" s="50"/>
      <c r="V59" s="130" t="str">
        <f t="shared" si="4"/>
        <v>Suministro y Aplicación de pintura Acrílica base agua marcas viales, con antideslizante, sin microesfera. Demarcación de bahías, espesor seco de 9 mils y 60% de sólidos por volumen</v>
      </c>
    </row>
    <row r="60" spans="1:22" ht="47.25" outlineLevel="1" x14ac:dyDescent="0.3">
      <c r="A60" s="34">
        <v>50</v>
      </c>
      <c r="B60" s="35" t="s">
        <v>61</v>
      </c>
      <c r="C60" s="36" t="s">
        <v>41</v>
      </c>
      <c r="D60" s="23"/>
      <c r="E60" s="185">
        <v>2269</v>
      </c>
      <c r="F60" s="131"/>
      <c r="G60" s="132">
        <f t="shared" si="0"/>
        <v>0</v>
      </c>
      <c r="H60" s="127"/>
      <c r="I60" s="44">
        <v>4382</v>
      </c>
      <c r="J60" s="131"/>
      <c r="K60" s="128">
        <f t="shared" si="1"/>
        <v>0</v>
      </c>
      <c r="L60" s="40"/>
      <c r="M60" s="44">
        <v>4393</v>
      </c>
      <c r="N60" s="131"/>
      <c r="O60" s="128">
        <f t="shared" si="2"/>
        <v>0</v>
      </c>
      <c r="P60" s="41"/>
      <c r="Q60" s="44">
        <v>2202</v>
      </c>
      <c r="R60" s="131"/>
      <c r="S60" s="128">
        <f t="shared" si="3"/>
        <v>0</v>
      </c>
      <c r="T60" s="50"/>
      <c r="U60" s="50"/>
      <c r="V60" s="130" t="str">
        <f t="shared" si="4"/>
        <v>Suministro y Aplicación de resina Termoplástica a = 12 cm, para líneas de demarcación,con antideslizante, incluye microesfera y espesor seco 90 mils (2.3mm)</v>
      </c>
    </row>
    <row r="61" spans="1:22" ht="47.25" outlineLevel="1" x14ac:dyDescent="0.3">
      <c r="A61" s="34">
        <v>51</v>
      </c>
      <c r="B61" s="35" t="s">
        <v>62</v>
      </c>
      <c r="C61" s="36" t="s">
        <v>41</v>
      </c>
      <c r="D61" s="23"/>
      <c r="E61" s="185">
        <v>353</v>
      </c>
      <c r="F61" s="131"/>
      <c r="G61" s="132">
        <f t="shared" si="0"/>
        <v>0</v>
      </c>
      <c r="H61" s="127"/>
      <c r="I61" s="44">
        <v>682</v>
      </c>
      <c r="J61" s="131"/>
      <c r="K61" s="128">
        <f t="shared" si="1"/>
        <v>0</v>
      </c>
      <c r="L61" s="40"/>
      <c r="M61" s="46">
        <v>683</v>
      </c>
      <c r="N61" s="133"/>
      <c r="O61" s="128">
        <f t="shared" si="2"/>
        <v>0</v>
      </c>
      <c r="P61" s="41"/>
      <c r="Q61" s="46">
        <v>343</v>
      </c>
      <c r="R61" s="133"/>
      <c r="S61" s="128">
        <f t="shared" si="3"/>
        <v>0</v>
      </c>
      <c r="T61" s="50"/>
      <c r="U61" s="50"/>
      <c r="V61" s="130" t="str">
        <f t="shared" si="4"/>
        <v>Suministro y Aplicación de resina Termoplástica a = 15 cm, para líneas de demarcación,con antideslizante, incluye microesfera y espesor seco 90 mils (2.3mm)</v>
      </c>
    </row>
    <row r="62" spans="1:22" ht="47.25" outlineLevel="1" x14ac:dyDescent="0.3">
      <c r="A62" s="34">
        <v>52</v>
      </c>
      <c r="B62" s="35" t="s">
        <v>63</v>
      </c>
      <c r="C62" s="36" t="s">
        <v>41</v>
      </c>
      <c r="D62" s="23"/>
      <c r="E62" s="185">
        <v>173</v>
      </c>
      <c r="F62" s="131"/>
      <c r="G62" s="132">
        <f t="shared" si="0"/>
        <v>0</v>
      </c>
      <c r="H62" s="127"/>
      <c r="I62" s="44">
        <v>332</v>
      </c>
      <c r="J62" s="131"/>
      <c r="K62" s="128">
        <f t="shared" si="1"/>
        <v>0</v>
      </c>
      <c r="L62" s="40"/>
      <c r="M62" s="48">
        <v>333</v>
      </c>
      <c r="N62" s="134"/>
      <c r="O62" s="128">
        <f t="shared" si="2"/>
        <v>0</v>
      </c>
      <c r="P62" s="41"/>
      <c r="Q62" s="48">
        <v>166</v>
      </c>
      <c r="R62" s="134"/>
      <c r="S62" s="128">
        <f t="shared" si="3"/>
        <v>0</v>
      </c>
      <c r="T62" s="50"/>
      <c r="U62" s="50"/>
      <c r="V62" s="130" t="str">
        <f t="shared" si="4"/>
        <v>Suministro y Aplicación de resina Termoplástica a = 20 cm, para líneas de demarcación,con antideslizante, incluye microesfera y espesor seco 90 mils (2.3mm)</v>
      </c>
    </row>
    <row r="63" spans="1:22" ht="47.25" outlineLevel="1" x14ac:dyDescent="0.3">
      <c r="A63" s="34">
        <v>53</v>
      </c>
      <c r="B63" s="35" t="s">
        <v>64</v>
      </c>
      <c r="C63" s="36" t="s">
        <v>12</v>
      </c>
      <c r="D63" s="23"/>
      <c r="E63" s="185">
        <v>18</v>
      </c>
      <c r="F63" s="131"/>
      <c r="G63" s="132">
        <f t="shared" si="0"/>
        <v>0</v>
      </c>
      <c r="H63" s="127"/>
      <c r="I63" s="44">
        <v>34</v>
      </c>
      <c r="J63" s="131"/>
      <c r="K63" s="128">
        <f t="shared" si="1"/>
        <v>0</v>
      </c>
      <c r="L63" s="40"/>
      <c r="M63" s="44">
        <v>34</v>
      </c>
      <c r="N63" s="134"/>
      <c r="O63" s="128">
        <f t="shared" si="2"/>
        <v>0</v>
      </c>
      <c r="P63" s="41"/>
      <c r="Q63" s="44">
        <v>17</v>
      </c>
      <c r="R63" s="134"/>
      <c r="S63" s="128">
        <f t="shared" si="3"/>
        <v>0</v>
      </c>
      <c r="T63" s="50"/>
      <c r="U63" s="50"/>
      <c r="V63" s="130" t="str">
        <f t="shared" si="4"/>
        <v>Suministro y Aplicación de resina Termoplástica para marcas viales, sin microesfera, con antideslizante, y espesor seco de 90 mils (2.3mm), incluye pictogramas</v>
      </c>
    </row>
    <row r="64" spans="1:22" ht="47.25" outlineLevel="1" x14ac:dyDescent="0.3">
      <c r="A64" s="34">
        <v>54</v>
      </c>
      <c r="B64" s="35" t="s">
        <v>65</v>
      </c>
      <c r="C64" s="36" t="s">
        <v>12</v>
      </c>
      <c r="D64" s="23"/>
      <c r="E64" s="185">
        <v>17</v>
      </c>
      <c r="F64" s="131"/>
      <c r="G64" s="132">
        <f t="shared" si="0"/>
        <v>0</v>
      </c>
      <c r="H64" s="127"/>
      <c r="I64" s="44">
        <v>34</v>
      </c>
      <c r="J64" s="131"/>
      <c r="K64" s="128">
        <f t="shared" si="1"/>
        <v>0</v>
      </c>
      <c r="L64" s="40"/>
      <c r="M64" s="46">
        <v>34</v>
      </c>
      <c r="N64" s="134"/>
      <c r="O64" s="128">
        <f t="shared" si="2"/>
        <v>0</v>
      </c>
      <c r="P64" s="41"/>
      <c r="Q64" s="46">
        <v>17</v>
      </c>
      <c r="R64" s="134"/>
      <c r="S64" s="128">
        <f t="shared" si="3"/>
        <v>0</v>
      </c>
      <c r="T64" s="50"/>
      <c r="U64" s="50"/>
      <c r="V64" s="130" t="str">
        <f t="shared" si="4"/>
        <v>Suministro y Aplicación de resina Termoplástica para marcas viales, con antideslizante, con microesfera y espesor seco de 90 mils (2.3mm), incluye pictogramas</v>
      </c>
    </row>
    <row r="65" spans="1:22" ht="47.25" outlineLevel="1" x14ac:dyDescent="0.3">
      <c r="A65" s="34">
        <v>55</v>
      </c>
      <c r="B65" s="35" t="s">
        <v>66</v>
      </c>
      <c r="C65" s="36" t="s">
        <v>41</v>
      </c>
      <c r="D65" s="23"/>
      <c r="E65" s="185">
        <v>4711</v>
      </c>
      <c r="F65" s="131"/>
      <c r="G65" s="132">
        <f t="shared" si="0"/>
        <v>0</v>
      </c>
      <c r="H65" s="127"/>
      <c r="I65" s="44">
        <v>9104</v>
      </c>
      <c r="J65" s="131"/>
      <c r="K65" s="128">
        <f t="shared" si="1"/>
        <v>0</v>
      </c>
      <c r="L65" s="40"/>
      <c r="M65" s="44">
        <v>9129</v>
      </c>
      <c r="N65" s="134"/>
      <c r="O65" s="128">
        <f t="shared" si="2"/>
        <v>0</v>
      </c>
      <c r="P65" s="41"/>
      <c r="Q65" s="44">
        <v>4580</v>
      </c>
      <c r="R65" s="134"/>
      <c r="S65" s="128">
        <f t="shared" si="3"/>
        <v>0</v>
      </c>
      <c r="T65" s="50"/>
      <c r="U65" s="50"/>
      <c r="V65" s="130" t="str">
        <f t="shared" si="4"/>
        <v>Suministro y Aplicación de pintura en plástico en frio metilmetacrilato de 12 cm para líneas de demarcación, con microesfera, con antideslizante, y espesor seco mínimo de 22 mils (por pulverización o spray)según norma NTC 4744</v>
      </c>
    </row>
    <row r="66" spans="1:22" ht="47.25" outlineLevel="1" x14ac:dyDescent="0.3">
      <c r="A66" s="34">
        <v>56</v>
      </c>
      <c r="B66" s="35" t="s">
        <v>67</v>
      </c>
      <c r="C66" s="36" t="s">
        <v>41</v>
      </c>
      <c r="D66" s="23"/>
      <c r="E66" s="185">
        <v>2503</v>
      </c>
      <c r="F66" s="131"/>
      <c r="G66" s="132">
        <f t="shared" si="0"/>
        <v>0</v>
      </c>
      <c r="H66" s="127"/>
      <c r="I66" s="44">
        <v>4837</v>
      </c>
      <c r="J66" s="131"/>
      <c r="K66" s="128">
        <f t="shared" si="1"/>
        <v>0</v>
      </c>
      <c r="L66" s="40"/>
      <c r="M66" s="44">
        <v>4850</v>
      </c>
      <c r="N66" s="131"/>
      <c r="O66" s="128">
        <f t="shared" si="2"/>
        <v>0</v>
      </c>
      <c r="P66" s="41"/>
      <c r="Q66" s="44">
        <v>2434</v>
      </c>
      <c r="R66" s="131"/>
      <c r="S66" s="128">
        <f t="shared" si="3"/>
        <v>0</v>
      </c>
      <c r="T66" s="50"/>
      <c r="U66" s="50"/>
      <c r="V66" s="130" t="str">
        <f t="shared" si="4"/>
        <v>Suministro y Aplicación de pintura en plástico en frio metilmetacrilato de 15 cm para líneas de demarcación, con antideslizante, con microesfera y espesor seco mínimo de 22 mils (por pulverización o spray) según norma NTC 4744</v>
      </c>
    </row>
    <row r="67" spans="1:22" ht="47.25" outlineLevel="1" x14ac:dyDescent="0.3">
      <c r="A67" s="34">
        <v>57</v>
      </c>
      <c r="B67" s="35" t="s">
        <v>68</v>
      </c>
      <c r="C67" s="36" t="s">
        <v>41</v>
      </c>
      <c r="D67" s="23"/>
      <c r="E67" s="185">
        <v>3920</v>
      </c>
      <c r="F67" s="131"/>
      <c r="G67" s="132">
        <f t="shared" si="0"/>
        <v>0</v>
      </c>
      <c r="H67" s="127"/>
      <c r="I67" s="44">
        <v>6671</v>
      </c>
      <c r="J67" s="131"/>
      <c r="K67" s="128">
        <f t="shared" si="1"/>
        <v>0</v>
      </c>
      <c r="L67" s="40"/>
      <c r="M67" s="44">
        <v>6690</v>
      </c>
      <c r="N67" s="131"/>
      <c r="O67" s="128">
        <f t="shared" si="2"/>
        <v>0</v>
      </c>
      <c r="P67" s="41"/>
      <c r="Q67" s="44">
        <v>3358</v>
      </c>
      <c r="R67" s="131"/>
      <c r="S67" s="128">
        <f t="shared" si="3"/>
        <v>0</v>
      </c>
      <c r="T67" s="50"/>
      <c r="U67" s="50"/>
      <c r="V67" s="130" t="str">
        <f t="shared" si="4"/>
        <v>Suministro y Aplicación de pintura en plástico en frio metilmetacrilato de 20 cm para líneas de demarcación, con antideslizante, con microesfera y espesor seco mínimo de 22 mils (por pulverización o spray) según norma NTC 4744</v>
      </c>
    </row>
    <row r="68" spans="1:22" ht="47.25" outlineLevel="1" x14ac:dyDescent="0.3">
      <c r="A68" s="34">
        <v>58</v>
      </c>
      <c r="B68" s="35" t="s">
        <v>69</v>
      </c>
      <c r="C68" s="36" t="s">
        <v>12</v>
      </c>
      <c r="D68" s="23"/>
      <c r="E68" s="185">
        <v>1839</v>
      </c>
      <c r="F68" s="131"/>
      <c r="G68" s="132">
        <f t="shared" si="0"/>
        <v>0</v>
      </c>
      <c r="H68" s="127"/>
      <c r="I68" s="44">
        <v>3551</v>
      </c>
      <c r="J68" s="131"/>
      <c r="K68" s="128">
        <f t="shared" si="1"/>
        <v>0</v>
      </c>
      <c r="L68" s="40"/>
      <c r="M68" s="44">
        <v>3561</v>
      </c>
      <c r="N68" s="131"/>
      <c r="O68" s="128">
        <f t="shared" si="2"/>
        <v>0</v>
      </c>
      <c r="P68" s="41"/>
      <c r="Q68" s="44">
        <v>1786</v>
      </c>
      <c r="R68" s="131"/>
      <c r="S68" s="128">
        <f t="shared" si="3"/>
        <v>0</v>
      </c>
      <c r="T68" s="50"/>
      <c r="U68" s="50"/>
      <c r="V68" s="130" t="str">
        <f t="shared" si="4"/>
        <v>Suministro y aplicación de pintura de plástico en frio metilmetacrilato para marcas viales,con antideslizante, con microesfera y espesor seco mínimo de 22 mils (por pulverización o spray) según norma NTC 4744, incluye pictogramas</v>
      </c>
    </row>
    <row r="69" spans="1:22" ht="47.25" outlineLevel="1" x14ac:dyDescent="0.3">
      <c r="A69" s="34">
        <v>59</v>
      </c>
      <c r="B69" s="35" t="s">
        <v>70</v>
      </c>
      <c r="C69" s="36" t="s">
        <v>12</v>
      </c>
      <c r="D69" s="23"/>
      <c r="E69" s="185">
        <v>451</v>
      </c>
      <c r="F69" s="131"/>
      <c r="G69" s="132">
        <f t="shared" si="0"/>
        <v>0</v>
      </c>
      <c r="H69" s="127"/>
      <c r="I69" s="44">
        <v>874</v>
      </c>
      <c r="J69" s="131"/>
      <c r="K69" s="128">
        <f t="shared" si="1"/>
        <v>0</v>
      </c>
      <c r="L69" s="40"/>
      <c r="M69" s="44">
        <v>876</v>
      </c>
      <c r="N69" s="131"/>
      <c r="O69" s="128">
        <f t="shared" si="2"/>
        <v>0</v>
      </c>
      <c r="P69" s="41"/>
      <c r="Q69" s="44">
        <v>439</v>
      </c>
      <c r="R69" s="131"/>
      <c r="S69" s="128">
        <f t="shared" si="3"/>
        <v>0</v>
      </c>
      <c r="T69" s="55"/>
      <c r="U69" s="55"/>
      <c r="V69" s="130" t="str">
        <f t="shared" si="4"/>
        <v>Suministro y aplicación de pintura de plástico en frio metilmetacrilato para marcas viales sin microesfera,con antideslizante, y espesor seco de mínimo de 22 mils (por pulverización o spray) según norma NTC 4744, incluye pictogramas</v>
      </c>
    </row>
    <row r="70" spans="1:22" ht="47.25" outlineLevel="1" x14ac:dyDescent="0.3">
      <c r="A70" s="34">
        <v>60</v>
      </c>
      <c r="B70" s="35" t="s">
        <v>71</v>
      </c>
      <c r="C70" s="36" t="s">
        <v>41</v>
      </c>
      <c r="D70" s="23"/>
      <c r="E70" s="185">
        <v>2658</v>
      </c>
      <c r="F70" s="131"/>
      <c r="G70" s="132">
        <f t="shared" si="0"/>
        <v>0</v>
      </c>
      <c r="H70" s="127"/>
      <c r="I70" s="44">
        <v>5135</v>
      </c>
      <c r="J70" s="131"/>
      <c r="K70" s="128">
        <f t="shared" si="1"/>
        <v>0</v>
      </c>
      <c r="L70" s="40"/>
      <c r="M70" s="44">
        <v>5148</v>
      </c>
      <c r="N70" s="131"/>
      <c r="O70" s="128">
        <f t="shared" si="2"/>
        <v>0</v>
      </c>
      <c r="P70" s="41"/>
      <c r="Q70" s="44">
        <v>2583</v>
      </c>
      <c r="R70" s="131"/>
      <c r="S70" s="128">
        <f t="shared" si="3"/>
        <v>0</v>
      </c>
      <c r="T70" s="55"/>
      <c r="U70" s="55"/>
      <c r="V70" s="130" t="str">
        <f t="shared" si="4"/>
        <v>Suministro y Aplicación de pintura en plástico en frio metilmetacrilato de 12 cm para líneas de demarcación, con microesfera, con antideslizante, y espesor seco de 50 mils (extruible) según norma NTC 4744</v>
      </c>
    </row>
    <row r="71" spans="1:22" ht="47.25" outlineLevel="1" x14ac:dyDescent="0.3">
      <c r="A71" s="34">
        <v>61</v>
      </c>
      <c r="B71" s="35" t="s">
        <v>72</v>
      </c>
      <c r="C71" s="36" t="s">
        <v>41</v>
      </c>
      <c r="D71" s="23"/>
      <c r="E71" s="185">
        <v>456</v>
      </c>
      <c r="F71" s="131"/>
      <c r="G71" s="132">
        <f t="shared" si="0"/>
        <v>0</v>
      </c>
      <c r="H71" s="127"/>
      <c r="I71" s="44">
        <v>874</v>
      </c>
      <c r="J71" s="131"/>
      <c r="K71" s="128">
        <f t="shared" si="1"/>
        <v>0</v>
      </c>
      <c r="L71" s="40"/>
      <c r="M71" s="44">
        <v>876</v>
      </c>
      <c r="N71" s="133"/>
      <c r="O71" s="128">
        <f t="shared" si="2"/>
        <v>0</v>
      </c>
      <c r="P71" s="41"/>
      <c r="Q71" s="44">
        <v>438</v>
      </c>
      <c r="R71" s="133"/>
      <c r="S71" s="128">
        <f t="shared" si="3"/>
        <v>0</v>
      </c>
      <c r="T71" s="55"/>
      <c r="U71" s="55"/>
      <c r="V71" s="130" t="str">
        <f t="shared" si="4"/>
        <v>Suministro y Aplicación de pintura en plástico en frio metilmetacrilato de 15 cm para líneas de demarcación, con antideslizante, con microesfera y espesor seco de 50 mils (extruible) según norma NTC 4744</v>
      </c>
    </row>
    <row r="72" spans="1:22" ht="47.25" outlineLevel="1" x14ac:dyDescent="0.3">
      <c r="A72" s="34">
        <v>62</v>
      </c>
      <c r="B72" s="35" t="s">
        <v>73</v>
      </c>
      <c r="C72" s="36" t="s">
        <v>41</v>
      </c>
      <c r="D72" s="23"/>
      <c r="E72" s="185">
        <v>105</v>
      </c>
      <c r="F72" s="131"/>
      <c r="G72" s="132">
        <f t="shared" si="0"/>
        <v>0</v>
      </c>
      <c r="H72" s="127"/>
      <c r="I72" s="44">
        <v>209</v>
      </c>
      <c r="J72" s="131"/>
      <c r="K72" s="128">
        <f t="shared" si="1"/>
        <v>0</v>
      </c>
      <c r="L72" s="40"/>
      <c r="M72" s="46">
        <v>209</v>
      </c>
      <c r="N72" s="131"/>
      <c r="O72" s="128">
        <f t="shared" si="2"/>
        <v>0</v>
      </c>
      <c r="P72" s="41"/>
      <c r="Q72" s="46">
        <v>106</v>
      </c>
      <c r="R72" s="131"/>
      <c r="S72" s="128">
        <f t="shared" si="3"/>
        <v>0</v>
      </c>
      <c r="T72" s="55"/>
      <c r="U72" s="55"/>
      <c r="V72" s="130" t="str">
        <f t="shared" si="4"/>
        <v>Suministro y Aplicación de pintura en plástico en frio metilmetacrilato de 20 cm para líneas de demarcación, con microesfera, con antideslizante, y espesor seco de 50 mils (extruible) según norma NTC 4744</v>
      </c>
    </row>
    <row r="73" spans="1:22" ht="47.25" outlineLevel="1" x14ac:dyDescent="0.3">
      <c r="A73" s="34">
        <v>63</v>
      </c>
      <c r="B73" s="35" t="s">
        <v>74</v>
      </c>
      <c r="C73" s="36" t="s">
        <v>12</v>
      </c>
      <c r="D73" s="23"/>
      <c r="E73" s="185">
        <v>224</v>
      </c>
      <c r="F73" s="131"/>
      <c r="G73" s="132">
        <f t="shared" si="0"/>
        <v>0</v>
      </c>
      <c r="H73" s="127"/>
      <c r="I73" s="44">
        <v>434</v>
      </c>
      <c r="J73" s="131"/>
      <c r="K73" s="128">
        <f t="shared" si="1"/>
        <v>0</v>
      </c>
      <c r="L73" s="40"/>
      <c r="M73" s="44">
        <v>436</v>
      </c>
      <c r="N73" s="131"/>
      <c r="O73" s="128">
        <f t="shared" si="2"/>
        <v>0</v>
      </c>
      <c r="P73" s="41"/>
      <c r="Q73" s="44">
        <v>220</v>
      </c>
      <c r="R73" s="131"/>
      <c r="S73" s="128">
        <f t="shared" si="3"/>
        <v>0</v>
      </c>
      <c r="T73" s="55"/>
      <c r="U73" s="55"/>
      <c r="V73" s="130" t="str">
        <f t="shared" si="4"/>
        <v>Suministro y aplicación de pintura de plástico en frio metilmetacrilato para marcas viales, con antideslizante, con microesfera y espesor seco de 50 mils (extruible) según norma NTC 4744, incluye pictogramas</v>
      </c>
    </row>
    <row r="74" spans="1:22" ht="47.25" outlineLevel="1" x14ac:dyDescent="0.3">
      <c r="A74" s="34">
        <v>64</v>
      </c>
      <c r="B74" s="35" t="s">
        <v>75</v>
      </c>
      <c r="C74" s="36" t="s">
        <v>12</v>
      </c>
      <c r="D74" s="23"/>
      <c r="E74" s="185">
        <v>11</v>
      </c>
      <c r="F74" s="131"/>
      <c r="G74" s="132">
        <f t="shared" si="0"/>
        <v>0</v>
      </c>
      <c r="H74" s="127"/>
      <c r="I74" s="44">
        <v>20</v>
      </c>
      <c r="J74" s="131"/>
      <c r="K74" s="128">
        <f t="shared" si="1"/>
        <v>0</v>
      </c>
      <c r="L74" s="40"/>
      <c r="M74" s="44">
        <v>20</v>
      </c>
      <c r="N74" s="131"/>
      <c r="O74" s="128">
        <f t="shared" si="2"/>
        <v>0</v>
      </c>
      <c r="P74" s="41"/>
      <c r="Q74" s="44">
        <v>11</v>
      </c>
      <c r="R74" s="131"/>
      <c r="S74" s="128">
        <f t="shared" si="3"/>
        <v>0</v>
      </c>
      <c r="T74" s="50"/>
      <c r="U74" s="50"/>
      <c r="V74" s="130" t="str">
        <f t="shared" si="4"/>
        <v>Suministro y aplicación de pintura de plástico en frio metilmetacrilato para marcas viales sin microesfera, con antideslizante, y espesor seco de 50 mils (extruible) según norma NTC 4744, incluye pictogramas</v>
      </c>
    </row>
    <row r="75" spans="1:22" ht="47.25" outlineLevel="1" x14ac:dyDescent="0.3">
      <c r="A75" s="34">
        <v>65</v>
      </c>
      <c r="B75" s="35" t="s">
        <v>76</v>
      </c>
      <c r="C75" s="36" t="s">
        <v>12</v>
      </c>
      <c r="D75" s="23"/>
      <c r="E75" s="185">
        <v>215</v>
      </c>
      <c r="F75" s="131"/>
      <c r="G75" s="132">
        <f t="shared" si="0"/>
        <v>0</v>
      </c>
      <c r="H75" s="127"/>
      <c r="I75" s="44">
        <v>416</v>
      </c>
      <c r="J75" s="131"/>
      <c r="K75" s="128">
        <f t="shared" si="1"/>
        <v>0</v>
      </c>
      <c r="L75" s="40"/>
      <c r="M75" s="44">
        <v>417</v>
      </c>
      <c r="N75" s="131"/>
      <c r="O75" s="128">
        <f t="shared" si="2"/>
        <v>0</v>
      </c>
      <c r="P75" s="41"/>
      <c r="Q75" s="44">
        <v>210</v>
      </c>
      <c r="R75" s="131"/>
      <c r="S75" s="128">
        <f t="shared" si="3"/>
        <v>0</v>
      </c>
      <c r="T75" s="50"/>
      <c r="U75" s="50"/>
      <c r="V75" s="130" t="str">
        <f t="shared" si="4"/>
        <v>Suministro y aplicación manual (método llana) de pintura de plástico en frio metilmetacrilato con microesferas, con antideslizante, para marcas viales de espesor seco de 50 mils según norma NTC 4744, incluye pictogramas.</v>
      </c>
    </row>
    <row r="76" spans="1:22" ht="47.25" outlineLevel="1" x14ac:dyDescent="0.3">
      <c r="A76" s="34">
        <v>66</v>
      </c>
      <c r="B76" s="35" t="s">
        <v>77</v>
      </c>
      <c r="C76" s="36" t="s">
        <v>12</v>
      </c>
      <c r="D76" s="23"/>
      <c r="E76" s="185">
        <v>202</v>
      </c>
      <c r="F76" s="131"/>
      <c r="G76" s="132">
        <f t="shared" si="0"/>
        <v>0</v>
      </c>
      <c r="H76" s="127"/>
      <c r="I76" s="44">
        <v>391</v>
      </c>
      <c r="J76" s="131"/>
      <c r="K76" s="128">
        <f t="shared" si="1"/>
        <v>0</v>
      </c>
      <c r="L76" s="40"/>
      <c r="M76" s="46">
        <v>392</v>
      </c>
      <c r="N76" s="131"/>
      <c r="O76" s="128">
        <f t="shared" si="2"/>
        <v>0</v>
      </c>
      <c r="P76" s="41"/>
      <c r="Q76" s="46">
        <v>197</v>
      </c>
      <c r="R76" s="131"/>
      <c r="S76" s="128">
        <f t="shared" si="3"/>
        <v>0</v>
      </c>
      <c r="T76" s="50"/>
      <c r="U76" s="50"/>
      <c r="V76" s="130" t="str">
        <f t="shared" si="4"/>
        <v>Suministro y aplicación manual (método llana) de pintura de plástico en frio metilmetacrilato sin microesferas, con antideslizante, para marcas viales de espesor seco de 50 mils según norma NTC 4744, incluye pictogramas.</v>
      </c>
    </row>
    <row r="77" spans="1:22" ht="78.75" outlineLevel="1" x14ac:dyDescent="0.3">
      <c r="A77" s="34">
        <v>67</v>
      </c>
      <c r="B77" s="35" t="s">
        <v>78</v>
      </c>
      <c r="C77" s="36" t="s">
        <v>12</v>
      </c>
      <c r="D77" s="23"/>
      <c r="E77" s="185">
        <v>1137</v>
      </c>
      <c r="F77" s="131"/>
      <c r="G77" s="132">
        <f t="shared" si="0"/>
        <v>0</v>
      </c>
      <c r="H77" s="127"/>
      <c r="I77" s="44">
        <v>2197</v>
      </c>
      <c r="J77" s="131"/>
      <c r="K77" s="128">
        <f t="shared" si="1"/>
        <v>0</v>
      </c>
      <c r="L77" s="40"/>
      <c r="M77" s="44">
        <v>2204</v>
      </c>
      <c r="N77" s="133"/>
      <c r="O77" s="128">
        <f t="shared" si="2"/>
        <v>0</v>
      </c>
      <c r="P77" s="41"/>
      <c r="Q77" s="44">
        <v>1107</v>
      </c>
      <c r="R77" s="133"/>
      <c r="S77" s="128">
        <f t="shared" si="3"/>
        <v>0</v>
      </c>
      <c r="T77" s="50"/>
      <c r="U77" s="50"/>
      <c r="V77" s="130" t="str">
        <f t="shared" si="4"/>
        <v>Suministro y aplicación manual (método llana) de pintura de plástico en frio metilmetacrilato  pigmentada (multicolor según 3.7.3. Color de las
demarcaciones planas para urbanismos tácticos u otras intervenciones tácticas urbanas) sin microesferas, con antideslizante,  para marcas viales de espesor seco de 50 mils según norma NTC 4744, incluye pictogramas</v>
      </c>
    </row>
    <row r="78" spans="1:22" ht="31.5" outlineLevel="1" x14ac:dyDescent="0.3">
      <c r="A78" s="34">
        <v>68</v>
      </c>
      <c r="B78" s="35" t="s">
        <v>79</v>
      </c>
      <c r="C78" s="36" t="s">
        <v>12</v>
      </c>
      <c r="D78" s="23"/>
      <c r="E78" s="185">
        <v>10</v>
      </c>
      <c r="F78" s="131"/>
      <c r="G78" s="132">
        <f t="shared" si="0"/>
        <v>0</v>
      </c>
      <c r="H78" s="127"/>
      <c r="I78" s="44">
        <v>16846</v>
      </c>
      <c r="J78" s="131"/>
      <c r="K78" s="128">
        <f t="shared" si="1"/>
        <v>0</v>
      </c>
      <c r="L78" s="40"/>
      <c r="M78" s="44">
        <v>16892</v>
      </c>
      <c r="N78" s="131"/>
      <c r="O78" s="128">
        <f t="shared" si="2"/>
        <v>0</v>
      </c>
      <c r="P78" s="41"/>
      <c r="Q78" s="44">
        <v>8476</v>
      </c>
      <c r="R78" s="131"/>
      <c r="S78" s="128">
        <f t="shared" si="3"/>
        <v>0</v>
      </c>
      <c r="T78" s="50"/>
      <c r="U78" s="50"/>
      <c r="V78" s="130" t="str">
        <f t="shared" si="4"/>
        <v>Suministro y aplicación de antideslizante para marcas viales según norma NTC 2072</v>
      </c>
    </row>
    <row r="79" spans="1:22" ht="31.5" outlineLevel="1" x14ac:dyDescent="0.3">
      <c r="A79" s="34">
        <v>69</v>
      </c>
      <c r="B79" s="35" t="s">
        <v>80</v>
      </c>
      <c r="C79" s="36" t="s">
        <v>14</v>
      </c>
      <c r="D79" s="23"/>
      <c r="E79" s="185">
        <v>4833</v>
      </c>
      <c r="F79" s="131"/>
      <c r="G79" s="132">
        <f t="shared" si="0"/>
        <v>0</v>
      </c>
      <c r="H79" s="127"/>
      <c r="I79" s="44">
        <v>9341</v>
      </c>
      <c r="J79" s="131"/>
      <c r="K79" s="128">
        <f t="shared" si="1"/>
        <v>0</v>
      </c>
      <c r="L79" s="40"/>
      <c r="M79" s="46">
        <v>9367</v>
      </c>
      <c r="N79" s="133"/>
      <c r="O79" s="128">
        <f t="shared" si="2"/>
        <v>0</v>
      </c>
      <c r="P79" s="41"/>
      <c r="Q79" s="46">
        <v>4698</v>
      </c>
      <c r="R79" s="133"/>
      <c r="S79" s="128">
        <f t="shared" si="3"/>
        <v>0</v>
      </c>
      <c r="T79" s="50"/>
      <c r="U79" s="50"/>
      <c r="V79" s="130" t="str">
        <f t="shared" si="4"/>
        <v xml:space="preserve">Suministro e instalación de tachas reflectivas segun diseño. Cumpliendo con los coeficientes de intensidad luminosa de la NTC 4745 (Tabla 1). </v>
      </c>
    </row>
    <row r="80" spans="1:22" ht="47.25" outlineLevel="1" x14ac:dyDescent="0.3">
      <c r="A80" s="34">
        <v>70</v>
      </c>
      <c r="B80" s="35" t="s">
        <v>81</v>
      </c>
      <c r="C80" s="36" t="s">
        <v>14</v>
      </c>
      <c r="D80" s="23"/>
      <c r="E80" s="185">
        <v>4847</v>
      </c>
      <c r="F80" s="131"/>
      <c r="G80" s="132">
        <f t="shared" si="0"/>
        <v>0</v>
      </c>
      <c r="H80" s="127"/>
      <c r="I80" s="44">
        <v>9361</v>
      </c>
      <c r="J80" s="131"/>
      <c r="K80" s="128">
        <f t="shared" si="1"/>
        <v>0</v>
      </c>
      <c r="L80" s="40"/>
      <c r="M80" s="48">
        <v>9386</v>
      </c>
      <c r="N80" s="134"/>
      <c r="O80" s="128">
        <f t="shared" si="2"/>
        <v>0</v>
      </c>
      <c r="P80" s="41"/>
      <c r="Q80" s="48">
        <v>4706</v>
      </c>
      <c r="R80" s="134"/>
      <c r="S80" s="128">
        <f t="shared" si="3"/>
        <v>0</v>
      </c>
      <c r="T80" s="50"/>
      <c r="U80" s="50"/>
      <c r="V80" s="130" t="str">
        <f t="shared" si="4"/>
        <v xml:space="preserve">Suministro e instalación de tachas reflectivas según diseño con espigo de mínimo 5 cm. Cumpliendo con los coeficientes de intensidad luminosa de la NTC 4745 (Tabla 1). </v>
      </c>
    </row>
    <row r="81" spans="1:22" ht="47.25" outlineLevel="1" x14ac:dyDescent="0.3">
      <c r="A81" s="34">
        <v>71</v>
      </c>
      <c r="B81" s="35" t="s">
        <v>82</v>
      </c>
      <c r="C81" s="36" t="s">
        <v>14</v>
      </c>
      <c r="D81" s="23"/>
      <c r="E81" s="185">
        <v>3278</v>
      </c>
      <c r="F81" s="131"/>
      <c r="G81" s="132">
        <f t="shared" si="0"/>
        <v>0</v>
      </c>
      <c r="H81" s="127"/>
      <c r="I81" s="44">
        <v>6329</v>
      </c>
      <c r="J81" s="131"/>
      <c r="K81" s="128">
        <f t="shared" si="1"/>
        <v>0</v>
      </c>
      <c r="L81" s="40"/>
      <c r="M81" s="44">
        <v>6347</v>
      </c>
      <c r="N81" s="134"/>
      <c r="O81" s="128">
        <f t="shared" si="2"/>
        <v>0</v>
      </c>
      <c r="P81" s="41"/>
      <c r="Q81" s="44">
        <v>3185</v>
      </c>
      <c r="R81" s="134"/>
      <c r="S81" s="128">
        <f t="shared" si="3"/>
        <v>0</v>
      </c>
      <c r="T81" s="50"/>
      <c r="U81" s="50"/>
      <c r="V81" s="130" t="str">
        <f t="shared" si="4"/>
        <v>Suministro e instalación de estoperoles plásticos de 10 cm de diámetro y 2 cm de altura (NTC 4745). Figura 5-22 de la Resolución 20243040045005 de 17 de septiembre de 2024</v>
      </c>
    </row>
    <row r="82" spans="1:22" ht="63" outlineLevel="1" x14ac:dyDescent="0.3">
      <c r="A82" s="34">
        <v>72</v>
      </c>
      <c r="B82" s="35" t="s">
        <v>83</v>
      </c>
      <c r="C82" s="36" t="s">
        <v>14</v>
      </c>
      <c r="D82" s="23"/>
      <c r="E82" s="185">
        <v>3216</v>
      </c>
      <c r="F82" s="131"/>
      <c r="G82" s="132">
        <f t="shared" si="0"/>
        <v>0</v>
      </c>
      <c r="H82" s="127"/>
      <c r="I82" s="44">
        <v>6208</v>
      </c>
      <c r="J82" s="131"/>
      <c r="K82" s="128">
        <f t="shared" si="1"/>
        <v>0</v>
      </c>
      <c r="L82" s="40"/>
      <c r="M82" s="46">
        <v>6226</v>
      </c>
      <c r="N82" s="134"/>
      <c r="O82" s="128">
        <f t="shared" si="2"/>
        <v>0</v>
      </c>
      <c r="P82" s="41"/>
      <c r="Q82" s="46">
        <v>3125</v>
      </c>
      <c r="R82" s="134"/>
      <c r="S82" s="128">
        <f t="shared" si="3"/>
        <v>0</v>
      </c>
      <c r="T82" s="50"/>
      <c r="U82" s="50"/>
      <c r="V82" s="130" t="str">
        <f t="shared" si="4"/>
        <v xml:space="preserve">Suministro y anclaje de estoperoles plásticos con espigo, diámetro mínimo 10 cm y altura máxima 2,0 cm de altura con un espigo de mínimo 5 cm (NTC 4745) Incluye elementos de fijación. Figura 5-22 de la Resolución 20243040045005 de 17 de septiembre de 2024 </v>
      </c>
    </row>
    <row r="83" spans="1:22" ht="63" outlineLevel="1" x14ac:dyDescent="0.3">
      <c r="A83" s="34">
        <v>73</v>
      </c>
      <c r="B83" s="35" t="s">
        <v>84</v>
      </c>
      <c r="C83" s="36" t="s">
        <v>14</v>
      </c>
      <c r="D83" s="23"/>
      <c r="E83" s="185">
        <v>4639</v>
      </c>
      <c r="F83" s="131"/>
      <c r="G83" s="132">
        <f t="shared" si="0"/>
        <v>0</v>
      </c>
      <c r="H83" s="127"/>
      <c r="I83" s="44">
        <v>8968</v>
      </c>
      <c r="J83" s="131"/>
      <c r="K83" s="128">
        <f t="shared" si="1"/>
        <v>0</v>
      </c>
      <c r="L83" s="40"/>
      <c r="M83" s="44">
        <v>8993</v>
      </c>
      <c r="N83" s="134"/>
      <c r="O83" s="128">
        <f t="shared" si="2"/>
        <v>0</v>
      </c>
      <c r="P83" s="41"/>
      <c r="Q83" s="44">
        <v>4510</v>
      </c>
      <c r="R83" s="134"/>
      <c r="S83" s="128">
        <f t="shared" si="3"/>
        <v>0</v>
      </c>
      <c r="T83" s="50"/>
      <c r="U83" s="50"/>
      <c r="V83" s="130" t="str">
        <f t="shared" si="4"/>
        <v>Suministro y anclaje de estoperoles metálicos con espigo, diámetro mínimo 10 cm y altura máxima 2,0 cm de altura con un espigo de mínimo 5 cm (NTC 4745) Incluye elementos de fijación. Figura 5-22 de la Resolución 20243040045005 de 17 de septiembre de 2024</v>
      </c>
    </row>
    <row r="84" spans="1:22" ht="63" outlineLevel="1" x14ac:dyDescent="0.3">
      <c r="A84" s="34">
        <v>74</v>
      </c>
      <c r="B84" s="35" t="s">
        <v>85</v>
      </c>
      <c r="C84" s="36" t="s">
        <v>14</v>
      </c>
      <c r="D84" s="23"/>
      <c r="E84" s="185">
        <v>121</v>
      </c>
      <c r="F84" s="131"/>
      <c r="G84" s="132">
        <f t="shared" si="0"/>
        <v>0</v>
      </c>
      <c r="H84" s="127"/>
      <c r="I84" s="44">
        <v>235</v>
      </c>
      <c r="J84" s="131"/>
      <c r="K84" s="128">
        <f t="shared" si="1"/>
        <v>0</v>
      </c>
      <c r="L84" s="40"/>
      <c r="M84" s="44">
        <v>236</v>
      </c>
      <c r="N84" s="131"/>
      <c r="O84" s="128">
        <f t="shared" si="2"/>
        <v>0</v>
      </c>
      <c r="P84" s="41"/>
      <c r="Q84" s="44">
        <v>117</v>
      </c>
      <c r="R84" s="131"/>
      <c r="S84" s="128">
        <f t="shared" si="3"/>
        <v>0</v>
      </c>
      <c r="T84" s="50"/>
      <c r="U84" s="50"/>
      <c r="V84" s="130" t="str">
        <f t="shared" si="4"/>
        <v>Suministro y anclaje de tachón en resina poliéster de color amarillo con alta resistencia al impacto y material retroreflectivo tipo XI en los costados (Tipo piramidal con base rectangular, con incrustación al pavimento, altura máxima de 6 cm, ancho de 15 cm y largo 25 cm). Incluye accesorios y materiales para fijación.</v>
      </c>
    </row>
    <row r="85" spans="1:22" ht="63" outlineLevel="1" x14ac:dyDescent="0.3">
      <c r="A85" s="34">
        <v>75</v>
      </c>
      <c r="B85" s="35" t="s">
        <v>86</v>
      </c>
      <c r="C85" s="36" t="s">
        <v>14</v>
      </c>
      <c r="D85" s="23"/>
      <c r="E85" s="185">
        <v>234</v>
      </c>
      <c r="F85" s="131"/>
      <c r="G85" s="132">
        <f t="shared" si="0"/>
        <v>0</v>
      </c>
      <c r="H85" s="127"/>
      <c r="I85" s="44">
        <v>453</v>
      </c>
      <c r="J85" s="131"/>
      <c r="K85" s="128">
        <f t="shared" si="1"/>
        <v>0</v>
      </c>
      <c r="L85" s="40"/>
      <c r="M85" s="44">
        <v>454</v>
      </c>
      <c r="N85" s="131"/>
      <c r="O85" s="128">
        <f t="shared" si="2"/>
        <v>0</v>
      </c>
      <c r="P85" s="41"/>
      <c r="Q85" s="44">
        <v>228</v>
      </c>
      <c r="R85" s="131"/>
      <c r="S85" s="128">
        <f t="shared" si="3"/>
        <v>0</v>
      </c>
      <c r="T85" s="50"/>
      <c r="U85" s="50"/>
      <c r="V85" s="130" t="str">
        <f t="shared" si="4"/>
        <v>Suministro y anclaje de bordillo traspasable en resina poliéster de color amarillo con alta resistencia al impacto (Tipo piramidal, largo 40 cm, ancho de 15 cm y altura máxima de 8 cm de acuerdo con la figura 5-6 de la Resolución 20243040045005 de 17 de septiembre de 2024). Incluye accesorios y materiales para fijación.</v>
      </c>
    </row>
    <row r="86" spans="1:22" ht="63" outlineLevel="1" x14ac:dyDescent="0.3">
      <c r="A86" s="34">
        <v>76</v>
      </c>
      <c r="B86" s="35" t="s">
        <v>87</v>
      </c>
      <c r="C86" s="36" t="s">
        <v>14</v>
      </c>
      <c r="D86" s="23"/>
      <c r="E86" s="185">
        <v>3</v>
      </c>
      <c r="F86" s="131"/>
      <c r="G86" s="132">
        <f t="shared" si="0"/>
        <v>0</v>
      </c>
      <c r="H86" s="127"/>
      <c r="I86" s="44">
        <v>6</v>
      </c>
      <c r="J86" s="131"/>
      <c r="K86" s="128">
        <f t="shared" si="1"/>
        <v>0</v>
      </c>
      <c r="L86" s="40"/>
      <c r="M86" s="44">
        <v>6</v>
      </c>
      <c r="N86" s="131"/>
      <c r="O86" s="128">
        <f t="shared" si="2"/>
        <v>0</v>
      </c>
      <c r="P86" s="41"/>
      <c r="Q86" s="44">
        <v>3</v>
      </c>
      <c r="R86" s="131"/>
      <c r="S86" s="128">
        <f t="shared" si="3"/>
        <v>0</v>
      </c>
      <c r="T86" s="50"/>
      <c r="U86" s="50"/>
      <c r="V86" s="130" t="str">
        <f t="shared" si="4"/>
        <v>Suministro y anclaje de bordillo traspasable metálico de color amarillo con alta resistencia al impacto (Tipo piramidal, largo 40 cm, ancho de 15 cm y altura máxima de 8 cm de acuerdo con figura 5-6 de la Resolución 20243040045005 de 17 de septiembre de 2024). Incluye accesorios y materiales para fijación.</v>
      </c>
    </row>
    <row r="87" spans="1:22" ht="78.75" outlineLevel="1" x14ac:dyDescent="0.3">
      <c r="A87" s="34">
        <v>77</v>
      </c>
      <c r="B87" s="35" t="s">
        <v>88</v>
      </c>
      <c r="C87" s="36" t="s">
        <v>14</v>
      </c>
      <c r="D87" s="23"/>
      <c r="E87" s="185">
        <v>456</v>
      </c>
      <c r="F87" s="131"/>
      <c r="G87" s="132">
        <f t="shared" si="0"/>
        <v>0</v>
      </c>
      <c r="H87" s="127"/>
      <c r="I87" s="44">
        <v>884</v>
      </c>
      <c r="J87" s="131"/>
      <c r="K87" s="128">
        <f t="shared" si="1"/>
        <v>0</v>
      </c>
      <c r="L87" s="40"/>
      <c r="M87" s="44">
        <v>886</v>
      </c>
      <c r="N87" s="131"/>
      <c r="O87" s="128">
        <f t="shared" si="2"/>
        <v>0</v>
      </c>
      <c r="P87" s="41"/>
      <c r="Q87" s="44">
        <v>443</v>
      </c>
      <c r="R87" s="131"/>
      <c r="S87" s="128">
        <f t="shared" si="3"/>
        <v>0</v>
      </c>
      <c r="T87" s="50"/>
      <c r="U87" s="50"/>
      <c r="V87" s="130" t="str">
        <f t="shared" si="4"/>
        <v>Suministro y anclaje de bordillo no traspasable, en concreto de color amarillo con alta resistencia al impacto o concreto de 4000 PSI con varilla de refuerzo de 1/2"(Tipo piramidal con incrustación al pavimento con cuatro anclajes en varilla de 5/8" de diámetro por 4" de longitud, dimensiones: altura máxima de 15 cm, ancho de 20 cm y largo 100 cm). Incluye accesorios y materiales para fijación.</v>
      </c>
    </row>
    <row r="88" spans="1:22" ht="63" x14ac:dyDescent="0.3">
      <c r="A88" s="34">
        <v>78</v>
      </c>
      <c r="B88" s="35" t="s">
        <v>89</v>
      </c>
      <c r="C88" s="36" t="s">
        <v>14</v>
      </c>
      <c r="D88" s="23"/>
      <c r="E88" s="185">
        <v>40</v>
      </c>
      <c r="F88" s="131"/>
      <c r="G88" s="132">
        <f t="shared" si="0"/>
        <v>0</v>
      </c>
      <c r="H88" s="127"/>
      <c r="I88" s="44">
        <v>82</v>
      </c>
      <c r="J88" s="131"/>
      <c r="K88" s="128">
        <f t="shared" si="1"/>
        <v>0</v>
      </c>
      <c r="L88" s="40"/>
      <c r="M88" s="44">
        <v>82</v>
      </c>
      <c r="N88" s="131"/>
      <c r="O88" s="128">
        <f t="shared" si="2"/>
        <v>0</v>
      </c>
      <c r="P88" s="41"/>
      <c r="Q88" s="44">
        <v>41</v>
      </c>
      <c r="R88" s="131"/>
      <c r="S88" s="128">
        <f t="shared" si="3"/>
        <v>0</v>
      </c>
      <c r="T88" s="55"/>
      <c r="U88" s="55"/>
      <c r="V88" s="130" t="str">
        <f t="shared" si="4"/>
        <v>Suministro e instalación de Boya metálica de color amarillo, con alta resistencia al impacto, con lentes reflectantes (dimensiones máximas: de 7 cm de altura y 24 cm de base según figura 5-3 Resolución 20243040045005 de 17 de septiembre de 2024)</v>
      </c>
    </row>
    <row r="89" spans="1:22" ht="63" x14ac:dyDescent="0.3">
      <c r="A89" s="34">
        <v>79</v>
      </c>
      <c r="B89" s="35" t="s">
        <v>90</v>
      </c>
      <c r="C89" s="36" t="s">
        <v>14</v>
      </c>
      <c r="D89" s="23"/>
      <c r="E89" s="185">
        <v>41</v>
      </c>
      <c r="F89" s="131"/>
      <c r="G89" s="132">
        <f t="shared" si="0"/>
        <v>0</v>
      </c>
      <c r="H89" s="127"/>
      <c r="I89" s="44">
        <v>82</v>
      </c>
      <c r="J89" s="131"/>
      <c r="K89" s="128">
        <f t="shared" si="1"/>
        <v>0</v>
      </c>
      <c r="L89" s="40"/>
      <c r="M89" s="44">
        <v>82</v>
      </c>
      <c r="N89" s="133"/>
      <c r="O89" s="128">
        <f t="shared" si="2"/>
        <v>0</v>
      </c>
      <c r="P89" s="41"/>
      <c r="Q89" s="44">
        <v>41</v>
      </c>
      <c r="R89" s="133"/>
      <c r="S89" s="128">
        <f t="shared" si="3"/>
        <v>0</v>
      </c>
      <c r="T89" s="50"/>
      <c r="U89" s="50"/>
      <c r="V89" s="130" t="str">
        <f t="shared" si="4"/>
        <v xml:space="preserve">Suministro e instalación de Boya plástica de color amarillo, con alta resistencia al impacto, con lentes reflectantes (dimensiones máximas: de 7 cm de altura y 24 cm de base según figura 5-3 Resolución 20243040045005 de 17 de septiembre de 2024) </v>
      </c>
    </row>
    <row r="90" spans="1:22" ht="78.75" x14ac:dyDescent="0.3">
      <c r="A90" s="34">
        <v>80</v>
      </c>
      <c r="B90" s="35" t="s">
        <v>91</v>
      </c>
      <c r="C90" s="36" t="s">
        <v>14</v>
      </c>
      <c r="D90" s="23"/>
      <c r="E90" s="185">
        <v>259</v>
      </c>
      <c r="F90" s="131"/>
      <c r="G90" s="132">
        <f t="shared" si="0"/>
        <v>0</v>
      </c>
      <c r="H90" s="127"/>
      <c r="I90" s="44">
        <v>501</v>
      </c>
      <c r="J90" s="131"/>
      <c r="K90" s="128">
        <f t="shared" si="1"/>
        <v>0</v>
      </c>
      <c r="L90" s="40"/>
      <c r="M90" s="46">
        <v>502</v>
      </c>
      <c r="N90" s="131"/>
      <c r="O90" s="128">
        <f t="shared" si="2"/>
        <v>0</v>
      </c>
      <c r="P90" s="41"/>
      <c r="Q90" s="46">
        <v>253</v>
      </c>
      <c r="R90" s="131"/>
      <c r="S90" s="128">
        <f t="shared" si="3"/>
        <v>0</v>
      </c>
      <c r="T90" s="50"/>
      <c r="U90" s="50"/>
      <c r="V90" s="130" t="str">
        <f t="shared" si="4"/>
        <v>Suministro e instalación de delineador tubular simple (figura 5-19 Resolución 20243040045005 de 17 de septiembre de 2024)  construido en material sintético flexible de color amarillo con tres bandas de 7,5 cm en material reflectivoblanco tipo XI , altura mínima 70 cm, diámetro mínimo de 8 cm. Incluye accesorios y materiales para fijación.</v>
      </c>
    </row>
    <row r="91" spans="1:22" ht="78.75" x14ac:dyDescent="0.3">
      <c r="A91" s="34">
        <v>81</v>
      </c>
      <c r="B91" s="35" t="s">
        <v>92</v>
      </c>
      <c r="C91" s="36" t="s">
        <v>14</v>
      </c>
      <c r="D91" s="23"/>
      <c r="E91" s="185">
        <v>56</v>
      </c>
      <c r="F91" s="131"/>
      <c r="G91" s="132">
        <f t="shared" si="0"/>
        <v>0</v>
      </c>
      <c r="H91" s="127"/>
      <c r="I91" s="44">
        <v>110</v>
      </c>
      <c r="J91" s="131"/>
      <c r="K91" s="128">
        <f t="shared" si="1"/>
        <v>0</v>
      </c>
      <c r="L91" s="40"/>
      <c r="M91" s="44">
        <v>110</v>
      </c>
      <c r="N91" s="131"/>
      <c r="O91" s="128">
        <f t="shared" si="2"/>
        <v>0</v>
      </c>
      <c r="P91" s="41"/>
      <c r="Q91" s="44">
        <v>54</v>
      </c>
      <c r="R91" s="131"/>
      <c r="S91" s="128">
        <f t="shared" si="3"/>
        <v>0</v>
      </c>
      <c r="T91" s="50"/>
      <c r="U91" s="50"/>
      <c r="V91" s="130" t="str">
        <f t="shared" si="4"/>
        <v>Suministro e instalación de delineador de corona (hitos de arista) construido en material sintético flexible de color blanco, franja negra y material retroflectivo tipo XI  (Tipo "A", fijado en concreto, altura mínima de 75 cm y máxima de 120 cm de acuerdo con la figura 5-11 Resolución 20243040045005 de 17 de septiembre de 2024). Incluye accesorios y materiales para fijación. 8 (SEGUN DISEÑO)</v>
      </c>
    </row>
    <row r="92" spans="1:22" ht="31.5" x14ac:dyDescent="0.3">
      <c r="A92" s="34">
        <v>82</v>
      </c>
      <c r="B92" s="35" t="s">
        <v>93</v>
      </c>
      <c r="C92" s="36" t="s">
        <v>12</v>
      </c>
      <c r="D92" s="23"/>
      <c r="E92" s="185">
        <v>20</v>
      </c>
      <c r="F92" s="131"/>
      <c r="G92" s="132">
        <f t="shared" si="0"/>
        <v>0</v>
      </c>
      <c r="H92" s="127"/>
      <c r="I92" s="44">
        <v>156</v>
      </c>
      <c r="J92" s="131"/>
      <c r="K92" s="128">
        <f t="shared" si="1"/>
        <v>0</v>
      </c>
      <c r="L92" s="40"/>
      <c r="M92" s="44">
        <v>156</v>
      </c>
      <c r="N92" s="131"/>
      <c r="O92" s="128">
        <f t="shared" si="2"/>
        <v>0</v>
      </c>
      <c r="P92" s="41"/>
      <c r="Q92" s="44">
        <v>78</v>
      </c>
      <c r="R92" s="131"/>
      <c r="S92" s="128">
        <f t="shared" si="3"/>
        <v>0</v>
      </c>
      <c r="T92" s="50"/>
      <c r="U92" s="50"/>
      <c r="V92" s="130" t="str">
        <f t="shared" si="4"/>
        <v>Construcción de bandas sonoras reductoras de velocidad de 1 cm de altura, construida con gravilla mona #2", pintura de larga duración blanca y resina epoxica</v>
      </c>
    </row>
    <row r="93" spans="1:22" ht="31.5" x14ac:dyDescent="0.3">
      <c r="A93" s="34">
        <v>83</v>
      </c>
      <c r="B93" s="35" t="s">
        <v>94</v>
      </c>
      <c r="C93" s="36" t="s">
        <v>12</v>
      </c>
      <c r="D93" s="23"/>
      <c r="E93" s="185">
        <v>148</v>
      </c>
      <c r="F93" s="131"/>
      <c r="G93" s="132">
        <f t="shared" si="0"/>
        <v>0</v>
      </c>
      <c r="H93" s="127"/>
      <c r="I93" s="44">
        <v>309</v>
      </c>
      <c r="J93" s="131"/>
      <c r="K93" s="128">
        <f t="shared" si="1"/>
        <v>0</v>
      </c>
      <c r="L93" s="40"/>
      <c r="M93" s="44">
        <v>310</v>
      </c>
      <c r="N93" s="131"/>
      <c r="O93" s="128">
        <f t="shared" si="2"/>
        <v>0</v>
      </c>
      <c r="P93" s="41"/>
      <c r="Q93" s="44">
        <v>156</v>
      </c>
      <c r="R93" s="131"/>
      <c r="S93" s="128">
        <f t="shared" si="3"/>
        <v>0</v>
      </c>
      <c r="T93" s="50"/>
      <c r="U93" s="50"/>
      <c r="V93" s="130" t="str">
        <f t="shared" si="4"/>
        <v>Construcción de bandas sonoras reductoras de velocidad de 2 cm de altura, construida con gravilla de 1/2", pintura de larga duración blanca y resina epoxica</v>
      </c>
    </row>
    <row r="94" spans="1:22" ht="31.5" x14ac:dyDescent="0.3">
      <c r="A94" s="34">
        <v>84</v>
      </c>
      <c r="B94" s="35" t="s">
        <v>95</v>
      </c>
      <c r="C94" s="36" t="s">
        <v>12</v>
      </c>
      <c r="D94" s="23"/>
      <c r="E94" s="185">
        <v>15</v>
      </c>
      <c r="F94" s="131"/>
      <c r="G94" s="132">
        <f t="shared" si="0"/>
        <v>0</v>
      </c>
      <c r="H94" s="127"/>
      <c r="I94" s="44">
        <v>10</v>
      </c>
      <c r="J94" s="131"/>
      <c r="K94" s="128">
        <f t="shared" si="1"/>
        <v>0</v>
      </c>
      <c r="L94" s="40"/>
      <c r="M94" s="46">
        <v>10</v>
      </c>
      <c r="N94" s="131"/>
      <c r="O94" s="128">
        <f t="shared" si="2"/>
        <v>0</v>
      </c>
      <c r="P94" s="41"/>
      <c r="Q94" s="46">
        <v>5</v>
      </c>
      <c r="R94" s="131"/>
      <c r="S94" s="128">
        <f t="shared" si="3"/>
        <v>0</v>
      </c>
      <c r="T94" s="50"/>
      <c r="U94" s="50"/>
      <c r="V94" s="130" t="str">
        <f t="shared" si="4"/>
        <v>Construcción de bandas sonoras reductoras de velocidad de 3 cm de altura, construida con gravilla de 3/4", pintura de larga duración blanca y resina epoxica</v>
      </c>
    </row>
    <row r="95" spans="1:22" ht="47.25" x14ac:dyDescent="0.3">
      <c r="A95" s="34">
        <v>85</v>
      </c>
      <c r="B95" s="35" t="s">
        <v>96</v>
      </c>
      <c r="C95" s="36" t="s">
        <v>41</v>
      </c>
      <c r="D95" s="23"/>
      <c r="E95" s="185">
        <v>35</v>
      </c>
      <c r="F95" s="131"/>
      <c r="G95" s="132">
        <f t="shared" si="0"/>
        <v>0</v>
      </c>
      <c r="H95" s="127"/>
      <c r="I95" s="44">
        <v>68</v>
      </c>
      <c r="J95" s="131"/>
      <c r="K95" s="128">
        <f t="shared" si="1"/>
        <v>0</v>
      </c>
      <c r="L95" s="40"/>
      <c r="M95" s="44">
        <v>68</v>
      </c>
      <c r="N95" s="133"/>
      <c r="O95" s="128">
        <f t="shared" si="2"/>
        <v>0</v>
      </c>
      <c r="P95" s="41"/>
      <c r="Q95" s="44">
        <v>34</v>
      </c>
      <c r="R95" s="133"/>
      <c r="S95" s="128">
        <f t="shared" si="3"/>
        <v>0</v>
      </c>
      <c r="T95" s="50"/>
      <c r="U95" s="50"/>
      <c r="V95" s="130" t="str">
        <f t="shared" si="4"/>
        <v>Suministro y anclaje de banda alertadora en resina con alta resistencia al impacto con ancho mínimo de 25 cm y altura máxima de 2 cm. Incluye materiales para la fijación.</v>
      </c>
    </row>
    <row r="96" spans="1:22" ht="63" x14ac:dyDescent="0.3">
      <c r="A96" s="34">
        <v>86</v>
      </c>
      <c r="B96" s="35" t="s">
        <v>97</v>
      </c>
      <c r="C96" s="36" t="s">
        <v>41</v>
      </c>
      <c r="D96" s="23"/>
      <c r="E96" s="185">
        <v>113</v>
      </c>
      <c r="F96" s="131"/>
      <c r="G96" s="132">
        <f t="shared" si="0"/>
        <v>0</v>
      </c>
      <c r="H96" s="127"/>
      <c r="I96" s="44">
        <v>216</v>
      </c>
      <c r="J96" s="131"/>
      <c r="K96" s="128">
        <f t="shared" si="1"/>
        <v>0</v>
      </c>
      <c r="L96" s="40"/>
      <c r="M96" s="44">
        <v>216</v>
      </c>
      <c r="N96" s="131"/>
      <c r="O96" s="128">
        <f t="shared" si="2"/>
        <v>0</v>
      </c>
      <c r="P96" s="41"/>
      <c r="Q96" s="44">
        <v>108</v>
      </c>
      <c r="R96" s="131"/>
      <c r="S96" s="128">
        <f t="shared" si="3"/>
        <v>0</v>
      </c>
      <c r="T96" s="50"/>
      <c r="U96" s="50"/>
      <c r="V96" s="130" t="str">
        <f t="shared" si="4"/>
        <v>Suministro y anclaje de resalto portátil de caucho con alta resistencia al impacto con ancho mínimo de 30 cm y altura entre 2 y 8 cm. Incluye accesorios y materiales para fijación. Figura 5.32 Resolución 20243040045005 de 17 de septiembre de 2024</v>
      </c>
    </row>
    <row r="97" spans="1:22" ht="78.75" x14ac:dyDescent="0.3">
      <c r="A97" s="34">
        <v>87</v>
      </c>
      <c r="B97" s="35" t="s">
        <v>98</v>
      </c>
      <c r="C97" s="36" t="s">
        <v>14</v>
      </c>
      <c r="D97" s="23"/>
      <c r="E97" s="185">
        <v>1</v>
      </c>
      <c r="F97" s="131"/>
      <c r="G97" s="132">
        <f t="shared" si="0"/>
        <v>0</v>
      </c>
      <c r="H97" s="127"/>
      <c r="I97" s="44">
        <v>2</v>
      </c>
      <c r="J97" s="131"/>
      <c r="K97" s="128">
        <f t="shared" si="1"/>
        <v>0</v>
      </c>
      <c r="L97" s="40"/>
      <c r="M97" s="46">
        <v>2</v>
      </c>
      <c r="N97" s="133"/>
      <c r="O97" s="128">
        <f t="shared" si="2"/>
        <v>0</v>
      </c>
      <c r="P97" s="41"/>
      <c r="Q97" s="46">
        <v>1</v>
      </c>
      <c r="R97" s="133"/>
      <c r="S97" s="128">
        <f t="shared" si="3"/>
        <v>0</v>
      </c>
      <c r="T97" s="50"/>
      <c r="U97" s="50"/>
      <c r="V97" s="130" t="str">
        <f t="shared" si="4"/>
        <v>Suministro e instalación de hito de vértice en resina poliéster de color azul con alta resistencia al impacto y material retrorreflectivo tipo XI en la parte superior (Tipo semicilindrico con incrustación al pavimento, altura máxima de 0,90 m ancho de 1,0 m de acuerdo con la figura 5-26 Resolución 20243040045005 de 17 de septiembre de 2024 ). Incluye accesorios y materiales para fijación.</v>
      </c>
    </row>
    <row r="98" spans="1:22" ht="47.25" x14ac:dyDescent="0.3">
      <c r="A98" s="34">
        <v>88</v>
      </c>
      <c r="B98" s="35" t="s">
        <v>99</v>
      </c>
      <c r="C98" s="36" t="s">
        <v>14</v>
      </c>
      <c r="D98" s="23"/>
      <c r="E98" s="185">
        <v>2</v>
      </c>
      <c r="F98" s="131"/>
      <c r="G98" s="132">
        <f t="shared" si="0"/>
        <v>0</v>
      </c>
      <c r="H98" s="127"/>
      <c r="I98" s="44">
        <v>4</v>
      </c>
      <c r="J98" s="131"/>
      <c r="K98" s="128">
        <f t="shared" si="1"/>
        <v>0</v>
      </c>
      <c r="L98" s="40"/>
      <c r="M98" s="48">
        <v>4</v>
      </c>
      <c r="N98" s="134"/>
      <c r="O98" s="128">
        <f t="shared" si="2"/>
        <v>0</v>
      </c>
      <c r="P98" s="41"/>
      <c r="Q98" s="48">
        <v>2</v>
      </c>
      <c r="R98" s="134"/>
      <c r="S98" s="128">
        <f t="shared" si="3"/>
        <v>0</v>
      </c>
      <c r="T98" s="50"/>
      <c r="U98" s="50"/>
      <c r="V98" s="130" t="str">
        <f t="shared" si="4"/>
        <v>Suministro e instalación de Baliza iluminada elevada (luz intermitente de color amarillo) dimensiones de acuerdo con la figura  6.4  Resolución 20243040045005 de 17 de septiembre de 2024</v>
      </c>
    </row>
    <row r="99" spans="1:22" ht="63" x14ac:dyDescent="0.3">
      <c r="A99" s="34">
        <v>89</v>
      </c>
      <c r="B99" s="35" t="s">
        <v>100</v>
      </c>
      <c r="C99" s="36" t="s">
        <v>14</v>
      </c>
      <c r="D99" s="23"/>
      <c r="E99" s="185">
        <v>15</v>
      </c>
      <c r="F99" s="131"/>
      <c r="G99" s="132">
        <f t="shared" si="0"/>
        <v>0</v>
      </c>
      <c r="H99" s="127"/>
      <c r="I99" s="44">
        <v>29</v>
      </c>
      <c r="J99" s="131"/>
      <c r="K99" s="128">
        <f t="shared" si="1"/>
        <v>0</v>
      </c>
      <c r="L99" s="40"/>
      <c r="M99" s="44">
        <v>29</v>
      </c>
      <c r="N99" s="134"/>
      <c r="O99" s="128">
        <f t="shared" si="2"/>
        <v>0</v>
      </c>
      <c r="P99" s="41"/>
      <c r="Q99" s="44">
        <v>14</v>
      </c>
      <c r="R99" s="134"/>
      <c r="S99" s="128">
        <f t="shared" si="3"/>
        <v>0</v>
      </c>
      <c r="T99" s="50"/>
      <c r="U99" s="50"/>
      <c r="V99" s="130" t="str">
        <f t="shared" si="4"/>
        <v>Suministro, instalación y lastrado (con material granular mínimo a ¼ de su altura) de maletín plástico de base mínima de 50 cm por 200 cm y altura mínima de 100 cm, con material reflectivo tipo XI color blanco, incluye transportes, instalación y lastrado.</v>
      </c>
    </row>
    <row r="100" spans="1:22" ht="47.25" x14ac:dyDescent="0.3">
      <c r="A100" s="34">
        <v>90</v>
      </c>
      <c r="B100" s="35" t="s">
        <v>101</v>
      </c>
      <c r="C100" s="36" t="s">
        <v>14</v>
      </c>
      <c r="D100" s="23"/>
      <c r="E100" s="185">
        <v>17</v>
      </c>
      <c r="F100" s="131"/>
      <c r="G100" s="132">
        <f t="shared" si="0"/>
        <v>0</v>
      </c>
      <c r="H100" s="127"/>
      <c r="I100" s="44">
        <v>33</v>
      </c>
      <c r="J100" s="131"/>
      <c r="K100" s="128">
        <f t="shared" si="1"/>
        <v>0</v>
      </c>
      <c r="L100" s="40"/>
      <c r="M100" s="46">
        <v>33</v>
      </c>
      <c r="N100" s="134"/>
      <c r="O100" s="128">
        <f t="shared" si="2"/>
        <v>0</v>
      </c>
      <c r="P100" s="41"/>
      <c r="Q100" s="46">
        <v>17</v>
      </c>
      <c r="R100" s="134"/>
      <c r="S100" s="128">
        <f t="shared" si="3"/>
        <v>0</v>
      </c>
      <c r="T100" s="50"/>
      <c r="U100" s="50"/>
      <c r="V100" s="130" t="str">
        <f t="shared" si="4"/>
        <v>Suministro, instalación y lastrado (con material granular al tope de su altura) de delineador Tubular Tipo Canalizador de 129 cm de altura, incluye transportes, instalación y lastrado con material granular al tope de su altura.</v>
      </c>
    </row>
    <row r="101" spans="1:22" ht="31.5" x14ac:dyDescent="0.3">
      <c r="A101" s="34">
        <v>91</v>
      </c>
      <c r="B101" s="35" t="s">
        <v>102</v>
      </c>
      <c r="C101" s="36" t="s">
        <v>41</v>
      </c>
      <c r="D101" s="23"/>
      <c r="E101" s="185">
        <v>2051.36</v>
      </c>
      <c r="F101" s="131"/>
      <c r="G101" s="132">
        <f t="shared" si="0"/>
        <v>0</v>
      </c>
      <c r="H101" s="127"/>
      <c r="I101" s="44">
        <v>3418.5540000000001</v>
      </c>
      <c r="J101" s="131"/>
      <c r="K101" s="128">
        <f t="shared" si="1"/>
        <v>0</v>
      </c>
      <c r="L101" s="40"/>
      <c r="M101" s="44">
        <v>2054.2460000000001</v>
      </c>
      <c r="N101" s="134"/>
      <c r="O101" s="128">
        <f t="shared" si="2"/>
        <v>0</v>
      </c>
      <c r="P101" s="41"/>
      <c r="Q101" s="44">
        <v>3844.846</v>
      </c>
      <c r="R101" s="134"/>
      <c r="S101" s="128">
        <f t="shared" si="3"/>
        <v>0</v>
      </c>
      <c r="T101" s="50"/>
      <c r="U101" s="50"/>
      <c r="V101" s="130" t="str">
        <f t="shared" si="4"/>
        <v>Suministro e instalación de Cinta de señalización, de calibre mínimo 2 mm de 10 cm de ancho por 500m de longitud por rollo.</v>
      </c>
    </row>
    <row r="102" spans="1:22" ht="15.75" x14ac:dyDescent="0.3">
      <c r="A102" s="34">
        <v>92</v>
      </c>
      <c r="B102" s="35" t="s">
        <v>103</v>
      </c>
      <c r="C102" s="36" t="s">
        <v>12</v>
      </c>
      <c r="D102" s="23"/>
      <c r="E102" s="185">
        <v>74</v>
      </c>
      <c r="F102" s="131"/>
      <c r="G102" s="132">
        <f t="shared" si="0"/>
        <v>0</v>
      </c>
      <c r="H102" s="127"/>
      <c r="I102" s="44">
        <v>145</v>
      </c>
      <c r="J102" s="131"/>
      <c r="K102" s="128">
        <f t="shared" si="1"/>
        <v>0</v>
      </c>
      <c r="L102" s="40"/>
      <c r="M102" s="44">
        <v>145</v>
      </c>
      <c r="N102" s="131"/>
      <c r="O102" s="128">
        <f t="shared" si="2"/>
        <v>0</v>
      </c>
      <c r="P102" s="41"/>
      <c r="Q102" s="44">
        <v>72</v>
      </c>
      <c r="R102" s="131"/>
      <c r="S102" s="128">
        <f t="shared" si="3"/>
        <v>0</v>
      </c>
      <c r="T102" s="50"/>
      <c r="U102" s="50"/>
      <c r="V102" s="130" t="str">
        <f t="shared" si="4"/>
        <v>Suministro e instalación de pasacalle en tela vendaval.</v>
      </c>
    </row>
    <row r="103" spans="1:22" ht="31.5" x14ac:dyDescent="0.3">
      <c r="A103" s="34">
        <v>93</v>
      </c>
      <c r="B103" s="35" t="s">
        <v>104</v>
      </c>
      <c r="C103" s="36" t="s">
        <v>12</v>
      </c>
      <c r="D103" s="23"/>
      <c r="E103" s="185">
        <v>4</v>
      </c>
      <c r="F103" s="131"/>
      <c r="G103" s="132">
        <f t="shared" si="0"/>
        <v>0</v>
      </c>
      <c r="H103" s="127"/>
      <c r="I103" s="44">
        <v>9</v>
      </c>
      <c r="J103" s="131"/>
      <c r="K103" s="128">
        <f t="shared" si="1"/>
        <v>0</v>
      </c>
      <c r="L103" s="40"/>
      <c r="M103" s="44">
        <v>9</v>
      </c>
      <c r="N103" s="131"/>
      <c r="O103" s="128">
        <f t="shared" si="2"/>
        <v>0</v>
      </c>
      <c r="P103" s="41"/>
      <c r="Q103" s="44">
        <v>5</v>
      </c>
      <c r="R103" s="131"/>
      <c r="S103" s="128">
        <f t="shared" si="3"/>
        <v>0</v>
      </c>
      <c r="T103" s="50"/>
      <c r="U103" s="50"/>
      <c r="V103" s="130" t="str">
        <f t="shared" si="4"/>
        <v>Suministro e instalación  de cierre con polisombra al 65% mixta (azul traslucido-verde) de altura 2,1 metros.</v>
      </c>
    </row>
    <row r="104" spans="1:22" ht="31.5" x14ac:dyDescent="0.3">
      <c r="A104" s="34">
        <v>94</v>
      </c>
      <c r="B104" s="35" t="s">
        <v>105</v>
      </c>
      <c r="C104" s="36" t="s">
        <v>14</v>
      </c>
      <c r="D104" s="23"/>
      <c r="E104" s="185">
        <v>87</v>
      </c>
      <c r="F104" s="131"/>
      <c r="G104" s="132">
        <f t="shared" si="0"/>
        <v>0</v>
      </c>
      <c r="H104" s="127"/>
      <c r="I104" s="44">
        <v>172</v>
      </c>
      <c r="J104" s="131"/>
      <c r="K104" s="128">
        <f t="shared" si="1"/>
        <v>0</v>
      </c>
      <c r="L104" s="40"/>
      <c r="M104" s="44">
        <v>172</v>
      </c>
      <c r="N104" s="131"/>
      <c r="O104" s="128">
        <f t="shared" si="2"/>
        <v>0</v>
      </c>
      <c r="P104" s="41"/>
      <c r="Q104" s="44">
        <v>92</v>
      </c>
      <c r="R104" s="131"/>
      <c r="S104" s="128">
        <f t="shared" si="3"/>
        <v>0</v>
      </c>
      <c r="T104" s="50"/>
      <c r="U104" s="50"/>
      <c r="V104" s="130" t="str">
        <f t="shared" si="4"/>
        <v>Retiro de tachones, hito o resaltos portátiles con su respectivo anclaje, incluye entrega en Patios de la SDM</v>
      </c>
    </row>
    <row r="105" spans="1:22" ht="31.5" x14ac:dyDescent="0.3">
      <c r="A105" s="34">
        <v>95</v>
      </c>
      <c r="B105" s="35" t="s">
        <v>106</v>
      </c>
      <c r="C105" s="36" t="s">
        <v>14</v>
      </c>
      <c r="D105" s="23"/>
      <c r="E105" s="185">
        <v>743</v>
      </c>
      <c r="F105" s="131"/>
      <c r="G105" s="132">
        <f t="shared" si="0"/>
        <v>0</v>
      </c>
      <c r="H105" s="127"/>
      <c r="I105" s="44">
        <v>1727</v>
      </c>
      <c r="J105" s="131"/>
      <c r="K105" s="128">
        <f t="shared" si="1"/>
        <v>0</v>
      </c>
      <c r="L105" s="40"/>
      <c r="M105" s="44">
        <v>1408</v>
      </c>
      <c r="N105" s="131"/>
      <c r="O105" s="128">
        <f t="shared" si="2"/>
        <v>0</v>
      </c>
      <c r="P105" s="41"/>
      <c r="Q105" s="44">
        <v>613</v>
      </c>
      <c r="R105" s="131"/>
      <c r="S105" s="128">
        <f t="shared" si="3"/>
        <v>0</v>
      </c>
      <c r="T105" s="50"/>
      <c r="U105" s="50"/>
      <c r="V105" s="130" t="str">
        <f t="shared" si="4"/>
        <v>Retiro de tachas reflectivas ó estoperoles con su respectivo anclaje, incluye entrega en Patios de la SDM</v>
      </c>
    </row>
    <row r="106" spans="1:22" ht="15.75" x14ac:dyDescent="0.3">
      <c r="A106" s="34">
        <v>96</v>
      </c>
      <c r="B106" s="35" t="s">
        <v>107</v>
      </c>
      <c r="C106" s="36" t="s">
        <v>12</v>
      </c>
      <c r="D106" s="23"/>
      <c r="E106" s="185">
        <v>10</v>
      </c>
      <c r="F106" s="131"/>
      <c r="G106" s="132">
        <f t="shared" si="0"/>
        <v>0</v>
      </c>
      <c r="H106" s="127"/>
      <c r="I106" s="44">
        <v>18</v>
      </c>
      <c r="J106" s="131"/>
      <c r="K106" s="128">
        <f t="shared" si="1"/>
        <v>0</v>
      </c>
      <c r="L106" s="40"/>
      <c r="M106" s="44">
        <v>18</v>
      </c>
      <c r="N106" s="131"/>
      <c r="O106" s="128">
        <f t="shared" si="2"/>
        <v>0</v>
      </c>
      <c r="P106" s="41"/>
      <c r="Q106" s="44">
        <v>10</v>
      </c>
      <c r="R106" s="131"/>
      <c r="S106" s="128">
        <f t="shared" si="3"/>
        <v>0</v>
      </c>
      <c r="T106" s="50"/>
      <c r="U106" s="50"/>
      <c r="V106" s="130" t="str">
        <f t="shared" si="4"/>
        <v>Retiro de bandas en agregado.</v>
      </c>
    </row>
    <row r="107" spans="1:22" ht="15.75" x14ac:dyDescent="0.3">
      <c r="A107" s="34">
        <v>97</v>
      </c>
      <c r="B107" s="35" t="s">
        <v>108</v>
      </c>
      <c r="C107" s="36" t="s">
        <v>14</v>
      </c>
      <c r="D107" s="23"/>
      <c r="E107" s="185">
        <v>10</v>
      </c>
      <c r="F107" s="131"/>
      <c r="G107" s="132">
        <f t="shared" si="0"/>
        <v>0</v>
      </c>
      <c r="H107" s="127"/>
      <c r="I107" s="44">
        <v>6</v>
      </c>
      <c r="J107" s="131"/>
      <c r="K107" s="128">
        <f t="shared" si="1"/>
        <v>0</v>
      </c>
      <c r="L107" s="40"/>
      <c r="M107" s="44">
        <v>6</v>
      </c>
      <c r="N107" s="133"/>
      <c r="O107" s="128">
        <f t="shared" si="2"/>
        <v>0</v>
      </c>
      <c r="P107" s="41"/>
      <c r="Q107" s="44">
        <v>4</v>
      </c>
      <c r="R107" s="133"/>
      <c r="S107" s="128">
        <f t="shared" si="3"/>
        <v>0</v>
      </c>
      <c r="T107" s="50"/>
      <c r="U107" s="50"/>
      <c r="V107" s="130" t="str">
        <f t="shared" si="4"/>
        <v>Retiro de pasacalle, incluye transporte a patios de la SDM</v>
      </c>
    </row>
    <row r="108" spans="1:22" ht="31.5" x14ac:dyDescent="0.25">
      <c r="A108" s="34">
        <v>98</v>
      </c>
      <c r="B108" s="35" t="s">
        <v>109</v>
      </c>
      <c r="C108" s="36" t="s">
        <v>14</v>
      </c>
      <c r="D108" s="23"/>
      <c r="E108" s="185">
        <v>1</v>
      </c>
      <c r="F108" s="131"/>
      <c r="G108" s="132">
        <f t="shared" si="0"/>
        <v>0</v>
      </c>
      <c r="H108" s="127"/>
      <c r="I108" s="44">
        <v>2</v>
      </c>
      <c r="J108" s="131"/>
      <c r="K108" s="128">
        <f t="shared" si="1"/>
        <v>0</v>
      </c>
      <c r="L108" s="40"/>
      <c r="M108" s="46">
        <v>2</v>
      </c>
      <c r="N108" s="131"/>
      <c r="O108" s="128">
        <f t="shared" si="2"/>
        <v>0</v>
      </c>
      <c r="P108" s="41"/>
      <c r="Q108" s="46">
        <v>1</v>
      </c>
      <c r="R108" s="131"/>
      <c r="S108" s="128">
        <f t="shared" si="3"/>
        <v>0</v>
      </c>
      <c r="T108" s="25"/>
      <c r="U108" s="25"/>
      <c r="V108" s="130" t="str">
        <f t="shared" si="4"/>
        <v>Desmonte y retiro a nivel de Estructura metálica, tableros y/o lamas existentes de señales con pedestal de 4" a 12" de diámetro, Incluye transporte a patios de la SDM</v>
      </c>
    </row>
    <row r="109" spans="1:22" ht="15.75" x14ac:dyDescent="0.25">
      <c r="A109" s="34">
        <v>99</v>
      </c>
      <c r="B109" s="35" t="s">
        <v>110</v>
      </c>
      <c r="C109" s="36" t="s">
        <v>14</v>
      </c>
      <c r="D109" s="23"/>
      <c r="E109" s="185">
        <v>91</v>
      </c>
      <c r="F109" s="131"/>
      <c r="G109" s="132">
        <f t="shared" si="0"/>
        <v>0</v>
      </c>
      <c r="H109" s="127"/>
      <c r="I109" s="44">
        <v>175</v>
      </c>
      <c r="J109" s="131"/>
      <c r="K109" s="128">
        <f t="shared" si="1"/>
        <v>0</v>
      </c>
      <c r="L109" s="40"/>
      <c r="M109" s="44">
        <v>174</v>
      </c>
      <c r="N109" s="131"/>
      <c r="O109" s="128">
        <f t="shared" si="2"/>
        <v>0</v>
      </c>
      <c r="P109" s="41"/>
      <c r="Q109" s="44">
        <v>84</v>
      </c>
      <c r="R109" s="131"/>
      <c r="S109" s="128">
        <f t="shared" si="3"/>
        <v>0</v>
      </c>
      <c r="T109" s="25"/>
      <c r="U109" s="25"/>
      <c r="V109" s="130" t="str">
        <f t="shared" si="4"/>
        <v>Limpieza con hidrolavado</v>
      </c>
    </row>
    <row r="110" spans="1:22" ht="15.75" x14ac:dyDescent="0.25">
      <c r="A110" s="34">
        <v>100</v>
      </c>
      <c r="B110" s="35" t="s">
        <v>111</v>
      </c>
      <c r="C110" s="36" t="s">
        <v>12</v>
      </c>
      <c r="D110" s="23"/>
      <c r="E110" s="185">
        <v>51</v>
      </c>
      <c r="F110" s="131"/>
      <c r="G110" s="132">
        <f t="shared" si="0"/>
        <v>0</v>
      </c>
      <c r="H110" s="127"/>
      <c r="I110" s="44">
        <v>99</v>
      </c>
      <c r="J110" s="131"/>
      <c r="K110" s="128">
        <f t="shared" si="1"/>
        <v>0</v>
      </c>
      <c r="L110" s="40"/>
      <c r="M110" s="44">
        <v>99</v>
      </c>
      <c r="N110" s="131"/>
      <c r="O110" s="128">
        <f t="shared" si="2"/>
        <v>0</v>
      </c>
      <c r="P110" s="41"/>
      <c r="Q110" s="44">
        <v>52</v>
      </c>
      <c r="R110" s="131"/>
      <c r="S110" s="128">
        <f t="shared" si="3"/>
        <v>0</v>
      </c>
      <c r="T110" s="25"/>
      <c r="U110" s="25"/>
      <c r="V110" s="130" t="str">
        <f t="shared" si="4"/>
        <v>Borrado mecánico de marcas viales.</v>
      </c>
    </row>
    <row r="111" spans="1:22" ht="15.75" x14ac:dyDescent="0.25">
      <c r="A111" s="34">
        <v>101</v>
      </c>
      <c r="B111" s="35" t="s">
        <v>112</v>
      </c>
      <c r="C111" s="36" t="s">
        <v>113</v>
      </c>
      <c r="D111" s="23"/>
      <c r="E111" s="185">
        <v>237</v>
      </c>
      <c r="F111" s="131"/>
      <c r="G111" s="132">
        <f t="shared" si="0"/>
        <v>0</v>
      </c>
      <c r="H111" s="127"/>
      <c r="I111" s="44">
        <v>467</v>
      </c>
      <c r="J111" s="131"/>
      <c r="K111" s="128">
        <f t="shared" si="1"/>
        <v>0</v>
      </c>
      <c r="L111" s="40"/>
      <c r="M111" s="44">
        <v>468</v>
      </c>
      <c r="N111" s="131"/>
      <c r="O111" s="128">
        <f t="shared" si="2"/>
        <v>0</v>
      </c>
      <c r="P111" s="41"/>
      <c r="Q111" s="44">
        <v>236</v>
      </c>
      <c r="R111" s="131"/>
      <c r="S111" s="128">
        <f t="shared" si="3"/>
        <v>0</v>
      </c>
      <c r="T111" s="25"/>
      <c r="U111" s="25"/>
      <c r="V111" s="130" t="str">
        <f t="shared" si="4"/>
        <v>Transporte de materiales</v>
      </c>
    </row>
    <row r="112" spans="1:22" ht="31.5" x14ac:dyDescent="0.25">
      <c r="A112" s="34">
        <v>102</v>
      </c>
      <c r="B112" s="35" t="s">
        <v>114</v>
      </c>
      <c r="C112" s="36" t="s">
        <v>115</v>
      </c>
      <c r="D112" s="23"/>
      <c r="E112" s="185">
        <v>103</v>
      </c>
      <c r="F112" s="131"/>
      <c r="G112" s="132">
        <f t="shared" si="0"/>
        <v>0</v>
      </c>
      <c r="H112" s="127"/>
      <c r="I112" s="44">
        <v>200</v>
      </c>
      <c r="J112" s="131"/>
      <c r="K112" s="128">
        <f t="shared" si="1"/>
        <v>0</v>
      </c>
      <c r="L112" s="40"/>
      <c r="M112" s="46">
        <v>200</v>
      </c>
      <c r="N112" s="131"/>
      <c r="O112" s="128">
        <f t="shared" si="2"/>
        <v>0</v>
      </c>
      <c r="P112" s="41"/>
      <c r="Q112" s="46">
        <v>99</v>
      </c>
      <c r="R112" s="131"/>
      <c r="S112" s="128">
        <f t="shared" si="3"/>
        <v>0</v>
      </c>
      <c r="T112" s="25"/>
      <c r="U112" s="25"/>
      <c r="V112" s="130" t="str">
        <f t="shared" si="4"/>
        <v>Suministro e instalacion de material granular (recebo)para lastrado de dispositivos de señalizacion (incluye transporte)</v>
      </c>
    </row>
    <row r="113" spans="1:22" ht="63" x14ac:dyDescent="0.25">
      <c r="A113" s="34">
        <v>103</v>
      </c>
      <c r="B113" s="35" t="s">
        <v>116</v>
      </c>
      <c r="C113" s="36" t="s">
        <v>12</v>
      </c>
      <c r="D113" s="23"/>
      <c r="E113" s="185">
        <v>3</v>
      </c>
      <c r="F113" s="131"/>
      <c r="G113" s="132">
        <f t="shared" si="0"/>
        <v>0</v>
      </c>
      <c r="H113" s="127"/>
      <c r="I113" s="44">
        <v>6</v>
      </c>
      <c r="J113" s="131"/>
      <c r="K113" s="128">
        <f t="shared" si="1"/>
        <v>0</v>
      </c>
      <c r="L113" s="40"/>
      <c r="M113" s="44">
        <v>6</v>
      </c>
      <c r="N113" s="133"/>
      <c r="O113" s="128">
        <f t="shared" si="2"/>
        <v>0</v>
      </c>
      <c r="P113" s="41"/>
      <c r="Q113" s="44">
        <v>3</v>
      </c>
      <c r="R113" s="133"/>
      <c r="S113" s="128">
        <f t="shared" si="3"/>
        <v>0</v>
      </c>
      <c r="T113" s="25"/>
      <c r="U113" s="25"/>
      <c r="V113" s="130" t="str">
        <f t="shared" si="4"/>
        <v>Suministro e instalación de resalto trapezoidal o pompeyano, material con alta resistencia al impacto, largo min 2,5 m, 2 rampas de acceso largo 1 m pendiente 15%  máx.  y altura 10 cm, incluye elementos de sujeción (figura 5-30 Resolución 20243040045005 de 17 de septiembre de 2024 ). (Por metro de ancho vial)</v>
      </c>
    </row>
    <row r="114" spans="1:22" ht="78.75" x14ac:dyDescent="0.25">
      <c r="A114" s="34">
        <v>104</v>
      </c>
      <c r="B114" s="35" t="s">
        <v>117</v>
      </c>
      <c r="C114" s="36" t="s">
        <v>14</v>
      </c>
      <c r="D114" s="23"/>
      <c r="E114" s="185">
        <v>5</v>
      </c>
      <c r="F114" s="131"/>
      <c r="G114" s="132">
        <f t="shared" si="0"/>
        <v>0</v>
      </c>
      <c r="H114" s="127"/>
      <c r="I114" s="44">
        <v>11</v>
      </c>
      <c r="J114" s="131"/>
      <c r="K114" s="128">
        <f t="shared" si="1"/>
        <v>0</v>
      </c>
      <c r="L114" s="40"/>
      <c r="M114" s="44">
        <v>11</v>
      </c>
      <c r="N114" s="131"/>
      <c r="O114" s="128">
        <f t="shared" si="2"/>
        <v>0</v>
      </c>
      <c r="P114" s="41"/>
      <c r="Q114" s="44">
        <v>6</v>
      </c>
      <c r="R114" s="131"/>
      <c r="S114" s="128">
        <f t="shared" si="3"/>
        <v>0</v>
      </c>
      <c r="T114" s="25"/>
      <c r="U114" s="25"/>
      <c r="V114" s="130" t="str">
        <f t="shared" si="4"/>
        <v>Suministro e instalación de marcador cilíndrico o hito tubular, color amarillo, material sintético flexible, dos bandas de min 10 cm en material reflectivo blanco tipo IV o superior, altura entre 45 y 80 cm, diámetro entre 9,5 y 21,5 cm (figura 5-23 Resolución 20243040045005 de 17 de septiembre de 2024), incluye elementos de sujeción</v>
      </c>
    </row>
    <row r="115" spans="1:22" ht="63" x14ac:dyDescent="0.25">
      <c r="A115" s="34">
        <v>105</v>
      </c>
      <c r="B115" s="35" t="s">
        <v>118</v>
      </c>
      <c r="C115" s="36" t="s">
        <v>12</v>
      </c>
      <c r="D115" s="23"/>
      <c r="E115" s="185">
        <v>3</v>
      </c>
      <c r="F115" s="131"/>
      <c r="G115" s="132">
        <f t="shared" si="0"/>
        <v>0</v>
      </c>
      <c r="H115" s="127"/>
      <c r="I115" s="44">
        <v>6</v>
      </c>
      <c r="J115" s="131"/>
      <c r="K115" s="128">
        <f t="shared" si="1"/>
        <v>0</v>
      </c>
      <c r="L115" s="40"/>
      <c r="M115" s="46">
        <v>6</v>
      </c>
      <c r="N115" s="133"/>
      <c r="O115" s="128">
        <f t="shared" si="2"/>
        <v>0</v>
      </c>
      <c r="P115" s="41"/>
      <c r="Q115" s="46">
        <v>3</v>
      </c>
      <c r="R115" s="133"/>
      <c r="S115" s="128">
        <f t="shared" si="3"/>
        <v>0</v>
      </c>
      <c r="T115" s="25"/>
      <c r="U115" s="25"/>
      <c r="V115" s="130" t="str">
        <f t="shared" si="4"/>
        <v>Suministro e instalación resalto parabólico y circular, material con alta resistencia al impacto, largo entre 3,7 y 6,7 m y altura máx. 10 cm, incluye elementos de sujeción (figura 5-31 Resolución 20243040045005 de 17 de septiembre de 2024) (por metro de ancho vial)</v>
      </c>
    </row>
    <row r="116" spans="1:22" ht="63" x14ac:dyDescent="0.25">
      <c r="A116" s="34">
        <v>106</v>
      </c>
      <c r="B116" s="35" t="s">
        <v>119</v>
      </c>
      <c r="C116" s="36" t="s">
        <v>12</v>
      </c>
      <c r="D116" s="23"/>
      <c r="E116" s="185">
        <v>1</v>
      </c>
      <c r="F116" s="131"/>
      <c r="G116" s="132">
        <f t="shared" si="0"/>
        <v>0</v>
      </c>
      <c r="H116" s="127"/>
      <c r="I116" s="44">
        <v>2</v>
      </c>
      <c r="J116" s="131"/>
      <c r="K116" s="128">
        <f t="shared" si="1"/>
        <v>0</v>
      </c>
      <c r="L116" s="40"/>
      <c r="M116" s="48">
        <v>2</v>
      </c>
      <c r="N116" s="134"/>
      <c r="O116" s="128">
        <f t="shared" si="2"/>
        <v>0</v>
      </c>
      <c r="P116" s="41"/>
      <c r="Q116" s="48">
        <v>1</v>
      </c>
      <c r="R116" s="134"/>
      <c r="S116" s="128">
        <f t="shared" si="3"/>
        <v>0</v>
      </c>
      <c r="T116" s="25"/>
      <c r="U116" s="25"/>
      <c r="V116" s="130" t="str">
        <f t="shared" si="4"/>
        <v>Suministro e instalación resalto tipo cojín en caucho con alta resistencia al impacto con largo entre 2 y 3 m, ancho entre 1,6 y 1,8 m y altura entre 6 y 7,5 cm (incluye elementos de sujeción). Figura 5-33 Resolución 20243040045005 de 17 de septiembre de 2024</v>
      </c>
    </row>
    <row r="117" spans="1:22" ht="63" x14ac:dyDescent="0.25">
      <c r="A117" s="34">
        <v>107</v>
      </c>
      <c r="B117" s="35" t="s">
        <v>120</v>
      </c>
      <c r="C117" s="36" t="s">
        <v>12</v>
      </c>
      <c r="D117" s="23"/>
      <c r="E117" s="185">
        <v>3</v>
      </c>
      <c r="F117" s="131"/>
      <c r="G117" s="132">
        <f t="shared" si="0"/>
        <v>0</v>
      </c>
      <c r="H117" s="127"/>
      <c r="I117" s="44">
        <v>6</v>
      </c>
      <c r="J117" s="131"/>
      <c r="K117" s="128">
        <f t="shared" si="1"/>
        <v>0</v>
      </c>
      <c r="L117" s="40"/>
      <c r="M117" s="44">
        <v>6</v>
      </c>
      <c r="N117" s="134"/>
      <c r="O117" s="128">
        <f t="shared" si="2"/>
        <v>0</v>
      </c>
      <c r="P117" s="41"/>
      <c r="Q117" s="44">
        <v>3</v>
      </c>
      <c r="R117" s="134"/>
      <c r="S117" s="128">
        <f t="shared" si="3"/>
        <v>0</v>
      </c>
      <c r="T117" s="25"/>
      <c r="U117" s="25"/>
      <c r="V117" s="130" t="str">
        <f t="shared" si="4"/>
        <v>Suministro e instalación resalto tipo cojín en plástico con alta resistencia al impacto con largo entre 2 y 3 m, ancho entre 1,6 y 1,8 m y altura entre 6 y 7,5 cm (incluye elementos de sujeción). Figura 5-33 Resolución 20243040045005 de 17 de septiembre de 2024</v>
      </c>
    </row>
    <row r="118" spans="1:22" ht="47.25" x14ac:dyDescent="0.25">
      <c r="A118" s="34">
        <v>108</v>
      </c>
      <c r="B118" s="35" t="s">
        <v>121</v>
      </c>
      <c r="C118" s="36" t="s">
        <v>14</v>
      </c>
      <c r="D118" s="23"/>
      <c r="E118" s="185">
        <v>2</v>
      </c>
      <c r="F118" s="131"/>
      <c r="G118" s="132">
        <f t="shared" si="0"/>
        <v>0</v>
      </c>
      <c r="H118" s="127"/>
      <c r="I118" s="44">
        <v>4</v>
      </c>
      <c r="J118" s="131"/>
      <c r="K118" s="128">
        <f t="shared" si="1"/>
        <v>0</v>
      </c>
      <c r="L118" s="40"/>
      <c r="M118" s="46">
        <v>4</v>
      </c>
      <c r="N118" s="134"/>
      <c r="O118" s="128">
        <f t="shared" si="2"/>
        <v>0</v>
      </c>
      <c r="P118" s="41"/>
      <c r="Q118" s="46">
        <v>2</v>
      </c>
      <c r="R118" s="134"/>
      <c r="S118" s="128">
        <f t="shared" si="3"/>
        <v>0</v>
      </c>
      <c r="T118" s="25"/>
      <c r="U118" s="25"/>
      <c r="V118" s="130" t="str">
        <f t="shared" si="4"/>
        <v>Suministro e instalación islas peatonales ancho min 1,2 m, altura entre 10 y 15 cm, material con alta resistencia al impacto, incluye elementos de sujeción (figura 6.8 Resolución 20243040045005 de 17 de septiembre de 2024)</v>
      </c>
    </row>
    <row r="119" spans="1:22" ht="47.25" x14ac:dyDescent="0.25">
      <c r="A119" s="34">
        <v>109</v>
      </c>
      <c r="B119" s="35" t="s">
        <v>122</v>
      </c>
      <c r="C119" s="36" t="s">
        <v>14</v>
      </c>
      <c r="D119" s="23"/>
      <c r="E119" s="185">
        <v>1</v>
      </c>
      <c r="F119" s="131"/>
      <c r="G119" s="132">
        <f t="shared" si="0"/>
        <v>0</v>
      </c>
      <c r="H119" s="127"/>
      <c r="I119" s="44">
        <v>2</v>
      </c>
      <c r="J119" s="131"/>
      <c r="K119" s="128">
        <f t="shared" si="1"/>
        <v>0</v>
      </c>
      <c r="L119" s="40"/>
      <c r="M119" s="44">
        <v>2</v>
      </c>
      <c r="N119" s="134"/>
      <c r="O119" s="128">
        <f t="shared" si="2"/>
        <v>0</v>
      </c>
      <c r="P119" s="41"/>
      <c r="Q119" s="44">
        <v>1</v>
      </c>
      <c r="R119" s="134"/>
      <c r="S119" s="128">
        <f t="shared" si="3"/>
        <v>0</v>
      </c>
      <c r="T119" s="25"/>
      <c r="U119" s="25"/>
      <c r="V119" s="130" t="str">
        <f t="shared" si="4"/>
        <v>Suministro e instalación islas peatonales ancho min 1,5 m, altura entre 10 y 15 cm, material con alta resistencia al impacto, incluye elementos de sujeción (figura 6.8 Resolución 20243040045005 de 17 de septiembre de 2024)</v>
      </c>
    </row>
    <row r="120" spans="1:22" ht="63" x14ac:dyDescent="0.25">
      <c r="A120" s="34">
        <v>110</v>
      </c>
      <c r="B120" s="35" t="s">
        <v>123</v>
      </c>
      <c r="C120" s="36" t="s">
        <v>14</v>
      </c>
      <c r="D120" s="23"/>
      <c r="E120" s="185">
        <v>4</v>
      </c>
      <c r="F120" s="131"/>
      <c r="G120" s="132">
        <f t="shared" si="0"/>
        <v>0</v>
      </c>
      <c r="H120" s="127"/>
      <c r="I120" s="44">
        <v>9</v>
      </c>
      <c r="J120" s="131"/>
      <c r="K120" s="128">
        <f t="shared" si="1"/>
        <v>0</v>
      </c>
      <c r="L120" s="40"/>
      <c r="M120" s="44">
        <v>9</v>
      </c>
      <c r="N120" s="131"/>
      <c r="O120" s="128">
        <f t="shared" si="2"/>
        <v>0</v>
      </c>
      <c r="P120" s="41"/>
      <c r="Q120" s="44">
        <v>5</v>
      </c>
      <c r="R120" s="131"/>
      <c r="S120" s="128">
        <f t="shared" si="3"/>
        <v>0</v>
      </c>
      <c r="T120" s="25"/>
      <c r="U120" s="25"/>
      <c r="V120" s="130" t="str">
        <f t="shared" si="4"/>
        <v>Suministro e instalación caneca vial de señalización en PVC o similar, color  naranja, cuatro franjas horizontales (2 blancas, 2 naranja de material reflectivo tipo IV o superior), altura 140 cm, figura 7-16 Resolución 20243040045005 de 17 de septiembre de 2024</v>
      </c>
    </row>
    <row r="121" spans="1:22" ht="31.5" x14ac:dyDescent="0.25">
      <c r="A121" s="34">
        <v>111</v>
      </c>
      <c r="B121" s="35" t="s">
        <v>124</v>
      </c>
      <c r="C121" s="36" t="s">
        <v>14</v>
      </c>
      <c r="D121" s="23"/>
      <c r="E121" s="185">
        <v>2</v>
      </c>
      <c r="F121" s="131"/>
      <c r="G121" s="132">
        <f t="shared" si="0"/>
        <v>0</v>
      </c>
      <c r="H121" s="127"/>
      <c r="I121" s="44">
        <v>4</v>
      </c>
      <c r="J121" s="131"/>
      <c r="K121" s="128">
        <f t="shared" si="1"/>
        <v>0</v>
      </c>
      <c r="L121" s="40"/>
      <c r="M121" s="44">
        <v>4</v>
      </c>
      <c r="N121" s="131"/>
      <c r="O121" s="128">
        <f t="shared" si="2"/>
        <v>0</v>
      </c>
      <c r="P121" s="41"/>
      <c r="Q121" s="44">
        <v>3</v>
      </c>
      <c r="R121" s="131"/>
      <c r="S121" s="128">
        <f t="shared" si="3"/>
        <v>0</v>
      </c>
      <c r="T121" s="25"/>
      <c r="U121" s="25"/>
      <c r="V121" s="130" t="str">
        <f t="shared" si="4"/>
        <v xml:space="preserve">Baliza destellante de color amarillo, de acuerdo con el numeral 3.18.5 Resolución 20243040045005 de 17 de septiembre de 2024  </v>
      </c>
    </row>
    <row r="122" spans="1:22" ht="63" x14ac:dyDescent="0.25">
      <c r="A122" s="34">
        <v>112</v>
      </c>
      <c r="B122" s="35" t="s">
        <v>125</v>
      </c>
      <c r="C122" s="36" t="s">
        <v>14</v>
      </c>
      <c r="D122" s="23"/>
      <c r="E122" s="185">
        <v>4</v>
      </c>
      <c r="F122" s="131"/>
      <c r="G122" s="132">
        <f t="shared" si="0"/>
        <v>0</v>
      </c>
      <c r="H122" s="127"/>
      <c r="I122" s="44">
        <v>10</v>
      </c>
      <c r="J122" s="131"/>
      <c r="K122" s="128">
        <f t="shared" si="1"/>
        <v>0</v>
      </c>
      <c r="L122" s="40"/>
      <c r="M122" s="44">
        <v>10</v>
      </c>
      <c r="N122" s="131"/>
      <c r="O122" s="128">
        <f t="shared" si="2"/>
        <v>0</v>
      </c>
      <c r="P122" s="41"/>
      <c r="Q122" s="44">
        <v>4</v>
      </c>
      <c r="R122" s="131"/>
      <c r="S122" s="128">
        <f t="shared" si="3"/>
        <v>0</v>
      </c>
      <c r="T122" s="25"/>
      <c r="U122" s="25"/>
      <c r="V122" s="130" t="str">
        <f t="shared" si="4"/>
        <v>Tope vehicular vertical, material con alta resistencia al impacto, altura min 60 cm con una banda de 15 cm en papel reflectivo blanco tipo IV o superior, diámetro min 60 mm (figura 5-20 Resolución 20243040045005 de 17 de septiembre de 2024), incluye elementos de sujeción</v>
      </c>
    </row>
    <row r="123" spans="1:22" ht="47.25" x14ac:dyDescent="0.25">
      <c r="A123" s="34">
        <v>113</v>
      </c>
      <c r="B123" s="35" t="s">
        <v>126</v>
      </c>
      <c r="C123" s="36" t="s">
        <v>14</v>
      </c>
      <c r="D123" s="23"/>
      <c r="E123" s="185">
        <v>1</v>
      </c>
      <c r="F123" s="131"/>
      <c r="G123" s="132">
        <f t="shared" si="0"/>
        <v>0</v>
      </c>
      <c r="H123" s="127"/>
      <c r="I123" s="44">
        <v>2</v>
      </c>
      <c r="J123" s="131"/>
      <c r="K123" s="128">
        <f t="shared" si="1"/>
        <v>0</v>
      </c>
      <c r="L123" s="40"/>
      <c r="M123" s="44">
        <v>2</v>
      </c>
      <c r="N123" s="131"/>
      <c r="O123" s="128">
        <f t="shared" si="2"/>
        <v>0</v>
      </c>
      <c r="P123" s="41"/>
      <c r="Q123" s="44">
        <v>1</v>
      </c>
      <c r="R123" s="131"/>
      <c r="S123" s="128">
        <f t="shared" si="3"/>
        <v>0</v>
      </c>
      <c r="T123" s="25"/>
      <c r="U123" s="25"/>
      <c r="V123" s="130" t="str">
        <f t="shared" si="4"/>
        <v>Islas peatonales ancho min 1,8 m, altura entre 10 y 15 cm, material con alta resistencia al impacto, incluye elementos de sujeción (figura 6.8 Resolución 20243040045005 de 17 de septiembre de 2024)</v>
      </c>
    </row>
    <row r="124" spans="1:22" ht="47.25" x14ac:dyDescent="0.25">
      <c r="A124" s="34">
        <v>114</v>
      </c>
      <c r="B124" s="35" t="s">
        <v>127</v>
      </c>
      <c r="C124" s="36" t="s">
        <v>12</v>
      </c>
      <c r="D124" s="23"/>
      <c r="E124" s="185">
        <v>8</v>
      </c>
      <c r="F124" s="131"/>
      <c r="G124" s="132">
        <f t="shared" si="0"/>
        <v>0</v>
      </c>
      <c r="H124" s="127"/>
      <c r="I124" s="44">
        <v>15</v>
      </c>
      <c r="J124" s="131"/>
      <c r="K124" s="128">
        <f t="shared" si="1"/>
        <v>0</v>
      </c>
      <c r="L124" s="40"/>
      <c r="M124" s="44">
        <v>15</v>
      </c>
      <c r="N124" s="133"/>
      <c r="O124" s="128">
        <f t="shared" si="2"/>
        <v>0</v>
      </c>
      <c r="P124" s="41"/>
      <c r="Q124" s="44">
        <v>9</v>
      </c>
      <c r="R124" s="133"/>
      <c r="S124" s="128">
        <f t="shared" si="3"/>
        <v>0</v>
      </c>
      <c r="T124" s="25"/>
      <c r="U124" s="25"/>
      <c r="V124" s="130" t="str">
        <f t="shared" si="4"/>
        <v>Suministro e instalación de cinta en termoplástico preformada de color blanco e= 90 mils. Cumpliendo con las especificaciones técnicas de la NTC 5868 Y NTC 4744</v>
      </c>
    </row>
    <row r="125" spans="1:22" ht="47.25" x14ac:dyDescent="0.25">
      <c r="A125" s="34">
        <v>115</v>
      </c>
      <c r="B125" s="35" t="s">
        <v>128</v>
      </c>
      <c r="C125" s="36" t="s">
        <v>12</v>
      </c>
      <c r="D125" s="23"/>
      <c r="E125" s="185">
        <v>5</v>
      </c>
      <c r="F125" s="131"/>
      <c r="G125" s="132">
        <f t="shared" si="0"/>
        <v>0</v>
      </c>
      <c r="H125" s="127"/>
      <c r="I125" s="44">
        <v>8</v>
      </c>
      <c r="J125" s="131"/>
      <c r="K125" s="128">
        <f t="shared" si="1"/>
        <v>0</v>
      </c>
      <c r="L125" s="40"/>
      <c r="M125" s="46">
        <v>8</v>
      </c>
      <c r="N125" s="131"/>
      <c r="O125" s="128">
        <f t="shared" si="2"/>
        <v>0</v>
      </c>
      <c r="P125" s="41"/>
      <c r="Q125" s="46">
        <v>5</v>
      </c>
      <c r="R125" s="131"/>
      <c r="S125" s="128">
        <f t="shared" si="3"/>
        <v>0</v>
      </c>
      <c r="T125" s="25"/>
      <c r="U125" s="25"/>
      <c r="V125" s="130" t="str">
        <f t="shared" si="4"/>
        <v>Suministro e instalación de cinta en termoplástico preformada de color blanco e= 125 mils. Cumpliendo con las especificaciones técnicas de la NTC 5868 Y NTC 4744</v>
      </c>
    </row>
    <row r="126" spans="1:22" ht="47.25" x14ac:dyDescent="0.25">
      <c r="A126" s="34">
        <v>116</v>
      </c>
      <c r="B126" s="35" t="s">
        <v>129</v>
      </c>
      <c r="C126" s="36" t="s">
        <v>14</v>
      </c>
      <c r="D126" s="23"/>
      <c r="E126" s="185">
        <v>6</v>
      </c>
      <c r="F126" s="131"/>
      <c r="G126" s="132">
        <f t="shared" si="0"/>
        <v>0</v>
      </c>
      <c r="H126" s="127"/>
      <c r="I126" s="44">
        <v>12</v>
      </c>
      <c r="J126" s="131"/>
      <c r="K126" s="128">
        <f t="shared" si="1"/>
        <v>0</v>
      </c>
      <c r="L126" s="40"/>
      <c r="M126" s="44">
        <v>12</v>
      </c>
      <c r="N126" s="131"/>
      <c r="O126" s="128">
        <f t="shared" si="2"/>
        <v>0</v>
      </c>
      <c r="P126" s="41"/>
      <c r="Q126" s="44">
        <v>7</v>
      </c>
      <c r="R126" s="131"/>
      <c r="S126" s="128">
        <f t="shared" si="3"/>
        <v>0</v>
      </c>
      <c r="T126" s="25"/>
      <c r="U126" s="25"/>
      <c r="V126" s="130" t="str">
        <f t="shared" si="4"/>
        <v>Hito luminoso, con sistema de iluminación interno, luz continua, blanco o amarillo, altura de 70 cm, ancho mín. 30 cm (figura 5-27 Resolución 20243040045005 de 17 de septiembre de 2024) provisto de un sistema de energización</v>
      </c>
    </row>
    <row r="127" spans="1:22" ht="63" x14ac:dyDescent="0.25">
      <c r="A127" s="34">
        <v>117</v>
      </c>
      <c r="B127" s="35" t="s">
        <v>130</v>
      </c>
      <c r="C127" s="36" t="s">
        <v>14</v>
      </c>
      <c r="D127" s="23"/>
      <c r="E127" s="185">
        <v>256</v>
      </c>
      <c r="F127" s="131"/>
      <c r="G127" s="132">
        <f t="shared" si="0"/>
        <v>0</v>
      </c>
      <c r="H127" s="127"/>
      <c r="I127" s="44">
        <v>495</v>
      </c>
      <c r="J127" s="131"/>
      <c r="K127" s="128">
        <f t="shared" si="1"/>
        <v>0</v>
      </c>
      <c r="L127" s="40"/>
      <c r="M127" s="44">
        <v>496</v>
      </c>
      <c r="N127" s="131"/>
      <c r="O127" s="128">
        <f t="shared" si="2"/>
        <v>0</v>
      </c>
      <c r="P127" s="41"/>
      <c r="Q127" s="44">
        <v>250</v>
      </c>
      <c r="R127" s="131"/>
      <c r="S127" s="128">
        <f t="shared" si="3"/>
        <v>0</v>
      </c>
      <c r="T127" s="25"/>
      <c r="U127" s="25"/>
      <c r="V127" s="130" t="str">
        <f t="shared" si="4"/>
        <v>Suministro e instalación tachas iluminadas bidireccionales internamente (luz continua o intermitente) con superficie retrorreflectiva de área mínima de 600 mm2,cumpliendo con los coeficientes de intensidad luminosa establecidos en la NTC 4745.</v>
      </c>
    </row>
    <row r="128" spans="1:22" ht="47.25" x14ac:dyDescent="0.25">
      <c r="A128" s="34">
        <v>118</v>
      </c>
      <c r="B128" s="35" t="s">
        <v>131</v>
      </c>
      <c r="C128" s="36" t="s">
        <v>12</v>
      </c>
      <c r="D128" s="23"/>
      <c r="E128" s="185">
        <v>18</v>
      </c>
      <c r="F128" s="131"/>
      <c r="G128" s="132">
        <f t="shared" si="0"/>
        <v>0</v>
      </c>
      <c r="H128" s="127"/>
      <c r="I128" s="44">
        <v>34</v>
      </c>
      <c r="J128" s="131"/>
      <c r="K128" s="128">
        <f t="shared" si="1"/>
        <v>0</v>
      </c>
      <c r="L128" s="40"/>
      <c r="M128" s="44">
        <v>34</v>
      </c>
      <c r="N128" s="131"/>
      <c r="O128" s="128">
        <f t="shared" si="2"/>
        <v>0</v>
      </c>
      <c r="P128" s="41"/>
      <c r="Q128" s="44">
        <v>17</v>
      </c>
      <c r="R128" s="131"/>
      <c r="S128" s="128">
        <f t="shared" si="3"/>
        <v>0</v>
      </c>
      <c r="T128" s="25"/>
      <c r="U128" s="25"/>
      <c r="V128" s="130" t="str">
        <f t="shared" si="4"/>
        <v>Suministro e instalación de cinta en termoplástico preformada de color amarillo e= 90 mils. Cumpliendo con las especificaciones técnicas de la NTC 5868 Y NTC 4744</v>
      </c>
    </row>
    <row r="129" spans="1:22" ht="47.25" x14ac:dyDescent="0.25">
      <c r="A129" s="34">
        <v>119</v>
      </c>
      <c r="B129" s="35" t="s">
        <v>132</v>
      </c>
      <c r="C129" s="36" t="s">
        <v>12</v>
      </c>
      <c r="D129" s="23"/>
      <c r="E129" s="185">
        <v>17</v>
      </c>
      <c r="F129" s="131"/>
      <c r="G129" s="132">
        <f t="shared" si="0"/>
        <v>0</v>
      </c>
      <c r="H129" s="127"/>
      <c r="I129" s="44">
        <v>35</v>
      </c>
      <c r="J129" s="131"/>
      <c r="K129" s="128">
        <f t="shared" si="1"/>
        <v>0</v>
      </c>
      <c r="L129" s="40"/>
      <c r="M129" s="46">
        <v>34</v>
      </c>
      <c r="N129" s="131"/>
      <c r="O129" s="128">
        <f t="shared" si="2"/>
        <v>0</v>
      </c>
      <c r="P129" s="41"/>
      <c r="Q129" s="46">
        <v>17</v>
      </c>
      <c r="R129" s="131"/>
      <c r="S129" s="128">
        <f t="shared" si="3"/>
        <v>0</v>
      </c>
      <c r="T129" s="25"/>
      <c r="U129" s="25"/>
      <c r="V129" s="130" t="str">
        <f t="shared" si="4"/>
        <v>Suministro e instalación de cinta en termoplástico preformada de color amarillo e= 125 mils. Cumpliendo con las especificaciones técnicas de la NTC 5868 Y NTC 4744</v>
      </c>
    </row>
    <row r="130" spans="1:22" ht="31.5" x14ac:dyDescent="0.25">
      <c r="A130" s="34">
        <v>120</v>
      </c>
      <c r="B130" s="35" t="s">
        <v>133</v>
      </c>
      <c r="C130" s="36" t="s">
        <v>12</v>
      </c>
      <c r="D130" s="23"/>
      <c r="E130" s="185">
        <v>18</v>
      </c>
      <c r="F130" s="131"/>
      <c r="G130" s="132">
        <f t="shared" si="0"/>
        <v>0</v>
      </c>
      <c r="H130" s="127"/>
      <c r="I130" s="44">
        <v>34</v>
      </c>
      <c r="J130" s="131"/>
      <c r="K130" s="128">
        <f t="shared" si="1"/>
        <v>0</v>
      </c>
      <c r="L130" s="40"/>
      <c r="M130" s="44">
        <v>34</v>
      </c>
      <c r="N130" s="133"/>
      <c r="O130" s="128">
        <f t="shared" si="2"/>
        <v>0</v>
      </c>
      <c r="P130" s="41"/>
      <c r="Q130" s="44">
        <v>17</v>
      </c>
      <c r="R130" s="133"/>
      <c r="S130" s="128">
        <f t="shared" si="3"/>
        <v>0</v>
      </c>
      <c r="T130" s="25"/>
      <c r="U130" s="25"/>
      <c r="V130" s="130" t="str">
        <f t="shared" si="4"/>
        <v>Suministro e instalación de cinta en termoplástico preformada de color rojo e= 90 mils. Cumpliendo con las especificaciones técnicas de la NTC 5868 Y NTC 4744</v>
      </c>
    </row>
    <row r="131" spans="1:22" ht="31.5" x14ac:dyDescent="0.25">
      <c r="A131" s="34">
        <v>121</v>
      </c>
      <c r="B131" s="35" t="s">
        <v>134</v>
      </c>
      <c r="C131" s="36" t="s">
        <v>12</v>
      </c>
      <c r="D131" s="23"/>
      <c r="E131" s="185">
        <v>18</v>
      </c>
      <c r="F131" s="131"/>
      <c r="G131" s="132">
        <f t="shared" si="0"/>
        <v>0</v>
      </c>
      <c r="H131" s="127"/>
      <c r="I131" s="44">
        <v>34</v>
      </c>
      <c r="J131" s="131"/>
      <c r="K131" s="128">
        <f t="shared" si="1"/>
        <v>0</v>
      </c>
      <c r="L131" s="40"/>
      <c r="M131" s="44">
        <v>34</v>
      </c>
      <c r="N131" s="131"/>
      <c r="O131" s="128">
        <f t="shared" si="2"/>
        <v>0</v>
      </c>
      <c r="P131" s="41"/>
      <c r="Q131" s="44">
        <v>17</v>
      </c>
      <c r="R131" s="131"/>
      <c r="S131" s="128">
        <f t="shared" si="3"/>
        <v>0</v>
      </c>
      <c r="T131" s="25"/>
      <c r="U131" s="25"/>
      <c r="V131" s="130" t="str">
        <f t="shared" si="4"/>
        <v>Suministro e instalación de cinta en termoplástico preformada de color rojo e= 125 mils.Cumpliendo con las especificaciones técnicas de la NTC 5868 Y NTC 4744</v>
      </c>
    </row>
    <row r="132" spans="1:22" ht="31.5" x14ac:dyDescent="0.25">
      <c r="A132" s="34">
        <v>122</v>
      </c>
      <c r="B132" s="35" t="s">
        <v>135</v>
      </c>
      <c r="C132" s="36" t="s">
        <v>12</v>
      </c>
      <c r="D132" s="23"/>
      <c r="E132" s="185">
        <v>18</v>
      </c>
      <c r="F132" s="131"/>
      <c r="G132" s="132">
        <f t="shared" si="0"/>
        <v>0</v>
      </c>
      <c r="H132" s="127"/>
      <c r="I132" s="44">
        <v>34</v>
      </c>
      <c r="J132" s="131"/>
      <c r="K132" s="128">
        <f t="shared" si="1"/>
        <v>0</v>
      </c>
      <c r="L132" s="40"/>
      <c r="M132" s="46">
        <v>34</v>
      </c>
      <c r="N132" s="133"/>
      <c r="O132" s="128">
        <f t="shared" si="2"/>
        <v>0</v>
      </c>
      <c r="P132" s="41"/>
      <c r="Q132" s="46">
        <v>17</v>
      </c>
      <c r="R132" s="133"/>
      <c r="S132" s="128">
        <f t="shared" si="3"/>
        <v>0</v>
      </c>
      <c r="T132" s="25"/>
      <c r="U132" s="25"/>
      <c r="V132" s="130" t="str">
        <f t="shared" si="4"/>
        <v>Suministro e instalación de cinta en termoplástico preformada de color azul e= 90 mils. Cumpliendo con las especificaciones técnicas de la NTC 5868 Y NTC 4744</v>
      </c>
    </row>
    <row r="133" spans="1:22" ht="31.5" x14ac:dyDescent="0.25">
      <c r="A133" s="34">
        <v>123</v>
      </c>
      <c r="B133" s="35" t="s">
        <v>136</v>
      </c>
      <c r="C133" s="36" t="s">
        <v>12</v>
      </c>
      <c r="D133" s="23"/>
      <c r="E133" s="185">
        <v>18</v>
      </c>
      <c r="F133" s="131"/>
      <c r="G133" s="132">
        <f t="shared" si="0"/>
        <v>0</v>
      </c>
      <c r="H133" s="127"/>
      <c r="I133" s="44">
        <v>34</v>
      </c>
      <c r="J133" s="131"/>
      <c r="K133" s="128">
        <f t="shared" si="1"/>
        <v>0</v>
      </c>
      <c r="L133" s="40"/>
      <c r="M133" s="48">
        <v>34</v>
      </c>
      <c r="N133" s="134"/>
      <c r="O133" s="128">
        <f t="shared" si="2"/>
        <v>0</v>
      </c>
      <c r="P133" s="41"/>
      <c r="Q133" s="48">
        <v>17</v>
      </c>
      <c r="R133" s="134"/>
      <c r="S133" s="128">
        <f t="shared" si="3"/>
        <v>0</v>
      </c>
      <c r="T133" s="25"/>
      <c r="U133" s="25"/>
      <c r="V133" s="130" t="str">
        <f t="shared" si="4"/>
        <v>Suministro e instalación de cinta en termoplástico preformada de color azul e= 125 mils. Cumpliendo con las especificaciones técnicas de la NTC 5868 Y NTC 4744</v>
      </c>
    </row>
    <row r="134" spans="1:22" ht="47.25" x14ac:dyDescent="0.25">
      <c r="A134" s="34">
        <v>124</v>
      </c>
      <c r="B134" s="35" t="s">
        <v>137</v>
      </c>
      <c r="C134" s="36" t="s">
        <v>12</v>
      </c>
      <c r="D134" s="23"/>
      <c r="E134" s="185">
        <v>56</v>
      </c>
      <c r="F134" s="131"/>
      <c r="G134" s="132">
        <f t="shared" si="0"/>
        <v>0</v>
      </c>
      <c r="H134" s="127"/>
      <c r="I134" s="44">
        <v>110</v>
      </c>
      <c r="J134" s="131"/>
      <c r="K134" s="128">
        <f t="shared" si="1"/>
        <v>0</v>
      </c>
      <c r="L134" s="40"/>
      <c r="M134" s="44">
        <v>110</v>
      </c>
      <c r="N134" s="134"/>
      <c r="O134" s="128">
        <f t="shared" si="2"/>
        <v>0</v>
      </c>
      <c r="P134" s="41"/>
      <c r="Q134" s="44">
        <v>55</v>
      </c>
      <c r="R134" s="134"/>
      <c r="S134" s="128">
        <f t="shared" si="3"/>
        <v>0</v>
      </c>
      <c r="T134" s="25"/>
      <c r="U134" s="25"/>
      <c r="V134" s="130" t="str">
        <f t="shared" si="4"/>
        <v>Suministro e instalación de bandas fotoluminiscentes para paso vehicular de 8 mm de altura, construida con gravilla de 3 mm y resina epóxica. Cumpliendo con las especificaciones técnicas de la NTC 5868 Y NTC 4744</v>
      </c>
    </row>
    <row r="135" spans="1:22" ht="31.5" x14ac:dyDescent="0.25">
      <c r="A135" s="34">
        <v>125</v>
      </c>
      <c r="B135" s="35" t="s">
        <v>138</v>
      </c>
      <c r="C135" s="36" t="s">
        <v>12</v>
      </c>
      <c r="D135" s="23"/>
      <c r="E135" s="185">
        <v>98</v>
      </c>
      <c r="F135" s="131"/>
      <c r="G135" s="132">
        <f t="shared" si="0"/>
        <v>0</v>
      </c>
      <c r="H135" s="127"/>
      <c r="I135" s="44">
        <v>188</v>
      </c>
      <c r="J135" s="131"/>
      <c r="K135" s="128">
        <f t="shared" si="1"/>
        <v>0</v>
      </c>
      <c r="L135" s="40"/>
      <c r="M135" s="46">
        <v>188</v>
      </c>
      <c r="N135" s="134"/>
      <c r="O135" s="128">
        <f t="shared" si="2"/>
        <v>0</v>
      </c>
      <c r="P135" s="41"/>
      <c r="Q135" s="46">
        <v>95</v>
      </c>
      <c r="R135" s="134"/>
      <c r="S135" s="128">
        <f t="shared" si="3"/>
        <v>0</v>
      </c>
      <c r="T135" s="25"/>
      <c r="U135" s="25"/>
      <c r="V135" s="130" t="str">
        <f t="shared" si="4"/>
        <v>Suministro e instalación de bandas  fotoluminiscentes para ciclorrutas; de 8 mm de altura, construida con gravilla de 3 mm y resina epóxica.</v>
      </c>
    </row>
    <row r="136" spans="1:22" ht="94.5" x14ac:dyDescent="0.25">
      <c r="A136" s="34">
        <v>126</v>
      </c>
      <c r="B136" s="35" t="s">
        <v>139</v>
      </c>
      <c r="C136" s="36" t="s">
        <v>14</v>
      </c>
      <c r="D136" s="23"/>
      <c r="E136" s="185">
        <v>79</v>
      </c>
      <c r="F136" s="131"/>
      <c r="G136" s="132">
        <f t="shared" si="0"/>
        <v>0</v>
      </c>
      <c r="H136" s="127"/>
      <c r="I136" s="44">
        <v>372</v>
      </c>
      <c r="J136" s="131"/>
      <c r="K136" s="128">
        <f t="shared" si="1"/>
        <v>0</v>
      </c>
      <c r="L136" s="40"/>
      <c r="M136" s="44">
        <v>373</v>
      </c>
      <c r="N136" s="134"/>
      <c r="O136" s="128">
        <f t="shared" si="2"/>
        <v>0</v>
      </c>
      <c r="P136" s="56"/>
      <c r="Q136" s="44">
        <v>189</v>
      </c>
      <c r="R136" s="134"/>
      <c r="S136" s="128">
        <f t="shared" si="3"/>
        <v>0</v>
      </c>
      <c r="T136" s="25"/>
      <c r="U136" s="25"/>
      <c r="V136" s="130" t="str">
        <f t="shared" si="4"/>
        <v xml:space="preserve">Anclaje de bordillo no traspasable, en concreto de color amarillo con alta resistencia al impacto o concreto de 4000 PSI con varilla de refuerzo de 1/2"(Tipo piramidal con incrustación al pavimento con cuatro anclajes en varilla de 5/8" de diámetropor 4" de longitud, dimensiones: altura mínima de15 cm, ancho de 20 cm y largo 100 cm). Incluye transporte de elementos, accesorios y materiales para fijación </v>
      </c>
    </row>
    <row r="137" spans="1:22" ht="47.25" x14ac:dyDescent="0.25">
      <c r="A137" s="34">
        <v>127</v>
      </c>
      <c r="B137" s="35" t="s">
        <v>140</v>
      </c>
      <c r="C137" s="36" t="s">
        <v>12</v>
      </c>
      <c r="D137" s="23"/>
      <c r="E137" s="185">
        <v>365</v>
      </c>
      <c r="F137" s="131"/>
      <c r="G137" s="132">
        <f t="shared" si="0"/>
        <v>0</v>
      </c>
      <c r="H137" s="127"/>
      <c r="I137" s="44">
        <v>2057</v>
      </c>
      <c r="J137" s="131"/>
      <c r="K137" s="128">
        <f t="shared" si="1"/>
        <v>0</v>
      </c>
      <c r="L137" s="40"/>
      <c r="M137" s="44">
        <v>2062</v>
      </c>
      <c r="N137" s="134"/>
      <c r="O137" s="128">
        <f t="shared" si="2"/>
        <v>0</v>
      </c>
      <c r="P137" s="56"/>
      <c r="Q137" s="44">
        <v>1041</v>
      </c>
      <c r="R137" s="134"/>
      <c r="S137" s="128">
        <f t="shared" si="3"/>
        <v>0</v>
      </c>
      <c r="T137" s="25"/>
      <c r="U137" s="25"/>
      <c r="V137" s="130" t="str">
        <f t="shared" si="4"/>
        <v>Suministro y Aplicación de pintura Acrílica base solvente pigmentada (verde o naranja o rojo o azul) marcas viales con microesfera y antideslizante, espesor seco 9 mils y 51% de solidos por volumen, incluye pictogramas</v>
      </c>
    </row>
    <row r="138" spans="1:22" ht="78.75" x14ac:dyDescent="0.25">
      <c r="A138" s="34">
        <v>128</v>
      </c>
      <c r="B138" s="35" t="s">
        <v>141</v>
      </c>
      <c r="C138" s="36" t="s">
        <v>12</v>
      </c>
      <c r="D138" s="23"/>
      <c r="E138" s="185">
        <v>336</v>
      </c>
      <c r="F138" s="131"/>
      <c r="G138" s="132">
        <f t="shared" si="0"/>
        <v>0</v>
      </c>
      <c r="H138" s="127"/>
      <c r="I138" s="44">
        <v>1848</v>
      </c>
      <c r="J138" s="131"/>
      <c r="K138" s="128">
        <f t="shared" si="1"/>
        <v>0</v>
      </c>
      <c r="L138" s="40"/>
      <c r="M138" s="44">
        <v>1853</v>
      </c>
      <c r="N138" s="134"/>
      <c r="O138" s="128">
        <f t="shared" si="2"/>
        <v>0</v>
      </c>
      <c r="P138" s="56"/>
      <c r="Q138" s="44">
        <v>936</v>
      </c>
      <c r="R138" s="134"/>
      <c r="S138" s="128">
        <f t="shared" si="3"/>
        <v>0</v>
      </c>
      <c r="T138" s="25"/>
      <c r="U138" s="25"/>
      <c r="V138" s="130" t="str">
        <f t="shared" si="4"/>
        <v>Suministro y aplicación manual (método llana) de pintura de plástico en frio metilmetacrilato pigmentada (multicolor según 3.7.3. Color de las demarcaciones planas para urbanismos tácticos u otras intervenciones tácticas urbanas) con microesferas para marcas viales de espesor seco de 50 mils según norma NTC 4744, incluye pictogramas.</v>
      </c>
    </row>
    <row r="139" spans="1:22" ht="47.25" x14ac:dyDescent="0.25">
      <c r="A139" s="57">
        <v>129</v>
      </c>
      <c r="B139" s="136" t="s">
        <v>142</v>
      </c>
      <c r="C139" s="137" t="s">
        <v>12</v>
      </c>
      <c r="D139" s="23"/>
      <c r="E139" s="191">
        <v>9</v>
      </c>
      <c r="F139" s="134"/>
      <c r="G139" s="138">
        <f t="shared" si="0"/>
        <v>0</v>
      </c>
      <c r="H139" s="127"/>
      <c r="I139" s="48">
        <v>52</v>
      </c>
      <c r="J139" s="134"/>
      <c r="K139" s="139">
        <f t="shared" si="1"/>
        <v>0</v>
      </c>
      <c r="L139" s="40"/>
      <c r="M139" s="48">
        <v>52</v>
      </c>
      <c r="N139" s="134"/>
      <c r="O139" s="139">
        <f t="shared" si="2"/>
        <v>0</v>
      </c>
      <c r="P139" s="56"/>
      <c r="Q139" s="48">
        <v>28</v>
      </c>
      <c r="R139" s="134"/>
      <c r="S139" s="139">
        <f t="shared" si="3"/>
        <v>0</v>
      </c>
      <c r="T139" s="25"/>
      <c r="U139" s="25"/>
      <c r="V139" s="130" t="str">
        <f t="shared" si="4"/>
        <v xml:space="preserve">Suministro e instalación de tableros y/o lamas en lamina galvanizada C-20, papel retroflectivo tipo XI; fondos, textos, flechas, pictogramas y orlas en impresión digital. Incluye papel antigrafitti, tornilleria, perfiles para marcos y abrazaderas. </v>
      </c>
    </row>
    <row r="140" spans="1:22" ht="33.75" customHeight="1" x14ac:dyDescent="0.25">
      <c r="A140" s="241" t="s">
        <v>143</v>
      </c>
      <c r="B140" s="242"/>
      <c r="C140" s="243"/>
      <c r="D140" s="23"/>
      <c r="E140" s="241" t="s">
        <v>144</v>
      </c>
      <c r="F140" s="242"/>
      <c r="G140" s="59">
        <f>SUM(G11:G139)</f>
        <v>0</v>
      </c>
      <c r="H140" s="60"/>
      <c r="I140" s="241" t="s">
        <v>144</v>
      </c>
      <c r="J140" s="242"/>
      <c r="K140" s="59">
        <f>SUM(K11:K139)</f>
        <v>0</v>
      </c>
      <c r="L140" s="61"/>
      <c r="M140" s="241" t="s">
        <v>144</v>
      </c>
      <c r="N140" s="242"/>
      <c r="O140" s="59">
        <f>SUM(O11:O139)</f>
        <v>0</v>
      </c>
      <c r="P140" s="62"/>
      <c r="Q140" s="241" t="s">
        <v>144</v>
      </c>
      <c r="R140" s="242"/>
      <c r="S140" s="59">
        <f>SUM(S11:S139)</f>
        <v>0</v>
      </c>
      <c r="T140" s="25"/>
      <c r="U140" s="25"/>
      <c r="V140" s="124"/>
    </row>
    <row r="141" spans="1:22" ht="24" customHeight="1" x14ac:dyDescent="0.25">
      <c r="A141" s="63"/>
      <c r="B141" s="63"/>
      <c r="C141" s="64"/>
      <c r="D141" s="23"/>
      <c r="E141" s="65"/>
      <c r="F141" s="66"/>
      <c r="G141" s="67"/>
      <c r="H141" s="68"/>
      <c r="I141" s="65"/>
      <c r="J141" s="66"/>
      <c r="K141" s="67"/>
      <c r="L141" s="63"/>
      <c r="M141" s="65"/>
      <c r="N141" s="63"/>
      <c r="O141" s="67"/>
      <c r="P141" s="63"/>
      <c r="Q141" s="65"/>
      <c r="R141" s="63"/>
      <c r="S141" s="67"/>
      <c r="T141" s="25"/>
      <c r="U141" s="25"/>
      <c r="V141" s="124"/>
    </row>
    <row r="142" spans="1:22" ht="64.5" customHeight="1" x14ac:dyDescent="0.25">
      <c r="A142" s="246" t="s">
        <v>205</v>
      </c>
      <c r="B142" s="247"/>
      <c r="C142" s="247"/>
      <c r="D142" s="247"/>
      <c r="E142" s="247"/>
      <c r="F142" s="247"/>
      <c r="G142" s="247"/>
      <c r="H142" s="247"/>
      <c r="I142" s="247"/>
      <c r="J142" s="247"/>
      <c r="K142" s="247"/>
      <c r="L142" s="247"/>
      <c r="M142" s="247"/>
      <c r="N142" s="247"/>
      <c r="O142" s="247"/>
      <c r="P142" s="247"/>
      <c r="Q142" s="247"/>
      <c r="R142" s="247"/>
      <c r="S142" s="248"/>
      <c r="T142" s="25"/>
      <c r="U142" s="25"/>
      <c r="V142" s="124"/>
    </row>
    <row r="143" spans="1:22" ht="13.5" customHeight="1" x14ac:dyDescent="0.25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25"/>
      <c r="U143" s="25"/>
      <c r="V143" s="124"/>
    </row>
    <row r="144" spans="1:22" ht="32.25" customHeight="1" x14ac:dyDescent="0.25">
      <c r="A144" s="249" t="s">
        <v>206</v>
      </c>
      <c r="B144" s="250"/>
      <c r="C144" s="250"/>
      <c r="D144" s="250"/>
      <c r="E144" s="250"/>
      <c r="F144" s="250"/>
      <c r="G144" s="250"/>
      <c r="H144" s="250"/>
      <c r="I144" s="250"/>
      <c r="J144" s="250"/>
      <c r="K144" s="251"/>
      <c r="L144" s="69"/>
      <c r="M144" s="237" t="s">
        <v>147</v>
      </c>
      <c r="N144" s="238"/>
      <c r="O144" s="239"/>
      <c r="P144" s="70"/>
      <c r="Q144" s="240" t="s">
        <v>148</v>
      </c>
      <c r="R144" s="238"/>
      <c r="S144" s="239"/>
      <c r="T144" s="71"/>
      <c r="U144" s="71"/>
      <c r="V144" s="140"/>
    </row>
    <row r="145" spans="1:19" ht="39.75" customHeight="1" x14ac:dyDescent="0.25">
      <c r="A145" s="228" t="s">
        <v>207</v>
      </c>
      <c r="B145" s="229"/>
      <c r="C145" s="229"/>
      <c r="D145" s="229"/>
      <c r="E145" s="229"/>
      <c r="F145" s="229"/>
      <c r="G145" s="229"/>
      <c r="H145" s="229"/>
      <c r="I145" s="229"/>
      <c r="J145" s="229"/>
      <c r="K145" s="230"/>
      <c r="L145" s="69"/>
      <c r="M145" s="231" t="s">
        <v>150</v>
      </c>
      <c r="N145" s="219"/>
      <c r="O145" s="72" t="s">
        <v>151</v>
      </c>
      <c r="P145" s="70"/>
      <c r="Q145" s="232"/>
      <c r="R145" s="233"/>
      <c r="S145" s="234"/>
    </row>
    <row r="146" spans="1:19" ht="39.75" customHeight="1" x14ac:dyDescent="0.25">
      <c r="A146" s="228" t="s">
        <v>208</v>
      </c>
      <c r="B146" s="229"/>
      <c r="C146" s="229"/>
      <c r="D146" s="229"/>
      <c r="E146" s="229"/>
      <c r="F146" s="229"/>
      <c r="G146" s="229"/>
      <c r="H146" s="229"/>
      <c r="I146" s="229"/>
      <c r="J146" s="229"/>
      <c r="K146" s="230"/>
      <c r="L146" s="1"/>
      <c r="M146" s="235" t="s">
        <v>153</v>
      </c>
      <c r="N146" s="219"/>
      <c r="O146" s="72" t="s">
        <v>154</v>
      </c>
      <c r="P146" s="73"/>
      <c r="Q146" s="236"/>
      <c r="R146" s="233"/>
      <c r="S146" s="234"/>
    </row>
    <row r="147" spans="1:19" ht="39.75" customHeight="1" x14ac:dyDescent="0.3">
      <c r="A147" s="74"/>
      <c r="B147" s="75"/>
      <c r="C147" s="76"/>
      <c r="D147" s="76"/>
      <c r="E147" s="76"/>
      <c r="F147" s="76"/>
      <c r="G147" s="76"/>
      <c r="H147" s="77"/>
      <c r="I147" s="77"/>
      <c r="J147" s="77"/>
      <c r="K147" s="78"/>
      <c r="L147" s="1"/>
      <c r="M147" s="218" t="s">
        <v>155</v>
      </c>
      <c r="N147" s="219"/>
      <c r="O147" s="72" t="s">
        <v>156</v>
      </c>
      <c r="P147" s="79"/>
      <c r="Q147" s="236"/>
      <c r="R147" s="233"/>
      <c r="S147" s="234"/>
    </row>
    <row r="148" spans="1:19" ht="39.75" customHeight="1" x14ac:dyDescent="0.25">
      <c r="A148" s="80"/>
      <c r="B148" s="81"/>
      <c r="C148" s="82"/>
      <c r="D148" s="82"/>
      <c r="E148" s="82"/>
      <c r="F148" s="82"/>
      <c r="G148" s="82"/>
      <c r="H148" s="220"/>
      <c r="I148" s="221"/>
      <c r="J148" s="221"/>
      <c r="K148" s="222"/>
      <c r="L148" s="1"/>
      <c r="M148" s="223" t="s">
        <v>157</v>
      </c>
      <c r="N148" s="224"/>
      <c r="O148" s="83" t="s">
        <v>158</v>
      </c>
      <c r="P148" s="79"/>
      <c r="Q148" s="225"/>
      <c r="R148" s="226"/>
      <c r="S148" s="227"/>
    </row>
  </sheetData>
  <mergeCells count="31">
    <mergeCell ref="M9:O9"/>
    <mergeCell ref="Q9:S9"/>
    <mergeCell ref="A6:K6"/>
    <mergeCell ref="M6:O7"/>
    <mergeCell ref="Q6:S7"/>
    <mergeCell ref="A7:K7"/>
    <mergeCell ref="A9:A10"/>
    <mergeCell ref="B9:B10"/>
    <mergeCell ref="C9:C10"/>
    <mergeCell ref="E9:G9"/>
    <mergeCell ref="I9:K9"/>
    <mergeCell ref="A140:C140"/>
    <mergeCell ref="E140:F140"/>
    <mergeCell ref="I140:J140"/>
    <mergeCell ref="M140:N140"/>
    <mergeCell ref="Q140:R140"/>
    <mergeCell ref="M146:N146"/>
    <mergeCell ref="M147:N147"/>
    <mergeCell ref="Q147:S147"/>
    <mergeCell ref="H148:K148"/>
    <mergeCell ref="M148:N148"/>
    <mergeCell ref="Q148:S148"/>
    <mergeCell ref="A146:K146"/>
    <mergeCell ref="Q146:S146"/>
    <mergeCell ref="A142:S142"/>
    <mergeCell ref="A144:K144"/>
    <mergeCell ref="M144:O144"/>
    <mergeCell ref="Q144:S144"/>
    <mergeCell ref="A145:K145"/>
    <mergeCell ref="Q145:S145"/>
    <mergeCell ref="M145:N145"/>
  </mergeCells>
  <conditionalFormatting sqref="I11:I139">
    <cfRule type="cellIs" dxfId="3" priority="4" operator="equal">
      <formula>0</formula>
    </cfRule>
  </conditionalFormatting>
  <conditionalFormatting sqref="M11:M139">
    <cfRule type="cellIs" dxfId="2" priority="3" operator="equal">
      <formula>0</formula>
    </cfRule>
  </conditionalFormatting>
  <conditionalFormatting sqref="Q11:Q139">
    <cfRule type="cellIs" dxfId="1" priority="2" operator="equal">
      <formula>0</formula>
    </cfRule>
  </conditionalFormatting>
  <conditionalFormatting sqref="E11:E139">
    <cfRule type="cellIs" dxfId="0" priority="1" operator="equal">
      <formula>0</formula>
    </cfRule>
  </conditionalFormatting>
  <printOptions horizontalCentered="1"/>
  <pageMargins left="0.78740157480314965" right="0.78740157480314965" top="0.78740157480314965" bottom="0.78740157480314965" header="0" footer="0"/>
  <pageSetup scale="41" orientation="portrait"/>
  <headerFooter>
    <oddFooter>&amp;L&amp;P DE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FF"/>
  </sheetPr>
  <dimension ref="A3:S38"/>
  <sheetViews>
    <sheetView tabSelected="1" topLeftCell="A14" zoomScale="80" zoomScaleNormal="80" workbookViewId="0">
      <selection activeCell="S21" sqref="S21"/>
    </sheetView>
  </sheetViews>
  <sheetFormatPr baseColWidth="10" defaultColWidth="12.5703125" defaultRowHeight="15" customHeight="1" x14ac:dyDescent="0.25"/>
  <cols>
    <col min="1" max="1" width="7.42578125" customWidth="1"/>
    <col min="2" max="2" width="56.42578125" customWidth="1"/>
    <col min="3" max="3" width="10.7109375" customWidth="1"/>
    <col min="4" max="4" width="2.140625" customWidth="1"/>
    <col min="5" max="5" width="13.42578125" customWidth="1"/>
    <col min="6" max="6" width="11.7109375" customWidth="1"/>
    <col min="7" max="7" width="20.5703125" customWidth="1"/>
    <col min="8" max="8" width="2" customWidth="1"/>
    <col min="9" max="9" width="17.7109375" customWidth="1"/>
    <col min="10" max="10" width="11.7109375" customWidth="1"/>
    <col min="11" max="11" width="20.5703125" customWidth="1"/>
    <col min="12" max="12" width="2" customWidth="1"/>
    <col min="13" max="13" width="13.5703125" customWidth="1"/>
    <col min="14" max="14" width="11.7109375" customWidth="1"/>
    <col min="15" max="15" width="20.5703125" customWidth="1"/>
    <col min="16" max="16" width="2" customWidth="1"/>
    <col min="17" max="17" width="13.5703125" customWidth="1"/>
    <col min="18" max="18" width="11.7109375" customWidth="1"/>
    <col min="19" max="19" width="20.5703125" customWidth="1"/>
    <col min="20" max="20" width="2" customWidth="1"/>
    <col min="21" max="26" width="10" customWidth="1"/>
  </cols>
  <sheetData>
    <row r="3" spans="1:19" ht="27" customHeight="1" x14ac:dyDescent="0.3">
      <c r="A3" s="316" t="s">
        <v>0</v>
      </c>
      <c r="B3" s="285"/>
      <c r="C3" s="2"/>
      <c r="D3" s="1"/>
      <c r="E3" s="1"/>
      <c r="F3" s="1"/>
      <c r="G3" s="1"/>
      <c r="H3" s="1"/>
      <c r="I3" s="1"/>
      <c r="J3" s="1"/>
      <c r="K3" s="1"/>
      <c r="L3" s="2"/>
      <c r="M3" s="1"/>
      <c r="N3" s="2"/>
      <c r="O3" s="2"/>
      <c r="P3" s="2"/>
      <c r="Q3" s="2"/>
      <c r="R3" s="2"/>
      <c r="S3" s="6"/>
    </row>
    <row r="4" spans="1:19" ht="24" customHeight="1" x14ac:dyDescent="0.3">
      <c r="A4" s="317" t="s">
        <v>1</v>
      </c>
      <c r="B4" s="285"/>
      <c r="C4" s="2"/>
      <c r="D4" s="1"/>
      <c r="E4" s="1"/>
      <c r="F4" s="1"/>
      <c r="G4" s="1"/>
      <c r="H4" s="1"/>
      <c r="I4" s="1"/>
      <c r="J4" s="1"/>
      <c r="K4" s="1"/>
      <c r="L4" s="2"/>
      <c r="M4" s="1"/>
      <c r="N4" s="2"/>
      <c r="O4" s="2"/>
      <c r="P4" s="2"/>
      <c r="Q4" s="2"/>
      <c r="R4" s="2"/>
      <c r="S4" s="6"/>
    </row>
    <row r="5" spans="1:19" ht="24" customHeight="1" x14ac:dyDescent="0.3">
      <c r="A5" s="318" t="s">
        <v>2</v>
      </c>
      <c r="B5" s="256"/>
      <c r="C5" s="10"/>
      <c r="D5" s="10"/>
      <c r="E5" s="10"/>
      <c r="F5" s="10"/>
      <c r="G5" s="10"/>
      <c r="H5" s="10"/>
      <c r="I5" s="10"/>
      <c r="J5" s="10"/>
      <c r="K5" s="10"/>
      <c r="L5" s="10"/>
      <c r="M5" s="11"/>
      <c r="N5" s="10"/>
      <c r="O5" s="10"/>
      <c r="P5" s="10"/>
      <c r="Q5" s="10"/>
      <c r="R5" s="10"/>
      <c r="S5" s="12"/>
    </row>
    <row r="6" spans="1:19" ht="26.25" customHeight="1" x14ac:dyDescent="0.25">
      <c r="A6" s="297" t="s">
        <v>3</v>
      </c>
      <c r="B6" s="254"/>
      <c r="C6" s="254"/>
      <c r="D6" s="254"/>
      <c r="E6" s="254"/>
      <c r="F6" s="254"/>
      <c r="G6" s="254"/>
      <c r="H6" s="254"/>
      <c r="I6" s="254"/>
      <c r="J6" s="254"/>
      <c r="K6" s="288"/>
      <c r="L6" s="15"/>
      <c r="M6" s="298" t="s">
        <v>200</v>
      </c>
      <c r="N6" s="254"/>
      <c r="O6" s="288"/>
      <c r="P6" s="15"/>
      <c r="Q6" s="300"/>
      <c r="R6" s="254"/>
      <c r="S6" s="288"/>
    </row>
    <row r="7" spans="1:19" ht="48.75" customHeight="1" x14ac:dyDescent="0.3">
      <c r="A7" s="313" t="s">
        <v>209</v>
      </c>
      <c r="B7" s="256"/>
      <c r="C7" s="256"/>
      <c r="D7" s="256"/>
      <c r="E7" s="256"/>
      <c r="F7" s="256"/>
      <c r="G7" s="256"/>
      <c r="H7" s="256"/>
      <c r="I7" s="256"/>
      <c r="J7" s="256"/>
      <c r="K7" s="290"/>
      <c r="L7" s="10"/>
      <c r="M7" s="299"/>
      <c r="N7" s="256"/>
      <c r="O7" s="290"/>
      <c r="P7" s="21"/>
      <c r="Q7" s="299"/>
      <c r="R7" s="256"/>
      <c r="S7" s="290"/>
    </row>
    <row r="8" spans="1:19" ht="11.25" customHeight="1" x14ac:dyDescent="0.3">
      <c r="A8" s="4"/>
      <c r="B8" s="141"/>
      <c r="C8" s="1"/>
      <c r="D8" s="120"/>
      <c r="E8" s="120"/>
      <c r="F8" s="120"/>
      <c r="G8" s="120"/>
      <c r="H8" s="120"/>
      <c r="I8" s="120"/>
      <c r="J8" s="120"/>
      <c r="K8" s="120"/>
      <c r="L8" s="2"/>
      <c r="M8" s="142"/>
      <c r="N8" s="142"/>
      <c r="O8" s="142"/>
      <c r="P8" s="15"/>
      <c r="Q8" s="143"/>
      <c r="R8" s="143"/>
      <c r="S8" s="143"/>
    </row>
    <row r="9" spans="1:19" ht="24" customHeight="1" x14ac:dyDescent="0.25">
      <c r="A9" s="305" t="s">
        <v>160</v>
      </c>
      <c r="B9" s="32" t="s">
        <v>6</v>
      </c>
      <c r="C9" s="307" t="s">
        <v>7</v>
      </c>
      <c r="D9" s="144"/>
      <c r="E9" s="145">
        <v>2024</v>
      </c>
      <c r="F9" s="146"/>
      <c r="G9" s="147"/>
      <c r="H9" s="148"/>
      <c r="I9" s="145">
        <v>2025</v>
      </c>
      <c r="J9" s="146"/>
      <c r="K9" s="147"/>
      <c r="L9" s="148"/>
      <c r="M9" s="309">
        <v>2026</v>
      </c>
      <c r="N9" s="238"/>
      <c r="O9" s="239"/>
      <c r="P9" s="148"/>
      <c r="Q9" s="309">
        <v>2027</v>
      </c>
      <c r="R9" s="238"/>
      <c r="S9" s="239"/>
    </row>
    <row r="10" spans="1:19" ht="42" customHeight="1" x14ac:dyDescent="0.25">
      <c r="A10" s="306"/>
      <c r="B10" s="149"/>
      <c r="C10" s="308"/>
      <c r="D10" s="23"/>
      <c r="E10" s="150" t="s">
        <v>8</v>
      </c>
      <c r="F10" s="151" t="s">
        <v>161</v>
      </c>
      <c r="G10" s="152" t="s">
        <v>10</v>
      </c>
      <c r="H10" s="30"/>
      <c r="I10" s="150" t="s">
        <v>8</v>
      </c>
      <c r="J10" s="151" t="s">
        <v>161</v>
      </c>
      <c r="K10" s="152" t="s">
        <v>10</v>
      </c>
      <c r="L10" s="30"/>
      <c r="M10" s="150" t="s">
        <v>8</v>
      </c>
      <c r="N10" s="151" t="s">
        <v>161</v>
      </c>
      <c r="O10" s="152" t="s">
        <v>10</v>
      </c>
      <c r="P10" s="30"/>
      <c r="Q10" s="150" t="s">
        <v>8</v>
      </c>
      <c r="R10" s="151" t="s">
        <v>161</v>
      </c>
      <c r="S10" s="152" t="s">
        <v>10</v>
      </c>
    </row>
    <row r="11" spans="1:19" ht="47.25" customHeight="1" x14ac:dyDescent="0.25">
      <c r="A11" s="93" t="s">
        <v>162</v>
      </c>
      <c r="B11" s="94" t="s">
        <v>163</v>
      </c>
      <c r="C11" s="153" t="s">
        <v>164</v>
      </c>
      <c r="D11" s="23"/>
      <c r="E11" s="96">
        <v>72</v>
      </c>
      <c r="F11" s="154"/>
      <c r="G11" s="155">
        <f t="shared" ref="G11:G24" si="0">+ROUND(E11*F11,2)</f>
        <v>0</v>
      </c>
      <c r="H11" s="156"/>
      <c r="I11" s="96">
        <v>143</v>
      </c>
      <c r="J11" s="154"/>
      <c r="K11" s="155">
        <f t="shared" ref="K11:K24" si="1">+ROUND(I11*J11,2)</f>
        <v>0</v>
      </c>
      <c r="L11" s="156"/>
      <c r="M11" s="96">
        <v>143</v>
      </c>
      <c r="N11" s="154"/>
      <c r="O11" s="155">
        <f t="shared" ref="O11:O24" si="2">+ROUND(M11*N11,2)</f>
        <v>0</v>
      </c>
      <c r="P11" s="156"/>
      <c r="Q11" s="96">
        <v>71</v>
      </c>
      <c r="R11" s="154"/>
      <c r="S11" s="155">
        <f t="shared" ref="S11:S24" si="3">+ROUND(Q11*R11,2)</f>
        <v>0</v>
      </c>
    </row>
    <row r="12" spans="1:19" ht="42.75" customHeight="1" x14ac:dyDescent="0.25">
      <c r="A12" s="100" t="s">
        <v>165</v>
      </c>
      <c r="B12" s="101" t="s">
        <v>166</v>
      </c>
      <c r="C12" s="157" t="s">
        <v>164</v>
      </c>
      <c r="D12" s="23"/>
      <c r="E12" s="96">
        <v>36</v>
      </c>
      <c r="F12" s="154"/>
      <c r="G12" s="155">
        <f t="shared" si="0"/>
        <v>0</v>
      </c>
      <c r="H12" s="156"/>
      <c r="I12" s="96">
        <v>72</v>
      </c>
      <c r="J12" s="154"/>
      <c r="K12" s="155">
        <f t="shared" si="1"/>
        <v>0</v>
      </c>
      <c r="L12" s="156"/>
      <c r="M12" s="96">
        <v>72</v>
      </c>
      <c r="N12" s="154"/>
      <c r="O12" s="155">
        <f t="shared" si="2"/>
        <v>0</v>
      </c>
      <c r="P12" s="156"/>
      <c r="Q12" s="96">
        <v>36</v>
      </c>
      <c r="R12" s="154"/>
      <c r="S12" s="155">
        <f t="shared" si="3"/>
        <v>0</v>
      </c>
    </row>
    <row r="13" spans="1:19" ht="32.25" customHeight="1" x14ac:dyDescent="0.25">
      <c r="A13" s="100" t="s">
        <v>167</v>
      </c>
      <c r="B13" s="101" t="s">
        <v>168</v>
      </c>
      <c r="C13" s="157" t="s">
        <v>164</v>
      </c>
      <c r="D13" s="23"/>
      <c r="E13" s="96">
        <v>22</v>
      </c>
      <c r="F13" s="154"/>
      <c r="G13" s="155">
        <f t="shared" si="0"/>
        <v>0</v>
      </c>
      <c r="H13" s="156"/>
      <c r="I13" s="96">
        <v>43</v>
      </c>
      <c r="J13" s="154"/>
      <c r="K13" s="155">
        <f t="shared" si="1"/>
        <v>0</v>
      </c>
      <c r="L13" s="156"/>
      <c r="M13" s="96">
        <v>43</v>
      </c>
      <c r="N13" s="154"/>
      <c r="O13" s="155">
        <f t="shared" si="2"/>
        <v>0</v>
      </c>
      <c r="P13" s="156"/>
      <c r="Q13" s="96">
        <v>21</v>
      </c>
      <c r="R13" s="154"/>
      <c r="S13" s="155">
        <f t="shared" si="3"/>
        <v>0</v>
      </c>
    </row>
    <row r="14" spans="1:19" ht="32.25" customHeight="1" x14ac:dyDescent="0.25">
      <c r="A14" s="100" t="s">
        <v>169</v>
      </c>
      <c r="B14" s="101" t="s">
        <v>170</v>
      </c>
      <c r="C14" s="157" t="s">
        <v>171</v>
      </c>
      <c r="D14" s="23"/>
      <c r="E14" s="96">
        <v>4</v>
      </c>
      <c r="F14" s="154"/>
      <c r="G14" s="155">
        <f t="shared" si="0"/>
        <v>0</v>
      </c>
      <c r="H14" s="156"/>
      <c r="I14" s="96">
        <v>7</v>
      </c>
      <c r="J14" s="154"/>
      <c r="K14" s="155">
        <f t="shared" si="1"/>
        <v>0</v>
      </c>
      <c r="L14" s="156"/>
      <c r="M14" s="96">
        <v>7</v>
      </c>
      <c r="N14" s="154"/>
      <c r="O14" s="155">
        <f t="shared" si="2"/>
        <v>0</v>
      </c>
      <c r="P14" s="156"/>
      <c r="Q14" s="96">
        <v>3</v>
      </c>
      <c r="R14" s="154"/>
      <c r="S14" s="155">
        <f t="shared" si="3"/>
        <v>0</v>
      </c>
    </row>
    <row r="15" spans="1:19" ht="32.25" customHeight="1" x14ac:dyDescent="0.25">
      <c r="A15" s="100" t="s">
        <v>172</v>
      </c>
      <c r="B15" s="101" t="s">
        <v>173</v>
      </c>
      <c r="C15" s="157" t="s">
        <v>174</v>
      </c>
      <c r="D15" s="23"/>
      <c r="E15" s="96">
        <v>11</v>
      </c>
      <c r="F15" s="154"/>
      <c r="G15" s="155">
        <f t="shared" si="0"/>
        <v>0</v>
      </c>
      <c r="H15" s="156"/>
      <c r="I15" s="96">
        <v>22</v>
      </c>
      <c r="J15" s="154"/>
      <c r="K15" s="155">
        <f t="shared" si="1"/>
        <v>0</v>
      </c>
      <c r="L15" s="156"/>
      <c r="M15" s="96">
        <v>22</v>
      </c>
      <c r="N15" s="154"/>
      <c r="O15" s="155">
        <f t="shared" si="2"/>
        <v>0</v>
      </c>
      <c r="P15" s="156"/>
      <c r="Q15" s="96">
        <v>11</v>
      </c>
      <c r="R15" s="154"/>
      <c r="S15" s="155">
        <f t="shared" si="3"/>
        <v>0</v>
      </c>
    </row>
    <row r="16" spans="1:19" ht="60" customHeight="1" x14ac:dyDescent="0.25">
      <c r="A16" s="100" t="s">
        <v>175</v>
      </c>
      <c r="B16" s="101" t="s">
        <v>176</v>
      </c>
      <c r="C16" s="157" t="s">
        <v>164</v>
      </c>
      <c r="D16" s="23"/>
      <c r="E16" s="96">
        <v>1</v>
      </c>
      <c r="F16" s="154"/>
      <c r="G16" s="155">
        <f t="shared" si="0"/>
        <v>0</v>
      </c>
      <c r="H16" s="156"/>
      <c r="I16" s="96">
        <v>1</v>
      </c>
      <c r="J16" s="154"/>
      <c r="K16" s="155">
        <f t="shared" si="1"/>
        <v>0</v>
      </c>
      <c r="L16" s="156"/>
      <c r="M16" s="96">
        <v>1</v>
      </c>
      <c r="N16" s="154"/>
      <c r="O16" s="155">
        <f t="shared" si="2"/>
        <v>0</v>
      </c>
      <c r="P16" s="156"/>
      <c r="Q16" s="96">
        <v>1</v>
      </c>
      <c r="R16" s="154"/>
      <c r="S16" s="155">
        <f t="shared" si="3"/>
        <v>0</v>
      </c>
    </row>
    <row r="17" spans="1:19" ht="32.25" customHeight="1" x14ac:dyDescent="0.25">
      <c r="A17" s="100" t="s">
        <v>177</v>
      </c>
      <c r="B17" s="101" t="s">
        <v>178</v>
      </c>
      <c r="C17" s="157" t="s">
        <v>164</v>
      </c>
      <c r="D17" s="23"/>
      <c r="E17" s="96">
        <v>15</v>
      </c>
      <c r="F17" s="154"/>
      <c r="G17" s="155">
        <f t="shared" si="0"/>
        <v>0</v>
      </c>
      <c r="H17" s="156"/>
      <c r="I17" s="96">
        <v>29</v>
      </c>
      <c r="J17" s="154"/>
      <c r="K17" s="155">
        <f t="shared" si="1"/>
        <v>0</v>
      </c>
      <c r="L17" s="156"/>
      <c r="M17" s="96">
        <v>29</v>
      </c>
      <c r="N17" s="154"/>
      <c r="O17" s="155">
        <f t="shared" si="2"/>
        <v>0</v>
      </c>
      <c r="P17" s="156"/>
      <c r="Q17" s="96">
        <v>14</v>
      </c>
      <c r="R17" s="154"/>
      <c r="S17" s="155">
        <f t="shared" si="3"/>
        <v>0</v>
      </c>
    </row>
    <row r="18" spans="1:19" ht="32.25" customHeight="1" x14ac:dyDescent="0.25">
      <c r="A18" s="100" t="s">
        <v>179</v>
      </c>
      <c r="B18" s="101" t="s">
        <v>180</v>
      </c>
      <c r="C18" s="157" t="s">
        <v>164</v>
      </c>
      <c r="D18" s="23"/>
      <c r="E18" s="96">
        <v>2</v>
      </c>
      <c r="F18" s="154"/>
      <c r="G18" s="155">
        <f t="shared" si="0"/>
        <v>0</v>
      </c>
      <c r="H18" s="156"/>
      <c r="I18" s="96">
        <v>3</v>
      </c>
      <c r="J18" s="154"/>
      <c r="K18" s="155">
        <f t="shared" si="1"/>
        <v>0</v>
      </c>
      <c r="L18" s="156"/>
      <c r="M18" s="96">
        <v>3</v>
      </c>
      <c r="N18" s="154"/>
      <c r="O18" s="155">
        <f t="shared" si="2"/>
        <v>0</v>
      </c>
      <c r="P18" s="156"/>
      <c r="Q18" s="96">
        <v>1</v>
      </c>
      <c r="R18" s="154"/>
      <c r="S18" s="155">
        <f t="shared" si="3"/>
        <v>0</v>
      </c>
    </row>
    <row r="19" spans="1:19" ht="32.25" customHeight="1" x14ac:dyDescent="0.25">
      <c r="A19" s="100" t="s">
        <v>181</v>
      </c>
      <c r="B19" s="101" t="s">
        <v>182</v>
      </c>
      <c r="C19" s="157" t="s">
        <v>164</v>
      </c>
      <c r="D19" s="23"/>
      <c r="E19" s="96">
        <v>15</v>
      </c>
      <c r="F19" s="154"/>
      <c r="G19" s="155">
        <f t="shared" si="0"/>
        <v>0</v>
      </c>
      <c r="H19" s="156"/>
      <c r="I19" s="96">
        <v>29</v>
      </c>
      <c r="J19" s="154"/>
      <c r="K19" s="155">
        <f t="shared" si="1"/>
        <v>0</v>
      </c>
      <c r="L19" s="156"/>
      <c r="M19" s="96">
        <v>29</v>
      </c>
      <c r="N19" s="154"/>
      <c r="O19" s="155">
        <f t="shared" si="2"/>
        <v>0</v>
      </c>
      <c r="P19" s="156"/>
      <c r="Q19" s="96">
        <v>14</v>
      </c>
      <c r="R19" s="154"/>
      <c r="S19" s="155">
        <f t="shared" si="3"/>
        <v>0</v>
      </c>
    </row>
    <row r="20" spans="1:19" ht="32.25" customHeight="1" x14ac:dyDescent="0.25">
      <c r="A20" s="100" t="s">
        <v>183</v>
      </c>
      <c r="B20" s="101" t="s">
        <v>184</v>
      </c>
      <c r="C20" s="157" t="s">
        <v>164</v>
      </c>
      <c r="D20" s="23"/>
      <c r="E20" s="96">
        <v>15</v>
      </c>
      <c r="F20" s="154"/>
      <c r="G20" s="155">
        <f t="shared" si="0"/>
        <v>0</v>
      </c>
      <c r="H20" s="156"/>
      <c r="I20" s="96">
        <v>29</v>
      </c>
      <c r="J20" s="154"/>
      <c r="K20" s="155">
        <f t="shared" si="1"/>
        <v>0</v>
      </c>
      <c r="L20" s="156"/>
      <c r="M20" s="96">
        <v>29</v>
      </c>
      <c r="N20" s="154"/>
      <c r="O20" s="155">
        <f t="shared" si="2"/>
        <v>0</v>
      </c>
      <c r="P20" s="156"/>
      <c r="Q20" s="96">
        <v>14</v>
      </c>
      <c r="R20" s="154"/>
      <c r="S20" s="155">
        <f t="shared" si="3"/>
        <v>0</v>
      </c>
    </row>
    <row r="21" spans="1:19" ht="32.25" customHeight="1" x14ac:dyDescent="0.25">
      <c r="A21" s="100" t="s">
        <v>185</v>
      </c>
      <c r="B21" s="101" t="s">
        <v>186</v>
      </c>
      <c r="C21" s="157" t="s">
        <v>164</v>
      </c>
      <c r="D21" s="23"/>
      <c r="E21" s="96">
        <v>1</v>
      </c>
      <c r="F21" s="154"/>
      <c r="G21" s="155">
        <f t="shared" si="0"/>
        <v>0</v>
      </c>
      <c r="H21" s="156"/>
      <c r="I21" s="96">
        <v>1</v>
      </c>
      <c r="J21" s="154"/>
      <c r="K21" s="155">
        <f t="shared" si="1"/>
        <v>0</v>
      </c>
      <c r="L21" s="156"/>
      <c r="M21" s="96">
        <v>1</v>
      </c>
      <c r="N21" s="154"/>
      <c r="O21" s="155">
        <f t="shared" si="2"/>
        <v>0</v>
      </c>
      <c r="P21" s="156"/>
      <c r="Q21" s="96">
        <v>1</v>
      </c>
      <c r="R21" s="154"/>
      <c r="S21" s="155">
        <f t="shared" si="3"/>
        <v>0</v>
      </c>
    </row>
    <row r="22" spans="1:19" ht="32.25" customHeight="1" x14ac:dyDescent="0.25">
      <c r="A22" s="100" t="s">
        <v>187</v>
      </c>
      <c r="B22" s="101" t="s">
        <v>188</v>
      </c>
      <c r="C22" s="157" t="s">
        <v>164</v>
      </c>
      <c r="D22" s="23"/>
      <c r="E22" s="96">
        <v>2</v>
      </c>
      <c r="F22" s="154"/>
      <c r="G22" s="155">
        <f t="shared" si="0"/>
        <v>0</v>
      </c>
      <c r="H22" s="156"/>
      <c r="I22" s="96">
        <v>3</v>
      </c>
      <c r="J22" s="154"/>
      <c r="K22" s="155">
        <f t="shared" si="1"/>
        <v>0</v>
      </c>
      <c r="L22" s="156"/>
      <c r="M22" s="96">
        <v>3</v>
      </c>
      <c r="N22" s="154"/>
      <c r="O22" s="155">
        <f t="shared" si="2"/>
        <v>0</v>
      </c>
      <c r="P22" s="156"/>
      <c r="Q22" s="96">
        <v>1</v>
      </c>
      <c r="R22" s="154"/>
      <c r="S22" s="155">
        <f t="shared" si="3"/>
        <v>0</v>
      </c>
    </row>
    <row r="23" spans="1:19" ht="72.75" customHeight="1" x14ac:dyDescent="0.25">
      <c r="A23" s="100" t="s">
        <v>189</v>
      </c>
      <c r="B23" s="101" t="s">
        <v>190</v>
      </c>
      <c r="C23" s="157" t="s">
        <v>164</v>
      </c>
      <c r="D23" s="23"/>
      <c r="E23" s="103">
        <v>2</v>
      </c>
      <c r="F23" s="154"/>
      <c r="G23" s="155">
        <f t="shared" si="0"/>
        <v>0</v>
      </c>
      <c r="H23" s="156"/>
      <c r="I23" s="103">
        <v>4</v>
      </c>
      <c r="J23" s="154"/>
      <c r="K23" s="155">
        <f t="shared" si="1"/>
        <v>0</v>
      </c>
      <c r="L23" s="156"/>
      <c r="M23" s="96">
        <v>4</v>
      </c>
      <c r="N23" s="154"/>
      <c r="O23" s="155">
        <f t="shared" si="2"/>
        <v>0</v>
      </c>
      <c r="P23" s="156"/>
      <c r="Q23" s="96">
        <v>2</v>
      </c>
      <c r="R23" s="154"/>
      <c r="S23" s="155">
        <f t="shared" si="3"/>
        <v>0</v>
      </c>
    </row>
    <row r="24" spans="1:19" ht="46.5" customHeight="1" x14ac:dyDescent="0.25">
      <c r="A24" s="159" t="s">
        <v>191</v>
      </c>
      <c r="B24" s="160" t="s">
        <v>192</v>
      </c>
      <c r="C24" s="161" t="s">
        <v>164</v>
      </c>
      <c r="D24" s="23"/>
      <c r="E24" s="103">
        <v>4</v>
      </c>
      <c r="F24" s="154"/>
      <c r="G24" s="155">
        <f t="shared" si="0"/>
        <v>0</v>
      </c>
      <c r="H24" s="156"/>
      <c r="I24" s="103">
        <v>8</v>
      </c>
      <c r="J24" s="154"/>
      <c r="K24" s="155">
        <f t="shared" si="1"/>
        <v>0</v>
      </c>
      <c r="L24" s="156"/>
      <c r="M24" s="96">
        <v>8</v>
      </c>
      <c r="N24" s="154"/>
      <c r="O24" s="155">
        <f t="shared" si="2"/>
        <v>0</v>
      </c>
      <c r="P24" s="156"/>
      <c r="Q24" s="96">
        <v>4</v>
      </c>
      <c r="R24" s="154"/>
      <c r="S24" s="155">
        <f t="shared" si="3"/>
        <v>0</v>
      </c>
    </row>
    <row r="25" spans="1:19" ht="32.25" hidden="1" customHeight="1" x14ac:dyDescent="0.3">
      <c r="A25" s="162"/>
      <c r="B25" s="163"/>
      <c r="C25" s="164"/>
      <c r="D25" s="23"/>
      <c r="E25" s="158"/>
      <c r="F25" s="165"/>
      <c r="G25" s="166"/>
      <c r="H25" s="167"/>
      <c r="I25" s="158"/>
      <c r="J25" s="165"/>
      <c r="K25" s="166"/>
      <c r="L25" s="167"/>
      <c r="M25" s="158"/>
      <c r="N25" s="154">
        <f t="shared" ref="N25:N27" si="4">ROUND(J25*1.0323,0)</f>
        <v>0</v>
      </c>
      <c r="O25" s="166"/>
      <c r="P25" s="156"/>
      <c r="Q25" s="158"/>
      <c r="R25" s="165"/>
      <c r="S25" s="166"/>
    </row>
    <row r="26" spans="1:19" ht="32.25" hidden="1" customHeight="1" x14ac:dyDescent="0.3">
      <c r="A26" s="168"/>
      <c r="B26" s="169"/>
      <c r="C26" s="170"/>
      <c r="D26" s="23"/>
      <c r="E26" s="171"/>
      <c r="F26" s="165"/>
      <c r="G26" s="166"/>
      <c r="H26" s="167"/>
      <c r="I26" s="171"/>
      <c r="J26" s="165"/>
      <c r="K26" s="166"/>
      <c r="L26" s="167"/>
      <c r="M26" s="171"/>
      <c r="N26" s="154">
        <f t="shared" si="4"/>
        <v>0</v>
      </c>
      <c r="O26" s="166"/>
      <c r="P26" s="156"/>
      <c r="Q26" s="171"/>
      <c r="R26" s="165"/>
      <c r="S26" s="166"/>
    </row>
    <row r="27" spans="1:19" ht="32.25" hidden="1" customHeight="1" x14ac:dyDescent="0.3">
      <c r="A27" s="168"/>
      <c r="B27" s="172"/>
      <c r="C27" s="170"/>
      <c r="D27" s="23"/>
      <c r="E27" s="173"/>
      <c r="F27" s="174"/>
      <c r="G27" s="175"/>
      <c r="H27" s="167"/>
      <c r="I27" s="173"/>
      <c r="J27" s="174"/>
      <c r="K27" s="175"/>
      <c r="L27" s="167"/>
      <c r="M27" s="171"/>
      <c r="N27" s="154">
        <f t="shared" si="4"/>
        <v>0</v>
      </c>
      <c r="O27" s="166"/>
      <c r="P27" s="156"/>
      <c r="Q27" s="171"/>
      <c r="R27" s="165"/>
      <c r="S27" s="166"/>
    </row>
    <row r="28" spans="1:19" ht="51" customHeight="1" thickBot="1" x14ac:dyDescent="0.3">
      <c r="A28" s="310" t="s">
        <v>193</v>
      </c>
      <c r="B28" s="311"/>
      <c r="C28" s="312"/>
      <c r="D28" s="23"/>
      <c r="E28" s="241" t="s">
        <v>194</v>
      </c>
      <c r="F28" s="282"/>
      <c r="G28" s="59">
        <f>SUM(G11:G27)</f>
        <v>0</v>
      </c>
      <c r="H28" s="176"/>
      <c r="I28" s="241" t="s">
        <v>194</v>
      </c>
      <c r="J28" s="282"/>
      <c r="K28" s="59">
        <f>SUM(K11:K27)</f>
        <v>0</v>
      </c>
      <c r="L28" s="176"/>
      <c r="M28" s="241" t="s">
        <v>194</v>
      </c>
      <c r="N28" s="242"/>
      <c r="O28" s="59">
        <f>SUM(O11:O27)</f>
        <v>0</v>
      </c>
      <c r="P28" s="156"/>
      <c r="Q28" s="241" t="s">
        <v>194</v>
      </c>
      <c r="R28" s="242"/>
      <c r="S28" s="59">
        <f>SUM(S11:S27)</f>
        <v>0</v>
      </c>
    </row>
    <row r="29" spans="1:19" ht="6" customHeight="1" x14ac:dyDescent="0.25">
      <c r="A29" s="177"/>
      <c r="B29" s="178"/>
      <c r="C29" s="178"/>
      <c r="D29" s="23"/>
      <c r="E29" s="179"/>
      <c r="F29" s="179"/>
      <c r="G29" s="180"/>
      <c r="H29" s="40"/>
      <c r="I29" s="179"/>
      <c r="J29" s="179"/>
      <c r="K29" s="181"/>
      <c r="L29" s="176"/>
      <c r="M29" s="179"/>
      <c r="N29" s="179"/>
      <c r="O29" s="181"/>
      <c r="P29" s="156"/>
      <c r="Q29" s="179"/>
      <c r="R29" s="179"/>
      <c r="S29" s="181"/>
    </row>
    <row r="30" spans="1:19" ht="51" customHeight="1" x14ac:dyDescent="0.25">
      <c r="A30" s="314" t="s">
        <v>195</v>
      </c>
      <c r="B30" s="311"/>
      <c r="C30" s="312"/>
      <c r="D30" s="23"/>
      <c r="E30" s="315" t="s">
        <v>196</v>
      </c>
      <c r="F30" s="278"/>
      <c r="G30" s="182">
        <f>'OFERTA ECONOMICA P-1 OBRA'!G140+'OF ECONOMICA P-2 SUM Y TOTAL '!G28</f>
        <v>0</v>
      </c>
      <c r="H30" s="176"/>
      <c r="I30" s="315" t="s">
        <v>196</v>
      </c>
      <c r="J30" s="278"/>
      <c r="K30" s="182">
        <f>'OFERTA ECONOMICA P-1 OBRA'!K140+'OF ECONOMICA P-2 SUM Y TOTAL '!K28</f>
        <v>0</v>
      </c>
      <c r="L30" s="176"/>
      <c r="M30" s="315" t="s">
        <v>196</v>
      </c>
      <c r="N30" s="276"/>
      <c r="O30" s="182">
        <f>'OFERTA ECONOMICA P-1 OBRA'!O140+'OF ECONOMICA P-2 SUM Y TOTAL '!O28</f>
        <v>0</v>
      </c>
      <c r="P30" s="156"/>
      <c r="Q30" s="315" t="s">
        <v>196</v>
      </c>
      <c r="R30" s="276"/>
      <c r="S30" s="182">
        <f>'OFERTA ECONOMICA P-1 OBRA'!S140+'OF ECONOMICA P-2 SUM Y TOTAL '!S28</f>
        <v>0</v>
      </c>
    </row>
    <row r="31" spans="1:19" ht="12" customHeight="1" x14ac:dyDescent="0.25">
      <c r="A31" s="63"/>
      <c r="B31" s="63"/>
      <c r="C31" s="63"/>
      <c r="D31" s="2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</row>
    <row r="32" spans="1:19" ht="63.75" customHeight="1" x14ac:dyDescent="0.25">
      <c r="A32" s="303" t="s">
        <v>197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8"/>
      <c r="L32" s="63"/>
      <c r="M32" s="304">
        <f>G30+K30+O30+S30</f>
        <v>0</v>
      </c>
      <c r="N32" s="247"/>
      <c r="O32" s="247"/>
      <c r="P32" s="247"/>
      <c r="Q32" s="247"/>
      <c r="R32" s="247"/>
      <c r="S32" s="248"/>
    </row>
    <row r="34" spans="1:17" ht="15" customHeight="1" thickBot="1" x14ac:dyDescent="0.3">
      <c r="E34" s="193"/>
      <c r="I34" s="193"/>
      <c r="M34" s="193"/>
      <c r="Q34" s="193"/>
    </row>
    <row r="35" spans="1:17" ht="30" customHeight="1" x14ac:dyDescent="0.25">
      <c r="A35" s="264" t="s">
        <v>213</v>
      </c>
      <c r="B35" s="265"/>
      <c r="C35" s="265"/>
      <c r="D35" s="265"/>
      <c r="E35" s="265"/>
      <c r="F35" s="265"/>
      <c r="G35" s="266"/>
    </row>
    <row r="36" spans="1:17" ht="36.75" customHeight="1" x14ac:dyDescent="0.25">
      <c r="A36" s="267" t="s">
        <v>214</v>
      </c>
      <c r="B36" s="268"/>
      <c r="C36" s="268"/>
      <c r="D36" s="268"/>
      <c r="E36" s="268"/>
      <c r="F36" s="268"/>
      <c r="G36" s="269"/>
    </row>
    <row r="37" spans="1:17" ht="32.25" customHeight="1" x14ac:dyDescent="0.25">
      <c r="A37" s="267" t="s">
        <v>215</v>
      </c>
      <c r="B37" s="268"/>
      <c r="C37" s="268"/>
      <c r="D37" s="268"/>
      <c r="E37" s="268"/>
      <c r="F37" s="268"/>
      <c r="G37" s="269"/>
    </row>
    <row r="38" spans="1:17" ht="26.25" customHeight="1" thickBot="1" x14ac:dyDescent="0.3">
      <c r="A38" s="270" t="s">
        <v>216</v>
      </c>
      <c r="B38" s="271"/>
      <c r="C38" s="271"/>
      <c r="D38" s="271"/>
      <c r="E38" s="271"/>
      <c r="F38" s="272"/>
      <c r="G38" s="213"/>
    </row>
  </sheetData>
  <mergeCells count="27">
    <mergeCell ref="A3:B3"/>
    <mergeCell ref="A4:B4"/>
    <mergeCell ref="A5:B5"/>
    <mergeCell ref="A6:K6"/>
    <mergeCell ref="M6:O7"/>
    <mergeCell ref="Q6:S7"/>
    <mergeCell ref="A7:K7"/>
    <mergeCell ref="M28:N28"/>
    <mergeCell ref="Q28:R28"/>
    <mergeCell ref="A30:C30"/>
    <mergeCell ref="E30:F30"/>
    <mergeCell ref="I30:J30"/>
    <mergeCell ref="M30:N30"/>
    <mergeCell ref="Q30:R30"/>
    <mergeCell ref="M32:S32"/>
    <mergeCell ref="A9:A10"/>
    <mergeCell ref="C9:C10"/>
    <mergeCell ref="M9:O9"/>
    <mergeCell ref="Q9:S9"/>
    <mergeCell ref="A28:C28"/>
    <mergeCell ref="E28:F28"/>
    <mergeCell ref="I28:J28"/>
    <mergeCell ref="A35:G35"/>
    <mergeCell ref="A36:G36"/>
    <mergeCell ref="A37:G37"/>
    <mergeCell ref="A38:F38"/>
    <mergeCell ref="A32:K32"/>
  </mergeCells>
  <printOptions horizontalCentered="1"/>
  <pageMargins left="0.78740157480314965" right="0.78740157480314965" top="0.78740157480314965" bottom="0.78740157480314965" header="0" footer="0"/>
  <pageSetup scale="4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P.O. OBRA POR VIGENCIA</vt:lpstr>
      <vt:lpstr>P.O. SUMINISTRO POR VIGENCIA</vt:lpstr>
      <vt:lpstr>OFERTA ECONOMICA P-1 OBRA</vt:lpstr>
      <vt:lpstr>OF ECONOMICA P-2 SUM Y TOTAL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Yaneth Alfaro</dc:creator>
  <cp:lastModifiedBy>Yaneth Alfaro</cp:lastModifiedBy>
  <dcterms:created xsi:type="dcterms:W3CDTF">2024-10-13T20:08:34Z</dcterms:created>
  <dcterms:modified xsi:type="dcterms:W3CDTF">2024-10-22T17:32:26Z</dcterms:modified>
</cp:coreProperties>
</file>