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 Usuario\Documents\CLUB MILITAR\2024\LICITACION\CAMPOS DEPORTIVOS\"/>
    </mc:Choice>
  </mc:AlternateContent>
  <xr:revisionPtr revIDLastSave="0" documentId="8_{4104BD95-B61A-451C-9318-5BD3EA58C04C}" xr6:coauthVersionLast="46" xr6:coauthVersionMax="46" xr10:uidLastSave="{00000000-0000-0000-0000-000000000000}"/>
  <bookViews>
    <workbookView xWindow="-120" yWindow="-120" windowWidth="20730" windowHeight="11160" xr2:uid="{2E9E9CB4-92BB-4DB5-9CBF-46A9FFF7D0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3" i="1" l="1"/>
  <c r="D112" i="1"/>
  <c r="D111" i="1"/>
  <c r="D109" i="1"/>
  <c r="K98" i="1"/>
  <c r="E98" i="1"/>
  <c r="F98" i="1" s="1"/>
  <c r="G98" i="1" s="1"/>
  <c r="K97" i="1"/>
  <c r="E97" i="1"/>
  <c r="F97" i="1" s="1"/>
  <c r="G97" i="1" s="1"/>
  <c r="K96" i="1"/>
  <c r="E96" i="1"/>
  <c r="F96" i="1" s="1"/>
  <c r="G96" i="1" s="1"/>
  <c r="K95" i="1"/>
  <c r="E95" i="1"/>
  <c r="F95" i="1" s="1"/>
  <c r="G95" i="1" s="1"/>
  <c r="K94" i="1"/>
  <c r="E94" i="1"/>
  <c r="F94" i="1" s="1"/>
  <c r="G94" i="1" s="1"/>
  <c r="K93" i="1"/>
  <c r="E93" i="1"/>
  <c r="F93" i="1" s="1"/>
  <c r="G93" i="1" s="1"/>
  <c r="K92" i="1"/>
  <c r="E92" i="1"/>
  <c r="F92" i="1" s="1"/>
  <c r="G92" i="1" s="1"/>
  <c r="K91" i="1"/>
  <c r="E91" i="1"/>
  <c r="F91" i="1" s="1"/>
  <c r="K78" i="1"/>
  <c r="E78" i="1" s="1"/>
  <c r="F78" i="1" s="1"/>
  <c r="K77" i="1"/>
  <c r="E77" i="1" s="1"/>
  <c r="F77" i="1" s="1"/>
  <c r="G77" i="1" s="1"/>
  <c r="K76" i="1"/>
  <c r="E76" i="1" s="1"/>
  <c r="F76" i="1" s="1"/>
  <c r="G76" i="1" s="1"/>
  <c r="K75" i="1"/>
  <c r="E75" i="1" s="1"/>
  <c r="F75" i="1" s="1"/>
  <c r="G75" i="1" s="1"/>
  <c r="K74" i="1"/>
  <c r="E74" i="1" s="1"/>
  <c r="F74" i="1" s="1"/>
  <c r="G74" i="1" s="1"/>
  <c r="K73" i="1"/>
  <c r="E73" i="1" s="1"/>
  <c r="F73" i="1" s="1"/>
  <c r="G73" i="1" s="1"/>
  <c r="K72" i="1"/>
  <c r="E72" i="1" s="1"/>
  <c r="F72" i="1" s="1"/>
  <c r="K59" i="1"/>
  <c r="E59" i="1"/>
  <c r="F59" i="1" s="1"/>
  <c r="G59" i="1" s="1"/>
  <c r="K57" i="1"/>
  <c r="E57" i="1" s="1"/>
  <c r="F57" i="1" s="1"/>
  <c r="K56" i="1"/>
  <c r="E56" i="1" s="1"/>
  <c r="F56" i="1" s="1"/>
  <c r="G56" i="1" s="1"/>
  <c r="K55" i="1"/>
  <c r="E55" i="1" s="1"/>
  <c r="F55" i="1" s="1"/>
  <c r="G55" i="1" s="1"/>
  <c r="K53" i="1"/>
  <c r="E53" i="1" s="1"/>
  <c r="F53" i="1" s="1"/>
  <c r="G53" i="1" s="1"/>
  <c r="K52" i="1"/>
  <c r="E52" i="1" s="1"/>
  <c r="F52" i="1" s="1"/>
  <c r="K51" i="1"/>
  <c r="E51" i="1"/>
  <c r="F51" i="1" s="1"/>
  <c r="K50" i="1"/>
  <c r="E50" i="1"/>
  <c r="F50" i="1" s="1"/>
  <c r="G50" i="1" s="1"/>
  <c r="K48" i="1"/>
  <c r="E48" i="1"/>
  <c r="F48" i="1" s="1"/>
  <c r="G48" i="1" s="1"/>
  <c r="K47" i="1"/>
  <c r="E47" i="1"/>
  <c r="F47" i="1" s="1"/>
  <c r="G47" i="1" s="1"/>
  <c r="K46" i="1"/>
  <c r="E46" i="1"/>
  <c r="F46" i="1" s="1"/>
  <c r="K45" i="1"/>
  <c r="E45" i="1" s="1"/>
  <c r="F45" i="1" s="1"/>
  <c r="K44" i="1"/>
  <c r="E44" i="1" s="1"/>
  <c r="F44" i="1" s="1"/>
  <c r="G44" i="1" s="1"/>
  <c r="K43" i="1"/>
  <c r="E43" i="1" s="1"/>
  <c r="F43" i="1" s="1"/>
  <c r="G43" i="1" s="1"/>
  <c r="K41" i="1"/>
  <c r="E41" i="1" s="1"/>
  <c r="F41" i="1" s="1"/>
  <c r="G41" i="1" s="1"/>
  <c r="K40" i="1"/>
  <c r="E40" i="1" s="1"/>
  <c r="F40" i="1" s="1"/>
  <c r="G40" i="1" s="1"/>
  <c r="K39" i="1"/>
  <c r="E39" i="1" s="1"/>
  <c r="F39" i="1" s="1"/>
  <c r="G39" i="1" s="1"/>
  <c r="K38" i="1"/>
  <c r="E38" i="1" s="1"/>
  <c r="F38" i="1" s="1"/>
  <c r="K37" i="1"/>
  <c r="E37" i="1" s="1"/>
  <c r="F37" i="1" s="1"/>
  <c r="K23" i="1"/>
  <c r="E23" i="1" s="1"/>
  <c r="F23" i="1" s="1"/>
  <c r="K21" i="1"/>
  <c r="E21" i="1" s="1"/>
  <c r="F21" i="1" s="1"/>
  <c r="G21" i="1" s="1"/>
  <c r="K20" i="1"/>
  <c r="E20" i="1" s="1"/>
  <c r="F20" i="1" s="1"/>
  <c r="K19" i="1"/>
  <c r="E19" i="1"/>
  <c r="F19" i="1" s="1"/>
  <c r="K17" i="1"/>
  <c r="E17" i="1"/>
  <c r="F17" i="1" s="1"/>
  <c r="K16" i="1"/>
  <c r="E16" i="1" s="1"/>
  <c r="F16" i="1" s="1"/>
  <c r="A16" i="1"/>
  <c r="K14" i="1"/>
  <c r="E14" i="1" s="1"/>
  <c r="F14" i="1" s="1"/>
  <c r="K13" i="1"/>
  <c r="E13" i="1" s="1"/>
  <c r="F13" i="1" s="1"/>
  <c r="K12" i="1"/>
  <c r="E12" i="1"/>
  <c r="F12" i="1" s="1"/>
  <c r="K11" i="1"/>
  <c r="E11" i="1"/>
  <c r="F11" i="1" s="1"/>
  <c r="K9" i="1"/>
  <c r="E9" i="1" s="1"/>
  <c r="F9" i="1" s="1"/>
  <c r="K8" i="1"/>
  <c r="E8" i="1" s="1"/>
  <c r="F8" i="1" s="1"/>
  <c r="F61" i="1" l="1"/>
  <c r="G38" i="1"/>
  <c r="F80" i="1"/>
  <c r="G72" i="1"/>
  <c r="F25" i="1"/>
  <c r="G91" i="1"/>
  <c r="F100" i="1"/>
  <c r="F63" i="1" l="1"/>
  <c r="F62" i="1"/>
  <c r="F64" i="1"/>
  <c r="F65" i="1" s="1"/>
  <c r="F66" i="1"/>
  <c r="I111" i="1" s="1"/>
  <c r="F28" i="1"/>
  <c r="F29" i="1" s="1"/>
  <c r="F27" i="1"/>
  <c r="F26" i="1"/>
  <c r="F30" i="1" s="1"/>
  <c r="I109" i="1" s="1"/>
  <c r="F103" i="1"/>
  <c r="F104" i="1" s="1"/>
  <c r="F101" i="1"/>
  <c r="F102" i="1"/>
  <c r="F105" i="1"/>
  <c r="I113" i="1" s="1"/>
  <c r="F81" i="1"/>
  <c r="F85" i="1" s="1"/>
  <c r="I112" i="1" s="1"/>
  <c r="F83" i="1"/>
  <c r="F84" i="1" s="1"/>
  <c r="F82" i="1"/>
  <c r="I115" i="1" l="1"/>
</calcChain>
</file>

<file path=xl/sharedStrings.xml><?xml version="1.0" encoding="utf-8"?>
<sst xmlns="http://schemas.openxmlformats.org/spreadsheetml/2006/main" count="216" uniqueCount="100">
  <si>
    <t>REMODELACION, RESTAURACION Y MANTENIMIENTO A TODO COSTO DE ESCENARIOS DEPORTIVOS, SEDE SOCHAGOTA Y SEDE LAS MERCEDES, DEL CLUB MILITAR</t>
  </si>
  <si>
    <t>CANCHA DE TENIS EN POLVO DE LADRILLO - SEDE SOCHAGOTA</t>
  </si>
  <si>
    <t>ITEMS</t>
  </si>
  <si>
    <t>DESCRIPCION</t>
  </si>
  <si>
    <t>UNIDAD</t>
  </si>
  <si>
    <t>CANTIDAD</t>
  </si>
  <si>
    <t>VALOR
UNITARIO</t>
  </si>
  <si>
    <t>VALOR
TOTAL</t>
  </si>
  <si>
    <t>PHVA
CONSTRUCTORES SAS</t>
  </si>
  <si>
    <t>TRIGAR DE LA CONSTRUCCION</t>
  </si>
  <si>
    <t>INGENIERIA Y ARQUITECTURA DE COLOMBIA S.A.S</t>
  </si>
  <si>
    <t>VALOR 
PROMEDIO</t>
  </si>
  <si>
    <t xml:space="preserve">PRELIMINARES </t>
  </si>
  <si>
    <t>Localización y replanteo Canchas</t>
  </si>
  <si>
    <t>m2</t>
  </si>
  <si>
    <t>Excavación mecánica, retiro y disposición final de material existente, en escombrera certificada</t>
  </si>
  <si>
    <t>m3</t>
  </si>
  <si>
    <t>RECEBOS Y MATERIAL GRANULAR</t>
  </si>
  <si>
    <t>Instalación y compactación con material base granular .</t>
  </si>
  <si>
    <t>Suministro e instalación de material de filtración gravilla de 2" para atraque de la tuberia.</t>
  </si>
  <si>
    <t xml:space="preserve">Suministro e instalación de escoria de carbón incluye afinado y compactacion. </t>
  </si>
  <si>
    <t>Suministro e instalación de material polvo de ladrillo, espesor 5 cm incluye afinado y compactacion</t>
  </si>
  <si>
    <t>TUBERIAS Y CARCAMOS</t>
  </si>
  <si>
    <t xml:space="preserve">Suministro e instalación de tubería pvc - sanitaria 4” tipo pesado para drenajes incluye accesorios, pegantes y todo lo necesario para el correcto funcionamiento. </t>
  </si>
  <si>
    <t>ml</t>
  </si>
  <si>
    <t>Construccion de  Carcamo Perimetral para manejo de aguas lluvias con una seccion 20cm base X 10cm altura - NO incluye rejilla</t>
  </si>
  <si>
    <t>ACCESORIOS CANCHA</t>
  </si>
  <si>
    <t>Suministro e instalación Juego de Postes y trinquetes para malla central - reglamentaria para tenis</t>
  </si>
  <si>
    <t>un</t>
  </si>
  <si>
    <t>Suministro e instalación de malla red central con riata central para graduación altura - reglamentaria para tenis</t>
  </si>
  <si>
    <t>Líneas de demarcación sintéticas en espina de pescado con puntilla de aluminio  americanas aprobadas por la ATP - UN (1) juego para cancha</t>
  </si>
  <si>
    <t>UND</t>
  </si>
  <si>
    <t>INSTALACIONES ELECTRICAS</t>
  </si>
  <si>
    <t>Suministro e instalación Reflectores Led de 400W - incluye salida electrica, tuberia electrica IMC para interperie ø3/4", cable electrico y demas elementos para su correcto funcionamiento (Se contempla 10 mts de tuberia y 10 mts de cable electrico)</t>
  </si>
  <si>
    <t>COSTOS DIRECTOS</t>
  </si>
  <si>
    <t>ADMINISTRACION</t>
  </si>
  <si>
    <t>IMPREVISTOS</t>
  </si>
  <si>
    <t>UTILIDAD</t>
  </si>
  <si>
    <t>IVA SOBRE UTILIDAD</t>
  </si>
  <si>
    <t>VALOR TOTAL</t>
  </si>
  <si>
    <t>CANCHA DE TENIS EN POLVO DE LADRILLO - SEDE LAS MERCEDES</t>
  </si>
  <si>
    <t>Desmonte de líneas de demarcación de las  canchas a intervenir</t>
  </si>
  <si>
    <t>GL</t>
  </si>
  <si>
    <t xml:space="preserve">Retiro de capa de polvo de ladrillo de la superficie actual </t>
  </si>
  <si>
    <t>Picada y selección de carbonillas existentes para aprovechamiento</t>
  </si>
  <si>
    <t xml:space="preserve">Desmonte y retiro de cerramiento en malla eslabonada existente averiada </t>
  </si>
  <si>
    <t xml:space="preserve">ML </t>
  </si>
  <si>
    <t xml:space="preserve">ESTRUCTURA CANCHA </t>
  </si>
  <si>
    <t>2.1</t>
  </si>
  <si>
    <t>Suministro e instalacion  de carbonilla filtro</t>
  </si>
  <si>
    <t>M3</t>
  </si>
  <si>
    <t>2.2</t>
  </si>
  <si>
    <t>Suministro e instalacion de carbonilla fina 0,5 cm de espesor</t>
  </si>
  <si>
    <t>conformación de superficie en polvo de ladrillo</t>
  </si>
  <si>
    <t>M2</t>
  </si>
  <si>
    <t>2.6</t>
  </si>
  <si>
    <t xml:space="preserve">Adecuación de salidas de aguas lluvias hacia el exterior de las  cancha de tenis </t>
  </si>
  <si>
    <t>Líneas de demarcación sintéticas en espina de pescado con puntilla de aluminio  americanas aprobadas por la ATP juegos para cada una de las canchas intervenidas.</t>
  </si>
  <si>
    <t xml:space="preserve">Suministro  , instalación y reparación de cerramiento en malla eslabonada con acabado similar al existente incluye soldadura , soportes , anclajes , acabado en pintura y todo lo necesario para el desarrollo de la actividad con un acabado similar al existente. </t>
  </si>
  <si>
    <t>INSTALACIONES ELÉCTRICAS</t>
  </si>
  <si>
    <t xml:space="preserve">Suministro e instalación de Salidas para luminarias Voltaje 100-240 V incluye punto eléctrico y todas las actividades necesarias. </t>
  </si>
  <si>
    <t xml:space="preserve">UND </t>
  </si>
  <si>
    <t xml:space="preserve">Suministro e instalación de  Salidas para tomacorrientes GFCI para exteriores con protección incluye punto eléctrico , tomacorriente y todas las actividades necesarias. </t>
  </si>
  <si>
    <t>ACABADOS</t>
  </si>
  <si>
    <t>5.1</t>
  </si>
  <si>
    <t xml:space="preserve">Retiro de material sobrante a escombrera certificada con el respectivo certificado de disposición final </t>
  </si>
  <si>
    <t xml:space="preserve">M3 </t>
  </si>
  <si>
    <t>CANCHA DE TENIS EN PAVIMENTO - SEDE LAS MERCEDES</t>
  </si>
  <si>
    <t xml:space="preserve">MANTENIMIENTO CANCHA TENIS PAVIMENTO </t>
  </si>
  <si>
    <t>1.1</t>
  </si>
  <si>
    <t>Escarificacion y resanes de grietas en losa de concreto con mortero reparador sika top 122 plus.</t>
  </si>
  <si>
    <t>ML</t>
  </si>
  <si>
    <t>Suministro y aplicación de pintura acrilica antideslizante para canchas y escenarios deportivos (2 manos) 3 colores Verde, Rojo y Azul (Incluye limpieza de la superficie y remocion de pintura deteriorada)</t>
  </si>
  <si>
    <t>1.3</t>
  </si>
  <si>
    <t>Demarcacion con pintura acrilica antideslizante para canchas y escenarios deportivos (2 manos) Color Blanco Incluye limpieza de la superficie y remocion de pintura deteriorada)</t>
  </si>
  <si>
    <t>1.4</t>
  </si>
  <si>
    <t>Suministro y aplicacion de Pintura tipo koraza en muro antepecho perimetral cancha de tenis (Incluye lijado de la superficie y restauracion de zonas deterioradas)</t>
  </si>
  <si>
    <t>1.5</t>
  </si>
  <si>
    <t>Suministro y aplicacion de Pintura en pedestales para la red de tenis (Incluye lijado de la superficie y restauracion de zonas deterioradas)</t>
  </si>
  <si>
    <t>1.6</t>
  </si>
  <si>
    <t>Suministro y aplicacion de Pintura en malla eslabonada perimetral cerramiento cancha de tenis (Incluye aplicacion de anticorrosivo Z8 primer y pintura esmalte sintetico)</t>
  </si>
  <si>
    <t>CANCHA MULTIPLE - SEDE LAS MERCEDES</t>
  </si>
  <si>
    <t xml:space="preserve">MANTENIMIENTO CANCHA MÚLTIPLE </t>
  </si>
  <si>
    <t>Desbaste de piso en concreto en zona de juntas de losas a desniveles, utilizando pulidora y piedra para evitar tropezones en zona de juego. ( Incluye desbaste y resane de piso en zonas de intervencion)</t>
  </si>
  <si>
    <t>1.2</t>
  </si>
  <si>
    <t xml:space="preserve">Desmonte y retiro de cachas de baloncesto existentes incluye retiro de tubería metálica resane, entrega de los elementos retirados en la bodegas del club militar sede las mercedes  y todo lo necesario para la conformación de la superficie </t>
  </si>
  <si>
    <t>Reparacion seccion de losa afectada por deterioro en zona de juego ( Incluye escarificacion de la superficie y aplicación de mortero de reparacion sika top 122 plus alta</t>
  </si>
  <si>
    <t>Suministro y aplicación de pintura acrilica antideslizante para canchas y escenarios deportivos (2 manos) 3 colores Verde, Rojo y Azul (Inlcuye limpieza de la superficie y remocion de pintura deteriorada)</t>
  </si>
  <si>
    <t>Demarcacion con pintura acrilica antideslizante para canchas y escenarios deportivos (2 manos) Color Blanco Inlcuye limpieza de la superficie y remocion de pintura deteriorada)</t>
  </si>
  <si>
    <t>Demolicion y reparacion de anden en concreto ( Inluye demolicion, compactacion de la superficie, malla electrosoldada 6mm - hueco 15*15 y fundida de losa en concreto 3000 psi - espesor 0.08 mts)</t>
  </si>
  <si>
    <t>1.7</t>
  </si>
  <si>
    <t>Suministro e instalacion de estructura multiple movil para microfutbol - baloncesto, elaborada en tuberia agua negra, tableros en acrilico de 10mm de 1.20 x 1.80 con aros y malla de baloncesto,incluye ruedas y contrapeso.</t>
  </si>
  <si>
    <t>1.8</t>
  </si>
  <si>
    <t>Corte y eliminacion de maleza en extremos de la zona de juego ( Incluye fumigacion con herbicida y remocion de maleza en zonas afectadas)</t>
  </si>
  <si>
    <t>ESCENARIOS DEPORTIVOS - SEDE SOCHAGOTA</t>
  </si>
  <si>
    <t>ESCENARIOS DEPORTIVOS - SEDE LAS MERCEDES</t>
  </si>
  <si>
    <t>ESCENARIOS DEPORTIVOS: TOTAL PROYECTO</t>
  </si>
  <si>
    <t xml:space="preserve">PRECIO DE REFERENCIA </t>
  </si>
  <si>
    <t>PRECIO UNITARIO OFERTADO</t>
  </si>
  <si>
    <t>PRECIO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</si>
</sst>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name val="Arial"/>
      <family val="2"/>
    </font>
    <font>
      <b/>
      <sz val="13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5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" fontId="0" fillId="0" borderId="0" xfId="0" applyNumberFormat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1" xfId="3" applyFont="1" applyFill="1" applyBorder="1" applyAlignment="1">
      <alignment vertical="center" wrapText="1"/>
    </xf>
    <xf numFmtId="0" fontId="6" fillId="3" borderId="12" xfId="3" applyFont="1" applyFill="1" applyBorder="1" applyAlignment="1">
      <alignment vertical="center" wrapText="1"/>
    </xf>
    <xf numFmtId="0" fontId="6" fillId="0" borderId="9" xfId="3" applyFont="1" applyBorder="1" applyAlignment="1">
      <alignment vertical="center" wrapText="1"/>
    </xf>
    <xf numFmtId="4" fontId="0" fillId="3" borderId="10" xfId="0" applyNumberFormat="1" applyFill="1" applyBorder="1" applyAlignment="1">
      <alignment horizontal="center" vertical="center"/>
    </xf>
    <xf numFmtId="4" fontId="0" fillId="3" borderId="11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0" fontId="0" fillId="0" borderId="11" xfId="0" applyBorder="1" applyAlignment="1">
      <alignment wrapText="1"/>
    </xf>
    <xf numFmtId="0" fontId="6" fillId="3" borderId="11" xfId="3" applyFont="1" applyFill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1" fontId="0" fillId="0" borderId="11" xfId="0" applyNumberFormat="1" applyBorder="1" applyAlignment="1">
      <alignment horizontal="center" vertical="center"/>
    </xf>
    <xf numFmtId="44" fontId="0" fillId="0" borderId="12" xfId="1" applyFont="1" applyFill="1" applyBorder="1" applyAlignment="1">
      <alignment horizontal="center" vertical="center"/>
    </xf>
    <xf numFmtId="44" fontId="0" fillId="0" borderId="9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0" fontId="7" fillId="0" borderId="6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44" fontId="8" fillId="0" borderId="7" xfId="1" applyFont="1" applyFill="1" applyBorder="1" applyAlignment="1">
      <alignment horizontal="center" vertical="center"/>
    </xf>
    <xf numFmtId="44" fontId="7" fillId="0" borderId="8" xfId="1" applyFont="1" applyFill="1" applyBorder="1" applyAlignment="1">
      <alignment vertical="center" wrapText="1"/>
    </xf>
    <xf numFmtId="0" fontId="7" fillId="0" borderId="10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9" fontId="8" fillId="0" borderId="11" xfId="2" applyFont="1" applyFill="1" applyBorder="1" applyAlignment="1">
      <alignment horizontal="center" vertical="center"/>
    </xf>
    <xf numFmtId="44" fontId="7" fillId="0" borderId="12" xfId="1" applyFont="1" applyFill="1" applyBorder="1" applyAlignment="1">
      <alignment vertical="center" wrapText="1"/>
    </xf>
    <xf numFmtId="0" fontId="7" fillId="2" borderId="13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9" fontId="8" fillId="2" borderId="14" xfId="2" applyFont="1" applyFill="1" applyBorder="1" applyAlignment="1">
      <alignment horizontal="center" vertical="center"/>
    </xf>
    <xf numFmtId="44" fontId="7" fillId="2" borderId="15" xfId="1" applyFont="1" applyFill="1" applyBorder="1" applyAlignment="1">
      <alignment vertical="center" wrapText="1"/>
    </xf>
    <xf numFmtId="44" fontId="0" fillId="0" borderId="12" xfId="1" applyFont="1" applyBorder="1" applyAlignment="1">
      <alignment horizontal="center" vertical="center"/>
    </xf>
    <xf numFmtId="44" fontId="0" fillId="0" borderId="15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4" fontId="10" fillId="0" borderId="8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4" fontId="0" fillId="0" borderId="18" xfId="0" applyNumberForma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44" fontId="9" fillId="0" borderId="21" xfId="1" applyFont="1" applyBorder="1"/>
    <xf numFmtId="0" fontId="3" fillId="0" borderId="0" xfId="0" applyFont="1" applyBorder="1" applyAlignment="1">
      <alignment horizontal="center" vertical="center" wrapText="1"/>
    </xf>
    <xf numFmtId="4" fontId="4" fillId="0" borderId="22" xfId="0" applyNumberFormat="1" applyFont="1" applyBorder="1" applyAlignment="1">
      <alignment horizontal="center" vertical="center" wrapText="1"/>
    </xf>
    <xf numFmtId="4" fontId="0" fillId="3" borderId="23" xfId="0" applyNumberFormat="1" applyFill="1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7" fillId="0" borderId="25" xfId="3" applyFont="1" applyBorder="1" applyAlignment="1">
      <alignment vertical="center"/>
    </xf>
    <xf numFmtId="0" fontId="7" fillId="0" borderId="26" xfId="3" applyFont="1" applyBorder="1" applyAlignment="1">
      <alignment vertical="center"/>
    </xf>
    <xf numFmtId="0" fontId="7" fillId="0" borderId="10" xfId="3" applyFont="1" applyBorder="1" applyAlignment="1">
      <alignment vertical="center" wrapText="1"/>
    </xf>
    <xf numFmtId="44" fontId="8" fillId="0" borderId="11" xfId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9" xfId="3" xr:uid="{070E773D-FC16-4F9E-A721-60AB8937DB9A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B9020-18B7-4872-9DFC-0B50C8B9747D}">
  <dimension ref="A1:M115"/>
  <sheetViews>
    <sheetView tabSelected="1" topLeftCell="H98" workbookViewId="0">
      <selection activeCell="M108" sqref="M108"/>
    </sheetView>
  </sheetViews>
  <sheetFormatPr baseColWidth="10" defaultRowHeight="15" x14ac:dyDescent="0.25"/>
  <cols>
    <col min="1" max="1" width="8" style="7" customWidth="1"/>
    <col min="2" max="2" width="41.85546875" customWidth="1"/>
    <col min="3" max="3" width="14" style="7" customWidth="1"/>
    <col min="4" max="4" width="12.28515625" style="7" customWidth="1"/>
    <col min="5" max="5" width="19.28515625" style="8" customWidth="1"/>
    <col min="6" max="6" width="22.42578125" style="8" customWidth="1"/>
    <col min="7" max="7" width="2.5703125" style="8" customWidth="1"/>
    <col min="8" max="8" width="21.28515625" style="9" customWidth="1"/>
    <col min="9" max="9" width="24.7109375" style="9" customWidth="1"/>
    <col min="10" max="10" width="17.7109375" style="9" customWidth="1"/>
    <col min="11" max="11" width="23" style="9" customWidth="1"/>
    <col min="12" max="12" width="19" customWidth="1"/>
    <col min="13" max="13" width="20.42578125" customWidth="1"/>
  </cols>
  <sheetData>
    <row r="1" spans="1:13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82" t="s">
        <v>98</v>
      </c>
      <c r="M1" s="82" t="s">
        <v>99</v>
      </c>
    </row>
    <row r="2" spans="1:13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77"/>
      <c r="L2" s="82"/>
      <c r="M2" s="82"/>
    </row>
    <row r="3" spans="1:13" ht="15.75" thickBot="1" x14ac:dyDescent="0.3">
      <c r="A3" s="3"/>
      <c r="B3" s="4"/>
      <c r="C3" s="4"/>
      <c r="D3" s="4"/>
      <c r="E3" s="4"/>
      <c r="F3" s="4"/>
      <c r="G3" s="4"/>
      <c r="H3" s="4"/>
      <c r="I3" s="4"/>
      <c r="J3" s="4"/>
      <c r="K3" s="77"/>
      <c r="L3" s="82"/>
      <c r="M3" s="82"/>
    </row>
    <row r="4" spans="1:13" ht="27" thickBot="1" x14ac:dyDescent="0.3">
      <c r="A4" s="5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82"/>
      <c r="M4" s="82"/>
    </row>
    <row r="5" spans="1:13" ht="15.75" thickBot="1" x14ac:dyDescent="0.3">
      <c r="L5" s="24"/>
      <c r="M5" s="24"/>
    </row>
    <row r="6" spans="1:13" ht="69" x14ac:dyDescent="0.3">
      <c r="A6" s="10" t="s">
        <v>2</v>
      </c>
      <c r="B6" s="11" t="s">
        <v>3</v>
      </c>
      <c r="C6" s="11" t="s">
        <v>4</v>
      </c>
      <c r="D6" s="11" t="s">
        <v>5</v>
      </c>
      <c r="E6" s="12" t="s">
        <v>6</v>
      </c>
      <c r="F6" s="13" t="s">
        <v>7</v>
      </c>
      <c r="G6" s="14"/>
      <c r="H6" s="15" t="s">
        <v>8</v>
      </c>
      <c r="I6" s="16" t="s">
        <v>9</v>
      </c>
      <c r="J6" s="16" t="s">
        <v>10</v>
      </c>
      <c r="K6" s="78" t="s">
        <v>97</v>
      </c>
      <c r="L6" s="24"/>
      <c r="M6" s="24"/>
    </row>
    <row r="7" spans="1:13" ht="16.5" x14ac:dyDescent="0.25">
      <c r="A7" s="17">
        <v>1</v>
      </c>
      <c r="B7" s="18" t="s">
        <v>12</v>
      </c>
      <c r="C7" s="18"/>
      <c r="D7" s="18"/>
      <c r="E7" s="18"/>
      <c r="F7" s="19"/>
      <c r="G7" s="20"/>
      <c r="H7" s="21"/>
      <c r="I7" s="22"/>
      <c r="J7" s="22"/>
      <c r="K7" s="79"/>
      <c r="L7" s="24"/>
      <c r="M7" s="24"/>
    </row>
    <row r="8" spans="1:13" x14ac:dyDescent="0.25">
      <c r="A8" s="23">
        <v>1.1000000000000001</v>
      </c>
      <c r="B8" s="24" t="s">
        <v>13</v>
      </c>
      <c r="C8" s="25" t="s">
        <v>14</v>
      </c>
      <c r="D8" s="25">
        <v>1250</v>
      </c>
      <c r="E8" s="26">
        <f>+K8</f>
        <v>1966.6666666666667</v>
      </c>
      <c r="F8" s="27">
        <f>+D8*E8</f>
        <v>2458333.3333333335</v>
      </c>
      <c r="G8" s="28"/>
      <c r="H8" s="29">
        <v>1800</v>
      </c>
      <c r="I8" s="30">
        <v>2100</v>
      </c>
      <c r="J8" s="30">
        <v>2000</v>
      </c>
      <c r="K8" s="80">
        <f>+(H8+I8+J8)/3</f>
        <v>1966.6666666666667</v>
      </c>
      <c r="L8" s="24"/>
      <c r="M8" s="24"/>
    </row>
    <row r="9" spans="1:13" ht="45" x14ac:dyDescent="0.25">
      <c r="A9" s="23">
        <v>1.2</v>
      </c>
      <c r="B9" s="32" t="s">
        <v>15</v>
      </c>
      <c r="C9" s="25" t="s">
        <v>16</v>
      </c>
      <c r="D9" s="25">
        <v>250</v>
      </c>
      <c r="E9" s="26">
        <f t="shared" ref="E9:E23" si="0">+K9</f>
        <v>15333.333333333334</v>
      </c>
      <c r="F9" s="27">
        <f t="shared" ref="F9:F23" si="1">+D9*E9</f>
        <v>3833333.3333333335</v>
      </c>
      <c r="G9" s="28"/>
      <c r="H9" s="29">
        <v>14000</v>
      </c>
      <c r="I9" s="30">
        <v>16500</v>
      </c>
      <c r="J9" s="30">
        <v>15500</v>
      </c>
      <c r="K9" s="80">
        <f t="shared" ref="K9:K23" si="2">+(H9+I9+J9)/3</f>
        <v>15333.333333333334</v>
      </c>
      <c r="L9" s="24"/>
      <c r="M9" s="24"/>
    </row>
    <row r="10" spans="1:13" ht="16.5" x14ac:dyDescent="0.25">
      <c r="A10" s="17">
        <v>2</v>
      </c>
      <c r="B10" s="33" t="s">
        <v>17</v>
      </c>
      <c r="C10" s="33"/>
      <c r="D10" s="18"/>
      <c r="E10" s="18"/>
      <c r="F10" s="19"/>
      <c r="G10" s="20"/>
      <c r="H10" s="21"/>
      <c r="I10" s="22"/>
      <c r="J10" s="22"/>
      <c r="K10" s="79"/>
      <c r="L10" s="24"/>
      <c r="M10" s="24"/>
    </row>
    <row r="11" spans="1:13" ht="30" x14ac:dyDescent="0.25">
      <c r="A11" s="23">
        <v>2.1</v>
      </c>
      <c r="B11" s="32" t="s">
        <v>18</v>
      </c>
      <c r="C11" s="25" t="s">
        <v>16</v>
      </c>
      <c r="D11" s="25">
        <v>266.39999999999998</v>
      </c>
      <c r="E11" s="26">
        <f t="shared" si="0"/>
        <v>96666.666666666672</v>
      </c>
      <c r="F11" s="27">
        <f t="shared" si="1"/>
        <v>25752000</v>
      </c>
      <c r="G11" s="28"/>
      <c r="H11" s="29">
        <v>110000</v>
      </c>
      <c r="I11" s="30">
        <v>95000</v>
      </c>
      <c r="J11" s="30">
        <v>85000</v>
      </c>
      <c r="K11" s="80">
        <f t="shared" si="2"/>
        <v>96666.666666666672</v>
      </c>
      <c r="L11" s="24"/>
      <c r="M11" s="24"/>
    </row>
    <row r="12" spans="1:13" ht="45" x14ac:dyDescent="0.25">
      <c r="A12" s="23">
        <v>2.2000000000000002</v>
      </c>
      <c r="B12" s="32" t="s">
        <v>19</v>
      </c>
      <c r="C12" s="25" t="s">
        <v>16</v>
      </c>
      <c r="D12" s="25">
        <v>710.4</v>
      </c>
      <c r="E12" s="26">
        <f>+K12</f>
        <v>77833.333333333328</v>
      </c>
      <c r="F12" s="27">
        <f>+D12*E12</f>
        <v>55292799.999999993</v>
      </c>
      <c r="G12" s="28"/>
      <c r="H12" s="29">
        <v>77500</v>
      </c>
      <c r="I12" s="30">
        <v>81000</v>
      </c>
      <c r="J12" s="30">
        <v>75000</v>
      </c>
      <c r="K12" s="80">
        <f>+(H12+I12+J12)/3</f>
        <v>77833.333333333328</v>
      </c>
      <c r="L12" s="24"/>
      <c r="M12" s="24"/>
    </row>
    <row r="13" spans="1:13" ht="30" x14ac:dyDescent="0.25">
      <c r="A13" s="23">
        <v>2.2999999999999998</v>
      </c>
      <c r="B13" s="32" t="s">
        <v>20</v>
      </c>
      <c r="C13" s="25" t="s">
        <v>16</v>
      </c>
      <c r="D13" s="25">
        <v>355.2</v>
      </c>
      <c r="E13" s="26">
        <f>+K13</f>
        <v>42500</v>
      </c>
      <c r="F13" s="27">
        <f>+D13*E13</f>
        <v>15096000</v>
      </c>
      <c r="G13" s="28"/>
      <c r="H13" s="29">
        <v>40000</v>
      </c>
      <c r="I13" s="30">
        <v>45000</v>
      </c>
      <c r="J13" s="30">
        <v>42500</v>
      </c>
      <c r="K13" s="80">
        <f>+(H13+I13+J13)/3</f>
        <v>42500</v>
      </c>
      <c r="L13" s="24"/>
      <c r="M13" s="24"/>
    </row>
    <row r="14" spans="1:13" ht="45" x14ac:dyDescent="0.25">
      <c r="A14" s="23">
        <v>2.4</v>
      </c>
      <c r="B14" s="32" t="s">
        <v>21</v>
      </c>
      <c r="C14" s="25" t="s">
        <v>16</v>
      </c>
      <c r="D14" s="25">
        <v>88.8</v>
      </c>
      <c r="E14" s="26">
        <f>+K14</f>
        <v>115466.66666666667</v>
      </c>
      <c r="F14" s="27">
        <f>+D14*E14</f>
        <v>10253440</v>
      </c>
      <c r="G14" s="28"/>
      <c r="H14" s="29">
        <v>112400</v>
      </c>
      <c r="I14" s="30">
        <v>117000</v>
      </c>
      <c r="J14" s="30">
        <v>117000</v>
      </c>
      <c r="K14" s="80">
        <f>+(H14+I14+J14)/3</f>
        <v>115466.66666666667</v>
      </c>
      <c r="L14" s="24"/>
      <c r="M14" s="24"/>
    </row>
    <row r="15" spans="1:13" ht="16.5" x14ac:dyDescent="0.25">
      <c r="A15" s="17">
        <v>3</v>
      </c>
      <c r="B15" s="33" t="s">
        <v>22</v>
      </c>
      <c r="C15" s="33"/>
      <c r="D15" s="18"/>
      <c r="E15" s="18"/>
      <c r="F15" s="19"/>
      <c r="G15" s="20"/>
      <c r="H15" s="21"/>
      <c r="I15" s="22"/>
      <c r="J15" s="22"/>
      <c r="K15" s="79"/>
      <c r="L15" s="24"/>
      <c r="M15" s="24"/>
    </row>
    <row r="16" spans="1:13" ht="60" x14ac:dyDescent="0.25">
      <c r="A16" s="23">
        <f>1+A11</f>
        <v>3.1</v>
      </c>
      <c r="B16" s="34" t="s">
        <v>23</v>
      </c>
      <c r="C16" s="25" t="s">
        <v>24</v>
      </c>
      <c r="D16" s="25">
        <v>252</v>
      </c>
      <c r="E16" s="26">
        <f t="shared" si="0"/>
        <v>86000</v>
      </c>
      <c r="F16" s="27">
        <f t="shared" si="1"/>
        <v>21672000</v>
      </c>
      <c r="G16" s="28"/>
      <c r="H16" s="29">
        <v>85000</v>
      </c>
      <c r="I16" s="30">
        <v>82000</v>
      </c>
      <c r="J16" s="30">
        <v>91000</v>
      </c>
      <c r="K16" s="80">
        <f t="shared" si="2"/>
        <v>86000</v>
      </c>
      <c r="L16" s="24"/>
      <c r="M16" s="24"/>
    </row>
    <row r="17" spans="1:13" ht="45" x14ac:dyDescent="0.25">
      <c r="A17" s="23">
        <v>3.2</v>
      </c>
      <c r="B17" s="32" t="s">
        <v>25</v>
      </c>
      <c r="C17" s="25" t="s">
        <v>24</v>
      </c>
      <c r="D17" s="25">
        <v>224</v>
      </c>
      <c r="E17" s="26">
        <f t="shared" si="0"/>
        <v>58750</v>
      </c>
      <c r="F17" s="27">
        <f t="shared" si="1"/>
        <v>13160000</v>
      </c>
      <c r="G17" s="28"/>
      <c r="H17" s="29">
        <v>65400</v>
      </c>
      <c r="I17" s="30">
        <v>55450</v>
      </c>
      <c r="J17" s="30">
        <v>55400</v>
      </c>
      <c r="K17" s="80">
        <f t="shared" si="2"/>
        <v>58750</v>
      </c>
      <c r="L17" s="24"/>
      <c r="M17" s="24"/>
    </row>
    <row r="18" spans="1:13" ht="16.5" x14ac:dyDescent="0.25">
      <c r="A18" s="17">
        <v>4</v>
      </c>
      <c r="B18" s="33" t="s">
        <v>26</v>
      </c>
      <c r="C18" s="33"/>
      <c r="D18" s="18"/>
      <c r="E18" s="18"/>
      <c r="F18" s="19"/>
      <c r="G18" s="20"/>
      <c r="H18" s="21"/>
      <c r="I18" s="22"/>
      <c r="J18" s="22"/>
      <c r="K18" s="79"/>
      <c r="L18" s="24"/>
      <c r="M18" s="24"/>
    </row>
    <row r="19" spans="1:13" ht="45" x14ac:dyDescent="0.25">
      <c r="A19" s="23">
        <v>4.0999999999999996</v>
      </c>
      <c r="B19" s="34" t="s">
        <v>27</v>
      </c>
      <c r="C19" s="25" t="s">
        <v>28</v>
      </c>
      <c r="D19" s="25">
        <v>4</v>
      </c>
      <c r="E19" s="26">
        <f t="shared" si="0"/>
        <v>873333.33333333337</v>
      </c>
      <c r="F19" s="27">
        <f t="shared" si="1"/>
        <v>3493333.3333333335</v>
      </c>
      <c r="G19" s="28"/>
      <c r="H19" s="29">
        <v>855000</v>
      </c>
      <c r="I19" s="30">
        <v>915000</v>
      </c>
      <c r="J19" s="30">
        <v>850000</v>
      </c>
      <c r="K19" s="80">
        <f t="shared" si="2"/>
        <v>873333.33333333337</v>
      </c>
      <c r="L19" s="24"/>
      <c r="M19" s="24"/>
    </row>
    <row r="20" spans="1:13" ht="45" x14ac:dyDescent="0.25">
      <c r="A20" s="23">
        <v>4.2</v>
      </c>
      <c r="B20" s="34" t="s">
        <v>29</v>
      </c>
      <c r="C20" s="25" t="s">
        <v>28</v>
      </c>
      <c r="D20" s="25">
        <v>2</v>
      </c>
      <c r="E20" s="26">
        <f t="shared" si="0"/>
        <v>1436666.6666666667</v>
      </c>
      <c r="F20" s="27">
        <f t="shared" si="1"/>
        <v>2873333.3333333335</v>
      </c>
      <c r="G20" s="28"/>
      <c r="H20" s="29">
        <v>1560000</v>
      </c>
      <c r="I20" s="30">
        <v>1300000</v>
      </c>
      <c r="J20" s="30">
        <v>1450000</v>
      </c>
      <c r="K20" s="80">
        <f t="shared" si="2"/>
        <v>1436666.6666666667</v>
      </c>
      <c r="L20" s="24"/>
      <c r="M20" s="24"/>
    </row>
    <row r="21" spans="1:13" ht="60" x14ac:dyDescent="0.25">
      <c r="A21" s="23">
        <v>4.3</v>
      </c>
      <c r="B21" s="34" t="s">
        <v>30</v>
      </c>
      <c r="C21" s="25" t="s">
        <v>31</v>
      </c>
      <c r="D21" s="35">
        <v>2</v>
      </c>
      <c r="E21" s="26">
        <f>+K21</f>
        <v>3306595.6666666665</v>
      </c>
      <c r="F21" s="36">
        <f>+D21*E21</f>
        <v>6613191.333333333</v>
      </c>
      <c r="G21" s="37">
        <f t="shared" ref="G21" si="3">F21*E21</f>
        <v>21867149805637.555</v>
      </c>
      <c r="H21" s="29">
        <v>3304787</v>
      </c>
      <c r="I21" s="30">
        <v>3315000</v>
      </c>
      <c r="J21" s="30">
        <v>3300000</v>
      </c>
      <c r="K21" s="80">
        <f>+(H21+I21+J21)/3</f>
        <v>3306595.6666666665</v>
      </c>
      <c r="L21" s="24"/>
      <c r="M21" s="24"/>
    </row>
    <row r="22" spans="1:13" ht="16.5" x14ac:dyDescent="0.25">
      <c r="A22" s="17">
        <v>5</v>
      </c>
      <c r="B22" s="33" t="s">
        <v>32</v>
      </c>
      <c r="C22" s="33"/>
      <c r="D22" s="18"/>
      <c r="E22" s="18"/>
      <c r="F22" s="19"/>
      <c r="G22" s="20"/>
      <c r="H22" s="21"/>
      <c r="I22" s="22"/>
      <c r="J22" s="22"/>
      <c r="K22" s="79"/>
      <c r="L22" s="24"/>
      <c r="M22" s="24"/>
    </row>
    <row r="23" spans="1:13" ht="90.75" thickBot="1" x14ac:dyDescent="0.3">
      <c r="A23" s="38">
        <v>5.0999999999999996</v>
      </c>
      <c r="B23" s="39" t="s">
        <v>33</v>
      </c>
      <c r="C23" s="40" t="s">
        <v>28</v>
      </c>
      <c r="D23" s="40">
        <v>1</v>
      </c>
      <c r="E23" s="41">
        <f t="shared" si="0"/>
        <v>2473333.3333333335</v>
      </c>
      <c r="F23" s="42">
        <f t="shared" si="1"/>
        <v>2473333.3333333335</v>
      </c>
      <c r="G23" s="28"/>
      <c r="H23" s="43">
        <v>2450000</v>
      </c>
      <c r="I23" s="44">
        <v>2500000</v>
      </c>
      <c r="J23" s="44">
        <v>2470000</v>
      </c>
      <c r="K23" s="81">
        <f t="shared" si="2"/>
        <v>2473333.3333333335</v>
      </c>
      <c r="L23" s="24"/>
      <c r="M23" s="24"/>
    </row>
    <row r="24" spans="1:13" ht="15.75" thickBot="1" x14ac:dyDescent="0.3">
      <c r="L24" s="24"/>
      <c r="M24" s="24"/>
    </row>
    <row r="25" spans="1:13" x14ac:dyDescent="0.25">
      <c r="C25" s="46" t="s">
        <v>34</v>
      </c>
      <c r="D25" s="47"/>
      <c r="E25" s="48"/>
      <c r="F25" s="49">
        <f>SUM(F8:F24)</f>
        <v>162971098.00000003</v>
      </c>
      <c r="L25" s="24"/>
      <c r="M25" s="24"/>
    </row>
    <row r="26" spans="1:13" x14ac:dyDescent="0.25">
      <c r="C26" s="50" t="s">
        <v>35</v>
      </c>
      <c r="D26" s="51" t="s">
        <v>35</v>
      </c>
      <c r="E26" s="52">
        <v>0.1</v>
      </c>
      <c r="F26" s="53">
        <f>+F25*E26</f>
        <v>16297109.800000004</v>
      </c>
      <c r="L26" s="24"/>
      <c r="M26" s="24"/>
    </row>
    <row r="27" spans="1:13" x14ac:dyDescent="0.25">
      <c r="C27" s="50" t="s">
        <v>36</v>
      </c>
      <c r="D27" s="51" t="s">
        <v>36</v>
      </c>
      <c r="E27" s="52">
        <v>0.05</v>
      </c>
      <c r="F27" s="53">
        <f>+F25*E27</f>
        <v>8148554.9000000022</v>
      </c>
      <c r="L27" s="24"/>
      <c r="M27" s="24"/>
    </row>
    <row r="28" spans="1:13" x14ac:dyDescent="0.25">
      <c r="C28" s="50" t="s">
        <v>37</v>
      </c>
      <c r="D28" s="51" t="s">
        <v>37</v>
      </c>
      <c r="E28" s="52">
        <v>0.05</v>
      </c>
      <c r="F28" s="53">
        <f>+F25*E28</f>
        <v>8148554.9000000022</v>
      </c>
      <c r="L28" s="24"/>
      <c r="M28" s="24"/>
    </row>
    <row r="29" spans="1:13" x14ac:dyDescent="0.25">
      <c r="C29" s="50" t="s">
        <v>38</v>
      </c>
      <c r="D29" s="51" t="s">
        <v>38</v>
      </c>
      <c r="E29" s="52">
        <v>0.19</v>
      </c>
      <c r="F29" s="53">
        <f>+F28*E29</f>
        <v>1548225.4310000003</v>
      </c>
      <c r="L29" s="24"/>
      <c r="M29" s="24"/>
    </row>
    <row r="30" spans="1:13" ht="15.75" thickBot="1" x14ac:dyDescent="0.3">
      <c r="C30" s="54" t="s">
        <v>39</v>
      </c>
      <c r="D30" s="55"/>
      <c r="E30" s="56"/>
      <c r="F30" s="57">
        <f>SUM(F25:F29)</f>
        <v>197113543.03100005</v>
      </c>
      <c r="L30" s="24"/>
      <c r="M30" s="24"/>
    </row>
    <row r="31" spans="1:13" x14ac:dyDescent="0.25">
      <c r="L31" s="24"/>
      <c r="M31" s="24"/>
    </row>
    <row r="32" spans="1:13" ht="15.75" thickBot="1" x14ac:dyDescent="0.3">
      <c r="L32" s="24"/>
      <c r="M32" s="24"/>
    </row>
    <row r="33" spans="1:13" ht="27" thickBot="1" x14ac:dyDescent="0.3">
      <c r="A33" s="5" t="s">
        <v>40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24"/>
      <c r="M33" s="24"/>
    </row>
    <row r="34" spans="1:13" ht="15.75" thickBot="1" x14ac:dyDescent="0.3">
      <c r="L34" s="24"/>
      <c r="M34" s="24"/>
    </row>
    <row r="35" spans="1:13" ht="69" x14ac:dyDescent="0.3">
      <c r="A35" s="10" t="s">
        <v>2</v>
      </c>
      <c r="B35" s="11" t="s">
        <v>3</v>
      </c>
      <c r="C35" s="11" t="s">
        <v>4</v>
      </c>
      <c r="D35" s="11" t="s">
        <v>5</v>
      </c>
      <c r="E35" s="12" t="s">
        <v>6</v>
      </c>
      <c r="F35" s="13" t="s">
        <v>7</v>
      </c>
      <c r="G35" s="14"/>
      <c r="H35" s="15" t="s">
        <v>8</v>
      </c>
      <c r="I35" s="16" t="s">
        <v>9</v>
      </c>
      <c r="J35" s="16" t="s">
        <v>10</v>
      </c>
      <c r="K35" s="78" t="s">
        <v>11</v>
      </c>
      <c r="L35" s="24"/>
      <c r="M35" s="24"/>
    </row>
    <row r="36" spans="1:13" ht="16.5" x14ac:dyDescent="0.25">
      <c r="A36" s="17">
        <v>1</v>
      </c>
      <c r="B36" s="33" t="s">
        <v>12</v>
      </c>
      <c r="C36" s="33"/>
      <c r="D36" s="18"/>
      <c r="E36" s="18"/>
      <c r="F36" s="19"/>
      <c r="G36" s="20"/>
      <c r="H36" s="21"/>
      <c r="I36" s="22"/>
      <c r="J36" s="22"/>
      <c r="K36" s="79"/>
      <c r="L36" s="24"/>
      <c r="M36" s="24"/>
    </row>
    <row r="37" spans="1:13" x14ac:dyDescent="0.25">
      <c r="A37" s="23">
        <v>1.1000000000000001</v>
      </c>
      <c r="B37" s="24" t="s">
        <v>13</v>
      </c>
      <c r="C37" s="25" t="s">
        <v>14</v>
      </c>
      <c r="D37" s="25">
        <v>1035</v>
      </c>
      <c r="E37" s="26">
        <f>+K37</f>
        <v>1966.6666666666667</v>
      </c>
      <c r="F37" s="27">
        <f>+D37*E37</f>
        <v>2035500</v>
      </c>
      <c r="G37" s="28"/>
      <c r="H37" s="29">
        <v>1800</v>
      </c>
      <c r="I37" s="30">
        <v>2100</v>
      </c>
      <c r="J37" s="30">
        <v>2000</v>
      </c>
      <c r="K37" s="80">
        <f>+(H37+I37+J37)/3</f>
        <v>1966.6666666666667</v>
      </c>
      <c r="L37" s="24"/>
      <c r="M37" s="24"/>
    </row>
    <row r="38" spans="1:13" ht="30" x14ac:dyDescent="0.25">
      <c r="A38" s="23">
        <v>1.2</v>
      </c>
      <c r="B38" s="34" t="s">
        <v>41</v>
      </c>
      <c r="C38" s="25" t="s">
        <v>42</v>
      </c>
      <c r="D38" s="25">
        <v>1</v>
      </c>
      <c r="E38" s="26">
        <f t="shared" ref="E38:E59" si="4">+K38</f>
        <v>125000</v>
      </c>
      <c r="F38" s="58">
        <f>+D38*E38</f>
        <v>125000</v>
      </c>
      <c r="G38" s="37">
        <f>F38*E38</f>
        <v>15625000000</v>
      </c>
      <c r="H38" s="29">
        <v>123000</v>
      </c>
      <c r="I38" s="30">
        <v>125000</v>
      </c>
      <c r="J38" s="30">
        <v>127000</v>
      </c>
      <c r="K38" s="80">
        <f t="shared" ref="K38:K59" si="5">+(H38+I38+J38)/3</f>
        <v>125000</v>
      </c>
      <c r="L38" s="24"/>
      <c r="M38" s="24"/>
    </row>
    <row r="39" spans="1:13" ht="30" x14ac:dyDescent="0.25">
      <c r="A39" s="23">
        <v>1.3</v>
      </c>
      <c r="B39" s="34" t="s">
        <v>43</v>
      </c>
      <c r="C39" s="25" t="s">
        <v>14</v>
      </c>
      <c r="D39" s="25">
        <v>1035</v>
      </c>
      <c r="E39" s="26">
        <f t="shared" si="4"/>
        <v>12000</v>
      </c>
      <c r="F39" s="58">
        <f t="shared" ref="F39:F41" si="6">+D39*E39</f>
        <v>12420000</v>
      </c>
      <c r="G39" s="37">
        <f t="shared" ref="G39:G56" si="7">F39*E39</f>
        <v>149040000000</v>
      </c>
      <c r="H39" s="29">
        <v>10000</v>
      </c>
      <c r="I39" s="30">
        <v>15000</v>
      </c>
      <c r="J39" s="30">
        <v>11000</v>
      </c>
      <c r="K39" s="80">
        <f t="shared" si="5"/>
        <v>12000</v>
      </c>
      <c r="L39" s="24"/>
      <c r="M39" s="24"/>
    </row>
    <row r="40" spans="1:13" ht="30" x14ac:dyDescent="0.25">
      <c r="A40" s="23">
        <v>1.4</v>
      </c>
      <c r="B40" s="34" t="s">
        <v>44</v>
      </c>
      <c r="C40" s="25" t="s">
        <v>14</v>
      </c>
      <c r="D40" s="35">
        <v>1035</v>
      </c>
      <c r="E40" s="26">
        <f t="shared" si="4"/>
        <v>13700</v>
      </c>
      <c r="F40" s="58">
        <f t="shared" si="6"/>
        <v>14179500</v>
      </c>
      <c r="G40" s="37">
        <f>F40*E40</f>
        <v>194259150000</v>
      </c>
      <c r="H40" s="29">
        <v>12000</v>
      </c>
      <c r="I40" s="30">
        <v>15600</v>
      </c>
      <c r="J40" s="30">
        <v>13500</v>
      </c>
      <c r="K40" s="80">
        <f t="shared" si="5"/>
        <v>13700</v>
      </c>
      <c r="L40" s="24"/>
      <c r="M40" s="24"/>
    </row>
    <row r="41" spans="1:13" ht="30" x14ac:dyDescent="0.25">
      <c r="A41" s="23">
        <v>1.5</v>
      </c>
      <c r="B41" s="34" t="s">
        <v>45</v>
      </c>
      <c r="C41" s="25" t="s">
        <v>46</v>
      </c>
      <c r="D41" s="35">
        <v>100</v>
      </c>
      <c r="E41" s="26">
        <f t="shared" si="4"/>
        <v>34400</v>
      </c>
      <c r="F41" s="58">
        <f t="shared" si="6"/>
        <v>3440000</v>
      </c>
      <c r="G41" s="37">
        <f>F41*E41</f>
        <v>118336000000</v>
      </c>
      <c r="H41" s="29">
        <v>35700</v>
      </c>
      <c r="I41" s="30">
        <v>32000</v>
      </c>
      <c r="J41" s="30">
        <v>35500</v>
      </c>
      <c r="K41" s="80">
        <f t="shared" si="5"/>
        <v>34400</v>
      </c>
      <c r="L41" s="24"/>
      <c r="M41" s="24"/>
    </row>
    <row r="42" spans="1:13" ht="16.5" x14ac:dyDescent="0.25">
      <c r="A42" s="17">
        <v>2</v>
      </c>
      <c r="B42" s="33" t="s">
        <v>47</v>
      </c>
      <c r="C42" s="33"/>
      <c r="D42" s="18"/>
      <c r="E42" s="18"/>
      <c r="F42" s="19"/>
      <c r="G42" s="20"/>
      <c r="H42" s="21"/>
      <c r="I42" s="22"/>
      <c r="J42" s="22"/>
      <c r="K42" s="79"/>
      <c r="L42" s="24"/>
      <c r="M42" s="24"/>
    </row>
    <row r="43" spans="1:13" x14ac:dyDescent="0.25">
      <c r="A43" s="23" t="s">
        <v>48</v>
      </c>
      <c r="B43" s="34" t="s">
        <v>49</v>
      </c>
      <c r="C43" s="25" t="s">
        <v>50</v>
      </c>
      <c r="D43" s="35">
        <v>25</v>
      </c>
      <c r="E43" s="26">
        <f t="shared" si="4"/>
        <v>230133.33333333334</v>
      </c>
      <c r="F43" s="58">
        <f t="shared" ref="F43:F59" si="8">+D43*E43</f>
        <v>5753333.333333334</v>
      </c>
      <c r="G43" s="37">
        <f t="shared" si="7"/>
        <v>1324033777777.7781</v>
      </c>
      <c r="H43" s="29">
        <v>225000</v>
      </c>
      <c r="I43" s="30">
        <v>230000</v>
      </c>
      <c r="J43" s="30">
        <v>235400</v>
      </c>
      <c r="K43" s="80">
        <f t="shared" si="5"/>
        <v>230133.33333333334</v>
      </c>
      <c r="L43" s="24"/>
      <c r="M43" s="24"/>
    </row>
    <row r="44" spans="1:13" ht="30" x14ac:dyDescent="0.25">
      <c r="A44" s="23" t="s">
        <v>51</v>
      </c>
      <c r="B44" s="34" t="s">
        <v>52</v>
      </c>
      <c r="C44" s="25" t="s">
        <v>50</v>
      </c>
      <c r="D44" s="35">
        <v>62</v>
      </c>
      <c r="E44" s="26">
        <f t="shared" si="4"/>
        <v>190133.33333333334</v>
      </c>
      <c r="F44" s="58">
        <f t="shared" si="8"/>
        <v>11788266.666666668</v>
      </c>
      <c r="G44" s="37">
        <f t="shared" si="7"/>
        <v>2241342435555.5557</v>
      </c>
      <c r="H44" s="29">
        <v>185000</v>
      </c>
      <c r="I44" s="30">
        <v>195400</v>
      </c>
      <c r="J44" s="30">
        <v>190000</v>
      </c>
      <c r="K44" s="80">
        <f t="shared" si="5"/>
        <v>190133.33333333334</v>
      </c>
      <c r="L44" s="24"/>
      <c r="M44" s="24"/>
    </row>
    <row r="45" spans="1:13" ht="45" x14ac:dyDescent="0.25">
      <c r="A45" s="23">
        <v>2.2999999999999998</v>
      </c>
      <c r="B45" s="32" t="s">
        <v>21</v>
      </c>
      <c r="C45" s="25" t="s">
        <v>16</v>
      </c>
      <c r="D45" s="25">
        <v>60</v>
      </c>
      <c r="E45" s="26">
        <f t="shared" si="4"/>
        <v>115466.66666666667</v>
      </c>
      <c r="F45" s="27">
        <f t="shared" si="8"/>
        <v>6928000</v>
      </c>
      <c r="G45" s="28"/>
      <c r="H45" s="29">
        <v>112400</v>
      </c>
      <c r="I45" s="30">
        <v>117000</v>
      </c>
      <c r="J45" s="30">
        <v>117000</v>
      </c>
      <c r="K45" s="80">
        <f t="shared" si="5"/>
        <v>115466.66666666667</v>
      </c>
      <c r="L45" s="24"/>
      <c r="M45" s="24"/>
    </row>
    <row r="46" spans="1:13" ht="60" x14ac:dyDescent="0.25">
      <c r="A46" s="23">
        <v>2.4</v>
      </c>
      <c r="B46" s="34" t="s">
        <v>23</v>
      </c>
      <c r="C46" s="25" t="s">
        <v>24</v>
      </c>
      <c r="D46" s="25">
        <v>26</v>
      </c>
      <c r="E46" s="26">
        <f t="shared" si="4"/>
        <v>86000</v>
      </c>
      <c r="F46" s="27">
        <f t="shared" si="8"/>
        <v>2236000</v>
      </c>
      <c r="G46" s="28"/>
      <c r="H46" s="29">
        <v>85000</v>
      </c>
      <c r="I46" s="30">
        <v>82000</v>
      </c>
      <c r="J46" s="30">
        <v>91000</v>
      </c>
      <c r="K46" s="80">
        <f t="shared" si="5"/>
        <v>86000</v>
      </c>
      <c r="L46" s="24"/>
      <c r="M46" s="24"/>
    </row>
    <row r="47" spans="1:13" ht="30" x14ac:dyDescent="0.25">
      <c r="A47" s="23">
        <v>2.5</v>
      </c>
      <c r="B47" s="34" t="s">
        <v>53</v>
      </c>
      <c r="C47" s="25" t="s">
        <v>54</v>
      </c>
      <c r="D47" s="35">
        <v>1035</v>
      </c>
      <c r="E47" s="26">
        <f t="shared" si="4"/>
        <v>10633.333333333334</v>
      </c>
      <c r="F47" s="36">
        <f t="shared" si="8"/>
        <v>11005500</v>
      </c>
      <c r="G47" s="37">
        <f t="shared" si="7"/>
        <v>117025150000</v>
      </c>
      <c r="H47" s="29">
        <v>9000</v>
      </c>
      <c r="I47" s="30">
        <v>10500</v>
      </c>
      <c r="J47" s="30">
        <v>12400</v>
      </c>
      <c r="K47" s="80">
        <f t="shared" si="5"/>
        <v>10633.333333333334</v>
      </c>
      <c r="L47" s="24"/>
      <c r="M47" s="24"/>
    </row>
    <row r="48" spans="1:13" ht="30" x14ac:dyDescent="0.25">
      <c r="A48" s="23" t="s">
        <v>55</v>
      </c>
      <c r="B48" s="34" t="s">
        <v>56</v>
      </c>
      <c r="C48" s="25" t="s">
        <v>42</v>
      </c>
      <c r="D48" s="35">
        <v>1</v>
      </c>
      <c r="E48" s="26">
        <f t="shared" si="4"/>
        <v>615400</v>
      </c>
      <c r="F48" s="36">
        <f t="shared" si="8"/>
        <v>615400</v>
      </c>
      <c r="G48" s="37">
        <f t="shared" si="7"/>
        <v>378717160000</v>
      </c>
      <c r="H48" s="29">
        <v>615700</v>
      </c>
      <c r="I48" s="30">
        <v>650500</v>
      </c>
      <c r="J48" s="30">
        <v>580000</v>
      </c>
      <c r="K48" s="80">
        <f t="shared" si="5"/>
        <v>615400</v>
      </c>
      <c r="L48" s="24"/>
      <c r="M48" s="24"/>
    </row>
    <row r="49" spans="1:13" ht="16.5" x14ac:dyDescent="0.25">
      <c r="A49" s="17">
        <v>3</v>
      </c>
      <c r="B49" s="33" t="s">
        <v>26</v>
      </c>
      <c r="C49" s="33"/>
      <c r="D49" s="18"/>
      <c r="E49" s="18"/>
      <c r="F49" s="19"/>
      <c r="G49" s="20"/>
      <c r="H49" s="21"/>
      <c r="I49" s="22"/>
      <c r="J49" s="22"/>
      <c r="K49" s="79"/>
      <c r="L49" s="24"/>
      <c r="M49" s="24"/>
    </row>
    <row r="50" spans="1:13" ht="60" x14ac:dyDescent="0.25">
      <c r="A50" s="23">
        <v>3.1</v>
      </c>
      <c r="B50" s="34" t="s">
        <v>57</v>
      </c>
      <c r="C50" s="25" t="s">
        <v>31</v>
      </c>
      <c r="D50" s="35">
        <v>1</v>
      </c>
      <c r="E50" s="26">
        <f t="shared" si="4"/>
        <v>3306595.6666666665</v>
      </c>
      <c r="F50" s="36">
        <f t="shared" si="8"/>
        <v>3306595.6666666665</v>
      </c>
      <c r="G50" s="37">
        <f t="shared" si="7"/>
        <v>10933574902818.777</v>
      </c>
      <c r="H50" s="29">
        <v>3304787</v>
      </c>
      <c r="I50" s="30">
        <v>3315000</v>
      </c>
      <c r="J50" s="30">
        <v>3300000</v>
      </c>
      <c r="K50" s="80">
        <f t="shared" si="5"/>
        <v>3306595.6666666665</v>
      </c>
      <c r="L50" s="24"/>
      <c r="M50" s="24"/>
    </row>
    <row r="51" spans="1:13" ht="45" x14ac:dyDescent="0.25">
      <c r="A51" s="23">
        <v>3.2</v>
      </c>
      <c r="B51" s="34" t="s">
        <v>27</v>
      </c>
      <c r="C51" s="25" t="s">
        <v>28</v>
      </c>
      <c r="D51" s="25">
        <v>2</v>
      </c>
      <c r="E51" s="26">
        <f t="shared" si="4"/>
        <v>873333.33333333337</v>
      </c>
      <c r="F51" s="27">
        <f t="shared" si="8"/>
        <v>1746666.6666666667</v>
      </c>
      <c r="G51" s="28"/>
      <c r="H51" s="29">
        <v>855000</v>
      </c>
      <c r="I51" s="30">
        <v>915000</v>
      </c>
      <c r="J51" s="30">
        <v>850000</v>
      </c>
      <c r="K51" s="80">
        <f t="shared" si="5"/>
        <v>873333.33333333337</v>
      </c>
      <c r="L51" s="24"/>
      <c r="M51" s="24"/>
    </row>
    <row r="52" spans="1:13" ht="45" x14ac:dyDescent="0.25">
      <c r="A52" s="23">
        <v>3.3</v>
      </c>
      <c r="B52" s="34" t="s">
        <v>29</v>
      </c>
      <c r="C52" s="25" t="s">
        <v>28</v>
      </c>
      <c r="D52" s="25">
        <v>1</v>
      </c>
      <c r="E52" s="26">
        <f t="shared" si="4"/>
        <v>1436666.6666666667</v>
      </c>
      <c r="F52" s="27">
        <f t="shared" si="8"/>
        <v>1436666.6666666667</v>
      </c>
      <c r="G52" s="28"/>
      <c r="H52" s="29">
        <v>1560000</v>
      </c>
      <c r="I52" s="30">
        <v>1300000</v>
      </c>
      <c r="J52" s="30">
        <v>1450000</v>
      </c>
      <c r="K52" s="80">
        <f t="shared" si="5"/>
        <v>1436666.6666666667</v>
      </c>
      <c r="L52" s="24"/>
      <c r="M52" s="24"/>
    </row>
    <row r="53" spans="1:13" ht="105" x14ac:dyDescent="0.25">
      <c r="A53" s="23">
        <v>3.4</v>
      </c>
      <c r="B53" s="34" t="s">
        <v>58</v>
      </c>
      <c r="C53" s="25" t="s">
        <v>46</v>
      </c>
      <c r="D53" s="25">
        <v>44</v>
      </c>
      <c r="E53" s="26">
        <f t="shared" si="4"/>
        <v>400000</v>
      </c>
      <c r="F53" s="36">
        <f t="shared" si="8"/>
        <v>17600000</v>
      </c>
      <c r="G53" s="37">
        <f t="shared" si="7"/>
        <v>7040000000000</v>
      </c>
      <c r="H53" s="29">
        <v>395000</v>
      </c>
      <c r="I53" s="30">
        <v>415000</v>
      </c>
      <c r="J53" s="30">
        <v>390000</v>
      </c>
      <c r="K53" s="80">
        <f t="shared" si="5"/>
        <v>400000</v>
      </c>
      <c r="L53" s="24"/>
      <c r="M53" s="24"/>
    </row>
    <row r="54" spans="1:13" ht="16.5" x14ac:dyDescent="0.25">
      <c r="A54" s="17">
        <v>4</v>
      </c>
      <c r="B54" s="33" t="s">
        <v>59</v>
      </c>
      <c r="C54" s="33"/>
      <c r="D54" s="18"/>
      <c r="E54" s="18"/>
      <c r="F54" s="19"/>
      <c r="G54" s="20"/>
      <c r="H54" s="21"/>
      <c r="I54" s="22"/>
      <c r="J54" s="22"/>
      <c r="K54" s="79"/>
      <c r="L54" s="24"/>
      <c r="M54" s="24"/>
    </row>
    <row r="55" spans="1:13" ht="45" x14ac:dyDescent="0.25">
      <c r="A55" s="23">
        <v>4.0999999999999996</v>
      </c>
      <c r="B55" s="34" t="s">
        <v>60</v>
      </c>
      <c r="C55" s="25" t="s">
        <v>61</v>
      </c>
      <c r="D55" s="25">
        <v>1</v>
      </c>
      <c r="E55" s="26">
        <f t="shared" si="4"/>
        <v>132200</v>
      </c>
      <c r="F55" s="58">
        <f t="shared" si="8"/>
        <v>132200</v>
      </c>
      <c r="G55" s="37">
        <f t="shared" si="7"/>
        <v>17476840000</v>
      </c>
      <c r="H55" s="29">
        <v>145200</v>
      </c>
      <c r="I55" s="30">
        <v>115400</v>
      </c>
      <c r="J55" s="30">
        <v>136000</v>
      </c>
      <c r="K55" s="80">
        <f t="shared" si="5"/>
        <v>132200</v>
      </c>
      <c r="L55" s="24"/>
      <c r="M55" s="24"/>
    </row>
    <row r="56" spans="1:13" ht="75" x14ac:dyDescent="0.25">
      <c r="A56" s="23">
        <v>4.2</v>
      </c>
      <c r="B56" s="34" t="s">
        <v>62</v>
      </c>
      <c r="C56" s="25" t="s">
        <v>31</v>
      </c>
      <c r="D56" s="25">
        <v>2</v>
      </c>
      <c r="E56" s="26">
        <f t="shared" si="4"/>
        <v>133400</v>
      </c>
      <c r="F56" s="58">
        <f t="shared" si="8"/>
        <v>266800</v>
      </c>
      <c r="G56" s="37">
        <f t="shared" si="7"/>
        <v>35591120000</v>
      </c>
      <c r="H56" s="29">
        <v>135200</v>
      </c>
      <c r="I56" s="30">
        <v>130000</v>
      </c>
      <c r="J56" s="30">
        <v>135000</v>
      </c>
      <c r="K56" s="80">
        <f t="shared" si="5"/>
        <v>133400</v>
      </c>
      <c r="L56" s="24"/>
      <c r="M56" s="24"/>
    </row>
    <row r="57" spans="1:13" ht="90" x14ac:dyDescent="0.25">
      <c r="A57" s="23">
        <v>4.3</v>
      </c>
      <c r="B57" s="34" t="s">
        <v>33</v>
      </c>
      <c r="C57" s="25" t="s">
        <v>31</v>
      </c>
      <c r="D57" s="25">
        <v>1</v>
      </c>
      <c r="E57" s="26">
        <f t="shared" si="4"/>
        <v>2473333.3333333335</v>
      </c>
      <c r="F57" s="27">
        <f t="shared" si="8"/>
        <v>2473333.3333333335</v>
      </c>
      <c r="G57" s="28"/>
      <c r="H57" s="29">
        <v>2450000</v>
      </c>
      <c r="I57" s="30">
        <v>2500000</v>
      </c>
      <c r="J57" s="30">
        <v>2470000</v>
      </c>
      <c r="K57" s="80">
        <f t="shared" si="5"/>
        <v>2473333.3333333335</v>
      </c>
      <c r="L57" s="24"/>
      <c r="M57" s="24"/>
    </row>
    <row r="58" spans="1:13" ht="16.5" x14ac:dyDescent="0.25">
      <c r="A58" s="17">
        <v>5</v>
      </c>
      <c r="B58" s="33" t="s">
        <v>63</v>
      </c>
      <c r="C58" s="33"/>
      <c r="D58" s="18"/>
      <c r="E58" s="18"/>
      <c r="F58" s="19"/>
      <c r="G58" s="20"/>
      <c r="H58" s="21"/>
      <c r="I58" s="22"/>
      <c r="J58" s="22"/>
      <c r="K58" s="79"/>
      <c r="L58" s="24"/>
      <c r="M58" s="24"/>
    </row>
    <row r="59" spans="1:13" ht="45.75" thickBot="1" x14ac:dyDescent="0.3">
      <c r="A59" s="38" t="s">
        <v>64</v>
      </c>
      <c r="B59" s="39" t="s">
        <v>65</v>
      </c>
      <c r="C59" s="40" t="s">
        <v>66</v>
      </c>
      <c r="D59" s="40">
        <v>20</v>
      </c>
      <c r="E59" s="41">
        <f t="shared" si="4"/>
        <v>66500</v>
      </c>
      <c r="F59" s="59">
        <f t="shared" si="8"/>
        <v>1330000</v>
      </c>
      <c r="G59" s="37">
        <f t="shared" ref="G59" si="9">F59*E59</f>
        <v>88445000000</v>
      </c>
      <c r="H59" s="43">
        <v>68500</v>
      </c>
      <c r="I59" s="44">
        <v>65000</v>
      </c>
      <c r="J59" s="44">
        <v>66000</v>
      </c>
      <c r="K59" s="81">
        <f t="shared" si="5"/>
        <v>66500</v>
      </c>
      <c r="L59" s="24"/>
      <c r="M59" s="24"/>
    </row>
    <row r="60" spans="1:13" ht="15.75" thickBot="1" x14ac:dyDescent="0.3">
      <c r="L60" s="24"/>
      <c r="M60" s="24"/>
    </row>
    <row r="61" spans="1:13" x14ac:dyDescent="0.25">
      <c r="C61" s="46" t="s">
        <v>34</v>
      </c>
      <c r="D61" s="47"/>
      <c r="E61" s="48"/>
      <c r="F61" s="49">
        <f>SUM(F38:F60)</f>
        <v>96783262.333333343</v>
      </c>
      <c r="L61" s="24"/>
      <c r="M61" s="24"/>
    </row>
    <row r="62" spans="1:13" x14ac:dyDescent="0.25">
      <c r="C62" s="50" t="s">
        <v>35</v>
      </c>
      <c r="D62" s="51" t="s">
        <v>35</v>
      </c>
      <c r="E62" s="52">
        <v>0.1</v>
      </c>
      <c r="F62" s="53">
        <f>+F61*E62</f>
        <v>9678326.2333333343</v>
      </c>
      <c r="L62" s="24"/>
      <c r="M62" s="24"/>
    </row>
    <row r="63" spans="1:13" x14ac:dyDescent="0.25">
      <c r="C63" s="50" t="s">
        <v>36</v>
      </c>
      <c r="D63" s="51" t="s">
        <v>36</v>
      </c>
      <c r="E63" s="52">
        <v>0.05</v>
      </c>
      <c r="F63" s="53">
        <f>+F61*E63</f>
        <v>4839163.1166666672</v>
      </c>
      <c r="L63" s="24"/>
      <c r="M63" s="24"/>
    </row>
    <row r="64" spans="1:13" x14ac:dyDescent="0.25">
      <c r="C64" s="50" t="s">
        <v>37</v>
      </c>
      <c r="D64" s="51" t="s">
        <v>37</v>
      </c>
      <c r="E64" s="52">
        <v>0.05</v>
      </c>
      <c r="F64" s="53">
        <f>+F61*E64</f>
        <v>4839163.1166666672</v>
      </c>
      <c r="L64" s="24"/>
      <c r="M64" s="24"/>
    </row>
    <row r="65" spans="1:13" x14ac:dyDescent="0.25">
      <c r="C65" s="50" t="s">
        <v>38</v>
      </c>
      <c r="D65" s="51" t="s">
        <v>38</v>
      </c>
      <c r="E65" s="52">
        <v>0.19</v>
      </c>
      <c r="F65" s="53">
        <f>+F64*E65</f>
        <v>919440.99216666678</v>
      </c>
      <c r="L65" s="24"/>
      <c r="M65" s="24"/>
    </row>
    <row r="66" spans="1:13" ht="15.75" thickBot="1" x14ac:dyDescent="0.3">
      <c r="C66" s="54" t="s">
        <v>39</v>
      </c>
      <c r="D66" s="55"/>
      <c r="E66" s="56"/>
      <c r="F66" s="57">
        <f>SUM(F61:F65)</f>
        <v>117059355.79216668</v>
      </c>
      <c r="L66" s="24"/>
      <c r="M66" s="24"/>
    </row>
    <row r="67" spans="1:13" ht="15.75" thickBot="1" x14ac:dyDescent="0.3">
      <c r="L67" s="24"/>
      <c r="M67" s="24"/>
    </row>
    <row r="68" spans="1:13" ht="27" thickBot="1" x14ac:dyDescent="0.3">
      <c r="A68" s="5" t="s">
        <v>67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24"/>
      <c r="M68" s="24"/>
    </row>
    <row r="69" spans="1:13" ht="15.75" thickBot="1" x14ac:dyDescent="0.3">
      <c r="L69" s="24"/>
      <c r="M69" s="24"/>
    </row>
    <row r="70" spans="1:13" ht="69" x14ac:dyDescent="0.3">
      <c r="A70" s="10" t="s">
        <v>2</v>
      </c>
      <c r="B70" s="11" t="s">
        <v>3</v>
      </c>
      <c r="C70" s="11" t="s">
        <v>4</v>
      </c>
      <c r="D70" s="11" t="s">
        <v>5</v>
      </c>
      <c r="E70" s="12" t="s">
        <v>6</v>
      </c>
      <c r="F70" s="13" t="s">
        <v>7</v>
      </c>
      <c r="G70" s="14"/>
      <c r="H70" s="15" t="s">
        <v>8</v>
      </c>
      <c r="I70" s="16" t="s">
        <v>9</v>
      </c>
      <c r="J70" s="16" t="s">
        <v>10</v>
      </c>
      <c r="K70" s="78" t="s">
        <v>11</v>
      </c>
      <c r="L70" s="24"/>
      <c r="M70" s="24"/>
    </row>
    <row r="71" spans="1:13" ht="16.5" x14ac:dyDescent="0.25">
      <c r="A71" s="17">
        <v>1</v>
      </c>
      <c r="B71" s="33" t="s">
        <v>68</v>
      </c>
      <c r="C71" s="33"/>
      <c r="D71" s="33"/>
      <c r="E71" s="18"/>
      <c r="F71" s="19"/>
      <c r="G71" s="20"/>
      <c r="H71" s="21"/>
      <c r="I71" s="22"/>
      <c r="J71" s="22"/>
      <c r="K71" s="79"/>
      <c r="L71" s="24"/>
      <c r="M71" s="24"/>
    </row>
    <row r="72" spans="1:13" ht="45" x14ac:dyDescent="0.25">
      <c r="A72" s="23" t="s">
        <v>69</v>
      </c>
      <c r="B72" s="34" t="s">
        <v>70</v>
      </c>
      <c r="C72" s="25" t="s">
        <v>71</v>
      </c>
      <c r="D72" s="25">
        <v>220</v>
      </c>
      <c r="E72" s="26">
        <f t="shared" ref="E72:E78" si="10">+K72</f>
        <v>23766.666666666668</v>
      </c>
      <c r="F72" s="58">
        <f t="shared" ref="F72:F78" si="11">+D72*E72</f>
        <v>5228666.666666667</v>
      </c>
      <c r="G72" s="60">
        <f t="shared" ref="G72:G77" si="12">F72*E72</f>
        <v>124267977777.77779</v>
      </c>
      <c r="H72" s="29">
        <v>27800</v>
      </c>
      <c r="I72" s="30">
        <v>21500</v>
      </c>
      <c r="J72" s="30">
        <v>22000</v>
      </c>
      <c r="K72" s="80">
        <f t="shared" ref="K72:K78" si="13">+(H72+I72+J72)/3</f>
        <v>23766.666666666668</v>
      </c>
      <c r="L72" s="24"/>
      <c r="M72" s="24"/>
    </row>
    <row r="73" spans="1:13" ht="75" x14ac:dyDescent="0.25">
      <c r="A73" s="23">
        <v>1.2</v>
      </c>
      <c r="B73" s="34" t="s">
        <v>72</v>
      </c>
      <c r="C73" s="25" t="s">
        <v>54</v>
      </c>
      <c r="D73" s="35">
        <v>800</v>
      </c>
      <c r="E73" s="26">
        <f t="shared" si="10"/>
        <v>32600</v>
      </c>
      <c r="F73" s="36">
        <f t="shared" si="11"/>
        <v>26080000</v>
      </c>
      <c r="G73" s="37">
        <f t="shared" si="12"/>
        <v>850208000000</v>
      </c>
      <c r="H73" s="29">
        <v>28700</v>
      </c>
      <c r="I73" s="30">
        <v>35000</v>
      </c>
      <c r="J73" s="30">
        <v>34100</v>
      </c>
      <c r="K73" s="80">
        <f t="shared" si="13"/>
        <v>32600</v>
      </c>
      <c r="L73" s="24"/>
      <c r="M73" s="24"/>
    </row>
    <row r="74" spans="1:13" ht="75" x14ac:dyDescent="0.25">
      <c r="A74" s="23" t="s">
        <v>73</v>
      </c>
      <c r="B74" s="34" t="s">
        <v>74</v>
      </c>
      <c r="C74" s="25" t="s">
        <v>71</v>
      </c>
      <c r="D74" s="35">
        <v>153</v>
      </c>
      <c r="E74" s="26">
        <f t="shared" si="10"/>
        <v>20866.666666666668</v>
      </c>
      <c r="F74" s="58">
        <f t="shared" si="11"/>
        <v>3192600</v>
      </c>
      <c r="G74" s="60">
        <f t="shared" si="12"/>
        <v>66618920000.000008</v>
      </c>
      <c r="H74" s="29">
        <v>15800</v>
      </c>
      <c r="I74" s="30">
        <v>21400</v>
      </c>
      <c r="J74" s="30">
        <v>25400</v>
      </c>
      <c r="K74" s="80">
        <f t="shared" si="13"/>
        <v>20866.666666666668</v>
      </c>
      <c r="L74" s="24"/>
      <c r="M74" s="24"/>
    </row>
    <row r="75" spans="1:13" ht="60" x14ac:dyDescent="0.25">
      <c r="A75" s="23" t="s">
        <v>75</v>
      </c>
      <c r="B75" s="34" t="s">
        <v>76</v>
      </c>
      <c r="C75" s="25" t="s">
        <v>14</v>
      </c>
      <c r="D75" s="35">
        <v>96</v>
      </c>
      <c r="E75" s="26">
        <f t="shared" si="10"/>
        <v>29700</v>
      </c>
      <c r="F75" s="58">
        <f t="shared" si="11"/>
        <v>2851200</v>
      </c>
      <c r="G75" s="60">
        <f t="shared" si="12"/>
        <v>84680640000</v>
      </c>
      <c r="H75" s="29">
        <v>35400</v>
      </c>
      <c r="I75" s="30">
        <v>28700</v>
      </c>
      <c r="J75" s="30">
        <v>25000</v>
      </c>
      <c r="K75" s="80">
        <f t="shared" si="13"/>
        <v>29700</v>
      </c>
      <c r="L75" s="24"/>
      <c r="M75" s="24"/>
    </row>
    <row r="76" spans="1:13" ht="60" x14ac:dyDescent="0.25">
      <c r="A76" s="23" t="s">
        <v>77</v>
      </c>
      <c r="B76" s="34" t="s">
        <v>78</v>
      </c>
      <c r="C76" s="25" t="s">
        <v>31</v>
      </c>
      <c r="D76" s="35">
        <v>2</v>
      </c>
      <c r="E76" s="26">
        <f t="shared" si="10"/>
        <v>52833.333333333336</v>
      </c>
      <c r="F76" s="58">
        <f t="shared" si="11"/>
        <v>105666.66666666667</v>
      </c>
      <c r="G76" s="60">
        <f t="shared" si="12"/>
        <v>5582722222.2222223</v>
      </c>
      <c r="H76" s="29">
        <v>53500</v>
      </c>
      <c r="I76" s="30">
        <v>55000</v>
      </c>
      <c r="J76" s="30">
        <v>50000</v>
      </c>
      <c r="K76" s="80">
        <f t="shared" si="13"/>
        <v>52833.333333333336</v>
      </c>
      <c r="L76" s="24"/>
      <c r="M76" s="24"/>
    </row>
    <row r="77" spans="1:13" ht="60" x14ac:dyDescent="0.25">
      <c r="A77" s="23" t="s">
        <v>79</v>
      </c>
      <c r="B77" s="34" t="s">
        <v>80</v>
      </c>
      <c r="C77" s="25" t="s">
        <v>54</v>
      </c>
      <c r="D77" s="35">
        <v>288</v>
      </c>
      <c r="E77" s="26">
        <f t="shared" si="10"/>
        <v>16733.333333333332</v>
      </c>
      <c r="F77" s="58">
        <f t="shared" si="11"/>
        <v>4819200</v>
      </c>
      <c r="G77" s="60">
        <f t="shared" si="12"/>
        <v>80641280000</v>
      </c>
      <c r="H77" s="29">
        <v>15700</v>
      </c>
      <c r="I77" s="30">
        <v>16500</v>
      </c>
      <c r="J77" s="30">
        <v>18000</v>
      </c>
      <c r="K77" s="80">
        <f t="shared" si="13"/>
        <v>16733.333333333332</v>
      </c>
      <c r="L77" s="24"/>
      <c r="M77" s="24"/>
    </row>
    <row r="78" spans="1:13" ht="45.75" thickBot="1" x14ac:dyDescent="0.3">
      <c r="A78" s="38">
        <v>1.7</v>
      </c>
      <c r="B78" s="39" t="s">
        <v>29</v>
      </c>
      <c r="C78" s="40" t="s">
        <v>28</v>
      </c>
      <c r="D78" s="40">
        <v>1</v>
      </c>
      <c r="E78" s="41">
        <f t="shared" si="10"/>
        <v>1436666.6666666667</v>
      </c>
      <c r="F78" s="42">
        <f t="shared" si="11"/>
        <v>1436666.6666666667</v>
      </c>
      <c r="G78" s="28"/>
      <c r="H78" s="43">
        <v>1560000</v>
      </c>
      <c r="I78" s="44">
        <v>1300000</v>
      </c>
      <c r="J78" s="44">
        <v>1450000</v>
      </c>
      <c r="K78" s="81">
        <f t="shared" si="13"/>
        <v>1436666.6666666667</v>
      </c>
      <c r="L78" s="24"/>
      <c r="M78" s="24"/>
    </row>
    <row r="79" spans="1:13" ht="15.75" thickBot="1" x14ac:dyDescent="0.3">
      <c r="L79" s="24"/>
      <c r="M79" s="24"/>
    </row>
    <row r="80" spans="1:13" x14ac:dyDescent="0.25">
      <c r="C80" s="46" t="s">
        <v>34</v>
      </c>
      <c r="D80" s="47"/>
      <c r="E80" s="48"/>
      <c r="F80" s="49">
        <f>SUM(F72:F79)</f>
        <v>43714000</v>
      </c>
      <c r="L80" s="24"/>
      <c r="M80" s="24"/>
    </row>
    <row r="81" spans="1:13" x14ac:dyDescent="0.25">
      <c r="C81" s="50" t="s">
        <v>35</v>
      </c>
      <c r="D81" s="51" t="s">
        <v>35</v>
      </c>
      <c r="E81" s="52">
        <v>0.1</v>
      </c>
      <c r="F81" s="53">
        <f>+F80*E81</f>
        <v>4371400</v>
      </c>
      <c r="L81" s="24"/>
      <c r="M81" s="24"/>
    </row>
    <row r="82" spans="1:13" x14ac:dyDescent="0.25">
      <c r="C82" s="50" t="s">
        <v>36</v>
      </c>
      <c r="D82" s="51" t="s">
        <v>36</v>
      </c>
      <c r="E82" s="52">
        <v>0.05</v>
      </c>
      <c r="F82" s="53">
        <f>+F80*E82</f>
        <v>2185700</v>
      </c>
      <c r="L82" s="24"/>
      <c r="M82" s="24"/>
    </row>
    <row r="83" spans="1:13" x14ac:dyDescent="0.25">
      <c r="C83" s="50" t="s">
        <v>37</v>
      </c>
      <c r="D83" s="51" t="s">
        <v>37</v>
      </c>
      <c r="E83" s="52">
        <v>0.05</v>
      </c>
      <c r="F83" s="53">
        <f>+F80*E83</f>
        <v>2185700</v>
      </c>
      <c r="L83" s="24"/>
      <c r="M83" s="24"/>
    </row>
    <row r="84" spans="1:13" x14ac:dyDescent="0.25">
      <c r="C84" s="50" t="s">
        <v>38</v>
      </c>
      <c r="D84" s="51" t="s">
        <v>38</v>
      </c>
      <c r="E84" s="52">
        <v>0.19</v>
      </c>
      <c r="F84" s="53">
        <f>+F83*E84</f>
        <v>415283</v>
      </c>
      <c r="L84" s="24"/>
      <c r="M84" s="24"/>
    </row>
    <row r="85" spans="1:13" ht="15.75" thickBot="1" x14ac:dyDescent="0.3">
      <c r="C85" s="54" t="s">
        <v>39</v>
      </c>
      <c r="D85" s="55"/>
      <c r="E85" s="56"/>
      <c r="F85" s="57">
        <f>SUM(F80:F84)</f>
        <v>52872083</v>
      </c>
      <c r="L85" s="24"/>
      <c r="M85" s="24"/>
    </row>
    <row r="86" spans="1:13" ht="15.75" thickBot="1" x14ac:dyDescent="0.3">
      <c r="L86" s="24"/>
      <c r="M86" s="24"/>
    </row>
    <row r="87" spans="1:13" ht="27" thickBot="1" x14ac:dyDescent="0.3">
      <c r="A87" s="5" t="s">
        <v>81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24"/>
      <c r="M87" s="24"/>
    </row>
    <row r="88" spans="1:13" ht="15.75" thickBot="1" x14ac:dyDescent="0.3">
      <c r="L88" s="24"/>
      <c r="M88" s="24"/>
    </row>
    <row r="89" spans="1:13" ht="69" x14ac:dyDescent="0.3">
      <c r="A89" s="10" t="s">
        <v>2</v>
      </c>
      <c r="B89" s="11" t="s">
        <v>3</v>
      </c>
      <c r="C89" s="11" t="s">
        <v>4</v>
      </c>
      <c r="D89" s="11" t="s">
        <v>5</v>
      </c>
      <c r="E89" s="12" t="s">
        <v>6</v>
      </c>
      <c r="F89" s="13" t="s">
        <v>7</v>
      </c>
      <c r="G89" s="14"/>
      <c r="H89" s="15" t="s">
        <v>8</v>
      </c>
      <c r="I89" s="16" t="s">
        <v>9</v>
      </c>
      <c r="J89" s="16" t="s">
        <v>10</v>
      </c>
      <c r="K89" s="78" t="s">
        <v>11</v>
      </c>
      <c r="L89" s="24"/>
      <c r="M89" s="24"/>
    </row>
    <row r="90" spans="1:13" ht="16.5" x14ac:dyDescent="0.25">
      <c r="A90" s="17">
        <v>1</v>
      </c>
      <c r="B90" s="33" t="s">
        <v>82</v>
      </c>
      <c r="C90" s="33"/>
      <c r="D90" s="18"/>
      <c r="E90" s="18"/>
      <c r="F90" s="19"/>
      <c r="G90" s="20"/>
      <c r="H90" s="21"/>
      <c r="I90" s="22"/>
      <c r="J90" s="22"/>
      <c r="K90" s="79"/>
      <c r="L90" s="24"/>
      <c r="M90" s="24"/>
    </row>
    <row r="91" spans="1:13" ht="75" x14ac:dyDescent="0.25">
      <c r="A91" s="23" t="s">
        <v>69</v>
      </c>
      <c r="B91" s="34" t="s">
        <v>83</v>
      </c>
      <c r="C91" s="25" t="s">
        <v>71</v>
      </c>
      <c r="D91" s="25">
        <v>187</v>
      </c>
      <c r="E91" s="26">
        <f t="shared" ref="E91:E98" si="14">+K91</f>
        <v>26500</v>
      </c>
      <c r="F91" s="58">
        <f t="shared" ref="F91:F98" si="15">+D91*E91</f>
        <v>4955500</v>
      </c>
      <c r="G91" s="60">
        <f>F91*E91</f>
        <v>131320750000</v>
      </c>
      <c r="H91" s="29">
        <v>26000</v>
      </c>
      <c r="I91" s="30">
        <v>25000</v>
      </c>
      <c r="J91" s="30">
        <v>28500</v>
      </c>
      <c r="K91" s="80">
        <f t="shared" ref="K91:K98" si="16">+(H91+I91+J91)/3</f>
        <v>26500</v>
      </c>
      <c r="L91" s="24"/>
      <c r="M91" s="24"/>
    </row>
    <row r="92" spans="1:13" ht="90" x14ac:dyDescent="0.25">
      <c r="A92" s="23" t="s">
        <v>84</v>
      </c>
      <c r="B92" s="34" t="s">
        <v>85</v>
      </c>
      <c r="C92" s="25" t="s">
        <v>31</v>
      </c>
      <c r="D92" s="25">
        <v>2</v>
      </c>
      <c r="E92" s="26">
        <f t="shared" si="14"/>
        <v>355000</v>
      </c>
      <c r="F92" s="58">
        <f t="shared" si="15"/>
        <v>710000</v>
      </c>
      <c r="G92" s="60">
        <f>F92*E92</f>
        <v>252050000000</v>
      </c>
      <c r="H92" s="29">
        <v>350000</v>
      </c>
      <c r="I92" s="30">
        <v>375000</v>
      </c>
      <c r="J92" s="30">
        <v>340000</v>
      </c>
      <c r="K92" s="80">
        <f t="shared" si="16"/>
        <v>355000</v>
      </c>
      <c r="L92" s="24"/>
      <c r="M92" s="24"/>
    </row>
    <row r="93" spans="1:13" ht="60" x14ac:dyDescent="0.25">
      <c r="A93" s="23" t="s">
        <v>73</v>
      </c>
      <c r="B93" s="34" t="s">
        <v>86</v>
      </c>
      <c r="C93" s="25" t="s">
        <v>54</v>
      </c>
      <c r="D93" s="25">
        <v>4</v>
      </c>
      <c r="E93" s="26">
        <f t="shared" si="14"/>
        <v>80000</v>
      </c>
      <c r="F93" s="58">
        <f t="shared" si="15"/>
        <v>320000</v>
      </c>
      <c r="G93" s="60">
        <f t="shared" ref="G93" si="17">F93*E93</f>
        <v>25600000000</v>
      </c>
      <c r="H93" s="29">
        <v>75000</v>
      </c>
      <c r="I93" s="30">
        <v>95000</v>
      </c>
      <c r="J93" s="30">
        <v>70000</v>
      </c>
      <c r="K93" s="80">
        <f t="shared" si="16"/>
        <v>80000</v>
      </c>
      <c r="L93" s="24"/>
      <c r="M93" s="24"/>
    </row>
    <row r="94" spans="1:13" ht="75" x14ac:dyDescent="0.25">
      <c r="A94" s="23" t="s">
        <v>75</v>
      </c>
      <c r="B94" s="34" t="s">
        <v>87</v>
      </c>
      <c r="C94" s="25" t="s">
        <v>54</v>
      </c>
      <c r="D94" s="35">
        <v>416</v>
      </c>
      <c r="E94" s="26">
        <f t="shared" si="14"/>
        <v>32600</v>
      </c>
      <c r="F94" s="36">
        <f t="shared" si="15"/>
        <v>13561600</v>
      </c>
      <c r="G94" s="37">
        <f>F94*E94</f>
        <v>442108160000</v>
      </c>
      <c r="H94" s="29">
        <v>28700</v>
      </c>
      <c r="I94" s="30">
        <v>35000</v>
      </c>
      <c r="J94" s="30">
        <v>34100</v>
      </c>
      <c r="K94" s="80">
        <f t="shared" si="16"/>
        <v>32600</v>
      </c>
      <c r="L94" s="24"/>
      <c r="M94" s="24"/>
    </row>
    <row r="95" spans="1:13" ht="75" x14ac:dyDescent="0.25">
      <c r="A95" s="23">
        <v>1.5</v>
      </c>
      <c r="B95" s="34" t="s">
        <v>88</v>
      </c>
      <c r="C95" s="25" t="s">
        <v>71</v>
      </c>
      <c r="D95" s="35">
        <v>50</v>
      </c>
      <c r="E95" s="26">
        <f t="shared" si="14"/>
        <v>20866.666666666668</v>
      </c>
      <c r="F95" s="58">
        <f t="shared" si="15"/>
        <v>1043333.3333333334</v>
      </c>
      <c r="G95" s="60">
        <f>F95*E95</f>
        <v>21770888888.888889</v>
      </c>
      <c r="H95" s="29">
        <v>15800</v>
      </c>
      <c r="I95" s="30">
        <v>21400</v>
      </c>
      <c r="J95" s="30">
        <v>25400</v>
      </c>
      <c r="K95" s="80">
        <f t="shared" si="16"/>
        <v>20866.666666666668</v>
      </c>
      <c r="L95" s="24"/>
      <c r="M95" s="24"/>
    </row>
    <row r="96" spans="1:13" ht="75" x14ac:dyDescent="0.25">
      <c r="A96" s="23" t="s">
        <v>79</v>
      </c>
      <c r="B96" s="34" t="s">
        <v>89</v>
      </c>
      <c r="C96" s="25" t="s">
        <v>71</v>
      </c>
      <c r="D96" s="35">
        <v>16</v>
      </c>
      <c r="E96" s="26">
        <f t="shared" si="14"/>
        <v>253333.33333333334</v>
      </c>
      <c r="F96" s="58">
        <f t="shared" si="15"/>
        <v>4053333.3333333335</v>
      </c>
      <c r="G96" s="60">
        <f>F96*E96</f>
        <v>1026844444444.4446</v>
      </c>
      <c r="H96" s="29">
        <v>250000</v>
      </c>
      <c r="I96" s="30">
        <v>270000</v>
      </c>
      <c r="J96" s="30">
        <v>240000</v>
      </c>
      <c r="K96" s="80">
        <f t="shared" si="16"/>
        <v>253333.33333333334</v>
      </c>
      <c r="L96" s="24"/>
      <c r="M96" s="24"/>
    </row>
    <row r="97" spans="1:13" ht="90" x14ac:dyDescent="0.25">
      <c r="A97" s="23" t="s">
        <v>90</v>
      </c>
      <c r="B97" s="34" t="s">
        <v>91</v>
      </c>
      <c r="C97" s="25" t="s">
        <v>31</v>
      </c>
      <c r="D97" s="35">
        <v>2</v>
      </c>
      <c r="E97" s="26">
        <f t="shared" si="14"/>
        <v>5266666.666666667</v>
      </c>
      <c r="F97" s="58">
        <f t="shared" si="15"/>
        <v>10533333.333333334</v>
      </c>
      <c r="G97" s="60">
        <f>F97*E97</f>
        <v>55475555555555.563</v>
      </c>
      <c r="H97" s="29">
        <v>5200000</v>
      </c>
      <c r="I97" s="30">
        <v>5600000</v>
      </c>
      <c r="J97" s="30">
        <v>5000000</v>
      </c>
      <c r="K97" s="80">
        <f t="shared" si="16"/>
        <v>5266666.666666667</v>
      </c>
      <c r="L97" s="24"/>
      <c r="M97" s="24"/>
    </row>
    <row r="98" spans="1:13" ht="60.75" thickBot="1" x14ac:dyDescent="0.3">
      <c r="A98" s="38" t="s">
        <v>92</v>
      </c>
      <c r="B98" s="39" t="s">
        <v>93</v>
      </c>
      <c r="C98" s="40" t="s">
        <v>71</v>
      </c>
      <c r="D98" s="61">
        <v>84</v>
      </c>
      <c r="E98" s="41">
        <f t="shared" si="14"/>
        <v>15233.333333333334</v>
      </c>
      <c r="F98" s="59">
        <f t="shared" si="15"/>
        <v>1279600</v>
      </c>
      <c r="G98" s="60">
        <f>F98*E98</f>
        <v>19492573333.333336</v>
      </c>
      <c r="H98" s="43">
        <v>11700</v>
      </c>
      <c r="I98" s="44">
        <v>15000</v>
      </c>
      <c r="J98" s="44">
        <v>19000</v>
      </c>
      <c r="K98" s="81">
        <f t="shared" si="16"/>
        <v>15233.333333333334</v>
      </c>
      <c r="L98" s="24"/>
      <c r="M98" s="24"/>
    </row>
    <row r="99" spans="1:13" ht="15.75" thickBot="1" x14ac:dyDescent="0.3"/>
    <row r="100" spans="1:13" x14ac:dyDescent="0.25">
      <c r="C100" s="46" t="s">
        <v>34</v>
      </c>
      <c r="D100" s="47"/>
      <c r="E100" s="48"/>
      <c r="F100" s="49">
        <f>SUM(F91:F99)</f>
        <v>36456700</v>
      </c>
    </row>
    <row r="101" spans="1:13" x14ac:dyDescent="0.25">
      <c r="C101" s="50" t="s">
        <v>35</v>
      </c>
      <c r="D101" s="51" t="s">
        <v>35</v>
      </c>
      <c r="E101" s="52">
        <v>0.1</v>
      </c>
      <c r="F101" s="53">
        <f>+F100*E101</f>
        <v>3645670</v>
      </c>
    </row>
    <row r="102" spans="1:13" x14ac:dyDescent="0.25">
      <c r="C102" s="50" t="s">
        <v>36</v>
      </c>
      <c r="D102" s="51" t="s">
        <v>36</v>
      </c>
      <c r="E102" s="52">
        <v>0.05</v>
      </c>
      <c r="F102" s="53">
        <f>+F100*E102</f>
        <v>1822835</v>
      </c>
    </row>
    <row r="103" spans="1:13" x14ac:dyDescent="0.25">
      <c r="C103" s="50" t="s">
        <v>37</v>
      </c>
      <c r="D103" s="51" t="s">
        <v>37</v>
      </c>
      <c r="E103" s="52">
        <v>0.05</v>
      </c>
      <c r="F103" s="53">
        <f>+F100*E103</f>
        <v>1822835</v>
      </c>
    </row>
    <row r="104" spans="1:13" x14ac:dyDescent="0.25">
      <c r="C104" s="50" t="s">
        <v>38</v>
      </c>
      <c r="D104" s="51" t="s">
        <v>38</v>
      </c>
      <c r="E104" s="52">
        <v>0.19</v>
      </c>
      <c r="F104" s="53">
        <f>+F103*E104</f>
        <v>346338.65</v>
      </c>
    </row>
    <row r="105" spans="1:13" ht="15.75" thickBot="1" x14ac:dyDescent="0.3">
      <c r="C105" s="54" t="s">
        <v>39</v>
      </c>
      <c r="D105" s="55"/>
      <c r="E105" s="56"/>
      <c r="F105" s="57">
        <f>SUM(F100:F104)</f>
        <v>44094378.649999999</v>
      </c>
    </row>
    <row r="107" spans="1:13" ht="15.75" thickBot="1" x14ac:dyDescent="0.3"/>
    <row r="108" spans="1:13" ht="19.5" customHeight="1" x14ac:dyDescent="0.25">
      <c r="A108"/>
      <c r="C108" s="62" t="s">
        <v>94</v>
      </c>
      <c r="D108" s="63"/>
      <c r="E108" s="63"/>
      <c r="F108" s="63"/>
      <c r="G108" s="63"/>
      <c r="H108" s="63"/>
      <c r="I108" s="64"/>
      <c r="J108" s="65"/>
      <c r="K108" s="83" t="s">
        <v>34</v>
      </c>
      <c r="L108" s="84"/>
      <c r="M108" s="86"/>
    </row>
    <row r="109" spans="1:13" ht="16.5" customHeight="1" thickBot="1" x14ac:dyDescent="0.3">
      <c r="A109"/>
      <c r="C109" s="66"/>
      <c r="D109" s="67" t="str">
        <f>+A4</f>
        <v>CANCHA DE TENIS EN POLVO DE LADRILLO - SEDE SOCHAGOTA</v>
      </c>
      <c r="E109" s="67"/>
      <c r="F109" s="67"/>
      <c r="G109" s="67"/>
      <c r="H109" s="67"/>
      <c r="I109" s="68">
        <f>+F30</f>
        <v>197113543.03100005</v>
      </c>
      <c r="J109" s="65"/>
      <c r="K109" s="85" t="s">
        <v>35</v>
      </c>
      <c r="L109" s="52">
        <v>0.1</v>
      </c>
      <c r="M109" s="24"/>
    </row>
    <row r="110" spans="1:13" ht="19.5" x14ac:dyDescent="0.25">
      <c r="A110"/>
      <c r="C110" s="62" t="s">
        <v>95</v>
      </c>
      <c r="D110" s="63"/>
      <c r="E110" s="63"/>
      <c r="F110" s="63"/>
      <c r="G110" s="63"/>
      <c r="H110" s="63"/>
      <c r="I110" s="64"/>
      <c r="J110" s="65"/>
      <c r="K110" s="85" t="s">
        <v>36</v>
      </c>
      <c r="L110" s="52">
        <v>0.05</v>
      </c>
      <c r="M110" s="24"/>
    </row>
    <row r="111" spans="1:13" ht="15.75" x14ac:dyDescent="0.25">
      <c r="A111"/>
      <c r="C111" s="69"/>
      <c r="D111" s="70" t="str">
        <f>+A33</f>
        <v>CANCHA DE TENIS EN POLVO DE LADRILLO - SEDE LAS MERCEDES</v>
      </c>
      <c r="E111" s="70"/>
      <c r="F111" s="70"/>
      <c r="G111" s="70"/>
      <c r="H111" s="70"/>
      <c r="I111" s="31">
        <f>+F66</f>
        <v>117059355.79216668</v>
      </c>
      <c r="J111" s="65"/>
      <c r="K111" s="85" t="s">
        <v>37</v>
      </c>
      <c r="L111" s="52">
        <v>0.05</v>
      </c>
      <c r="M111" s="24"/>
    </row>
    <row r="112" spans="1:13" ht="15.75" customHeight="1" x14ac:dyDescent="0.25">
      <c r="A112"/>
      <c r="C112" s="71"/>
      <c r="D112" s="70" t="str">
        <f>+A68</f>
        <v>CANCHA DE TENIS EN PAVIMENTO - SEDE LAS MERCEDES</v>
      </c>
      <c r="E112" s="70"/>
      <c r="F112" s="70"/>
      <c r="G112" s="70"/>
      <c r="H112" s="70"/>
      <c r="I112" s="31">
        <f>+F85</f>
        <v>52872083</v>
      </c>
      <c r="J112" s="65"/>
      <c r="K112" s="85" t="s">
        <v>38</v>
      </c>
      <c r="L112" s="52">
        <v>0.19</v>
      </c>
      <c r="M112" s="24"/>
    </row>
    <row r="113" spans="1:13" ht="16.5" thickBot="1" x14ac:dyDescent="0.3">
      <c r="A113"/>
      <c r="C113" s="72"/>
      <c r="D113" s="73" t="str">
        <f>+A87</f>
        <v>CANCHA MULTIPLE - SEDE LAS MERCEDES</v>
      </c>
      <c r="E113" s="73"/>
      <c r="F113" s="73"/>
      <c r="G113" s="73"/>
      <c r="H113" s="73"/>
      <c r="I113" s="45">
        <f>+F105</f>
        <v>44094378.649999999</v>
      </c>
      <c r="J113" s="65"/>
      <c r="K113" s="54" t="s">
        <v>39</v>
      </c>
      <c r="L113" s="55"/>
      <c r="M113" s="56"/>
    </row>
    <row r="114" spans="1:13" ht="15.75" thickBot="1" x14ac:dyDescent="0.3"/>
    <row r="115" spans="1:13" ht="20.25" thickBot="1" x14ac:dyDescent="0.35">
      <c r="C115" s="74" t="s">
        <v>96</v>
      </c>
      <c r="D115" s="75"/>
      <c r="E115" s="75"/>
      <c r="F115" s="75"/>
      <c r="G115" s="75"/>
      <c r="H115" s="75"/>
      <c r="I115" s="76">
        <f>SUM(I109:I114)</f>
        <v>411139360.4731667</v>
      </c>
    </row>
  </sheetData>
  <mergeCells count="50">
    <mergeCell ref="M1:M4"/>
    <mergeCell ref="C110:H110"/>
    <mergeCell ref="D111:H111"/>
    <mergeCell ref="D112:H112"/>
    <mergeCell ref="D113:H113"/>
    <mergeCell ref="C115:H115"/>
    <mergeCell ref="L1:L4"/>
    <mergeCell ref="K113:L113"/>
    <mergeCell ref="C102:D102"/>
    <mergeCell ref="C103:D103"/>
    <mergeCell ref="C104:D104"/>
    <mergeCell ref="C105:D105"/>
    <mergeCell ref="C108:H108"/>
    <mergeCell ref="D109:H109"/>
    <mergeCell ref="C84:D84"/>
    <mergeCell ref="C85:D85"/>
    <mergeCell ref="A87:K87"/>
    <mergeCell ref="B90:C90"/>
    <mergeCell ref="C100:D100"/>
    <mergeCell ref="C101:D101"/>
    <mergeCell ref="A68:K68"/>
    <mergeCell ref="B71:D71"/>
    <mergeCell ref="C80:D80"/>
    <mergeCell ref="C81:D81"/>
    <mergeCell ref="C82:D82"/>
    <mergeCell ref="C83:D83"/>
    <mergeCell ref="C61:D61"/>
    <mergeCell ref="C62:D62"/>
    <mergeCell ref="C63:D63"/>
    <mergeCell ref="C64:D64"/>
    <mergeCell ref="C65:D65"/>
    <mergeCell ref="C66:D66"/>
    <mergeCell ref="A33:K33"/>
    <mergeCell ref="B36:C36"/>
    <mergeCell ref="B42:C42"/>
    <mergeCell ref="B49:C49"/>
    <mergeCell ref="B54:C54"/>
    <mergeCell ref="B58:C58"/>
    <mergeCell ref="C25:D25"/>
    <mergeCell ref="C26:D26"/>
    <mergeCell ref="C27:D27"/>
    <mergeCell ref="C28:D28"/>
    <mergeCell ref="C29:D29"/>
    <mergeCell ref="C30:D30"/>
    <mergeCell ref="A1:K3"/>
    <mergeCell ref="A4:K4"/>
    <mergeCell ref="B10:C10"/>
    <mergeCell ref="B15:C15"/>
    <mergeCell ref="B18:C18"/>
    <mergeCell ref="B22:C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2024-10-02T18:32:54Z</dcterms:created>
  <dcterms:modified xsi:type="dcterms:W3CDTF">2024-10-02T18:37:21Z</dcterms:modified>
</cp:coreProperties>
</file>