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-OP~1\AppData\Local\Temp\BNZ.671976631d5e5f5e\"/>
    </mc:Choice>
  </mc:AlternateContent>
  <xr:revisionPtr revIDLastSave="0" documentId="13_ncr:1_{585C720B-8FC1-4646-A661-DDF02976DAA4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Anexo No. 6" sheetId="1" r:id="rId1"/>
    <sheet name="original inicial " sheetId="3" state="hidden" r:id="rId2"/>
  </sheets>
  <definedNames>
    <definedName name="_xlnm.Print_Area" localSheetId="0">'Anexo No. 6'!$A$2:$K$44</definedName>
    <definedName name="_xlnm.Print_Area" localSheetId="1">'original inicial '!$A$1:$AX$41</definedName>
    <definedName name="_xlnm.Print_Titles" localSheetId="0">'Anexo No. 6'!$2:$10</definedName>
    <definedName name="_xlnm.Print_Titles" localSheetId="1">'original inicial '!$4:$4</definedName>
  </definedNames>
  <calcPr calcId="191029"/>
</workbook>
</file>

<file path=xl/calcChain.xml><?xml version="1.0" encoding="utf-8"?>
<calcChain xmlns="http://schemas.openxmlformats.org/spreadsheetml/2006/main">
  <c r="I11" i="1" l="1"/>
  <c r="I12" i="1"/>
  <c r="I13" i="1"/>
  <c r="I14" i="1"/>
  <c r="I15" i="1"/>
  <c r="AR27" i="3" l="1"/>
  <c r="AS27" i="3" s="1"/>
  <c r="AT27" i="3" s="1"/>
  <c r="AC27" i="3"/>
  <c r="AD27" i="3" s="1"/>
  <c r="AE27" i="3" s="1"/>
  <c r="N27" i="3"/>
  <c r="O27" i="3" s="1"/>
  <c r="I27" i="3"/>
  <c r="J27" i="3" s="1"/>
  <c r="AR26" i="3"/>
  <c r="AS26" i="3" s="1"/>
  <c r="AT26" i="3" s="1"/>
  <c r="AC26" i="3"/>
  <c r="AD26" i="3" s="1"/>
  <c r="AE26" i="3" s="1"/>
  <c r="O26" i="3"/>
  <c r="I26" i="3"/>
  <c r="J26" i="3" s="1"/>
  <c r="BD26" i="3" s="1"/>
  <c r="AR25" i="3"/>
  <c r="AS25" i="3" s="1"/>
  <c r="AT25" i="3" s="1"/>
  <c r="AM25" i="3"/>
  <c r="AN25" i="3" s="1"/>
  <c r="AO25" i="3" s="1"/>
  <c r="AC25" i="3"/>
  <c r="AD25" i="3" s="1"/>
  <c r="X25" i="3"/>
  <c r="Y25" i="3" s="1"/>
  <c r="Z25" i="3" s="1"/>
  <c r="S25" i="3"/>
  <c r="T25" i="3" s="1"/>
  <c r="N25" i="3"/>
  <c r="O25" i="3" s="1"/>
  <c r="AR24" i="3"/>
  <c r="AS24" i="3" s="1"/>
  <c r="AC24" i="3"/>
  <c r="AD24" i="3" s="1"/>
  <c r="AE24" i="3" s="1"/>
  <c r="S24" i="3"/>
  <c r="T24" i="3" s="1"/>
  <c r="N24" i="3"/>
  <c r="O24" i="3" s="1"/>
  <c r="AR23" i="3"/>
  <c r="AS23" i="3" s="1"/>
  <c r="AT23" i="3" s="1"/>
  <c r="AC23" i="3"/>
  <c r="AD23" i="3" s="1"/>
  <c r="AE23" i="3" s="1"/>
  <c r="N23" i="3"/>
  <c r="O23" i="3" s="1"/>
  <c r="I23" i="3"/>
  <c r="J23" i="3" s="1"/>
  <c r="AR22" i="3"/>
  <c r="AS22" i="3" s="1"/>
  <c r="AT22" i="3" s="1"/>
  <c r="AC22" i="3"/>
  <c r="AD22" i="3" s="1"/>
  <c r="AE22" i="3" s="1"/>
  <c r="T22" i="3"/>
  <c r="U22" i="3" s="1"/>
  <c r="S22" i="3"/>
  <c r="N22" i="3"/>
  <c r="O22" i="3" s="1"/>
  <c r="AR21" i="3"/>
  <c r="AS21" i="3" s="1"/>
  <c r="AT21" i="3" s="1"/>
  <c r="AH21" i="3"/>
  <c r="AI21" i="3" s="1"/>
  <c r="AJ21" i="3" s="1"/>
  <c r="AC21" i="3"/>
  <c r="AD21" i="3" s="1"/>
  <c r="AE21" i="3" s="1"/>
  <c r="S21" i="3"/>
  <c r="T21" i="3" s="1"/>
  <c r="U21" i="3" s="1"/>
  <c r="N21" i="3"/>
  <c r="O21" i="3" s="1"/>
  <c r="I21" i="3"/>
  <c r="J21" i="3" s="1"/>
  <c r="AS20" i="3"/>
  <c r="AT20" i="3" s="1"/>
  <c r="AR20" i="3"/>
  <c r="AH20" i="3"/>
  <c r="AI20" i="3" s="1"/>
  <c r="AJ20" i="3" s="1"/>
  <c r="AJ28" i="3" s="1"/>
  <c r="AE20" i="3"/>
  <c r="AD20" i="3"/>
  <c r="AC20" i="3"/>
  <c r="S20" i="3"/>
  <c r="T20" i="3" s="1"/>
  <c r="U20" i="3" s="1"/>
  <c r="N20" i="3"/>
  <c r="O20" i="3" s="1"/>
  <c r="J20" i="3"/>
  <c r="I20" i="3"/>
  <c r="AR19" i="3"/>
  <c r="AS19" i="3" s="1"/>
  <c r="AT19" i="3" s="1"/>
  <c r="AC19" i="3"/>
  <c r="AD19" i="3" s="1"/>
  <c r="O19" i="3"/>
  <c r="N19" i="3"/>
  <c r="I19" i="3"/>
  <c r="J19" i="3" s="1"/>
  <c r="AR18" i="3"/>
  <c r="AS18" i="3" s="1"/>
  <c r="AT18" i="3" s="1"/>
  <c r="AC18" i="3"/>
  <c r="AD18" i="3" s="1"/>
  <c r="AE18" i="3" s="1"/>
  <c r="X18" i="3"/>
  <c r="Y18" i="3" s="1"/>
  <c r="Z18" i="3" s="1"/>
  <c r="N18" i="3"/>
  <c r="O18" i="3" s="1"/>
  <c r="I18" i="3"/>
  <c r="J18" i="3" s="1"/>
  <c r="AR17" i="3"/>
  <c r="AS17" i="3" s="1"/>
  <c r="AT17" i="3" s="1"/>
  <c r="AC17" i="3"/>
  <c r="AD17" i="3" s="1"/>
  <c r="AE17" i="3" s="1"/>
  <c r="N17" i="3"/>
  <c r="O17" i="3" s="1"/>
  <c r="I17" i="3"/>
  <c r="J17" i="3" s="1"/>
  <c r="BD17" i="3" s="1"/>
  <c r="AR16" i="3"/>
  <c r="AS16" i="3" s="1"/>
  <c r="AT16" i="3" s="1"/>
  <c r="AC16" i="3"/>
  <c r="AD16" i="3" s="1"/>
  <c r="AE16" i="3" s="1"/>
  <c r="N16" i="3"/>
  <c r="O16" i="3" s="1"/>
  <c r="AR15" i="3"/>
  <c r="AS15" i="3" s="1"/>
  <c r="AT15" i="3" s="1"/>
  <c r="AC15" i="3"/>
  <c r="AD15" i="3" s="1"/>
  <c r="AE15" i="3" s="1"/>
  <c r="N15" i="3"/>
  <c r="O15" i="3" s="1"/>
  <c r="AR14" i="3"/>
  <c r="AS14" i="3" s="1"/>
  <c r="AT14" i="3" s="1"/>
  <c r="AM14" i="3"/>
  <c r="AN14" i="3" s="1"/>
  <c r="AO14" i="3" s="1"/>
  <c r="AC14" i="3"/>
  <c r="AD14" i="3" s="1"/>
  <c r="AE14" i="3" s="1"/>
  <c r="X14" i="3"/>
  <c r="Y14" i="3" s="1"/>
  <c r="Z14" i="3" s="1"/>
  <c r="N14" i="3"/>
  <c r="O14" i="3" s="1"/>
  <c r="AZ14" i="3" s="1"/>
  <c r="BA14" i="3" s="1"/>
  <c r="AS13" i="3"/>
  <c r="AT13" i="3" s="1"/>
  <c r="AR13" i="3"/>
  <c r="AM13" i="3"/>
  <c r="AN13" i="3" s="1"/>
  <c r="AO13" i="3" s="1"/>
  <c r="AC13" i="3"/>
  <c r="AD13" i="3" s="1"/>
  <c r="AE13" i="3" s="1"/>
  <c r="X13" i="3"/>
  <c r="Y13" i="3" s="1"/>
  <c r="Z13" i="3" s="1"/>
  <c r="N13" i="3"/>
  <c r="O13" i="3" s="1"/>
  <c r="AS12" i="3"/>
  <c r="AT12" i="3" s="1"/>
  <c r="AR12" i="3"/>
  <c r="AM12" i="3"/>
  <c r="AN12" i="3" s="1"/>
  <c r="AO12" i="3" s="1"/>
  <c r="AC12" i="3"/>
  <c r="AD12" i="3" s="1"/>
  <c r="AE12" i="3" s="1"/>
  <c r="X12" i="3"/>
  <c r="Y12" i="3" s="1"/>
  <c r="Z12" i="3" s="1"/>
  <c r="S12" i="3"/>
  <c r="T12" i="3" s="1"/>
  <c r="U12" i="3" s="1"/>
  <c r="N12" i="3"/>
  <c r="O12" i="3" s="1"/>
  <c r="BD19" i="3" l="1"/>
  <c r="K19" i="3"/>
  <c r="AZ21" i="3"/>
  <c r="BA21" i="3" s="1"/>
  <c r="P21" i="3"/>
  <c r="AV21" i="3"/>
  <c r="AW21" i="3" s="1"/>
  <c r="BD13" i="3"/>
  <c r="AV13" i="3"/>
  <c r="AW13" i="3" s="1"/>
  <c r="AV24" i="3"/>
  <c r="AW24" i="3" s="1"/>
  <c r="P24" i="3"/>
  <c r="AV25" i="3"/>
  <c r="AW25" i="3" s="1"/>
  <c r="P25" i="3"/>
  <c r="AE19" i="3"/>
  <c r="AZ19" i="3"/>
  <c r="BA19" i="3" s="1"/>
  <c r="AZ20" i="3"/>
  <c r="BA20" i="3" s="1"/>
  <c r="P20" i="3"/>
  <c r="AV20" i="3"/>
  <c r="AW20" i="3" s="1"/>
  <c r="AV19" i="3"/>
  <c r="AW19" i="3" s="1"/>
  <c r="BD20" i="3"/>
  <c r="AV26" i="3"/>
  <c r="AW26" i="3" s="1"/>
  <c r="AV18" i="3"/>
  <c r="AW18" i="3" s="1"/>
  <c r="AZ18" i="3"/>
  <c r="BA18" i="3" s="1"/>
  <c r="P18" i="3"/>
  <c r="BD24" i="3"/>
  <c r="U24" i="3"/>
  <c r="BC24" i="3"/>
  <c r="AE25" i="3"/>
  <c r="AZ25" i="3"/>
  <c r="BA25" i="3" s="1"/>
  <c r="BD27" i="3"/>
  <c r="BC27" i="3"/>
  <c r="K27" i="3"/>
  <c r="AE28" i="3"/>
  <c r="P17" i="3"/>
  <c r="AZ17" i="3"/>
  <c r="BA17" i="3" s="1"/>
  <c r="AV17" i="3"/>
  <c r="AW17" i="3" s="1"/>
  <c r="P27" i="3"/>
  <c r="AZ27" i="3"/>
  <c r="BA27" i="3" s="1"/>
  <c r="AV27" i="3"/>
  <c r="AW27" i="3" s="1"/>
  <c r="AZ12" i="3"/>
  <c r="BA12" i="3" s="1"/>
  <c r="P12" i="3"/>
  <c r="BC12" i="3"/>
  <c r="AV12" i="3"/>
  <c r="AW12" i="3" s="1"/>
  <c r="BD12" i="3"/>
  <c r="AO28" i="3"/>
  <c r="AV16" i="3"/>
  <c r="AW16" i="3" s="1"/>
  <c r="BD16" i="3"/>
  <c r="P16" i="3"/>
  <c r="BC16" i="3"/>
  <c r="AZ16" i="3"/>
  <c r="BA16" i="3" s="1"/>
  <c r="BC21" i="3"/>
  <c r="K21" i="3"/>
  <c r="BD21" i="3"/>
  <c r="U25" i="3"/>
  <c r="U28" i="3" s="1"/>
  <c r="BC25" i="3"/>
  <c r="AZ22" i="3"/>
  <c r="BA22" i="3" s="1"/>
  <c r="P22" i="3"/>
  <c r="AV22" i="3"/>
  <c r="AW22" i="3" s="1"/>
  <c r="BD22" i="3"/>
  <c r="BC22" i="3"/>
  <c r="K23" i="3"/>
  <c r="BD23" i="3"/>
  <c r="BC23" i="3"/>
  <c r="BC15" i="3"/>
  <c r="AZ15" i="3"/>
  <c r="BA15" i="3" s="1"/>
  <c r="AV15" i="3"/>
  <c r="AW15" i="3" s="1"/>
  <c r="BD15" i="3"/>
  <c r="BF15" i="3" s="1"/>
  <c r="P15" i="3"/>
  <c r="AT24" i="3"/>
  <c r="AT28" i="3" s="1"/>
  <c r="AZ24" i="3"/>
  <c r="BA24" i="3" s="1"/>
  <c r="Z28" i="3"/>
  <c r="BD18" i="3"/>
  <c r="K18" i="3"/>
  <c r="BC18" i="3"/>
  <c r="AZ23" i="3"/>
  <c r="BA23" i="3" s="1"/>
  <c r="AZ13" i="3"/>
  <c r="BA13" i="3" s="1"/>
  <c r="BC14" i="3"/>
  <c r="AZ26" i="3"/>
  <c r="BA26" i="3" s="1"/>
  <c r="P14" i="3"/>
  <c r="BD14" i="3"/>
  <c r="K17" i="3"/>
  <c r="K20" i="3"/>
  <c r="P23" i="3"/>
  <c r="K26" i="3"/>
  <c r="BC13" i="3"/>
  <c r="BF13" i="3" s="1"/>
  <c r="AV14" i="3"/>
  <c r="AW14" i="3" s="1"/>
  <c r="BC19" i="3"/>
  <c r="BF19" i="3" s="1"/>
  <c r="AV23" i="3"/>
  <c r="AW23" i="3" s="1"/>
  <c r="BC26" i="3"/>
  <c r="BF26" i="3" s="1"/>
  <c r="P13" i="3"/>
  <c r="BC17" i="3"/>
  <c r="BF17" i="3" s="1"/>
  <c r="P19" i="3"/>
  <c r="BC20" i="3"/>
  <c r="BF20" i="3" s="1"/>
  <c r="BD25" i="3"/>
  <c r="BF25" i="3" s="1"/>
  <c r="P26" i="3"/>
  <c r="BF12" i="3" l="1"/>
  <c r="BF18" i="3"/>
  <c r="BA28" i="3"/>
  <c r="BF23" i="3"/>
  <c r="K28" i="3"/>
  <c r="AW28" i="3"/>
  <c r="BA30" i="3" s="1"/>
  <c r="BF14" i="3"/>
  <c r="BF27" i="3"/>
  <c r="BF24" i="3"/>
  <c r="BF22" i="3"/>
  <c r="BF21" i="3"/>
  <c r="BF16" i="3"/>
  <c r="P28" i="3"/>
  <c r="J12" i="1" l="1"/>
  <c r="J13" i="1"/>
  <c r="J14" i="1"/>
  <c r="J15" i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J25" i="1"/>
  <c r="I26" i="1"/>
  <c r="J26" i="1" s="1"/>
  <c r="J11" i="1"/>
  <c r="K25" i="1" l="1"/>
  <c r="K11" i="1"/>
  <c r="K12" i="1"/>
  <c r="K24" i="1"/>
  <c r="K22" i="1"/>
  <c r="K16" i="1"/>
  <c r="K18" i="1"/>
  <c r="K20" i="1"/>
  <c r="K14" i="1"/>
  <c r="K26" i="1"/>
  <c r="K23" i="1"/>
  <c r="K17" i="1"/>
  <c r="K19" i="1"/>
  <c r="K13" i="1"/>
  <c r="K21" i="1"/>
  <c r="K15" i="1"/>
  <c r="K27" i="1" l="1"/>
</calcChain>
</file>

<file path=xl/sharedStrings.xml><?xml version="1.0" encoding="utf-8"?>
<sst xmlns="http://schemas.openxmlformats.org/spreadsheetml/2006/main" count="232" uniqueCount="94">
  <si>
    <t>INFORMACIÓN DE LA COMPRA O SERVICIO</t>
  </si>
  <si>
    <t>Objeto a contratar:</t>
  </si>
  <si>
    <t>DESCRIPCIÓN Y ESTUDIO DE MERCADO DE LA ADQUISIÓN</t>
  </si>
  <si>
    <t>Valor Unitario</t>
  </si>
  <si>
    <t>IVA</t>
  </si>
  <si>
    <t>TOTAL PRECIO No.1</t>
  </si>
  <si>
    <t>TOTAL PRECIO No.2</t>
  </si>
  <si>
    <t>Valor Total</t>
  </si>
  <si>
    <t xml:space="preserve">MEDIDA ARITMETICA </t>
  </si>
  <si>
    <t xml:space="preserve">VALOR REFERENCIA </t>
  </si>
  <si>
    <t xml:space="preserve">TOTAL PRECIO REFERENCIA </t>
  </si>
  <si>
    <t>TOTAL PRECIO REFERENCIA X (TIEMPO REQUERIDO)</t>
  </si>
  <si>
    <t>TOTAL PRECIO No.1 X  (TIEMPO REQUERIDO)</t>
  </si>
  <si>
    <t>TOTAL PRECIO No.2 X  (TIEMPO REQUERIDO)</t>
  </si>
  <si>
    <t>(MEDIDA UTILIZADA)</t>
  </si>
  <si>
    <t xml:space="preserve">Valor Unitario con Iva incluido </t>
  </si>
  <si>
    <t>ÍTEM</t>
  </si>
  <si>
    <t>NOMBRE / DESCRIPCION</t>
  </si>
  <si>
    <t>ESPECIFICACIÓN TÉCNICA</t>
  </si>
  <si>
    <t>UNIDAD DE MEDIDA</t>
  </si>
  <si>
    <t>CANTIDAD</t>
  </si>
  <si>
    <t>CAMILLA DE TRANSPORTE</t>
  </si>
  <si>
    <t>• DE CUATRO SECCIONES: UNA FIJA Y TRES MÓVILES
• BARANDA DE SEGURIDAD CON DOBLE SECCIÓN CON SEGURO DE LIBERACIÓN ASISTIDO POR AMORTIGUADOR NEUMÁTICO.
• INDICADOR DE ANGULO INTEGRADO EN BARANDAS 
• PORTA SUEROS GRADUABLE CON GANCHO DOBLE 
• LUZ PENUMBRA 
• BOTÓN CPR (ELÉCTRICO)
• RUDAS CON FRENO INDIVIDUAL 
• CONTROL MANUAL 
• RESPALDO DE BATERÍA EN CASO DE FALLAS EN EL SISTEMA ELÉCTRICO.
• COLCHÓN INCLUIDO 
• DIMENSIONES EXTERNAS LARGO DE 210 CM HASTA 215 CM 
• DIMENSIONES EXTERNAS ANCHO DE 100CM HASTA 105CM
MOVIMIENTOS MÍNIMOS FLEXIÓN ESPALDA 0° A 70° FLEXIÓN RODILLAS 0° A 40° ALTURA MÍNIMA 45CM  HASTA 48 CM ALTURA MÁXIMA DE 78 CM HASTA 80 CM</t>
  </si>
  <si>
    <t xml:space="preserve">
MESA PUENTE
</t>
  </si>
  <si>
    <t>• SUPERFICIE FABRICADA EN POLÍMERO TERMOFORMADO DE ALTA
• LARGO ENTRE 75 HASTA 84 CM 
• ANCHO ENTRE 35 HASTA 38 CM 
• CAPACIDAD DE CARGA SEGURA ENTRE (20 KG O SUPERIOR).
• AJUSTE DE ALTURA MECÁNICA ASISTIDA POR PERILLA EN POLÍMERO.
• RUEDAS EN POLIURETANO LIBRES DE MANTENIMIENTO.
ESTRUCTURA FABRICADA EN LÁMINA Y TUBERÍA DE ACERO COLD ROLLED DE ALTA RESISTENCIA.</t>
  </si>
  <si>
    <t>MESA DE NOCHE</t>
  </si>
  <si>
    <t>• SUPERFICIE EN POLÍMERO TERMOFORMADO DE ALTA RESISTENCIA
• CAPACIDAD DE CARGA SEGURA ENTRE (30 Y  40 KG).
• GAVETA CON HALADERA METÁLICA 
• BASE CON NIVELADORES EN POLÍMERO ANTIDESLIZANTE QUE PERMITEN ESTABILIZAR
• ESTRUCTURA EN LÁMINA Y TUBERÍA DE ACERO COLD ROLLED,
• TAPONES EN POLÍMERO DE ALTO IMPACTO, ANTIDESLIZANTES.
• ACABADO CON PINTURA EN POLVO EPOXI DE APLICACIÓN ELECTROSTÁTICA RESISTENTE A LA OXIDACIÓN</t>
  </si>
  <si>
    <t>FLUJOMETROS</t>
  </si>
  <si>
    <t>• ESCALA DE 0-15 LPM 
• CONECTOR TIPO CHEMETRON, 
• PRESIÓN MÁXIMA ENTRE 90-100 PSI 
ESCALA DE PRECISIÓN MÍNIMA DE RANGO DE (0,5-1 )LPM.</t>
  </si>
  <si>
    <t>REGULADOR DE PARED</t>
  </si>
  <si>
    <t>• CONECTOR TIPO CHEMETRON 
• ESCALA DE MANÓMETRO DE SUCCIÓN NO INFERIOR   0-760 MMHHG 
• CON TRAMPA DE LÍQUIDOS 
 MODO MECÁNICO DE USO CONTINUO O INTERMITENTE CON PERILLA REGULADORA.</t>
  </si>
  <si>
    <t xml:space="preserve">
SUCCIONADOR PORTÁTIL
</t>
  </si>
  <si>
    <t>• VACÍO MÁXIMO DE 550MMHG A 600MMHG O SUPERIOR  
• VACÍO MÍNIMO DE 150MMGH A 190MMHG, 
• VELOCIDAD DE FLUJO O ASPIRACIÓN DE 20 A 35 L/MIN,
• BOTELLA RECOLECTORA EN MATERIAL PLÁSTICO TRANSPARENTE CON CAPACIDAD DE 800-1200 ML,
AUTOCLAVABLE, CON FILTRO HIDROFÓBICO, ALIMENTACIÓN 100 A 120 VAC 50/60 HZ</t>
  </si>
  <si>
    <t>CARRO DE PARO</t>
  </si>
  <si>
    <t>• CUBIERTA SUPERIOR EN POLÍMERO.
• MANILLAR DE EMPUJE.
• CON MÍNIMO 5 GAVETAS 
• CON PARACHOQUES PERIMETRAL EN GOMA PARA PROTECCIÓN DE LA ESTRUCTURA Y PAREDES.
• SEGURO CON CANDADO Y LLAVE, PERMITE EL BLOQUEO TOTAL DE LAS GAVETAS.
• RUEDAS CON FRENO FABRICADAS EN POLIURETANO, LIBRES DE MANTENIMIENTO.
• CON PORTA SUERO CON GANCHO DE DOBLE
TABLA PARA REANIMACIÓN Y MASAJE CARDÍACO</t>
  </si>
  <si>
    <t>LARINGOSCOPIO</t>
  </si>
  <si>
    <t>• LARINGOSCOPIO DE FIBRA ÓPTICA CON LUZ LED 
•  VALVAS ADULTO, CURVA # (2,3 Y 4) 
VALVAS RECTAS ADULTO (#2,3 Y 4). FABRICADO EN ACERO INOXIDABLE.</t>
  </si>
  <si>
    <t xml:space="preserve">
DESFIBRILADOR
</t>
  </si>
  <si>
    <t>• DESFIBRILADOR MODOS DE FUNCIONAMIENTO MANUAL CON CARDIOVERSIÓN SINCRÓNICA, DEA, MARCAPASOS NO INVASIVO ONDA CUADRADA DE PULSO Y MONITORIZACIÓN 
• CON VISUALIZACIÓN NUMÉRICA EN PANTALLA DE FRECUENCIA CARDIACA, CON DESPLIEGUE DE ONDA DE TRAZO DE 3 O 5 DERIVADAS DE ECG 
•  OPERACIÓN DE FORMA DE ONDA BIFÁSICA, LA ENERGÍA MÁXIMA ES DE AL MENOS 360 JOULES.,
• ÁREA CONDUCTORA DE PALETAS SERÁ &gt; 50CM2 PARA ADULTOS, &gt;15CM2 PARA PEDIATRÍA., 
• FUNCIÓN DE INDICACIÓN DE VOZ INCLUIDA PARA LA DIRECCIÓN DEL OPERADOR.  
• NÚMERO DE DESCARGAS A SER VISUALIZADAS (DURACIÓN TOTAL Y BATERÍA ACTUAL) INSTALACIÓN DE AUTO PRUEBA INCLUIDA
• COMPENSACIÓN AUTOMÁTICA DE IMPEDANCIA. 
•  DESCARGA EXTERNA DE DESFIBRILACIÓN DE ARRANQUE DE CONTROL SOLAMENTE PRESIONANDO AMBOS BOTONES EN LAS PALETAS EXTERNAS. 
• INDICADOR DE ALIMENTACIÓN Y ESTADO DEL BATERÍA REQUERIDOS. 
• PANTALLA DE RANGO MÍNIMO DE 7 A 9 PULGADAS
• ALIMENTACIÓN ELÉCTRICA DE 110V A 60HZ 
•  IMPRESORA TÉRMICA INTEGRADA, 
• TIEMPO DE CARGA A SU CAPACIDAD MÁXIMA DE 360 JULES DEBE SER INFERIOR A 10 SEGUNDOS.
• CABLE DESF/MARCAPASOS/DEA Y UN PADS DESF/MARCAPASOS/DEAEL INCLUIDOS 
• SISTEMA LE INDICACIÓN DE DESCONEXIÓN DE LAS DERIVACIONES SI LOS ELECTRODOS ESTÁN SUELTOS,
•  INDICADOR DE ESTADO DE LA BATERÍA 
•  ALARMA DE BATERÍA BAJA O DAÑADA.</t>
  </si>
  <si>
    <t>MONITOR DE SIGNOS VITALES CON CARRO DE TRANSPORTE</t>
  </si>
  <si>
    <t>• CON CARRO DE TRANSPORTE.
• PANTALLA DE RANGO DE 8 -11 PULGAS 
• PARÁMETROS DE SPO2, NIBP, ECG, TEMPERATURA – LOS DIFERENTES PARÁMETROS DEBEN DE TENER TODOS SUS CABLES ACCESORIOS TIPO ADULTO.  
• MODOS DE CONFIGURACIÓN PARA ADULTO, PEDIÁTRICO Y NEONATAL,
 BATERÍA DE LITIO DE RESPALDO NO INFERIOR A 30 MINUTOS DE DURACIÓN CON CARRO DE TRASPORTE CON BANDEJA O CESTA PARA ACCESORIOS.</t>
  </si>
  <si>
    <t xml:space="preserve">BASCULA ADULTO DIGITAL 
CON CALIBRACIÓN ONAC
</t>
  </si>
  <si>
    <t>• CON CALIBRACIÓN ONAC
• CAPACIDAD MÍNIMA DE  200 KG O SUPERIOR 
• SUPERFICIE ANTIDESLIZANTE
• PANTALLA DIGITAL LCD
AUTO-HOLD, BAJARSE, CONMUTACIÓN KG/LBS/STS, TIP ON (FUNCIÓN DE CONEXIÓN AUTOMÁTICA AL TACTO), DESCONEXIÓN AUTOMÁTICA</t>
  </si>
  <si>
    <t>EQUIPO DE ÓRGANOS PORTÁTIL CON LUZ LED.</t>
  </si>
  <si>
    <t xml:space="preserve">OFTALMOSCOPIO PORTÁTIL 
• CON5 TIPOS DE APERTURAS: MICRO PUNTO, PEQUEÑO, GRANDE, RANURA Y FIJACIÓN
• CON LUZ LED 
OTOSCOPIO PORTÁTIL 
• TRANSMISIÓN DE LUZ POR FIBRA ÓPTICA.
• LUZ LED </t>
  </si>
  <si>
    <t xml:space="preserve">TALLÍMETRO TIPO ESTADIOMETRO
CON CALIBRACIÓN ONAC
</t>
  </si>
  <si>
    <t>• CON CALIBRACIÓN ONAC
• CAPACIDAD DE 200 CM.
• ESCALA DE DIVISIÓN DE 1 MM
• NÚMEROS GRANDEZ CON LATO CONTRASTE PARA FACIL VISUALIZACIÓN
• CON MECAMISMO SEPARADOR DE PARED PARA GARANTIZAR LA ESTABILIDAD DE LA REGLETA DE MEDICIÓN.
• TOPE GRANDE Y ESTABLE PARA DESPLAZAMIENTO SOBRE LA REGLETA DE MEDICIÓN
• CON FUNCIÓN DE BLOQUEO O FIJACIÓN DE LA MEDICIÓN.
• PLACA DE LA BASE ROBUSTA ANTIVIDRATORIA Y ESTABLE QUE GARANTICE LA  ADECUADA INCERSIÓN Y POSICIONAMIENTO VERTICAL DEL ESTADIOMÉTRO
SUPERFICIE DE LA BASE DE MÍNIMO 25 CM DE ANCHO O DE DIÁMETRO. DE ACUERDO A LA TECNOLOGÍA OFERTADA.</t>
  </si>
  <si>
    <t>• LONGITUD ENTRE (1.7 HASTA   2.2) M
• ANCHO DE (64 HASTA 70) CM
• RANGO DE ALTURA DE (85 A 55) CM .
• DIÁMETRO DE RUEDAS ENTRE (10 HASTA 13) CM.
• CAPACIDAD DE TRANSPORTE ENTRE (210 HASTA 230) KG 
•  ÁNGULO DE LA CABECERA QUE OSCILE ENTRE LOS 0° Y LOS 75°. 
• FABRICADO EN PLÁSTICO EN LA SUPERFICIE DE DESCANSO Y LAS RUEDAS.
• METAL CON DOBLE RECUBRIMIENTO EN LA ESTRUCTURA DE LA CAMILLA. 
• BARANDA ABATIBLES 
• SISTEMA CENTRAL DE FRENOS.
• SOPORTE HORIZONTAL PARA TANQUE DE O2 
• SISTEMA DE DIRECCIÓN CON QUINTA RUEDA
• ESPALDAR CON AMORTIGUADO NEUMÁTICO+
• SISTEMA DE ELEVACIÓN MEDIANTE MANIVELA DE AJUSTE MANUAL
• COLCHONETA INCLUIDA 
CON ATRIL PORTASUEROS</t>
  </si>
  <si>
    <t>TENSIÓMETRO PORTÁTIL CON CALIBRACIÓN</t>
  </si>
  <si>
    <t>• CON CALIBRACIÓN ONAC
• ESCALA DE 0 MMHG A 300 MMHG
• PRECISIÓN DE LA MEDICIÓN DE +/- 3 MMHG
• ESCALA DE DIVISIÓN DE MÍNIMO 2 MMHG
• CON BOLSA DE INSUFLACIÓN LIBRE DE LATEX
• REUSABLE DE NYLON O FORRO DE TELA NO CONDUCTIVA
• CIERRE EN VELCRO 
CONECTOR DE ACOPLE RÁPIDO</t>
  </si>
  <si>
    <t>FONENDOSCOPIO ADULTO</t>
  </si>
  <si>
    <t>• FONENDOSCOPIO ADULTO FONENDOSCOPIO DOBLE SERVICIO O DOBLE CABEZAL
• SISTEMA DE ROTACIÓN O GIRO PARA CAMBIO DE CAPSULA
• ARCO, AURICULARES Y PIEZA PECTORAL FABRICADOS DE ACERO INOXIDABLE
• TUBOS BIAURALES AJUSTABLES
• OLIVAS GIRATORIAS DE SELLE HERMÉTICO E INTERCAMBIABLES
• TUBO FLEXÍBLE LIBRE DE LÁTEX
• LONGITUD: MÍNIMO 70 CM
• CAPSULA DE CAMPANA PARA AUSCULTACIÓN PARA RUIDOS CARDIACOS, RESPIRATORIOS Y VASCULARES
• DIÁMETRO MÍNIMO DE 33 MM
• CAPSULA DE DIAFRAGMA PARA LA DETECCIÓN DE SONIDOS DE BAJA FRECUENCIA (FRECEUNCIA ENTRE 1 Y 2 HZ)</t>
  </si>
  <si>
    <t>UNIDAD</t>
  </si>
  <si>
    <t>CONTRATAR COMPRA DE CAMAS HOSPITALARIAS, MUEBLES HOSPITALARIOS, Y EQUIPOS NECESARIOS EN EL ESTANDAR DE DOTACION PARA HOSPITALAIZACION QUIRURGICA DEL HOSPITAL SAN BLAS Y URGENCIAS SANTA CLARA DE LA SUBRED INTEGRADA DE SERVICIOS DE SALUD CENTRO ORIENTE E.S.E.</t>
  </si>
  <si>
    <t>ULTRA SCHALL DE COLOMBIA SAS
NIT: 900414376-6</t>
  </si>
  <si>
    <t xml:space="preserve">SECOP II </t>
  </si>
  <si>
    <t>HOSPICLINIC DE COLOMBIA S.A.S.
NIT: 900.309.444-1</t>
  </si>
  <si>
    <t>MEQ TECNOLOGIA MEDICA SAS
NIT: 900.810.245-8</t>
  </si>
  <si>
    <t>INDUSTRIAS MEDICOL S.A.S.
NIT: 901.365.243-8</t>
  </si>
  <si>
    <t xml:space="preserve">PROMEDIO </t>
  </si>
  <si>
    <t>MEDIANA</t>
  </si>
  <si>
    <t>MINIMA</t>
  </si>
  <si>
    <t>MAXIMO</t>
  </si>
  <si>
    <t>DIFERENCIA</t>
  </si>
  <si>
    <t>TECNICA ELECTRO MEDICA S.A.
NIT: 830.004.892-2</t>
  </si>
  <si>
    <t>G BARCO SA
NIT: 860.044.349-4</t>
  </si>
  <si>
    <r>
      <t>OBSERVACIONES: 
EL ESTUDIO DE MERCADO PARACONTRATAR COMPRA DE CAMAS HOSPITALARIAS, MUEBLES HOSPITALARIOS, Y EQUIPOS NECESARIOS EN EL ESTANDAR DE DOTACION PARA HOSPITALAIZACION QUIRURGICA DEL HOSPITAL SAN BLAS Y URGENCIAS SANTA CLARA DE LA SUBRED INTEGRADA DE SERVICIOS DE SALUD CENTRO ORIENTE E.S.E., SE PROCEDIÓ A PUBLICAR EL PROCESO EM-208-2024 EN LA PLATAFORMA DEL SECOP II, DONDE SE RECIBIERON COTIZACIONES DE</t>
    </r>
    <r>
      <rPr>
        <sz val="11"/>
        <color rgb="FFFF0000"/>
        <rFont val="Arial"/>
        <family val="2"/>
      </rPr>
      <t xml:space="preserve"> DOS (2) PROPONENTES PARA PARTICIPAR EN EL ESTUDIO DE MERCADO: 
PRECIO N. 1: CIEL INGENIERÍA SAS 
PRECIO N. 2: DEPORTIVAS PONNY
</t>
    </r>
    <r>
      <rPr>
        <sz val="11"/>
        <color theme="1"/>
        <rFont val="Arial"/>
        <family val="2"/>
      </rPr>
      <t xml:space="preserve">
DE ACUERDO A LAS COTIZACIONES RECIBIDAS, SE REALIZAN LAS SIGUIENTES PRECISIONES:
✧ UNA VEZ ALLEGADAS LAS COTIZACIONES, SE PROCEDE A REALIZAR EL RESPECTIVO CUADRO COMPRATIVO 
DE ACUERDO A LO ANTERIOR, Y TENIENDO EN CUENTA LOS VALORES REFERENCIADOS EN EL PRESENTE ESTUDIO DE MERCADO, SE TOMA LA MEDIDA ARITMETICA DEL "PROMEDIO" PARA HALLAR EL VALOR DEL CDP, EL CUAL ES DE $ 27.697.250 (VEINTISIETE MILLONES SEISCIENTOS NOVENTA Y SIETE MIL DOSCIENTOS CINCUENTA  PESOS M/CTE).</t>
    </r>
  </si>
  <si>
    <t>BIOTRONITECH COLOMBIA S.A.S.
NIT: 860.506.831-7</t>
  </si>
  <si>
    <t>HEALTHCORP SAS
NIT: 901.065.278-8</t>
  </si>
  <si>
    <t>LOGO DEL PROPONENTE</t>
  </si>
  <si>
    <t>ANEXO No. 6 ANEXO ECONOMOMICO IC-056-2024</t>
  </si>
  <si>
    <t>NOMBRE DEL PROPONENTE
NIT:</t>
  </si>
  <si>
    <t>RAZÓN SOCIAL:</t>
  </si>
  <si>
    <t>FIRMA Y NOMBRE :</t>
  </si>
  <si>
    <t>NIT / C.C.:</t>
  </si>
  <si>
    <t>TELÉFONO:</t>
  </si>
  <si>
    <t>CORREO ELECTRÓNICO</t>
  </si>
  <si>
    <t>FECHA:</t>
  </si>
  <si>
    <t>NOTAS</t>
  </si>
  <si>
    <t>1.</t>
  </si>
  <si>
    <r>
      <t xml:space="preserve">El valor de la propuesta debe incluir la totalidad de los costos directos e indirectos que genere el servicio y/o bien a ofertar. El oferente deberá presentar su </t>
    </r>
    <r>
      <rPr>
        <b/>
        <u/>
        <sz val="11"/>
        <color theme="1"/>
        <rFont val="Calibri"/>
        <family val="2"/>
        <scheme val="minor"/>
      </rPr>
      <t>oferta en pesos colombianos</t>
    </r>
    <r>
      <rPr>
        <sz val="10"/>
        <rFont val="Arial"/>
      </rPr>
      <t>, sin anotar centavos, aproximando por exceso o por defecto al entero más cercano y debidamente totalizado.</t>
    </r>
  </si>
  <si>
    <t>2.</t>
  </si>
  <si>
    <t>Al presentar la oferta, el proponente deberá tener en cuenta todos los gastos, impuestos, tasas, contribuciones o participaciones tanto del ámbito nacional, departamental y municipal que se causen en razón de la suscripción, legalización, desarrollo, ejecución y liquidación del contrato, los cuales serán a cargo del contratista.</t>
  </si>
  <si>
    <t>3.</t>
  </si>
  <si>
    <t>Cuando el proponente omita diferencial el IVA de un servicio que esté gravado, se entiende que está incluido dentro del valor presentado.</t>
  </si>
  <si>
    <t>4.</t>
  </si>
  <si>
    <t>Serán de exclusiva responsabilidad del proponente los errores u omisiones en que incurra al indicar los valores totales en la propuesta, debiendo asumir los mayores costos y/o perdidas que se deriven de dicho Contrato.</t>
  </si>
  <si>
    <t>5.</t>
  </si>
  <si>
    <t>Los interesados deberán garantizar la integralidad de los elementos requeridos, es decir la empresa que decida participar deberá ofertar la totalidad de los ítems.</t>
  </si>
  <si>
    <t>6.</t>
  </si>
  <si>
    <t>El valor de la propuesta debe incluir todas las proyecciones económicas del contexto actual y que puedan impactar al contrato.</t>
  </si>
  <si>
    <t>VALOR OFERTA</t>
  </si>
  <si>
    <t>• FONENDOSCOPIO ADULTO FONENDOSCOPIO DOBLE SERVICIO O DOBLE CABEZAL
• SISTEMA DE ROTACIÓN O GIRO PARA CAMBIO DE CAPSULA
• ARCO, AURICULARES Y PIEZA PECTORAL FABRICADOS DE ACERO INOXIDABLE
• TUBOS BIAURALES AJUSTABLES
• OLIVAS GIRATORIAS DE SELLE HERMÉTICO E INTERCAMBIABLES
• TUBO FLEXÍBLE LIBRE DE LÁTEX
• LONGITUD: MÍNIMO 70 CM
• CAPSULA DE CAMPANA PARA AUSCULTACIÓN PARA RUIDOS CARDIACOS, RESPIRATORIOS Y VASCULARES
• DIÁMETRO MÍNIMO DE 33 MM
• CAPSULA DE DIAFRAGMA PARA LA DETECCIÓN DE SONIDOS DE BAJA FRECUENCIA (FRECUENCIA ENTRE 1 Y 2 HZ)</t>
  </si>
  <si>
    <t>CAMA HOSPITALARIA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</si>
</sst>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-[$$-240A]\ * #,##0_-;\-[$$-240A]\ * #,##0_-;_-[$$-240A]\ * &quot;-&quot;??_-;_-@_-"/>
    <numFmt numFmtId="167" formatCode="_-&quot;$&quot;\ * #,##0_-;\-&quot;$&quot;\ * #,##0_-;_-&quot;$&quot;\ * &quot;-&quot;??_-;_-@_-"/>
    <numFmt numFmtId="168" formatCode="_-[$$-240A]\ * #,##0.00_-;\-[$$-240A]\ * #,##0.00_-;_-[$$-240A]\ * &quot;-&quot;??_-;_-@_-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 tint="-0.499984740745262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sz val="11"/>
      <color rgb="FF333333"/>
      <name val="Arial"/>
      <family val="2"/>
    </font>
    <font>
      <u/>
      <sz val="1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164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5" fillId="0" borderId="0"/>
  </cellStyleXfs>
  <cellXfs count="201">
    <xf numFmtId="0" fontId="0" fillId="0" borderId="0" xfId="0"/>
    <xf numFmtId="168" fontId="8" fillId="4" borderId="1" xfId="4" applyNumberFormat="1" applyFont="1" applyFill="1" applyBorder="1" applyAlignment="1">
      <alignment horizontal="center" vertical="center" wrapText="1"/>
    </xf>
    <xf numFmtId="166" fontId="7" fillId="4" borderId="1" xfId="4" applyNumberFormat="1" applyFont="1" applyFill="1" applyBorder="1" applyAlignment="1">
      <alignment horizontal="center" vertical="center" wrapText="1"/>
    </xf>
    <xf numFmtId="0" fontId="9" fillId="2" borderId="9" xfId="0" applyFont="1" applyFill="1" applyBorder="1"/>
    <xf numFmtId="0" fontId="9" fillId="2" borderId="0" xfId="0" applyFont="1" applyFill="1"/>
    <xf numFmtId="0" fontId="9" fillId="2" borderId="8" xfId="0" applyFont="1" applyFill="1" applyBorder="1"/>
    <xf numFmtId="0" fontId="11" fillId="2" borderId="0" xfId="0" applyFont="1" applyFill="1"/>
    <xf numFmtId="0" fontId="12" fillId="2" borderId="0" xfId="0" applyFont="1" applyFill="1" applyAlignment="1">
      <alignment horizontal="center" vertical="center"/>
    </xf>
    <xf numFmtId="0" fontId="10" fillId="3" borderId="0" xfId="2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2" fillId="2" borderId="0" xfId="0" applyFont="1" applyFill="1"/>
    <xf numFmtId="0" fontId="12" fillId="3" borderId="19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42" fontId="11" fillId="2" borderId="1" xfId="7" applyFont="1" applyFill="1" applyBorder="1" applyAlignment="1" applyProtection="1">
      <alignment horizontal="center" vertical="center"/>
      <protection locked="0"/>
    </xf>
    <xf numFmtId="42" fontId="11" fillId="6" borderId="1" xfId="7" applyFont="1" applyFill="1" applyBorder="1" applyAlignment="1" applyProtection="1">
      <alignment horizontal="center" vertical="center"/>
      <protection locked="0"/>
    </xf>
    <xf numFmtId="42" fontId="11" fillId="2" borderId="20" xfId="7" applyFont="1" applyFill="1" applyBorder="1" applyAlignment="1" applyProtection="1">
      <alignment horizontal="center" vertical="center"/>
      <protection locked="0"/>
    </xf>
    <xf numFmtId="42" fontId="11" fillId="2" borderId="0" xfId="7" applyFont="1" applyFill="1" applyBorder="1"/>
    <xf numFmtId="42" fontId="11" fillId="2" borderId="0" xfId="7" applyFont="1" applyFill="1" applyBorder="1" applyAlignment="1" applyProtection="1">
      <alignment horizontal="center" vertical="center"/>
      <protection locked="0"/>
    </xf>
    <xf numFmtId="42" fontId="11" fillId="2" borderId="19" xfId="7" applyFont="1" applyFill="1" applyBorder="1" applyAlignment="1" applyProtection="1">
      <alignment horizontal="center" vertical="center"/>
      <protection locked="0"/>
    </xf>
    <xf numFmtId="42" fontId="11" fillId="2" borderId="0" xfId="7" applyFont="1" applyFill="1" applyBorder="1" applyAlignment="1">
      <alignment horizontal="center" vertical="center"/>
    </xf>
    <xf numFmtId="42" fontId="11" fillId="2" borderId="1" xfId="7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42" fontId="9" fillId="2" borderId="1" xfId="0" applyNumberFormat="1" applyFont="1" applyFill="1" applyBorder="1" applyAlignment="1">
      <alignment vertical="center"/>
    </xf>
    <xf numFmtId="42" fontId="9" fillId="2" borderId="0" xfId="0" applyNumberFormat="1" applyFont="1" applyFill="1" applyAlignment="1">
      <alignment vertical="center"/>
    </xf>
    <xf numFmtId="0" fontId="9" fillId="2" borderId="1" xfId="0" applyFont="1" applyFill="1" applyBorder="1" applyAlignment="1">
      <alignment vertical="center"/>
    </xf>
    <xf numFmtId="42" fontId="11" fillId="2" borderId="0" xfId="7" applyFont="1" applyFill="1" applyBorder="1" applyAlignment="1">
      <alignment horizontal="center"/>
    </xf>
    <xf numFmtId="42" fontId="11" fillId="2" borderId="23" xfId="7" applyFont="1" applyFill="1" applyBorder="1" applyAlignment="1" applyProtection="1">
      <alignment horizontal="center" vertical="center"/>
      <protection locked="0"/>
    </xf>
    <xf numFmtId="165" fontId="11" fillId="2" borderId="0" xfId="0" applyNumberFormat="1" applyFont="1" applyFill="1" applyAlignment="1">
      <alignment horizontal="center" vertical="center"/>
    </xf>
    <xf numFmtId="165" fontId="12" fillId="3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/>
    <xf numFmtId="42" fontId="9" fillId="2" borderId="1" xfId="0" applyNumberFormat="1" applyFont="1" applyFill="1" applyBorder="1"/>
    <xf numFmtId="0" fontId="11" fillId="2" borderId="0" xfId="0" applyFont="1" applyFill="1" applyAlignment="1">
      <alignment horizontal="center" vertical="center"/>
    </xf>
    <xf numFmtId="164" fontId="12" fillId="2" borderId="0" xfId="1" applyFont="1" applyFill="1" applyBorder="1" applyAlignment="1" applyProtection="1">
      <alignment vertical="center"/>
      <protection locked="0"/>
    </xf>
    <xf numFmtId="164" fontId="12" fillId="2" borderId="0" xfId="1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top" wrapText="1"/>
    </xf>
    <xf numFmtId="0" fontId="12" fillId="2" borderId="0" xfId="4" applyFont="1" applyFill="1" applyAlignment="1">
      <alignment horizontal="left" vertical="top" wrapText="1"/>
    </xf>
    <xf numFmtId="0" fontId="9" fillId="0" borderId="0" xfId="0" applyFont="1"/>
    <xf numFmtId="0" fontId="10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12" fillId="2" borderId="25" xfId="4" applyFont="1" applyFill="1" applyBorder="1"/>
    <xf numFmtId="0" fontId="16" fillId="0" borderId="1" xfId="4" applyFont="1" applyBorder="1" applyAlignment="1">
      <alignment vertical="center"/>
    </xf>
    <xf numFmtId="0" fontId="16" fillId="0" borderId="1" xfId="4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166" fontId="8" fillId="4" borderId="19" xfId="4" applyNumberFormat="1" applyFont="1" applyFill="1" applyBorder="1" applyAlignment="1">
      <alignment horizontal="center" vertical="center" wrapText="1"/>
    </xf>
    <xf numFmtId="167" fontId="9" fillId="0" borderId="24" xfId="1" applyNumberFormat="1" applyFont="1" applyBorder="1" applyAlignment="1">
      <alignment horizontal="center" vertical="center"/>
    </xf>
    <xf numFmtId="168" fontId="8" fillId="4" borderId="19" xfId="4" applyNumberFormat="1" applyFont="1" applyFill="1" applyBorder="1" applyAlignment="1">
      <alignment horizontal="center" vertical="center" wrapText="1"/>
    </xf>
    <xf numFmtId="166" fontId="8" fillId="4" borderId="1" xfId="4" applyNumberFormat="1" applyFont="1" applyFill="1" applyBorder="1" applyAlignment="1">
      <alignment horizontal="center" vertical="center" wrapText="1"/>
    </xf>
    <xf numFmtId="0" fontId="16" fillId="0" borderId="1" xfId="4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167" fontId="9" fillId="0" borderId="19" xfId="1" applyNumberFormat="1" applyFont="1" applyBorder="1" applyAlignment="1">
      <alignment horizontal="center" vertical="center"/>
    </xf>
    <xf numFmtId="166" fontId="8" fillId="5" borderId="19" xfId="4" applyNumberFormat="1" applyFont="1" applyFill="1" applyBorder="1" applyAlignment="1">
      <alignment horizontal="center" vertical="center" wrapText="1"/>
    </xf>
    <xf numFmtId="167" fontId="8" fillId="4" borderId="19" xfId="1" applyNumberFormat="1" applyFont="1" applyFill="1" applyBorder="1" applyAlignment="1">
      <alignment horizontal="center" vertical="center" wrapText="1"/>
    </xf>
    <xf numFmtId="167" fontId="9" fillId="0" borderId="24" xfId="1" applyNumberFormat="1" applyFont="1" applyBorder="1" applyAlignment="1">
      <alignment vertical="center"/>
    </xf>
    <xf numFmtId="166" fontId="8" fillId="0" borderId="19" xfId="4" applyNumberFormat="1" applyFont="1" applyBorder="1" applyAlignment="1">
      <alignment horizontal="center" vertical="center" wrapText="1"/>
    </xf>
    <xf numFmtId="0" fontId="15" fillId="3" borderId="0" xfId="2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0" fontId="12" fillId="3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/>
    </xf>
    <xf numFmtId="42" fontId="9" fillId="2" borderId="0" xfId="0" applyNumberFormat="1" applyFont="1" applyFill="1"/>
    <xf numFmtId="167" fontId="9" fillId="0" borderId="24" xfId="1" applyNumberFormat="1" applyFont="1" applyFill="1" applyBorder="1" applyAlignment="1">
      <alignment horizontal="center" vertical="center"/>
    </xf>
    <xf numFmtId="42" fontId="11" fillId="0" borderId="1" xfId="7" applyFont="1" applyFill="1" applyBorder="1" applyAlignment="1" applyProtection="1">
      <alignment horizontal="center" vertical="center"/>
      <protection locked="0"/>
    </xf>
    <xf numFmtId="42" fontId="11" fillId="0" borderId="20" xfId="7" applyFont="1" applyFill="1" applyBorder="1" applyAlignment="1" applyProtection="1">
      <alignment horizontal="center" vertical="center"/>
      <protection locked="0"/>
    </xf>
    <xf numFmtId="42" fontId="11" fillId="0" borderId="0" xfId="7" applyFont="1" applyFill="1" applyBorder="1"/>
    <xf numFmtId="168" fontId="8" fillId="0" borderId="19" xfId="4" applyNumberFormat="1" applyFont="1" applyBorder="1" applyAlignment="1">
      <alignment horizontal="center" vertical="center" wrapText="1"/>
    </xf>
    <xf numFmtId="42" fontId="11" fillId="0" borderId="0" xfId="7" applyFont="1" applyFill="1" applyBorder="1" applyAlignment="1" applyProtection="1">
      <alignment horizontal="center" vertical="center"/>
      <protection locked="0"/>
    </xf>
    <xf numFmtId="168" fontId="8" fillId="0" borderId="1" xfId="4" applyNumberFormat="1" applyFont="1" applyBorder="1" applyAlignment="1">
      <alignment horizontal="center" vertical="center" wrapText="1"/>
    </xf>
    <xf numFmtId="166" fontId="8" fillId="0" borderId="1" xfId="4" applyNumberFormat="1" applyFont="1" applyBorder="1" applyAlignment="1">
      <alignment horizontal="center" vertical="center" wrapText="1"/>
    </xf>
    <xf numFmtId="166" fontId="7" fillId="0" borderId="1" xfId="4" applyNumberFormat="1" applyFont="1" applyBorder="1" applyAlignment="1">
      <alignment horizontal="center" vertical="center" wrapText="1"/>
    </xf>
    <xf numFmtId="0" fontId="19" fillId="2" borderId="0" xfId="0" applyFont="1" applyFill="1"/>
    <xf numFmtId="0" fontId="20" fillId="0" borderId="5" xfId="0" applyFont="1" applyBorder="1"/>
    <xf numFmtId="0" fontId="19" fillId="0" borderId="0" xfId="0" applyFont="1"/>
    <xf numFmtId="0" fontId="20" fillId="0" borderId="8" xfId="0" applyFont="1" applyBorder="1"/>
    <xf numFmtId="0" fontId="20" fillId="0" borderId="11" xfId="0" applyFont="1" applyBorder="1"/>
    <xf numFmtId="0" fontId="19" fillId="2" borderId="8" xfId="0" applyFont="1" applyFill="1" applyBorder="1"/>
    <xf numFmtId="0" fontId="2" fillId="2" borderId="0" xfId="0" applyFont="1" applyFill="1"/>
    <xf numFmtId="0" fontId="18" fillId="2" borderId="0" xfId="0" applyFont="1" applyFill="1"/>
    <xf numFmtId="0" fontId="18" fillId="3" borderId="19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2" fillId="0" borderId="1" xfId="4" applyFont="1" applyBorder="1" applyAlignment="1">
      <alignment vertical="center"/>
    </xf>
    <xf numFmtId="0" fontId="22" fillId="0" borderId="1" xfId="4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167" fontId="19" fillId="0" borderId="24" xfId="1" applyNumberFormat="1" applyFont="1" applyFill="1" applyBorder="1" applyAlignment="1">
      <alignment horizontal="center" vertical="center"/>
    </xf>
    <xf numFmtId="42" fontId="2" fillId="0" borderId="1" xfId="7" applyFont="1" applyFill="1" applyBorder="1" applyAlignment="1" applyProtection="1">
      <alignment horizontal="center" vertical="center"/>
      <protection locked="0"/>
    </xf>
    <xf numFmtId="42" fontId="2" fillId="0" borderId="20" xfId="7" applyFont="1" applyFill="1" applyBorder="1" applyAlignment="1" applyProtection="1">
      <alignment horizontal="center" vertical="center"/>
      <protection locked="0"/>
    </xf>
    <xf numFmtId="0" fontId="19" fillId="2" borderId="0" xfId="0" applyFont="1" applyFill="1" applyAlignment="1">
      <alignment vertical="center"/>
    </xf>
    <xf numFmtId="0" fontId="22" fillId="0" borderId="1" xfId="4" applyFont="1" applyBorder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167" fontId="19" fillId="0" borderId="19" xfId="1" applyNumberFormat="1" applyFont="1" applyBorder="1" applyAlignment="1">
      <alignment horizontal="center" vertical="center"/>
    </xf>
    <xf numFmtId="42" fontId="2" fillId="2" borderId="1" xfId="7" applyFont="1" applyFill="1" applyBorder="1" applyAlignment="1" applyProtection="1">
      <alignment horizontal="center" vertical="center"/>
      <protection locked="0"/>
    </xf>
    <xf numFmtId="42" fontId="2" fillId="2" borderId="20" xfId="7" applyFont="1" applyFill="1" applyBorder="1" applyAlignment="1" applyProtection="1">
      <alignment horizontal="center" vertical="center"/>
      <protection locked="0"/>
    </xf>
    <xf numFmtId="167" fontId="23" fillId="4" borderId="19" xfId="1" applyNumberFormat="1" applyFont="1" applyFill="1" applyBorder="1" applyAlignment="1">
      <alignment horizontal="center" vertical="center" wrapText="1"/>
    </xf>
    <xf numFmtId="167" fontId="19" fillId="0" borderId="24" xfId="1" applyNumberFormat="1" applyFont="1" applyBorder="1" applyAlignment="1">
      <alignment vertical="center"/>
    </xf>
    <xf numFmtId="167" fontId="19" fillId="0" borderId="24" xfId="1" applyNumberFormat="1" applyFont="1" applyBorder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42" fontId="2" fillId="2" borderId="0" xfId="7" applyFont="1" applyFill="1" applyBorder="1" applyAlignment="1">
      <alignment horizontal="center" vertical="center"/>
    </xf>
    <xf numFmtId="0" fontId="18" fillId="2" borderId="0" xfId="4" applyFont="1" applyFill="1" applyAlignment="1">
      <alignment horizontal="left" vertical="top" wrapText="1"/>
    </xf>
    <xf numFmtId="0" fontId="18" fillId="0" borderId="1" xfId="0" applyFont="1" applyBorder="1" applyAlignment="1">
      <alignment horizontal="center" vertical="center"/>
    </xf>
    <xf numFmtId="0" fontId="22" fillId="0" borderId="1" xfId="4" applyFont="1" applyBorder="1" applyAlignment="1">
      <alignment horizontal="left" vertical="top" wrapText="1"/>
    </xf>
    <xf numFmtId="42" fontId="2" fillId="2" borderId="13" xfId="7" applyFont="1" applyFill="1" applyBorder="1" applyAlignment="1" applyProtection="1">
      <alignment horizontal="center" vertical="center"/>
      <protection locked="0"/>
    </xf>
    <xf numFmtId="42" fontId="2" fillId="2" borderId="27" xfId="7" applyFont="1" applyFill="1" applyBorder="1" applyAlignment="1" applyProtection="1">
      <alignment horizontal="center" vertical="center"/>
      <protection locked="0"/>
    </xf>
    <xf numFmtId="0" fontId="2" fillId="2" borderId="13" xfId="0" applyFont="1" applyFill="1" applyBorder="1" applyAlignment="1" applyProtection="1">
      <alignment horizontal="center" vertical="center"/>
      <protection locked="0"/>
    </xf>
    <xf numFmtId="0" fontId="23" fillId="0" borderId="13" xfId="0" applyFont="1" applyBorder="1" applyAlignment="1">
      <alignment horizontal="left" vertical="center" wrapText="1"/>
    </xf>
    <xf numFmtId="0" fontId="23" fillId="0" borderId="13" xfId="0" applyFont="1" applyBorder="1" applyAlignment="1">
      <alignment horizontal="center" vertical="center"/>
    </xf>
    <xf numFmtId="42" fontId="2" fillId="2" borderId="30" xfId="7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/>
    <xf numFmtId="167" fontId="19" fillId="0" borderId="1" xfId="1" applyNumberFormat="1" applyFont="1" applyBorder="1" applyAlignment="1">
      <alignment horizontal="center" vertical="center"/>
    </xf>
    <xf numFmtId="0" fontId="22" fillId="0" borderId="13" xfId="4" applyFont="1" applyBorder="1" applyAlignment="1">
      <alignment vertical="center" wrapText="1"/>
    </xf>
    <xf numFmtId="167" fontId="19" fillId="0" borderId="13" xfId="1" applyNumberFormat="1" applyFont="1" applyBorder="1" applyAlignment="1">
      <alignment horizontal="center" vertical="center"/>
    </xf>
    <xf numFmtId="0" fontId="21" fillId="0" borderId="19" xfId="8" applyFont="1" applyBorder="1" applyAlignment="1">
      <alignment horizontal="center"/>
    </xf>
    <xf numFmtId="0" fontId="21" fillId="0" borderId="1" xfId="8" applyFont="1" applyBorder="1" applyAlignment="1">
      <alignment horizontal="center"/>
    </xf>
    <xf numFmtId="0" fontId="20" fillId="0" borderId="6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1" fillId="3" borderId="2" xfId="2" applyFont="1" applyFill="1" applyBorder="1" applyAlignment="1">
      <alignment horizontal="left" vertical="center" wrapText="1"/>
    </xf>
    <xf numFmtId="0" fontId="21" fillId="3" borderId="3" xfId="2" applyFont="1" applyFill="1" applyBorder="1" applyAlignment="1">
      <alignment horizontal="left" vertical="center" wrapText="1"/>
    </xf>
    <xf numFmtId="0" fontId="1" fillId="2" borderId="2" xfId="0" applyFont="1" applyFill="1" applyBorder="1" applyAlignment="1" applyProtection="1">
      <alignment horizontal="left" vertical="center" wrapText="1"/>
      <protection locked="0"/>
    </xf>
    <xf numFmtId="0" fontId="2" fillId="2" borderId="3" xfId="0" applyFont="1" applyFill="1" applyBorder="1" applyAlignment="1" applyProtection="1">
      <alignment horizontal="left" vertical="center" wrapText="1"/>
      <protection locked="0"/>
    </xf>
    <xf numFmtId="0" fontId="21" fillId="3" borderId="1" xfId="2" applyFont="1" applyFill="1" applyBorder="1" applyAlignment="1">
      <alignment horizontal="center" vertical="center" wrapText="1"/>
    </xf>
    <xf numFmtId="0" fontId="18" fillId="2" borderId="1" xfId="4" applyFont="1" applyFill="1" applyBorder="1" applyAlignment="1">
      <alignment horizontal="left" vertical="center" wrapText="1"/>
    </xf>
    <xf numFmtId="0" fontId="21" fillId="3" borderId="13" xfId="2" applyFont="1" applyFill="1" applyBorder="1" applyAlignment="1">
      <alignment horizontal="center" vertical="center" wrapText="1"/>
    </xf>
    <xf numFmtId="0" fontId="21" fillId="3" borderId="14" xfId="2" applyFont="1" applyFill="1" applyBorder="1" applyAlignment="1">
      <alignment horizontal="center" vertical="center" wrapText="1"/>
    </xf>
    <xf numFmtId="0" fontId="21" fillId="3" borderId="15" xfId="2" applyFont="1" applyFill="1" applyBorder="1" applyAlignment="1">
      <alignment horizontal="center" vertical="center" wrapText="1"/>
    </xf>
    <xf numFmtId="0" fontId="18" fillId="3" borderId="28" xfId="0" applyFont="1" applyFill="1" applyBorder="1" applyAlignment="1">
      <alignment horizontal="center" vertical="center"/>
    </xf>
    <xf numFmtId="0" fontId="18" fillId="3" borderId="29" xfId="0" applyFont="1" applyFill="1" applyBorder="1" applyAlignment="1">
      <alignment horizontal="center" vertical="center"/>
    </xf>
    <xf numFmtId="0" fontId="21" fillId="0" borderId="19" xfId="8" applyFont="1" applyBorder="1" applyAlignment="1">
      <alignment horizontal="center" vertical="center"/>
    </xf>
    <xf numFmtId="0" fontId="21" fillId="0" borderId="1" xfId="8" applyFont="1" applyBorder="1" applyAlignment="1">
      <alignment horizontal="center" vertical="center"/>
    </xf>
    <xf numFmtId="0" fontId="21" fillId="3" borderId="16" xfId="2" applyFont="1" applyFill="1" applyBorder="1" applyAlignment="1">
      <alignment horizontal="center" vertical="center" wrapText="1"/>
    </xf>
    <xf numFmtId="0" fontId="21" fillId="3" borderId="17" xfId="2" applyFont="1" applyFill="1" applyBorder="1" applyAlignment="1">
      <alignment horizontal="center" vertical="center" wrapText="1"/>
    </xf>
    <xf numFmtId="0" fontId="21" fillId="3" borderId="18" xfId="2" applyFont="1" applyFill="1" applyBorder="1" applyAlignment="1">
      <alignment horizontal="center" vertical="center" wrapText="1"/>
    </xf>
    <xf numFmtId="0" fontId="19" fillId="3" borderId="19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1" fillId="3" borderId="5" xfId="2" applyFont="1" applyFill="1" applyBorder="1" applyAlignment="1">
      <alignment horizontal="center" vertical="center" wrapText="1"/>
    </xf>
    <xf numFmtId="0" fontId="21" fillId="3" borderId="8" xfId="2" applyFont="1" applyFill="1" applyBorder="1" applyAlignment="1">
      <alignment horizontal="center" vertical="center" wrapText="1"/>
    </xf>
    <xf numFmtId="0" fontId="21" fillId="3" borderId="11" xfId="2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19" fillId="2" borderId="8" xfId="0" applyFont="1" applyFill="1" applyBorder="1" applyAlignment="1">
      <alignment horizontal="center"/>
    </xf>
    <xf numFmtId="0" fontId="19" fillId="2" borderId="0" xfId="0" applyFont="1" applyFill="1" applyAlignment="1">
      <alignment horizontal="center"/>
    </xf>
    <xf numFmtId="0" fontId="18" fillId="0" borderId="12" xfId="0" applyFont="1" applyBorder="1" applyAlignment="1">
      <alignment horizontal="left" vertical="center"/>
    </xf>
    <xf numFmtId="0" fontId="12" fillId="2" borderId="25" xfId="4" applyFont="1" applyFill="1" applyBorder="1" applyAlignment="1">
      <alignment horizontal="center"/>
    </xf>
    <xf numFmtId="0" fontId="12" fillId="2" borderId="26" xfId="4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justify" vertical="center" wrapText="1"/>
    </xf>
    <xf numFmtId="164" fontId="12" fillId="2" borderId="1" xfId="1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Alignment="1">
      <alignment horizontal="center"/>
    </xf>
    <xf numFmtId="0" fontId="11" fillId="2" borderId="1" xfId="0" applyFont="1" applyFill="1" applyBorder="1" applyAlignment="1" applyProtection="1">
      <alignment horizontal="left" vertical="top" wrapText="1"/>
      <protection locked="0"/>
    </xf>
    <xf numFmtId="0" fontId="12" fillId="2" borderId="1" xfId="4" applyFont="1" applyFill="1" applyBorder="1" applyAlignment="1">
      <alignment horizontal="left" vertical="center" wrapText="1"/>
    </xf>
    <xf numFmtId="0" fontId="12" fillId="3" borderId="21" xfId="0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0" fontId="9" fillId="3" borderId="19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2" fillId="3" borderId="16" xfId="2" applyFont="1" applyFill="1" applyBorder="1" applyAlignment="1">
      <alignment horizontal="center" vertical="center" wrapText="1"/>
    </xf>
    <xf numFmtId="0" fontId="12" fillId="3" borderId="17" xfId="2" applyFont="1" applyFill="1" applyBorder="1" applyAlignment="1">
      <alignment horizontal="center" vertical="center" wrapText="1"/>
    </xf>
    <xf numFmtId="0" fontId="12" fillId="3" borderId="18" xfId="2" applyFont="1" applyFill="1" applyBorder="1" applyAlignment="1">
      <alignment horizontal="center" vertical="center" wrapText="1"/>
    </xf>
    <xf numFmtId="0" fontId="12" fillId="3" borderId="1" xfId="2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9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10" fillId="3" borderId="1" xfId="2" applyFont="1" applyFill="1" applyBorder="1" applyAlignment="1">
      <alignment horizontal="center" vertical="center"/>
    </xf>
    <xf numFmtId="0" fontId="10" fillId="3" borderId="2" xfId="2" applyFont="1" applyFill="1" applyBorder="1" applyAlignment="1">
      <alignment horizontal="left" vertical="center" wrapText="1"/>
    </xf>
    <xf numFmtId="0" fontId="10" fillId="3" borderId="3" xfId="2" applyFont="1" applyFill="1" applyBorder="1" applyAlignment="1">
      <alignment horizontal="left" vertical="center" wrapText="1"/>
    </xf>
    <xf numFmtId="0" fontId="11" fillId="2" borderId="2" xfId="0" applyFont="1" applyFill="1" applyBorder="1" applyAlignment="1" applyProtection="1">
      <alignment horizontal="left" vertical="center"/>
      <protection locked="0"/>
    </xf>
    <xf numFmtId="0" fontId="11" fillId="2" borderId="3" xfId="0" applyFont="1" applyFill="1" applyBorder="1" applyAlignment="1" applyProtection="1">
      <alignment horizontal="left" vertical="center"/>
      <protection locked="0"/>
    </xf>
    <xf numFmtId="0" fontId="11" fillId="2" borderId="4" xfId="0" applyFont="1" applyFill="1" applyBorder="1" applyAlignment="1" applyProtection="1">
      <alignment horizontal="left" vertical="center"/>
      <protection locked="0"/>
    </xf>
    <xf numFmtId="0" fontId="10" fillId="3" borderId="2" xfId="2" applyFont="1" applyFill="1" applyBorder="1" applyAlignment="1">
      <alignment horizontal="center" vertical="center"/>
    </xf>
    <xf numFmtId="0" fontId="10" fillId="3" borderId="3" xfId="2" applyFont="1" applyFill="1" applyBorder="1" applyAlignment="1">
      <alignment horizontal="center" vertical="center"/>
    </xf>
    <xf numFmtId="0" fontId="10" fillId="3" borderId="6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center" vertical="center"/>
    </xf>
    <xf numFmtId="0" fontId="10" fillId="3" borderId="5" xfId="2" applyFont="1" applyFill="1" applyBorder="1" applyAlignment="1">
      <alignment horizontal="center" vertical="center" wrapText="1"/>
    </xf>
    <xf numFmtId="0" fontId="10" fillId="3" borderId="8" xfId="2" applyFont="1" applyFill="1" applyBorder="1" applyAlignment="1">
      <alignment horizontal="center" vertical="center" wrapText="1"/>
    </xf>
    <xf numFmtId="0" fontId="10" fillId="3" borderId="11" xfId="2" applyFont="1" applyFill="1" applyBorder="1" applyAlignment="1">
      <alignment horizontal="center" vertical="center" wrapText="1"/>
    </xf>
    <xf numFmtId="0" fontId="10" fillId="3" borderId="13" xfId="2" applyFont="1" applyFill="1" applyBorder="1" applyAlignment="1">
      <alignment horizontal="center" vertical="center" wrapText="1"/>
    </xf>
    <xf numFmtId="0" fontId="10" fillId="3" borderId="14" xfId="2" applyFont="1" applyFill="1" applyBorder="1" applyAlignment="1">
      <alignment horizontal="center" vertical="center" wrapText="1"/>
    </xf>
    <xf numFmtId="0" fontId="10" fillId="3" borderId="15" xfId="2" applyFont="1" applyFill="1" applyBorder="1" applyAlignment="1">
      <alignment horizontal="center" vertical="center" wrapText="1"/>
    </xf>
    <xf numFmtId="0" fontId="10" fillId="3" borderId="16" xfId="2" applyFont="1" applyFill="1" applyBorder="1" applyAlignment="1">
      <alignment horizontal="center" vertical="center" wrapText="1"/>
    </xf>
    <xf numFmtId="0" fontId="10" fillId="3" borderId="17" xfId="2" applyFont="1" applyFill="1" applyBorder="1" applyAlignment="1">
      <alignment horizontal="center" vertical="center" wrapText="1"/>
    </xf>
    <xf numFmtId="0" fontId="10" fillId="3" borderId="18" xfId="2" applyFont="1" applyFill="1" applyBorder="1" applyAlignment="1">
      <alignment horizontal="center" vertical="center" wrapText="1"/>
    </xf>
  </cellXfs>
  <cellStyles count="9">
    <cellStyle name="Moneda" xfId="1" builtinId="4"/>
    <cellStyle name="Moneda [0]" xfId="7" builtinId="7"/>
    <cellStyle name="Normal" xfId="0" builtinId="0"/>
    <cellStyle name="Normal 2" xfId="2" xr:uid="{00000000-0005-0000-0000-000003000000}"/>
    <cellStyle name="Normal 2 2" xfId="5" xr:uid="{00000000-0005-0000-0000-000004000000}"/>
    <cellStyle name="Normal 3" xfId="4" xr:uid="{00000000-0005-0000-0000-000005000000}"/>
    <cellStyle name="Normal 4" xfId="8" xr:uid="{00000000-0005-0000-0000-000006000000}"/>
    <cellStyle name="Porcentaje 2" xfId="3" xr:uid="{00000000-0005-0000-0000-000007000000}"/>
    <cellStyle name="Porcentaje 2 2" xfId="6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0</xdr:rowOff>
    </xdr:from>
    <xdr:to>
      <xdr:col>1</xdr:col>
      <xdr:colOff>47625</xdr:colOff>
      <xdr:row>4</xdr:row>
      <xdr:rowOff>38100</xdr:rowOff>
    </xdr:to>
    <xdr:pic>
      <xdr:nvPicPr>
        <xdr:cNvPr id="5" name="2 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0"/>
          <a:ext cx="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612322</xdr:colOff>
      <xdr:row>0</xdr:row>
      <xdr:rowOff>229756</xdr:rowOff>
    </xdr:from>
    <xdr:to>
      <xdr:col>26</xdr:col>
      <xdr:colOff>0</xdr:colOff>
      <xdr:row>2</xdr:row>
      <xdr:rowOff>293255</xdr:rowOff>
    </xdr:to>
    <xdr:sp macro="" textlink="">
      <xdr:nvSpPr>
        <xdr:cNvPr id="2" name="Text Box 89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0413547" y="229756"/>
          <a:ext cx="18923453" cy="663574"/>
        </a:xfrm>
        <a:prstGeom prst="rect">
          <a:avLst/>
        </a:prstGeom>
        <a:solidFill>
          <a:sysClr val="window" lastClr="FFFFFF"/>
        </a:solidFill>
        <a:ln>
          <a:noFill/>
        </a:ln>
      </xdr:spPr>
      <xdr:txBody>
        <a:bodyPr vertOverflow="clip" wrap="square" lIns="91440" tIns="45720" rIns="91440" bIns="45720" anchor="ctr" upright="1"/>
        <a:lstStyle/>
        <a:p>
          <a:pPr algn="ctr"/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SUBRED INTEGRADA DE SERVICIOS DE SALUD CENTRO ORIENTE E.S.E</a:t>
          </a:r>
          <a:endParaRPr lang="es-CO" sz="1000"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/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APOYO –  GESTIÓN DE CONTRATACION</a:t>
          </a:r>
          <a:endParaRPr lang="es-CO" sz="1000"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/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FORMATO ESTUDIO DE MERCADO</a:t>
          </a:r>
          <a:endParaRPr lang="es-CO" sz="1000"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47625</xdr:colOff>
      <xdr:row>3</xdr:row>
      <xdr:rowOff>38100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202128</xdr:colOff>
      <xdr:row>0</xdr:row>
      <xdr:rowOff>89106</xdr:rowOff>
    </xdr:from>
    <xdr:to>
      <xdr:col>3</xdr:col>
      <xdr:colOff>684069</xdr:colOff>
      <xdr:row>2</xdr:row>
      <xdr:rowOff>291031</xdr:rowOff>
    </xdr:to>
    <xdr:pic>
      <xdr:nvPicPr>
        <xdr:cNvPr id="4" name="2 Image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128" y="89106"/>
          <a:ext cx="2958441" cy="8020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>
          <a:noFill/>
        </a:ln>
      </xdr:spPr>
    </xdr:pic>
    <xdr:clientData/>
  </xdr:twoCellAnchor>
  <xdr:twoCellAnchor>
    <xdr:from>
      <xdr:col>47</xdr:col>
      <xdr:colOff>569570</xdr:colOff>
      <xdr:row>0</xdr:row>
      <xdr:rowOff>199158</xdr:rowOff>
    </xdr:from>
    <xdr:to>
      <xdr:col>48</xdr:col>
      <xdr:colOff>1132416</xdr:colOff>
      <xdr:row>2</xdr:row>
      <xdr:rowOff>216477</xdr:rowOff>
    </xdr:to>
    <xdr:sp macro="" textlink="">
      <xdr:nvSpPr>
        <xdr:cNvPr id="5" name="Text Box 90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 flipH="1">
          <a:off x="52337945" y="199158"/>
          <a:ext cx="2544046" cy="617394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t" upright="1"/>
        <a:lstStyle/>
        <a:p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CÓDIGO: AP-IA-FT-002</a:t>
          </a:r>
        </a:p>
        <a:p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VERSIÓN: 04</a:t>
          </a:r>
        </a:p>
        <a:p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FECHA: 2021-09-21</a:t>
          </a:r>
        </a:p>
        <a:p>
          <a:pPr algn="l" rtl="0">
            <a:lnSpc>
              <a:spcPts val="800"/>
            </a:lnSpc>
            <a:defRPr sz="1000"/>
          </a:pPr>
          <a:endParaRPr lang="es-CO" sz="1000" b="1" i="0" u="none" strike="noStrike" baseline="0">
            <a:solidFill>
              <a:srgbClr val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2:BE43"/>
  <sheetViews>
    <sheetView tabSelected="1" view="pageBreakPreview" topLeftCell="A26" zoomScale="90" zoomScaleNormal="90" zoomScaleSheetLayoutView="90" workbookViewId="0">
      <selection activeCell="B32" sqref="B32:F32"/>
    </sheetView>
  </sheetViews>
  <sheetFormatPr baseColWidth="10" defaultColWidth="11.42578125" defaultRowHeight="15" x14ac:dyDescent="0.25"/>
  <cols>
    <col min="1" max="1" width="3" style="77" customWidth="1"/>
    <col min="2" max="2" width="6.5703125" style="77" customWidth="1"/>
    <col min="3" max="3" width="27.5703125" style="77" customWidth="1"/>
    <col min="4" max="4" width="85.28515625" style="77" customWidth="1"/>
    <col min="5" max="5" width="13.28515625" style="77" customWidth="1"/>
    <col min="6" max="6" width="12.7109375" style="77" customWidth="1"/>
    <col min="7" max="7" width="0.5703125" style="77" customWidth="1"/>
    <col min="8" max="10" width="18.140625" style="77" customWidth="1"/>
    <col min="11" max="11" width="24.7109375" style="77" customWidth="1"/>
    <col min="12" max="16384" width="11.42578125" style="77"/>
  </cols>
  <sheetData>
    <row r="2" spans="1:23" s="79" customFormat="1" ht="31.5" customHeight="1" x14ac:dyDescent="0.25">
      <c r="A2" s="78"/>
      <c r="B2" s="122" t="s">
        <v>69</v>
      </c>
      <c r="C2" s="122"/>
      <c r="D2" s="122" t="s">
        <v>70</v>
      </c>
      <c r="E2" s="122"/>
      <c r="F2" s="122"/>
      <c r="G2" s="122"/>
      <c r="H2" s="122"/>
      <c r="I2" s="122"/>
      <c r="J2" s="122"/>
      <c r="K2" s="122"/>
    </row>
    <row r="3" spans="1:23" s="79" customFormat="1" ht="15.75" customHeight="1" x14ac:dyDescent="0.25">
      <c r="A3" s="80"/>
      <c r="B3" s="123"/>
      <c r="C3" s="123"/>
      <c r="D3" s="123"/>
      <c r="E3" s="123"/>
      <c r="F3" s="123"/>
      <c r="G3" s="123"/>
      <c r="H3" s="123"/>
      <c r="I3" s="123"/>
      <c r="J3" s="123"/>
      <c r="K3" s="123"/>
    </row>
    <row r="4" spans="1:23" s="79" customFormat="1" ht="31.5" customHeight="1" x14ac:dyDescent="0.25">
      <c r="A4" s="81"/>
      <c r="B4" s="124"/>
      <c r="C4" s="124"/>
      <c r="D4" s="124"/>
      <c r="E4" s="124"/>
      <c r="F4" s="124"/>
      <c r="G4" s="124"/>
      <c r="H4" s="124"/>
      <c r="I4" s="124"/>
      <c r="J4" s="124"/>
      <c r="K4" s="124"/>
    </row>
    <row r="5" spans="1:23" x14ac:dyDescent="0.25">
      <c r="A5" s="82"/>
    </row>
    <row r="6" spans="1:23" ht="54" customHeight="1" x14ac:dyDescent="0.25">
      <c r="A6" s="82"/>
      <c r="B6" s="125" t="s">
        <v>1</v>
      </c>
      <c r="C6" s="126"/>
      <c r="D6" s="127" t="s">
        <v>53</v>
      </c>
      <c r="E6" s="128"/>
      <c r="F6" s="128"/>
      <c r="G6" s="128"/>
      <c r="H6" s="128"/>
      <c r="I6" s="128"/>
      <c r="J6" s="128"/>
      <c r="K6" s="128"/>
    </row>
    <row r="7" spans="1:23" ht="5.25" customHeight="1" thickBot="1" x14ac:dyDescent="0.3">
      <c r="A7" s="82"/>
      <c r="B7" s="83"/>
      <c r="C7" s="83"/>
      <c r="D7" s="83"/>
      <c r="E7" s="83"/>
      <c r="F7" s="83"/>
      <c r="G7" s="83"/>
      <c r="H7" s="83"/>
      <c r="I7" s="83"/>
      <c r="J7" s="83"/>
      <c r="K7" s="83"/>
    </row>
    <row r="8" spans="1:23" ht="36.75" customHeight="1" x14ac:dyDescent="0.25">
      <c r="A8" s="82"/>
      <c r="B8" s="129" t="s">
        <v>16</v>
      </c>
      <c r="C8" s="145" t="s">
        <v>17</v>
      </c>
      <c r="D8" s="131" t="s">
        <v>18</v>
      </c>
      <c r="E8" s="131" t="s">
        <v>19</v>
      </c>
      <c r="F8" s="131" t="s">
        <v>20</v>
      </c>
      <c r="G8" s="83"/>
      <c r="H8" s="138" t="s">
        <v>71</v>
      </c>
      <c r="I8" s="139"/>
      <c r="J8" s="139"/>
      <c r="K8" s="140"/>
    </row>
    <row r="9" spans="1:23" ht="15" customHeight="1" x14ac:dyDescent="0.25">
      <c r="A9" s="82"/>
      <c r="B9" s="129"/>
      <c r="C9" s="146"/>
      <c r="D9" s="132"/>
      <c r="E9" s="132"/>
      <c r="F9" s="132" t="s">
        <v>20</v>
      </c>
      <c r="G9" s="83"/>
      <c r="H9" s="141" t="s">
        <v>55</v>
      </c>
      <c r="I9" s="142"/>
      <c r="J9" s="142"/>
      <c r="K9" s="143"/>
    </row>
    <row r="10" spans="1:23" ht="42.75" customHeight="1" x14ac:dyDescent="0.25">
      <c r="A10" s="82"/>
      <c r="B10" s="129"/>
      <c r="C10" s="147"/>
      <c r="D10" s="133"/>
      <c r="E10" s="133"/>
      <c r="F10" s="133" t="s">
        <v>20</v>
      </c>
      <c r="G10" s="84"/>
      <c r="H10" s="85" t="s">
        <v>3</v>
      </c>
      <c r="I10" s="86" t="s">
        <v>4</v>
      </c>
      <c r="J10" s="86" t="s">
        <v>15</v>
      </c>
      <c r="K10" s="87" t="s">
        <v>7</v>
      </c>
    </row>
    <row r="11" spans="1:23" ht="232.15" customHeight="1" x14ac:dyDescent="0.25">
      <c r="A11" s="82"/>
      <c r="B11" s="88">
        <v>1</v>
      </c>
      <c r="C11" s="89" t="s">
        <v>93</v>
      </c>
      <c r="D11" s="109" t="s">
        <v>22</v>
      </c>
      <c r="E11" s="91" t="s">
        <v>52</v>
      </c>
      <c r="F11" s="91">
        <v>40</v>
      </c>
      <c r="G11" s="83"/>
      <c r="H11" s="92"/>
      <c r="I11" s="93">
        <f>+H11*19%</f>
        <v>0</v>
      </c>
      <c r="J11" s="93">
        <f>+I11+H11</f>
        <v>0</v>
      </c>
      <c r="K11" s="94">
        <f t="shared" ref="K11:K26" si="0">+J11*F11</f>
        <v>0</v>
      </c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</row>
    <row r="12" spans="1:23" ht="123.75" customHeight="1" x14ac:dyDescent="0.25">
      <c r="A12" s="82"/>
      <c r="B12" s="88">
        <v>2</v>
      </c>
      <c r="C12" s="96" t="s">
        <v>23</v>
      </c>
      <c r="D12" s="97" t="s">
        <v>24</v>
      </c>
      <c r="E12" s="91" t="s">
        <v>52</v>
      </c>
      <c r="F12" s="91">
        <v>26</v>
      </c>
      <c r="G12" s="83"/>
      <c r="H12" s="98"/>
      <c r="I12" s="99">
        <f t="shared" ref="I12:I26" si="1">+H12*19%</f>
        <v>0</v>
      </c>
      <c r="J12" s="99">
        <f t="shared" ref="J12:J26" si="2">+I12+H12</f>
        <v>0</v>
      </c>
      <c r="K12" s="100">
        <f t="shared" si="0"/>
        <v>0</v>
      </c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</row>
    <row r="13" spans="1:23" ht="131.25" customHeight="1" x14ac:dyDescent="0.25">
      <c r="A13" s="82"/>
      <c r="B13" s="88">
        <v>3</v>
      </c>
      <c r="C13" s="89" t="s">
        <v>25</v>
      </c>
      <c r="D13" s="97" t="s">
        <v>26</v>
      </c>
      <c r="E13" s="91" t="s">
        <v>52</v>
      </c>
      <c r="F13" s="91">
        <v>26</v>
      </c>
      <c r="G13" s="83"/>
      <c r="H13" s="98"/>
      <c r="I13" s="99">
        <f t="shared" si="1"/>
        <v>0</v>
      </c>
      <c r="J13" s="99">
        <f t="shared" si="2"/>
        <v>0</v>
      </c>
      <c r="K13" s="100">
        <f t="shared" si="0"/>
        <v>0</v>
      </c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</row>
    <row r="14" spans="1:23" ht="75.75" customHeight="1" x14ac:dyDescent="0.25">
      <c r="A14" s="82"/>
      <c r="B14" s="88">
        <v>4</v>
      </c>
      <c r="C14" s="89" t="s">
        <v>27</v>
      </c>
      <c r="D14" s="97" t="s">
        <v>28</v>
      </c>
      <c r="E14" s="91" t="s">
        <v>52</v>
      </c>
      <c r="F14" s="91">
        <v>26</v>
      </c>
      <c r="G14" s="83"/>
      <c r="H14" s="98"/>
      <c r="I14" s="99">
        <f t="shared" si="1"/>
        <v>0</v>
      </c>
      <c r="J14" s="99">
        <f t="shared" si="2"/>
        <v>0</v>
      </c>
      <c r="K14" s="100">
        <f t="shared" si="0"/>
        <v>0</v>
      </c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</row>
    <row r="15" spans="1:23" ht="73.5" customHeight="1" x14ac:dyDescent="0.25">
      <c r="A15" s="82"/>
      <c r="B15" s="88">
        <v>5</v>
      </c>
      <c r="C15" s="89" t="s">
        <v>29</v>
      </c>
      <c r="D15" s="97" t="s">
        <v>30</v>
      </c>
      <c r="E15" s="91" t="s">
        <v>52</v>
      </c>
      <c r="F15" s="91">
        <v>4</v>
      </c>
      <c r="G15" s="83"/>
      <c r="H15" s="98"/>
      <c r="I15" s="99">
        <f t="shared" si="1"/>
        <v>0</v>
      </c>
      <c r="J15" s="99">
        <f t="shared" si="2"/>
        <v>0</v>
      </c>
      <c r="K15" s="100">
        <f t="shared" si="0"/>
        <v>0</v>
      </c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</row>
    <row r="16" spans="1:23" ht="95.25" customHeight="1" x14ac:dyDescent="0.25">
      <c r="A16" s="82"/>
      <c r="B16" s="88">
        <v>6</v>
      </c>
      <c r="C16" s="96" t="s">
        <v>31</v>
      </c>
      <c r="D16" s="90" t="s">
        <v>32</v>
      </c>
      <c r="E16" s="91" t="s">
        <v>52</v>
      </c>
      <c r="F16" s="91">
        <v>2</v>
      </c>
      <c r="G16" s="83"/>
      <c r="H16" s="101"/>
      <c r="I16" s="99">
        <f t="shared" si="1"/>
        <v>0</v>
      </c>
      <c r="J16" s="99">
        <f t="shared" si="2"/>
        <v>0</v>
      </c>
      <c r="K16" s="100">
        <f t="shared" si="0"/>
        <v>0</v>
      </c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</row>
    <row r="17" spans="1:23" ht="123.75" customHeight="1" x14ac:dyDescent="0.25">
      <c r="A17" s="82"/>
      <c r="B17" s="88">
        <v>7</v>
      </c>
      <c r="C17" s="89" t="s">
        <v>33</v>
      </c>
      <c r="D17" s="97" t="s">
        <v>34</v>
      </c>
      <c r="E17" s="91" t="s">
        <v>52</v>
      </c>
      <c r="F17" s="91">
        <v>1</v>
      </c>
      <c r="G17" s="83"/>
      <c r="H17" s="98"/>
      <c r="I17" s="99">
        <f t="shared" si="1"/>
        <v>0</v>
      </c>
      <c r="J17" s="99">
        <f t="shared" si="2"/>
        <v>0</v>
      </c>
      <c r="K17" s="100">
        <f t="shared" si="0"/>
        <v>0</v>
      </c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</row>
    <row r="18" spans="1:23" ht="55.5" customHeight="1" x14ac:dyDescent="0.25">
      <c r="A18" s="82"/>
      <c r="B18" s="88">
        <v>8</v>
      </c>
      <c r="C18" s="89" t="s">
        <v>35</v>
      </c>
      <c r="D18" s="97" t="s">
        <v>36</v>
      </c>
      <c r="E18" s="91" t="s">
        <v>52</v>
      </c>
      <c r="F18" s="91">
        <v>1</v>
      </c>
      <c r="G18" s="83"/>
      <c r="H18" s="102"/>
      <c r="I18" s="99">
        <f t="shared" si="1"/>
        <v>0</v>
      </c>
      <c r="J18" s="99">
        <f t="shared" si="2"/>
        <v>0</v>
      </c>
      <c r="K18" s="100">
        <f t="shared" si="0"/>
        <v>0</v>
      </c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</row>
    <row r="19" spans="1:23" ht="349.15" customHeight="1" x14ac:dyDescent="0.25">
      <c r="A19" s="82"/>
      <c r="B19" s="88">
        <v>9</v>
      </c>
      <c r="C19" s="96" t="s">
        <v>37</v>
      </c>
      <c r="D19" s="97" t="s">
        <v>38</v>
      </c>
      <c r="E19" s="91" t="s">
        <v>52</v>
      </c>
      <c r="F19" s="91">
        <v>1</v>
      </c>
      <c r="G19" s="83"/>
      <c r="H19" s="98"/>
      <c r="I19" s="99">
        <f t="shared" si="1"/>
        <v>0</v>
      </c>
      <c r="J19" s="99">
        <f t="shared" si="2"/>
        <v>0</v>
      </c>
      <c r="K19" s="100">
        <f t="shared" si="0"/>
        <v>0</v>
      </c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</row>
    <row r="20" spans="1:23" ht="123.75" customHeight="1" x14ac:dyDescent="0.25">
      <c r="A20" s="82"/>
      <c r="B20" s="88">
        <v>10</v>
      </c>
      <c r="C20" s="96" t="s">
        <v>39</v>
      </c>
      <c r="D20" s="97" t="s">
        <v>40</v>
      </c>
      <c r="E20" s="91" t="s">
        <v>52</v>
      </c>
      <c r="F20" s="91">
        <v>2</v>
      </c>
      <c r="G20" s="83"/>
      <c r="H20" s="103"/>
      <c r="I20" s="99">
        <f t="shared" si="1"/>
        <v>0</v>
      </c>
      <c r="J20" s="99">
        <f t="shared" si="2"/>
        <v>0</v>
      </c>
      <c r="K20" s="100">
        <f t="shared" si="0"/>
        <v>0</v>
      </c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</row>
    <row r="21" spans="1:23" ht="87" customHeight="1" x14ac:dyDescent="0.25">
      <c r="A21" s="82"/>
      <c r="B21" s="88">
        <v>11</v>
      </c>
      <c r="C21" s="96" t="s">
        <v>41</v>
      </c>
      <c r="D21" s="97" t="s">
        <v>42</v>
      </c>
      <c r="E21" s="91" t="s">
        <v>52</v>
      </c>
      <c r="F21" s="91">
        <v>1</v>
      </c>
      <c r="G21" s="83"/>
      <c r="H21" s="98"/>
      <c r="I21" s="99">
        <f t="shared" si="1"/>
        <v>0</v>
      </c>
      <c r="J21" s="99">
        <f t="shared" si="2"/>
        <v>0</v>
      </c>
      <c r="K21" s="100">
        <f t="shared" si="0"/>
        <v>0</v>
      </c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</row>
    <row r="22" spans="1:23" ht="96" customHeight="1" x14ac:dyDescent="0.25">
      <c r="A22" s="82"/>
      <c r="B22" s="88">
        <v>12</v>
      </c>
      <c r="C22" s="96" t="s">
        <v>43</v>
      </c>
      <c r="D22" s="97" t="s">
        <v>44</v>
      </c>
      <c r="E22" s="91" t="s">
        <v>52</v>
      </c>
      <c r="F22" s="91">
        <v>1</v>
      </c>
      <c r="G22" s="83"/>
      <c r="H22" s="103"/>
      <c r="I22" s="99">
        <f t="shared" si="1"/>
        <v>0</v>
      </c>
      <c r="J22" s="99">
        <f t="shared" si="2"/>
        <v>0</v>
      </c>
      <c r="K22" s="100">
        <f t="shared" si="0"/>
        <v>0</v>
      </c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</row>
    <row r="23" spans="1:23" ht="187.15" customHeight="1" x14ac:dyDescent="0.25">
      <c r="A23" s="82"/>
      <c r="B23" s="88">
        <v>13</v>
      </c>
      <c r="C23" s="96" t="s">
        <v>45</v>
      </c>
      <c r="D23" s="97" t="s">
        <v>46</v>
      </c>
      <c r="E23" s="91" t="s">
        <v>52</v>
      </c>
      <c r="F23" s="91">
        <v>1</v>
      </c>
      <c r="G23" s="83"/>
      <c r="H23" s="101"/>
      <c r="I23" s="99">
        <f t="shared" si="1"/>
        <v>0</v>
      </c>
      <c r="J23" s="99">
        <f t="shared" si="2"/>
        <v>0</v>
      </c>
      <c r="K23" s="100">
        <f t="shared" si="0"/>
        <v>0</v>
      </c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</row>
    <row r="24" spans="1:23" ht="255.6" customHeight="1" x14ac:dyDescent="0.25">
      <c r="A24" s="82"/>
      <c r="B24" s="88">
        <v>14</v>
      </c>
      <c r="C24" s="89" t="s">
        <v>21</v>
      </c>
      <c r="D24" s="97" t="s">
        <v>47</v>
      </c>
      <c r="E24" s="91" t="s">
        <v>52</v>
      </c>
      <c r="F24" s="91">
        <v>20</v>
      </c>
      <c r="G24" s="83"/>
      <c r="H24" s="103"/>
      <c r="I24" s="99">
        <f t="shared" si="1"/>
        <v>0</v>
      </c>
      <c r="J24" s="99">
        <f t="shared" si="2"/>
        <v>0</v>
      </c>
      <c r="K24" s="100">
        <f t="shared" si="0"/>
        <v>0</v>
      </c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</row>
    <row r="25" spans="1:23" ht="136.9" customHeight="1" x14ac:dyDescent="0.25">
      <c r="A25" s="82"/>
      <c r="B25" s="112">
        <v>15</v>
      </c>
      <c r="C25" s="118" t="s">
        <v>48</v>
      </c>
      <c r="D25" s="113" t="s">
        <v>49</v>
      </c>
      <c r="E25" s="114" t="s">
        <v>52</v>
      </c>
      <c r="F25" s="114">
        <v>2</v>
      </c>
      <c r="G25" s="83"/>
      <c r="H25" s="119"/>
      <c r="I25" s="110"/>
      <c r="J25" s="110">
        <f t="shared" si="2"/>
        <v>0</v>
      </c>
      <c r="K25" s="111">
        <f t="shared" si="0"/>
        <v>0</v>
      </c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</row>
    <row r="26" spans="1:23" ht="177.6" customHeight="1" x14ac:dyDescent="0.25">
      <c r="A26" s="82"/>
      <c r="B26" s="88">
        <v>16</v>
      </c>
      <c r="C26" s="89" t="s">
        <v>50</v>
      </c>
      <c r="D26" s="97" t="s">
        <v>92</v>
      </c>
      <c r="E26" s="91" t="s">
        <v>52</v>
      </c>
      <c r="F26" s="91">
        <v>4</v>
      </c>
      <c r="G26" s="116"/>
      <c r="H26" s="117"/>
      <c r="I26" s="99">
        <f t="shared" si="1"/>
        <v>0</v>
      </c>
      <c r="J26" s="99">
        <f t="shared" si="2"/>
        <v>0</v>
      </c>
      <c r="K26" s="99">
        <f t="shared" si="0"/>
        <v>0</v>
      </c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</row>
    <row r="27" spans="1:23" ht="36" customHeight="1" thickBot="1" x14ac:dyDescent="0.3">
      <c r="A27" s="82"/>
      <c r="B27" s="144"/>
      <c r="C27" s="144"/>
      <c r="D27" s="144"/>
      <c r="E27" s="144"/>
      <c r="F27" s="144"/>
      <c r="G27" s="104"/>
      <c r="H27" s="134" t="s">
        <v>91</v>
      </c>
      <c r="I27" s="135"/>
      <c r="J27" s="135"/>
      <c r="K27" s="115">
        <f>SUM(K11:K26)</f>
        <v>0</v>
      </c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</row>
    <row r="28" spans="1:23" ht="7.5" customHeight="1" x14ac:dyDescent="0.25">
      <c r="A28" s="82"/>
      <c r="B28" s="105"/>
      <c r="C28" s="105"/>
      <c r="D28" s="105"/>
      <c r="E28" s="105"/>
      <c r="F28" s="105"/>
      <c r="G28" s="104"/>
      <c r="H28" s="104"/>
      <c r="I28" s="104"/>
      <c r="J28" s="104"/>
      <c r="K28" s="106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</row>
    <row r="29" spans="1:23" ht="7.5" customHeight="1" x14ac:dyDescent="0.25">
      <c r="A29" s="82"/>
      <c r="B29" s="105"/>
      <c r="C29" s="105"/>
      <c r="D29" s="105"/>
      <c r="E29" s="105"/>
      <c r="F29" s="105"/>
      <c r="G29" s="104"/>
      <c r="H29" s="104"/>
      <c r="I29" s="104"/>
      <c r="J29" s="104"/>
      <c r="K29" s="104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</row>
    <row r="30" spans="1:23" ht="22.5" customHeight="1" x14ac:dyDescent="0.25">
      <c r="A30" s="82"/>
      <c r="B30" s="120" t="s">
        <v>72</v>
      </c>
      <c r="C30" s="121"/>
      <c r="D30" s="121"/>
      <c r="E30" s="121"/>
      <c r="F30" s="121"/>
      <c r="G30" s="121"/>
      <c r="H30" s="121"/>
      <c r="I30" s="121"/>
      <c r="J30" s="121"/>
      <c r="K30" s="121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</row>
    <row r="31" spans="1:23" ht="15" customHeight="1" x14ac:dyDescent="0.25">
      <c r="A31" s="82"/>
      <c r="B31" s="136" t="s">
        <v>73</v>
      </c>
      <c r="C31" s="137"/>
      <c r="D31" s="137"/>
      <c r="E31" s="137"/>
      <c r="F31" s="137"/>
      <c r="G31" s="121"/>
      <c r="H31" s="121"/>
      <c r="I31" s="121"/>
      <c r="J31" s="121"/>
      <c r="K31" s="121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</row>
    <row r="32" spans="1:23" ht="15" customHeight="1" x14ac:dyDescent="0.25">
      <c r="A32" s="82"/>
      <c r="B32" s="120" t="s">
        <v>74</v>
      </c>
      <c r="C32" s="121"/>
      <c r="D32" s="121"/>
      <c r="E32" s="121"/>
      <c r="F32" s="121"/>
      <c r="G32" s="121"/>
      <c r="H32" s="121"/>
      <c r="I32" s="121"/>
      <c r="J32" s="121"/>
      <c r="K32" s="121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</row>
    <row r="33" spans="1:57" ht="26.45" customHeight="1" x14ac:dyDescent="0.25">
      <c r="A33" s="82"/>
      <c r="B33" s="120" t="s">
        <v>75</v>
      </c>
      <c r="C33" s="121"/>
      <c r="D33" s="121"/>
      <c r="E33" s="121"/>
      <c r="F33" s="121"/>
      <c r="G33" s="121"/>
      <c r="H33" s="121"/>
      <c r="I33" s="121"/>
      <c r="J33" s="121"/>
      <c r="K33" s="121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0"/>
      <c r="W33" s="130"/>
    </row>
    <row r="34" spans="1:57" ht="15" customHeight="1" x14ac:dyDescent="0.25">
      <c r="A34" s="82"/>
      <c r="B34" s="120" t="s">
        <v>76</v>
      </c>
      <c r="C34" s="121"/>
      <c r="D34" s="121"/>
      <c r="E34" s="121"/>
      <c r="F34" s="121"/>
      <c r="G34" s="121"/>
      <c r="H34" s="121"/>
      <c r="I34" s="121"/>
      <c r="J34" s="121"/>
      <c r="K34" s="121"/>
      <c r="L34" s="130"/>
      <c r="M34" s="130"/>
      <c r="N34" s="130"/>
      <c r="O34" s="130"/>
      <c r="P34" s="130"/>
      <c r="Q34" s="130"/>
      <c r="R34" s="130"/>
      <c r="S34" s="130"/>
      <c r="T34" s="130"/>
      <c r="U34" s="130"/>
      <c r="V34" s="130"/>
      <c r="W34" s="130"/>
    </row>
    <row r="35" spans="1:57" ht="15" customHeight="1" x14ac:dyDescent="0.25">
      <c r="A35" s="82"/>
      <c r="B35" s="120" t="s">
        <v>77</v>
      </c>
      <c r="C35" s="121"/>
      <c r="D35" s="121"/>
      <c r="E35" s="121"/>
      <c r="F35" s="121"/>
      <c r="G35" s="121"/>
      <c r="H35" s="121"/>
      <c r="I35" s="121"/>
      <c r="J35" s="121"/>
      <c r="K35" s="121"/>
    </row>
    <row r="36" spans="1:57" s="149" customFormat="1" ht="27.75" customHeight="1" x14ac:dyDescent="0.25">
      <c r="B36" s="150"/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150"/>
      <c r="O36" s="150"/>
      <c r="P36" s="150"/>
      <c r="Q36" s="150"/>
      <c r="R36" s="150"/>
      <c r="S36" s="150"/>
      <c r="T36" s="150"/>
      <c r="U36" s="150"/>
      <c r="V36" s="150"/>
      <c r="W36" s="150"/>
      <c r="X36" s="150"/>
      <c r="Y36" s="150"/>
      <c r="Z36" s="150"/>
      <c r="AA36" s="150"/>
      <c r="AB36" s="150"/>
      <c r="AC36" s="150"/>
      <c r="AD36" s="150"/>
      <c r="AE36" s="150"/>
      <c r="AF36" s="150"/>
      <c r="AG36" s="150"/>
      <c r="AH36" s="150"/>
      <c r="AI36" s="150"/>
      <c r="AJ36" s="150"/>
      <c r="AK36" s="150"/>
      <c r="AL36" s="150"/>
      <c r="AM36" s="150"/>
      <c r="AN36" s="150"/>
      <c r="AO36" s="150"/>
      <c r="AP36" s="150"/>
      <c r="AQ36" s="150"/>
      <c r="AR36" s="150"/>
      <c r="AS36" s="150"/>
      <c r="AT36" s="150"/>
      <c r="AU36" s="150"/>
      <c r="AV36" s="150"/>
      <c r="AW36" s="150"/>
      <c r="AX36" s="150"/>
      <c r="AY36" s="150"/>
      <c r="AZ36" s="150"/>
      <c r="BA36" s="150"/>
      <c r="BB36" s="150"/>
      <c r="BC36" s="150"/>
      <c r="BD36" s="150"/>
      <c r="BE36" s="150"/>
    </row>
    <row r="37" spans="1:57" ht="27.75" customHeight="1" x14ac:dyDescent="0.25">
      <c r="B37" s="151" t="s">
        <v>78</v>
      </c>
      <c r="C37" s="151"/>
      <c r="D37" s="151"/>
      <c r="E37" s="151"/>
      <c r="F37" s="151"/>
      <c r="G37" s="151"/>
      <c r="H37" s="151"/>
      <c r="I37" s="151"/>
      <c r="J37" s="151"/>
      <c r="K37" s="151"/>
    </row>
    <row r="38" spans="1:57" ht="43.5" customHeight="1" x14ac:dyDescent="0.25">
      <c r="B38" s="108" t="s">
        <v>79</v>
      </c>
      <c r="C38" s="148" t="s">
        <v>80</v>
      </c>
      <c r="D38" s="148"/>
      <c r="E38" s="148"/>
      <c r="F38" s="148"/>
      <c r="G38" s="148"/>
      <c r="H38" s="148"/>
      <c r="I38" s="148"/>
      <c r="J38" s="148"/>
      <c r="K38" s="148"/>
    </row>
    <row r="39" spans="1:57" ht="29.45" customHeight="1" x14ac:dyDescent="0.25">
      <c r="A39" s="82"/>
      <c r="B39" s="108" t="s">
        <v>81</v>
      </c>
      <c r="C39" s="148" t="s">
        <v>82</v>
      </c>
      <c r="D39" s="148"/>
      <c r="E39" s="148"/>
      <c r="F39" s="148"/>
      <c r="G39" s="148"/>
      <c r="H39" s="148"/>
      <c r="I39" s="148"/>
      <c r="J39" s="148"/>
      <c r="K39" s="148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</row>
    <row r="40" spans="1:57" ht="15.75" x14ac:dyDescent="0.25">
      <c r="B40" s="108" t="s">
        <v>83</v>
      </c>
      <c r="C40" s="148" t="s">
        <v>84</v>
      </c>
      <c r="D40" s="148"/>
      <c r="E40" s="148"/>
      <c r="F40" s="148"/>
      <c r="G40" s="148"/>
      <c r="H40" s="148"/>
      <c r="I40" s="148"/>
      <c r="J40" s="148"/>
      <c r="K40" s="148"/>
    </row>
    <row r="41" spans="1:57" ht="15.75" x14ac:dyDescent="0.25">
      <c r="B41" s="108" t="s">
        <v>85</v>
      </c>
      <c r="C41" s="148" t="s">
        <v>86</v>
      </c>
      <c r="D41" s="148"/>
      <c r="E41" s="148"/>
      <c r="F41" s="148"/>
      <c r="G41" s="148"/>
      <c r="H41" s="148"/>
      <c r="I41" s="148"/>
      <c r="J41" s="148"/>
      <c r="K41" s="148"/>
    </row>
    <row r="42" spans="1:57" ht="15.75" x14ac:dyDescent="0.25">
      <c r="B42" s="108" t="s">
        <v>87</v>
      </c>
      <c r="C42" s="148" t="s">
        <v>88</v>
      </c>
      <c r="D42" s="148"/>
      <c r="E42" s="148"/>
      <c r="F42" s="148"/>
      <c r="G42" s="148"/>
      <c r="H42" s="148"/>
      <c r="I42" s="148"/>
      <c r="J42" s="148"/>
      <c r="K42" s="148"/>
    </row>
    <row r="43" spans="1:57" ht="15.75" x14ac:dyDescent="0.25">
      <c r="B43" s="108" t="s">
        <v>89</v>
      </c>
      <c r="C43" s="148" t="s">
        <v>90</v>
      </c>
      <c r="D43" s="148"/>
      <c r="E43" s="148"/>
      <c r="F43" s="148"/>
      <c r="G43" s="148"/>
      <c r="H43" s="148"/>
      <c r="I43" s="148"/>
      <c r="J43" s="148"/>
      <c r="K43" s="148"/>
    </row>
  </sheetData>
  <sheetProtection formatCells="0" formatColumns="0" formatRows="0"/>
  <mergeCells count="34">
    <mergeCell ref="C41:K41"/>
    <mergeCell ref="C42:K42"/>
    <mergeCell ref="C43:K43"/>
    <mergeCell ref="A36:XFD36"/>
    <mergeCell ref="B37:K37"/>
    <mergeCell ref="B35:F35"/>
    <mergeCell ref="G35:K35"/>
    <mergeCell ref="C38:K38"/>
    <mergeCell ref="C39:K39"/>
    <mergeCell ref="C40:K40"/>
    <mergeCell ref="L33:W34"/>
    <mergeCell ref="E8:E10"/>
    <mergeCell ref="H27:J27"/>
    <mergeCell ref="B30:F30"/>
    <mergeCell ref="G30:K30"/>
    <mergeCell ref="B31:F31"/>
    <mergeCell ref="G31:K31"/>
    <mergeCell ref="G34:K34"/>
    <mergeCell ref="G33:K33"/>
    <mergeCell ref="B34:F34"/>
    <mergeCell ref="H8:K8"/>
    <mergeCell ref="H9:K9"/>
    <mergeCell ref="F8:F10"/>
    <mergeCell ref="B27:F27"/>
    <mergeCell ref="C8:C10"/>
    <mergeCell ref="D8:D10"/>
    <mergeCell ref="B32:F32"/>
    <mergeCell ref="G32:K32"/>
    <mergeCell ref="B33:F33"/>
    <mergeCell ref="B2:C4"/>
    <mergeCell ref="D2:K4"/>
    <mergeCell ref="B6:C6"/>
    <mergeCell ref="D6:K6"/>
    <mergeCell ref="B8:B10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45" fitToHeight="0" orientation="portrait" r:id="rId1"/>
  <headerFooter>
    <oddFooter xml:space="preserve">&amp;R&amp;12Página &amp;P de &amp;N  </oddFooter>
  </headerFooter>
  <rowBreaks count="1" manualBreakCount="1">
    <brk id="25" max="10" man="1"/>
  </rowBreaks>
  <ignoredErrors>
    <ignoredError sqref="I11:K11 I12:K24 I26:K26 J25:K25 K27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D45"/>
  <sheetViews>
    <sheetView view="pageBreakPreview" topLeftCell="AF21" zoomScale="70" zoomScaleNormal="90" zoomScaleSheetLayoutView="70" workbookViewId="0">
      <selection activeCell="AV12" sqref="AV12"/>
    </sheetView>
  </sheetViews>
  <sheetFormatPr baseColWidth="10" defaultColWidth="11.42578125" defaultRowHeight="14.25" x14ac:dyDescent="0.2"/>
  <cols>
    <col min="1" max="1" width="3" style="4" customWidth="1"/>
    <col min="2" max="2" width="6.5703125" style="4" customWidth="1"/>
    <col min="3" max="3" width="27.5703125" style="4" customWidth="1"/>
    <col min="4" max="4" width="85.28515625" style="4" customWidth="1"/>
    <col min="5" max="5" width="11.28515625" style="4" customWidth="1"/>
    <col min="6" max="6" width="12.7109375" style="4" customWidth="1"/>
    <col min="7" max="7" width="0.5703125" style="4" customWidth="1"/>
    <col min="8" max="8" width="18.28515625" style="4" customWidth="1"/>
    <col min="9" max="9" width="13" style="4" customWidth="1"/>
    <col min="10" max="10" width="14.42578125" style="4" customWidth="1"/>
    <col min="11" max="11" width="21.140625" style="4" customWidth="1"/>
    <col min="12" max="12" width="0.85546875" style="4" customWidth="1"/>
    <col min="13" max="15" width="18.140625" style="4" customWidth="1"/>
    <col min="16" max="16" width="24.7109375" style="4" customWidth="1"/>
    <col min="17" max="17" width="1.42578125" style="4" customWidth="1"/>
    <col min="18" max="18" width="18" style="4" customWidth="1"/>
    <col min="19" max="20" width="17.140625" style="4" customWidth="1"/>
    <col min="21" max="21" width="21.85546875" style="4" customWidth="1"/>
    <col min="22" max="22" width="1.140625" style="4" customWidth="1"/>
    <col min="23" max="23" width="16.140625" style="4" customWidth="1"/>
    <col min="24" max="24" width="12.7109375" style="4" customWidth="1"/>
    <col min="25" max="25" width="18.42578125" style="4" customWidth="1"/>
    <col min="26" max="26" width="22.140625" style="4" customWidth="1"/>
    <col min="27" max="27" width="1" style="4" customWidth="1"/>
    <col min="28" max="28" width="18.28515625" style="4" customWidth="1"/>
    <col min="29" max="29" width="15.42578125" style="4" customWidth="1"/>
    <col min="30" max="30" width="16.5703125" style="4" customWidth="1"/>
    <col min="31" max="31" width="18.7109375" style="4" customWidth="1"/>
    <col min="32" max="32" width="0.85546875" style="4" customWidth="1"/>
    <col min="33" max="36" width="22.140625" style="4" customWidth="1"/>
    <col min="37" max="37" width="1.5703125" style="4" customWidth="1"/>
    <col min="38" max="41" width="22.140625" style="4" customWidth="1"/>
    <col min="42" max="42" width="1.28515625" style="4" customWidth="1"/>
    <col min="43" max="43" width="17.42578125" style="4" customWidth="1"/>
    <col min="44" max="46" width="22.140625" style="4" customWidth="1"/>
    <col min="47" max="47" width="1.7109375" style="4" customWidth="1"/>
    <col min="48" max="48" width="29.7109375" style="4" customWidth="1"/>
    <col min="49" max="49" width="20.42578125" style="4" customWidth="1"/>
    <col min="50" max="50" width="1" style="4" customWidth="1"/>
    <col min="51" max="51" width="4.28515625" style="4" customWidth="1"/>
    <col min="52" max="52" width="16.28515625" style="4" customWidth="1"/>
    <col min="53" max="53" width="21" style="4" customWidth="1"/>
    <col min="54" max="54" width="2.7109375" style="4" customWidth="1"/>
    <col min="55" max="56" width="16.28515625" style="4" customWidth="1"/>
    <col min="57" max="57" width="3.85546875" style="4" customWidth="1"/>
    <col min="58" max="58" width="16.28515625" style="4" customWidth="1"/>
    <col min="59" max="59" width="3.28515625" style="4" customWidth="1"/>
    <col min="60" max="61" width="16.28515625" style="4" customWidth="1"/>
    <col min="62" max="62" width="3.28515625" style="4" customWidth="1"/>
    <col min="63" max="64" width="16.28515625" style="4" customWidth="1"/>
    <col min="65" max="16384" width="11.42578125" style="4"/>
  </cols>
  <sheetData>
    <row r="1" spans="1:82" s="45" customFormat="1" ht="31.5" customHeight="1" x14ac:dyDescent="0.2">
      <c r="A1" s="173"/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/>
      <c r="AN1" s="174"/>
      <c r="AO1" s="174"/>
      <c r="AP1" s="174"/>
      <c r="AQ1" s="174"/>
      <c r="AR1" s="174"/>
      <c r="AS1" s="174"/>
      <c r="AT1" s="174"/>
      <c r="AU1" s="174"/>
      <c r="AV1" s="174"/>
      <c r="AW1" s="175"/>
      <c r="AX1" s="3"/>
      <c r="AY1" s="4"/>
      <c r="AZ1" s="4"/>
    </row>
    <row r="2" spans="1:82" s="45" customFormat="1" ht="15.75" customHeight="1" x14ac:dyDescent="0.2">
      <c r="A2" s="176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7"/>
      <c r="AQ2" s="177"/>
      <c r="AR2" s="177"/>
      <c r="AS2" s="177"/>
      <c r="AT2" s="177"/>
      <c r="AU2" s="177"/>
      <c r="AV2" s="177"/>
      <c r="AW2" s="178"/>
      <c r="AX2" s="3"/>
      <c r="AY2" s="4"/>
      <c r="AZ2" s="4"/>
    </row>
    <row r="3" spans="1:82" s="45" customFormat="1" ht="31.5" customHeight="1" x14ac:dyDescent="0.2">
      <c r="A3" s="179"/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181"/>
      <c r="AX3" s="3"/>
      <c r="AY3" s="4"/>
      <c r="AZ3" s="4"/>
    </row>
    <row r="4" spans="1:82" x14ac:dyDescent="0.2">
      <c r="A4" s="5"/>
      <c r="AX4" s="3"/>
    </row>
    <row r="5" spans="1:82" ht="31.5" customHeight="1" x14ac:dyDescent="0.2">
      <c r="A5" s="5"/>
      <c r="B5" s="182" t="s">
        <v>0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/>
      <c r="AV5" s="182"/>
      <c r="AW5" s="182"/>
      <c r="AX5" s="3"/>
    </row>
    <row r="6" spans="1:82" ht="24.75" customHeight="1" x14ac:dyDescent="0.2">
      <c r="A6" s="5"/>
      <c r="B6" s="183" t="s">
        <v>1</v>
      </c>
      <c r="C6" s="184"/>
      <c r="D6" s="185" t="s">
        <v>53</v>
      </c>
      <c r="E6" s="186"/>
      <c r="F6" s="186"/>
      <c r="G6" s="186"/>
      <c r="H6" s="186"/>
      <c r="I6" s="186"/>
      <c r="J6" s="186"/>
      <c r="K6" s="186"/>
      <c r="L6" s="186"/>
      <c r="M6" s="186"/>
      <c r="N6" s="186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186"/>
      <c r="AI6" s="186"/>
      <c r="AJ6" s="186"/>
      <c r="AK6" s="186"/>
      <c r="AL6" s="186"/>
      <c r="AM6" s="186"/>
      <c r="AN6" s="186"/>
      <c r="AO6" s="186"/>
      <c r="AP6" s="186"/>
      <c r="AQ6" s="186"/>
      <c r="AR6" s="186"/>
      <c r="AS6" s="186"/>
      <c r="AT6" s="186"/>
      <c r="AU6" s="186"/>
      <c r="AV6" s="186"/>
      <c r="AW6" s="187"/>
      <c r="AX6" s="3"/>
    </row>
    <row r="7" spans="1:82" ht="5.25" customHeight="1" x14ac:dyDescent="0.2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X7" s="3"/>
    </row>
    <row r="8" spans="1:82" ht="28.5" customHeight="1" thickBot="1" x14ac:dyDescent="0.25">
      <c r="A8" s="5"/>
      <c r="B8" s="188" t="s">
        <v>2</v>
      </c>
      <c r="C8" s="189"/>
      <c r="D8" s="189"/>
      <c r="E8" s="189"/>
      <c r="F8" s="189"/>
      <c r="G8" s="189"/>
      <c r="H8" s="190"/>
      <c r="I8" s="190"/>
      <c r="J8" s="190"/>
      <c r="K8" s="190"/>
      <c r="L8" s="189"/>
      <c r="M8" s="190"/>
      <c r="N8" s="190"/>
      <c r="O8" s="190"/>
      <c r="P8" s="190"/>
      <c r="Q8" s="189"/>
      <c r="R8" s="190"/>
      <c r="S8" s="190"/>
      <c r="T8" s="190"/>
      <c r="U8" s="190"/>
      <c r="V8" s="189"/>
      <c r="W8" s="190"/>
      <c r="X8" s="190"/>
      <c r="Y8" s="190"/>
      <c r="Z8" s="190"/>
      <c r="AA8" s="190"/>
      <c r="AB8" s="190"/>
      <c r="AC8" s="190"/>
      <c r="AD8" s="190"/>
      <c r="AE8" s="190"/>
      <c r="AF8" s="190"/>
      <c r="AG8" s="190"/>
      <c r="AH8" s="190"/>
      <c r="AI8" s="190"/>
      <c r="AJ8" s="190"/>
      <c r="AK8" s="190"/>
      <c r="AL8" s="190"/>
      <c r="AM8" s="190"/>
      <c r="AN8" s="190"/>
      <c r="AO8" s="190"/>
      <c r="AP8" s="190"/>
      <c r="AQ8" s="190"/>
      <c r="AR8" s="190"/>
      <c r="AS8" s="190"/>
      <c r="AT8" s="190"/>
      <c r="AU8" s="189"/>
      <c r="AV8" s="189"/>
      <c r="AW8" s="191"/>
      <c r="AX8" s="3"/>
    </row>
    <row r="9" spans="1:82" ht="36.75" customHeight="1" thickBot="1" x14ac:dyDescent="0.3">
      <c r="A9" s="5"/>
      <c r="B9" s="162" t="s">
        <v>16</v>
      </c>
      <c r="C9" s="192" t="s">
        <v>17</v>
      </c>
      <c r="D9" s="195" t="s">
        <v>18</v>
      </c>
      <c r="E9" s="195" t="s">
        <v>19</v>
      </c>
      <c r="F9" s="195" t="s">
        <v>20</v>
      </c>
      <c r="G9" s="6"/>
      <c r="H9" s="198" t="s">
        <v>54</v>
      </c>
      <c r="I9" s="199"/>
      <c r="J9" s="199"/>
      <c r="K9" s="200"/>
      <c r="L9" s="7"/>
      <c r="M9" s="198" t="s">
        <v>56</v>
      </c>
      <c r="N9" s="199"/>
      <c r="O9" s="199"/>
      <c r="P9" s="200"/>
      <c r="Q9" s="7"/>
      <c r="R9" s="198" t="s">
        <v>57</v>
      </c>
      <c r="S9" s="199"/>
      <c r="T9" s="199"/>
      <c r="U9" s="200"/>
      <c r="V9" s="7"/>
      <c r="W9" s="198" t="s">
        <v>58</v>
      </c>
      <c r="X9" s="199"/>
      <c r="Y9" s="199"/>
      <c r="Z9" s="200"/>
      <c r="AA9" s="8"/>
      <c r="AB9" s="198" t="s">
        <v>64</v>
      </c>
      <c r="AC9" s="199"/>
      <c r="AD9" s="199"/>
      <c r="AE9" s="200"/>
      <c r="AF9" s="46"/>
      <c r="AG9" s="169" t="s">
        <v>65</v>
      </c>
      <c r="AH9" s="170"/>
      <c r="AI9" s="170"/>
      <c r="AJ9" s="171"/>
      <c r="AK9" s="47"/>
      <c r="AL9" s="169" t="s">
        <v>67</v>
      </c>
      <c r="AM9" s="170"/>
      <c r="AN9" s="170"/>
      <c r="AO9" s="171"/>
      <c r="AP9" s="63"/>
      <c r="AQ9" s="172" t="s">
        <v>68</v>
      </c>
      <c r="AR9" s="172"/>
      <c r="AS9" s="172"/>
      <c r="AT9" s="172"/>
      <c r="AU9" s="7"/>
      <c r="AV9" s="162" t="s">
        <v>8</v>
      </c>
      <c r="AW9" s="162"/>
      <c r="AX9" s="3"/>
      <c r="AZ9" s="162" t="s">
        <v>8</v>
      </c>
      <c r="BA9" s="162"/>
      <c r="BB9" s="48"/>
      <c r="BC9" s="162" t="s">
        <v>8</v>
      </c>
      <c r="BD9" s="162"/>
      <c r="BE9" s="8"/>
      <c r="BF9" s="8"/>
      <c r="BH9" s="162" t="s">
        <v>8</v>
      </c>
      <c r="BI9" s="162"/>
      <c r="BK9" s="162" t="s">
        <v>8</v>
      </c>
      <c r="BL9" s="162"/>
    </row>
    <row r="10" spans="1:82" ht="15" customHeight="1" thickTop="1" x14ac:dyDescent="0.2">
      <c r="A10" s="5"/>
      <c r="B10" s="162"/>
      <c r="C10" s="193"/>
      <c r="D10" s="196"/>
      <c r="E10" s="196"/>
      <c r="F10" s="196" t="s">
        <v>20</v>
      </c>
      <c r="G10" s="6"/>
      <c r="H10" s="164" t="s">
        <v>55</v>
      </c>
      <c r="I10" s="165"/>
      <c r="J10" s="165"/>
      <c r="K10" s="166"/>
      <c r="L10" s="9"/>
      <c r="M10" s="164" t="s">
        <v>55</v>
      </c>
      <c r="N10" s="165"/>
      <c r="O10" s="165"/>
      <c r="P10" s="166"/>
      <c r="Q10" s="9"/>
      <c r="R10" s="164" t="s">
        <v>55</v>
      </c>
      <c r="S10" s="165"/>
      <c r="T10" s="165"/>
      <c r="U10" s="166"/>
      <c r="V10" s="9"/>
      <c r="W10" s="164" t="s">
        <v>55</v>
      </c>
      <c r="X10" s="167"/>
      <c r="Y10" s="167"/>
      <c r="Z10" s="168"/>
      <c r="AA10" s="10"/>
      <c r="AB10" s="164" t="s">
        <v>55</v>
      </c>
      <c r="AC10" s="167"/>
      <c r="AD10" s="167"/>
      <c r="AE10" s="168"/>
      <c r="AF10" s="11"/>
      <c r="AG10" s="164" t="s">
        <v>55</v>
      </c>
      <c r="AH10" s="167"/>
      <c r="AI10" s="167"/>
      <c r="AJ10" s="168"/>
      <c r="AK10" s="11"/>
      <c r="AL10" s="164" t="s">
        <v>55</v>
      </c>
      <c r="AM10" s="167"/>
      <c r="AN10" s="167"/>
      <c r="AO10" s="168"/>
      <c r="AP10" s="10"/>
      <c r="AQ10" s="165" t="s">
        <v>55</v>
      </c>
      <c r="AR10" s="167"/>
      <c r="AS10" s="167"/>
      <c r="AT10" s="167"/>
      <c r="AU10" s="12"/>
      <c r="AV10" s="162" t="s">
        <v>59</v>
      </c>
      <c r="AW10" s="162"/>
      <c r="AX10" s="3"/>
      <c r="AZ10" s="162" t="s">
        <v>60</v>
      </c>
      <c r="BA10" s="162"/>
      <c r="BC10" s="162"/>
      <c r="BD10" s="162"/>
      <c r="BE10" s="8"/>
      <c r="BF10" s="8"/>
      <c r="BH10" s="162" t="s">
        <v>14</v>
      </c>
      <c r="BI10" s="162"/>
      <c r="BK10" s="162" t="s">
        <v>14</v>
      </c>
      <c r="BL10" s="162"/>
    </row>
    <row r="11" spans="1:82" ht="42.75" customHeight="1" x14ac:dyDescent="0.25">
      <c r="A11" s="5"/>
      <c r="B11" s="162"/>
      <c r="C11" s="194"/>
      <c r="D11" s="197"/>
      <c r="E11" s="197"/>
      <c r="F11" s="197" t="s">
        <v>20</v>
      </c>
      <c r="G11" s="13"/>
      <c r="H11" s="14" t="s">
        <v>3</v>
      </c>
      <c r="I11" s="65" t="s">
        <v>4</v>
      </c>
      <c r="J11" s="65" t="s">
        <v>15</v>
      </c>
      <c r="K11" s="15" t="s">
        <v>7</v>
      </c>
      <c r="L11" s="16"/>
      <c r="M11" s="14" t="s">
        <v>3</v>
      </c>
      <c r="N11" s="65" t="s">
        <v>4</v>
      </c>
      <c r="O11" s="65" t="s">
        <v>15</v>
      </c>
      <c r="P11" s="15" t="s">
        <v>7</v>
      </c>
      <c r="Q11" s="16"/>
      <c r="R11" s="14" t="s">
        <v>3</v>
      </c>
      <c r="S11" s="65" t="s">
        <v>4</v>
      </c>
      <c r="T11" s="65" t="s">
        <v>15</v>
      </c>
      <c r="U11" s="15" t="s">
        <v>7</v>
      </c>
      <c r="V11" s="16"/>
      <c r="W11" s="14" t="s">
        <v>3</v>
      </c>
      <c r="X11" s="65" t="s">
        <v>4</v>
      </c>
      <c r="Y11" s="65" t="s">
        <v>15</v>
      </c>
      <c r="Z11" s="15" t="s">
        <v>7</v>
      </c>
      <c r="AA11" s="17"/>
      <c r="AB11" s="14" t="s">
        <v>3</v>
      </c>
      <c r="AC11" s="65" t="s">
        <v>4</v>
      </c>
      <c r="AD11" s="65" t="s">
        <v>15</v>
      </c>
      <c r="AE11" s="15" t="s">
        <v>7</v>
      </c>
      <c r="AF11" s="18"/>
      <c r="AG11" s="14" t="s">
        <v>3</v>
      </c>
      <c r="AH11" s="65" t="s">
        <v>4</v>
      </c>
      <c r="AI11" s="65" t="s">
        <v>15</v>
      </c>
      <c r="AJ11" s="15" t="s">
        <v>7</v>
      </c>
      <c r="AK11" s="18"/>
      <c r="AL11" s="14" t="s">
        <v>3</v>
      </c>
      <c r="AM11" s="65" t="s">
        <v>4</v>
      </c>
      <c r="AN11" s="65" t="s">
        <v>15</v>
      </c>
      <c r="AO11" s="15" t="s">
        <v>7</v>
      </c>
      <c r="AP11" s="17"/>
      <c r="AQ11" s="65" t="s">
        <v>3</v>
      </c>
      <c r="AR11" s="65" t="s">
        <v>4</v>
      </c>
      <c r="AS11" s="65" t="s">
        <v>15</v>
      </c>
      <c r="AT11" s="65" t="s">
        <v>7</v>
      </c>
      <c r="AU11" s="7"/>
      <c r="AV11" s="65" t="s">
        <v>3</v>
      </c>
      <c r="AW11" s="19" t="s">
        <v>7</v>
      </c>
      <c r="AX11" s="3"/>
      <c r="AZ11" s="65" t="s">
        <v>3</v>
      </c>
      <c r="BA11" s="19" t="s">
        <v>7</v>
      </c>
      <c r="BC11" s="65" t="s">
        <v>61</v>
      </c>
      <c r="BD11" s="19" t="s">
        <v>62</v>
      </c>
      <c r="BE11" s="20"/>
      <c r="BF11" s="20" t="s">
        <v>63</v>
      </c>
      <c r="BH11" s="65" t="s">
        <v>3</v>
      </c>
      <c r="BI11" s="19" t="s">
        <v>7</v>
      </c>
      <c r="BK11" s="65" t="s">
        <v>3</v>
      </c>
      <c r="BL11" s="19" t="s">
        <v>7</v>
      </c>
    </row>
    <row r="12" spans="1:82" ht="123.75" customHeight="1" x14ac:dyDescent="0.2">
      <c r="A12" s="5"/>
      <c r="B12" s="21">
        <v>1</v>
      </c>
      <c r="C12" s="49" t="s">
        <v>21</v>
      </c>
      <c r="D12" s="50" t="s">
        <v>22</v>
      </c>
      <c r="E12" s="51" t="s">
        <v>52</v>
      </c>
      <c r="F12" s="51">
        <v>40</v>
      </c>
      <c r="G12" s="6"/>
      <c r="H12" s="52"/>
      <c r="I12" s="22"/>
      <c r="J12" s="23"/>
      <c r="K12" s="24"/>
      <c r="L12" s="25"/>
      <c r="M12" s="68">
        <v>11833330</v>
      </c>
      <c r="N12" s="69">
        <f>+M12*19%</f>
        <v>2248332.7000000002</v>
      </c>
      <c r="O12" s="69">
        <f>+N12+M12</f>
        <v>14081662.699999999</v>
      </c>
      <c r="P12" s="70">
        <f>+O12*F12</f>
        <v>563266508</v>
      </c>
      <c r="Q12" s="71"/>
      <c r="R12" s="62">
        <v>20952800</v>
      </c>
      <c r="S12" s="69">
        <f>+R12*19%</f>
        <v>3981032</v>
      </c>
      <c r="T12" s="69">
        <f>+S12+R12</f>
        <v>24933832</v>
      </c>
      <c r="U12" s="70">
        <f>+T12*F12</f>
        <v>997353280</v>
      </c>
      <c r="V12" s="71"/>
      <c r="W12" s="72">
        <v>9255695</v>
      </c>
      <c r="X12" s="69">
        <f>+W12*19%</f>
        <v>1758582.05</v>
      </c>
      <c r="Y12" s="69">
        <f>+X12+W12</f>
        <v>11014277.050000001</v>
      </c>
      <c r="Z12" s="70">
        <f>+Y12*F12</f>
        <v>440571082</v>
      </c>
      <c r="AA12" s="73"/>
      <c r="AB12" s="74">
        <v>9311700</v>
      </c>
      <c r="AC12" s="69">
        <f>+AB12*19%</f>
        <v>1769223</v>
      </c>
      <c r="AD12" s="69">
        <f>+AC12+AB12</f>
        <v>11080923</v>
      </c>
      <c r="AE12" s="70">
        <f>+AD12*F12</f>
        <v>443236920</v>
      </c>
      <c r="AF12" s="73"/>
      <c r="AG12" s="75"/>
      <c r="AH12" s="69"/>
      <c r="AI12" s="69"/>
      <c r="AJ12" s="70"/>
      <c r="AK12" s="73"/>
      <c r="AL12" s="76">
        <v>12350000</v>
      </c>
      <c r="AM12" s="69">
        <f>+AL12*19%</f>
        <v>2346500</v>
      </c>
      <c r="AN12" s="69">
        <f>+AM12+AL12</f>
        <v>14696500</v>
      </c>
      <c r="AO12" s="70">
        <f>+AN12*F12</f>
        <v>587860000</v>
      </c>
      <c r="AP12" s="73"/>
      <c r="AQ12" s="74">
        <v>9940000</v>
      </c>
      <c r="AR12" s="69">
        <f>+AQ12*19%</f>
        <v>1888600</v>
      </c>
      <c r="AS12" s="69">
        <f>+AR12+AQ12</f>
        <v>11828600</v>
      </c>
      <c r="AT12" s="22">
        <f>+AS12*F12</f>
        <v>473144000</v>
      </c>
      <c r="AU12" s="28"/>
      <c r="AV12" s="29">
        <f>AVERAGE(O12,AD12,AS12)</f>
        <v>12330395.233333334</v>
      </c>
      <c r="AW12" s="22">
        <f>+AV12*F12</f>
        <v>493215809.33333337</v>
      </c>
      <c r="AX12" s="3"/>
      <c r="AZ12" s="29">
        <f>MEDIAN(O12,AD12,AS12)</f>
        <v>11828600</v>
      </c>
      <c r="BA12" s="29">
        <f>+AZ12*F12</f>
        <v>473144000</v>
      </c>
      <c r="BB12" s="30"/>
      <c r="BC12" s="31">
        <f>MIN(J12,O12,T12,Y12,AD12,AI12,AN12,AS12)</f>
        <v>11014277.050000001</v>
      </c>
      <c r="BD12" s="31">
        <f>MAX(J12,O12,T12,Y12,AD12,AI12,AN12,AS12)</f>
        <v>24933832</v>
      </c>
      <c r="BE12" s="32"/>
      <c r="BF12" s="32">
        <f>+BD12-BC12</f>
        <v>13919554.949999999</v>
      </c>
      <c r="BG12" s="30"/>
      <c r="BH12" s="33"/>
      <c r="BI12" s="33"/>
      <c r="BJ12" s="30"/>
      <c r="BK12" s="33"/>
      <c r="BL12" s="33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</row>
    <row r="13" spans="1:82" ht="123.75" customHeight="1" x14ac:dyDescent="0.2">
      <c r="A13" s="5"/>
      <c r="B13" s="21">
        <v>2</v>
      </c>
      <c r="C13" s="56" t="s">
        <v>23</v>
      </c>
      <c r="D13" s="57" t="s">
        <v>24</v>
      </c>
      <c r="E13" s="51" t="s">
        <v>52</v>
      </c>
      <c r="F13" s="51">
        <v>26</v>
      </c>
      <c r="G13" s="6"/>
      <c r="H13" s="52"/>
      <c r="I13" s="22"/>
      <c r="J13" s="22"/>
      <c r="K13" s="24"/>
      <c r="L13" s="25"/>
      <c r="M13" s="58">
        <v>666670</v>
      </c>
      <c r="N13" s="22">
        <f t="shared" ref="N13:N27" si="0">+M13*19%</f>
        <v>126667.3</v>
      </c>
      <c r="O13" s="22">
        <f t="shared" ref="O13:O27" si="1">+N13+M13</f>
        <v>793337.3</v>
      </c>
      <c r="P13" s="24">
        <f t="shared" ref="P13:P27" si="2">+O13*F13</f>
        <v>20626769.800000001</v>
      </c>
      <c r="Q13" s="25"/>
      <c r="R13" s="54"/>
      <c r="S13" s="22"/>
      <c r="T13" s="22"/>
      <c r="U13" s="24"/>
      <c r="V13" s="25"/>
      <c r="W13" s="54">
        <v>579294</v>
      </c>
      <c r="X13" s="22">
        <f t="shared" ref="X13:X25" si="3">+W13*19%</f>
        <v>110065.86</v>
      </c>
      <c r="Y13" s="22">
        <f t="shared" ref="Y13:Y25" si="4">+X13+W13</f>
        <v>689359.86</v>
      </c>
      <c r="Z13" s="24">
        <f t="shared" ref="Z13:Z25" si="5">+Y13*F13</f>
        <v>17923356.359999999</v>
      </c>
      <c r="AA13" s="26"/>
      <c r="AB13" s="1">
        <v>591400</v>
      </c>
      <c r="AC13" s="22">
        <f t="shared" ref="AC13:AC27" si="6">+AB13*19%</f>
        <v>112366</v>
      </c>
      <c r="AD13" s="22">
        <f t="shared" ref="AD13:AD27" si="7">+AC13+AB13</f>
        <v>703766</v>
      </c>
      <c r="AE13" s="24">
        <f t="shared" ref="AE13:AE27" si="8">+AD13*F13</f>
        <v>18297916</v>
      </c>
      <c r="AF13" s="26"/>
      <c r="AG13" s="55"/>
      <c r="AH13" s="22"/>
      <c r="AI13" s="22"/>
      <c r="AJ13" s="24"/>
      <c r="AK13" s="26"/>
      <c r="AL13" s="2">
        <v>575000</v>
      </c>
      <c r="AM13" s="22">
        <f t="shared" ref="AM13:AM25" si="9">+AL13*19%</f>
        <v>109250</v>
      </c>
      <c r="AN13" s="22">
        <f t="shared" ref="AN13:AN25" si="10">+AM13+AL13</f>
        <v>684250</v>
      </c>
      <c r="AO13" s="24">
        <f t="shared" ref="AO13:AO25" si="11">+AN13*F13</f>
        <v>17790500</v>
      </c>
      <c r="AP13" s="26"/>
      <c r="AQ13" s="1">
        <v>560000</v>
      </c>
      <c r="AR13" s="22">
        <f t="shared" ref="AR13:AR27" si="12">+AQ13*19%</f>
        <v>106400</v>
      </c>
      <c r="AS13" s="22">
        <f t="shared" ref="AS13:AS27" si="13">+AR13+AQ13</f>
        <v>666400</v>
      </c>
      <c r="AT13" s="22">
        <f t="shared" ref="AT13:AT27" si="14">+AS13*F13</f>
        <v>17326400</v>
      </c>
      <c r="AU13" s="28"/>
      <c r="AV13" s="29">
        <f t="shared" ref="AV13:AV26" si="15">AVERAGE(O13,AD13,AS13)</f>
        <v>721167.7666666666</v>
      </c>
      <c r="AW13" s="22">
        <f t="shared" ref="AW13:AW27" si="16">+AV13*F13</f>
        <v>18750361.93333333</v>
      </c>
      <c r="AX13" s="3"/>
      <c r="AZ13" s="29">
        <f t="shared" ref="AZ13:AZ27" si="17">MEDIAN(O13,AD13,AS13)</f>
        <v>703766</v>
      </c>
      <c r="BA13" s="29">
        <f t="shared" ref="BA13:BA26" si="18">+AZ13*F13</f>
        <v>18297916</v>
      </c>
      <c r="BB13" s="30"/>
      <c r="BC13" s="31">
        <f t="shared" ref="BC13:BC27" si="19">MIN(J13,O13,T13,Y13,AD13,AI13,AN13,AS13)</f>
        <v>666400</v>
      </c>
      <c r="BD13" s="31">
        <f t="shared" ref="BD13:BD27" si="20">MAX(J13,O13,T13,Y13,AD13,AI13,AN13,AS13)</f>
        <v>793337.3</v>
      </c>
      <c r="BE13" s="32"/>
      <c r="BF13" s="32">
        <f t="shared" ref="BF13:BF27" si="21">+BD13-BC13</f>
        <v>126937.30000000005</v>
      </c>
      <c r="BG13" s="30"/>
      <c r="BH13" s="33"/>
      <c r="BI13" s="33"/>
      <c r="BJ13" s="30"/>
      <c r="BK13" s="33"/>
      <c r="BL13" s="33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</row>
    <row r="14" spans="1:82" ht="131.25" customHeight="1" x14ac:dyDescent="0.2">
      <c r="A14" s="5"/>
      <c r="B14" s="21">
        <v>3</v>
      </c>
      <c r="C14" s="49" t="s">
        <v>25</v>
      </c>
      <c r="D14" s="57" t="s">
        <v>26</v>
      </c>
      <c r="E14" s="51" t="s">
        <v>52</v>
      </c>
      <c r="F14" s="51">
        <v>26</v>
      </c>
      <c r="G14" s="6"/>
      <c r="H14" s="52"/>
      <c r="I14" s="22"/>
      <c r="J14" s="22"/>
      <c r="K14" s="24"/>
      <c r="L14" s="25"/>
      <c r="M14" s="58">
        <v>933330</v>
      </c>
      <c r="N14" s="22">
        <f t="shared" si="0"/>
        <v>177332.7</v>
      </c>
      <c r="O14" s="22">
        <f t="shared" si="1"/>
        <v>1110662.7</v>
      </c>
      <c r="P14" s="24">
        <f t="shared" si="2"/>
        <v>28877230.199999999</v>
      </c>
      <c r="Q14" s="25"/>
      <c r="R14" s="54"/>
      <c r="S14" s="22"/>
      <c r="T14" s="22"/>
      <c r="U14" s="24"/>
      <c r="V14" s="25"/>
      <c r="W14" s="54">
        <v>429742</v>
      </c>
      <c r="X14" s="22">
        <f t="shared" si="3"/>
        <v>81650.98</v>
      </c>
      <c r="Y14" s="22">
        <f t="shared" si="4"/>
        <v>511392.98</v>
      </c>
      <c r="Z14" s="24">
        <f t="shared" si="5"/>
        <v>13296217.48</v>
      </c>
      <c r="AA14" s="26"/>
      <c r="AB14" s="1">
        <v>774000</v>
      </c>
      <c r="AC14" s="22">
        <f t="shared" si="6"/>
        <v>147060</v>
      </c>
      <c r="AD14" s="22">
        <f t="shared" si="7"/>
        <v>921060</v>
      </c>
      <c r="AE14" s="24">
        <f t="shared" si="8"/>
        <v>23947560</v>
      </c>
      <c r="AF14" s="26"/>
      <c r="AG14" s="55"/>
      <c r="AH14" s="22"/>
      <c r="AI14" s="22"/>
      <c r="AJ14" s="24"/>
      <c r="AK14" s="26"/>
      <c r="AL14" s="2">
        <v>1765000</v>
      </c>
      <c r="AM14" s="22">
        <f t="shared" si="9"/>
        <v>335350</v>
      </c>
      <c r="AN14" s="22">
        <f t="shared" si="10"/>
        <v>2100350</v>
      </c>
      <c r="AO14" s="24">
        <f t="shared" si="11"/>
        <v>54609100</v>
      </c>
      <c r="AP14" s="26"/>
      <c r="AQ14" s="1">
        <v>784000</v>
      </c>
      <c r="AR14" s="22">
        <f t="shared" si="12"/>
        <v>148960</v>
      </c>
      <c r="AS14" s="22">
        <f t="shared" si="13"/>
        <v>932960</v>
      </c>
      <c r="AT14" s="22">
        <f t="shared" si="14"/>
        <v>24256960</v>
      </c>
      <c r="AU14" s="28"/>
      <c r="AV14" s="29">
        <f t="shared" si="15"/>
        <v>988227.56666666677</v>
      </c>
      <c r="AW14" s="22">
        <f t="shared" si="16"/>
        <v>25693916.733333334</v>
      </c>
      <c r="AX14" s="3"/>
      <c r="AZ14" s="29">
        <f t="shared" si="17"/>
        <v>932960</v>
      </c>
      <c r="BA14" s="29">
        <f t="shared" si="18"/>
        <v>24256960</v>
      </c>
      <c r="BB14" s="30"/>
      <c r="BC14" s="31">
        <f t="shared" si="19"/>
        <v>511392.98</v>
      </c>
      <c r="BD14" s="31">
        <f t="shared" si="20"/>
        <v>2100350</v>
      </c>
      <c r="BE14" s="32"/>
      <c r="BF14" s="32">
        <f t="shared" si="21"/>
        <v>1588957.02</v>
      </c>
      <c r="BG14" s="30"/>
      <c r="BH14" s="33"/>
      <c r="BI14" s="33"/>
      <c r="BJ14" s="30"/>
      <c r="BK14" s="33"/>
      <c r="BL14" s="33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</row>
    <row r="15" spans="1:82" ht="75.75" customHeight="1" x14ac:dyDescent="0.2">
      <c r="A15" s="5"/>
      <c r="B15" s="21">
        <v>4</v>
      </c>
      <c r="C15" s="49" t="s">
        <v>27</v>
      </c>
      <c r="D15" s="57" t="s">
        <v>28</v>
      </c>
      <c r="E15" s="51" t="s">
        <v>52</v>
      </c>
      <c r="F15" s="51">
        <v>26</v>
      </c>
      <c r="G15" s="6"/>
      <c r="H15" s="52"/>
      <c r="I15" s="22"/>
      <c r="J15" s="22"/>
      <c r="K15" s="24"/>
      <c r="L15" s="25"/>
      <c r="M15" s="58">
        <v>216500</v>
      </c>
      <c r="N15" s="22">
        <f t="shared" si="0"/>
        <v>41135</v>
      </c>
      <c r="O15" s="22">
        <f t="shared" si="1"/>
        <v>257635</v>
      </c>
      <c r="P15" s="24">
        <f t="shared" si="2"/>
        <v>6698510</v>
      </c>
      <c r="Q15" s="25"/>
      <c r="R15" s="54"/>
      <c r="S15" s="22"/>
      <c r="T15" s="22"/>
      <c r="U15" s="24"/>
      <c r="V15" s="25"/>
      <c r="W15" s="54"/>
      <c r="X15" s="22"/>
      <c r="Y15" s="22"/>
      <c r="Z15" s="24"/>
      <c r="AA15" s="26"/>
      <c r="AB15" s="1">
        <v>182000</v>
      </c>
      <c r="AC15" s="22">
        <f t="shared" si="6"/>
        <v>34580</v>
      </c>
      <c r="AD15" s="22">
        <f t="shared" si="7"/>
        <v>216580</v>
      </c>
      <c r="AE15" s="24">
        <f t="shared" si="8"/>
        <v>5631080</v>
      </c>
      <c r="AF15" s="26"/>
      <c r="AG15" s="55"/>
      <c r="AH15" s="22"/>
      <c r="AI15" s="22"/>
      <c r="AJ15" s="24"/>
      <c r="AK15" s="26"/>
      <c r="AL15" s="2"/>
      <c r="AM15" s="22"/>
      <c r="AN15" s="22"/>
      <c r="AO15" s="24"/>
      <c r="AP15" s="26"/>
      <c r="AQ15" s="1">
        <v>300983.2</v>
      </c>
      <c r="AR15" s="22">
        <f t="shared" si="12"/>
        <v>57186.808000000005</v>
      </c>
      <c r="AS15" s="22">
        <f t="shared" si="13"/>
        <v>358170.00800000003</v>
      </c>
      <c r="AT15" s="22">
        <f t="shared" si="14"/>
        <v>9312420.2080000006</v>
      </c>
      <c r="AU15" s="28"/>
      <c r="AV15" s="29">
        <f t="shared" si="15"/>
        <v>277461.66933333332</v>
      </c>
      <c r="AW15" s="22">
        <f t="shared" si="16"/>
        <v>7214003.4026666665</v>
      </c>
      <c r="AX15" s="3"/>
      <c r="AZ15" s="29">
        <f t="shared" si="17"/>
        <v>257635</v>
      </c>
      <c r="BA15" s="29">
        <f t="shared" si="18"/>
        <v>6698510</v>
      </c>
      <c r="BB15" s="30"/>
      <c r="BC15" s="31">
        <f t="shared" si="19"/>
        <v>216580</v>
      </c>
      <c r="BD15" s="31">
        <f t="shared" si="20"/>
        <v>358170.00800000003</v>
      </c>
      <c r="BE15" s="32"/>
      <c r="BF15" s="32">
        <f t="shared" si="21"/>
        <v>141590.00800000003</v>
      </c>
      <c r="BG15" s="30"/>
      <c r="BH15" s="33"/>
      <c r="BI15" s="33"/>
      <c r="BJ15" s="30"/>
      <c r="BK15" s="33"/>
      <c r="BL15" s="33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</row>
    <row r="16" spans="1:82" ht="73.5" customHeight="1" x14ac:dyDescent="0.2">
      <c r="A16" s="5"/>
      <c r="B16" s="21">
        <v>5</v>
      </c>
      <c r="C16" s="49" t="s">
        <v>29</v>
      </c>
      <c r="D16" s="57" t="s">
        <v>30</v>
      </c>
      <c r="E16" s="51" t="s">
        <v>52</v>
      </c>
      <c r="F16" s="51">
        <v>4</v>
      </c>
      <c r="G16" s="6"/>
      <c r="H16" s="52"/>
      <c r="I16" s="22"/>
      <c r="J16" s="22"/>
      <c r="K16" s="24"/>
      <c r="L16" s="25"/>
      <c r="M16" s="58">
        <v>1024830</v>
      </c>
      <c r="N16" s="22">
        <f t="shared" si="0"/>
        <v>194717.7</v>
      </c>
      <c r="O16" s="22">
        <f t="shared" si="1"/>
        <v>1219547.7</v>
      </c>
      <c r="P16" s="24">
        <f t="shared" si="2"/>
        <v>4878190.8</v>
      </c>
      <c r="Q16" s="25"/>
      <c r="R16" s="54"/>
      <c r="S16" s="22"/>
      <c r="T16" s="22"/>
      <c r="U16" s="24"/>
      <c r="V16" s="25"/>
      <c r="W16" s="54"/>
      <c r="X16" s="22"/>
      <c r="Y16" s="22"/>
      <c r="Z16" s="24"/>
      <c r="AA16" s="26"/>
      <c r="AB16" s="1">
        <v>861000</v>
      </c>
      <c r="AC16" s="22">
        <f t="shared" si="6"/>
        <v>163590</v>
      </c>
      <c r="AD16" s="22">
        <f t="shared" si="7"/>
        <v>1024590</v>
      </c>
      <c r="AE16" s="24">
        <f t="shared" si="8"/>
        <v>4098360</v>
      </c>
      <c r="AF16" s="26"/>
      <c r="AG16" s="55"/>
      <c r="AH16" s="22"/>
      <c r="AI16" s="22"/>
      <c r="AJ16" s="24"/>
      <c r="AK16" s="26"/>
      <c r="AL16" s="2"/>
      <c r="AM16" s="22"/>
      <c r="AN16" s="22"/>
      <c r="AO16" s="24"/>
      <c r="AP16" s="26"/>
      <c r="AQ16" s="1">
        <v>405412</v>
      </c>
      <c r="AR16" s="22">
        <f t="shared" si="12"/>
        <v>77028.28</v>
      </c>
      <c r="AS16" s="22">
        <f t="shared" si="13"/>
        <v>482440.28</v>
      </c>
      <c r="AT16" s="22">
        <f t="shared" si="14"/>
        <v>1929761.12</v>
      </c>
      <c r="AU16" s="28"/>
      <c r="AV16" s="29">
        <f t="shared" si="15"/>
        <v>908859.32666666678</v>
      </c>
      <c r="AW16" s="22">
        <f t="shared" si="16"/>
        <v>3635437.3066666671</v>
      </c>
      <c r="AX16" s="3"/>
      <c r="AZ16" s="29">
        <f t="shared" si="17"/>
        <v>1024590</v>
      </c>
      <c r="BA16" s="29">
        <f t="shared" si="18"/>
        <v>4098360</v>
      </c>
      <c r="BB16" s="30"/>
      <c r="BC16" s="31">
        <f t="shared" si="19"/>
        <v>482440.28</v>
      </c>
      <c r="BD16" s="31">
        <f t="shared" si="20"/>
        <v>1219547.7</v>
      </c>
      <c r="BE16" s="32"/>
      <c r="BF16" s="32">
        <f t="shared" si="21"/>
        <v>737107.41999999993</v>
      </c>
      <c r="BG16" s="30"/>
      <c r="BH16" s="33"/>
      <c r="BI16" s="33"/>
      <c r="BJ16" s="30"/>
      <c r="BK16" s="33"/>
      <c r="BL16" s="33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</row>
    <row r="17" spans="1:82" ht="95.25" customHeight="1" x14ac:dyDescent="0.2">
      <c r="A17" s="5"/>
      <c r="B17" s="21">
        <v>6</v>
      </c>
      <c r="C17" s="56" t="s">
        <v>31</v>
      </c>
      <c r="D17" s="50" t="s">
        <v>32</v>
      </c>
      <c r="E17" s="51" t="s">
        <v>52</v>
      </c>
      <c r="F17" s="51">
        <v>2</v>
      </c>
      <c r="G17" s="6"/>
      <c r="H17" s="59">
        <v>1750900</v>
      </c>
      <c r="I17" s="22">
        <f t="shared" ref="I17:I27" si="22">+H17*19%</f>
        <v>332671</v>
      </c>
      <c r="J17" s="22">
        <f t="shared" ref="J17:J27" si="23">+I17+H17</f>
        <v>2083571</v>
      </c>
      <c r="K17" s="24">
        <f t="shared" ref="K17:K27" si="24">+J17*F17</f>
        <v>4167142</v>
      </c>
      <c r="L17" s="25"/>
      <c r="M17" s="60">
        <v>1015000</v>
      </c>
      <c r="N17" s="22">
        <f t="shared" si="0"/>
        <v>192850</v>
      </c>
      <c r="O17" s="22">
        <f t="shared" si="1"/>
        <v>1207850</v>
      </c>
      <c r="P17" s="24">
        <f t="shared" si="2"/>
        <v>2415700</v>
      </c>
      <c r="Q17" s="25"/>
      <c r="R17" s="54"/>
      <c r="S17" s="22"/>
      <c r="T17" s="22"/>
      <c r="U17" s="24"/>
      <c r="V17" s="25"/>
      <c r="W17" s="54"/>
      <c r="X17" s="22"/>
      <c r="Y17" s="22"/>
      <c r="Z17" s="24"/>
      <c r="AA17" s="26"/>
      <c r="AB17" s="1">
        <v>2153000</v>
      </c>
      <c r="AC17" s="22">
        <f t="shared" si="6"/>
        <v>409070</v>
      </c>
      <c r="AD17" s="22">
        <f t="shared" si="7"/>
        <v>2562070</v>
      </c>
      <c r="AE17" s="24">
        <f t="shared" si="8"/>
        <v>5124140</v>
      </c>
      <c r="AF17" s="26"/>
      <c r="AG17" s="55"/>
      <c r="AH17" s="22"/>
      <c r="AI17" s="22"/>
      <c r="AJ17" s="24"/>
      <c r="AK17" s="26"/>
      <c r="AL17" s="2"/>
      <c r="AM17" s="22"/>
      <c r="AN17" s="22"/>
      <c r="AO17" s="24"/>
      <c r="AP17" s="26"/>
      <c r="AQ17" s="1">
        <v>969780</v>
      </c>
      <c r="AR17" s="22">
        <f t="shared" si="12"/>
        <v>184258.2</v>
      </c>
      <c r="AS17" s="22">
        <f t="shared" si="13"/>
        <v>1154038.2</v>
      </c>
      <c r="AT17" s="22">
        <f t="shared" si="14"/>
        <v>2308076.4</v>
      </c>
      <c r="AU17" s="28"/>
      <c r="AV17" s="29">
        <f t="shared" si="15"/>
        <v>1641319.4000000001</v>
      </c>
      <c r="AW17" s="22">
        <f t="shared" si="16"/>
        <v>3282638.8000000003</v>
      </c>
      <c r="AX17" s="3"/>
      <c r="AZ17" s="29">
        <f t="shared" si="17"/>
        <v>1207850</v>
      </c>
      <c r="BA17" s="29">
        <f t="shared" si="18"/>
        <v>2415700</v>
      </c>
      <c r="BB17" s="30"/>
      <c r="BC17" s="31">
        <f t="shared" si="19"/>
        <v>1154038.2</v>
      </c>
      <c r="BD17" s="31">
        <f t="shared" si="20"/>
        <v>2562070</v>
      </c>
      <c r="BE17" s="32"/>
      <c r="BF17" s="32">
        <f t="shared" si="21"/>
        <v>1408031.8</v>
      </c>
      <c r="BG17" s="30"/>
      <c r="BH17" s="33"/>
      <c r="BI17" s="33"/>
      <c r="BJ17" s="30"/>
      <c r="BK17" s="33"/>
      <c r="BL17" s="33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</row>
    <row r="18" spans="1:82" ht="123.75" customHeight="1" x14ac:dyDescent="0.2">
      <c r="A18" s="5"/>
      <c r="B18" s="21">
        <v>7</v>
      </c>
      <c r="C18" s="49" t="s">
        <v>33</v>
      </c>
      <c r="D18" s="57" t="s">
        <v>34</v>
      </c>
      <c r="E18" s="51" t="s">
        <v>52</v>
      </c>
      <c r="F18" s="51">
        <v>1</v>
      </c>
      <c r="G18" s="6"/>
      <c r="H18" s="59">
        <v>3560200</v>
      </c>
      <c r="I18" s="22">
        <f t="shared" si="22"/>
        <v>676438</v>
      </c>
      <c r="J18" s="22">
        <f t="shared" si="23"/>
        <v>4236638</v>
      </c>
      <c r="K18" s="24">
        <f t="shared" si="24"/>
        <v>4236638</v>
      </c>
      <c r="L18" s="25"/>
      <c r="M18" s="58">
        <v>3833330</v>
      </c>
      <c r="N18" s="22">
        <f t="shared" si="0"/>
        <v>728332.7</v>
      </c>
      <c r="O18" s="22">
        <f t="shared" si="1"/>
        <v>4561662.7</v>
      </c>
      <c r="P18" s="24">
        <f t="shared" si="2"/>
        <v>4561662.7</v>
      </c>
      <c r="Q18" s="25"/>
      <c r="R18" s="54"/>
      <c r="S18" s="22"/>
      <c r="T18" s="22"/>
      <c r="U18" s="24"/>
      <c r="V18" s="25"/>
      <c r="W18" s="54">
        <v>3915000</v>
      </c>
      <c r="X18" s="22">
        <f t="shared" si="3"/>
        <v>743850</v>
      </c>
      <c r="Y18" s="22">
        <f t="shared" si="4"/>
        <v>4658850</v>
      </c>
      <c r="Z18" s="24">
        <f t="shared" si="5"/>
        <v>4658850</v>
      </c>
      <c r="AA18" s="26"/>
      <c r="AB18" s="1">
        <v>3350000</v>
      </c>
      <c r="AC18" s="22">
        <f t="shared" si="6"/>
        <v>636500</v>
      </c>
      <c r="AD18" s="22">
        <f t="shared" si="7"/>
        <v>3986500</v>
      </c>
      <c r="AE18" s="24">
        <f t="shared" si="8"/>
        <v>3986500</v>
      </c>
      <c r="AF18" s="26"/>
      <c r="AG18" s="55"/>
      <c r="AH18" s="22"/>
      <c r="AI18" s="22"/>
      <c r="AJ18" s="24"/>
      <c r="AK18" s="26"/>
      <c r="AL18" s="2"/>
      <c r="AM18" s="22"/>
      <c r="AN18" s="22"/>
      <c r="AO18" s="24"/>
      <c r="AP18" s="26"/>
      <c r="AQ18" s="1">
        <v>3220000</v>
      </c>
      <c r="AR18" s="22">
        <f t="shared" si="12"/>
        <v>611800</v>
      </c>
      <c r="AS18" s="22">
        <f t="shared" si="13"/>
        <v>3831800</v>
      </c>
      <c r="AT18" s="22">
        <f t="shared" si="14"/>
        <v>3831800</v>
      </c>
      <c r="AU18" s="28"/>
      <c r="AV18" s="29">
        <f t="shared" si="15"/>
        <v>4126654.2333333329</v>
      </c>
      <c r="AW18" s="22">
        <f t="shared" si="16"/>
        <v>4126654.2333333329</v>
      </c>
      <c r="AX18" s="3"/>
      <c r="AZ18" s="29">
        <f t="shared" si="17"/>
        <v>3986500</v>
      </c>
      <c r="BA18" s="29">
        <f t="shared" si="18"/>
        <v>3986500</v>
      </c>
      <c r="BB18" s="30"/>
      <c r="BC18" s="31">
        <f t="shared" si="19"/>
        <v>3831800</v>
      </c>
      <c r="BD18" s="31">
        <f t="shared" si="20"/>
        <v>4658850</v>
      </c>
      <c r="BE18" s="32"/>
      <c r="BF18" s="32">
        <f t="shared" si="21"/>
        <v>827050</v>
      </c>
      <c r="BG18" s="30"/>
      <c r="BH18" s="33"/>
      <c r="BI18" s="33"/>
      <c r="BJ18" s="30"/>
      <c r="BK18" s="33"/>
      <c r="BL18" s="33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</row>
    <row r="19" spans="1:82" ht="55.5" customHeight="1" x14ac:dyDescent="0.2">
      <c r="A19" s="5"/>
      <c r="B19" s="21">
        <v>8</v>
      </c>
      <c r="C19" s="49" t="s">
        <v>35</v>
      </c>
      <c r="D19" s="57" t="s">
        <v>36</v>
      </c>
      <c r="E19" s="51" t="s">
        <v>52</v>
      </c>
      <c r="F19" s="51">
        <v>1</v>
      </c>
      <c r="G19" s="6"/>
      <c r="H19" s="59">
        <v>3450900</v>
      </c>
      <c r="I19" s="22">
        <f t="shared" si="22"/>
        <v>655671</v>
      </c>
      <c r="J19" s="22">
        <f t="shared" si="23"/>
        <v>4106571</v>
      </c>
      <c r="K19" s="24">
        <f t="shared" si="24"/>
        <v>4106571</v>
      </c>
      <c r="L19" s="25"/>
      <c r="M19" s="61">
        <v>3207830</v>
      </c>
      <c r="N19" s="22">
        <f t="shared" si="0"/>
        <v>609487.69999999995</v>
      </c>
      <c r="O19" s="22">
        <f t="shared" si="1"/>
        <v>3817317.7</v>
      </c>
      <c r="P19" s="24">
        <f t="shared" si="2"/>
        <v>3817317.7</v>
      </c>
      <c r="Q19" s="25"/>
      <c r="R19" s="54"/>
      <c r="S19" s="22"/>
      <c r="T19" s="22"/>
      <c r="U19" s="24"/>
      <c r="V19" s="25"/>
      <c r="W19" s="54"/>
      <c r="X19" s="22"/>
      <c r="Y19" s="22"/>
      <c r="Z19" s="24"/>
      <c r="AA19" s="26"/>
      <c r="AB19" s="1">
        <v>2571400</v>
      </c>
      <c r="AC19" s="22">
        <f t="shared" si="6"/>
        <v>488566</v>
      </c>
      <c r="AD19" s="22">
        <f t="shared" si="7"/>
        <v>3059966</v>
      </c>
      <c r="AE19" s="24">
        <f t="shared" si="8"/>
        <v>3059966</v>
      </c>
      <c r="AF19" s="26"/>
      <c r="AG19" s="55"/>
      <c r="AH19" s="22"/>
      <c r="AI19" s="22"/>
      <c r="AJ19" s="24"/>
      <c r="AK19" s="26"/>
      <c r="AL19" s="2"/>
      <c r="AM19" s="22"/>
      <c r="AN19" s="22"/>
      <c r="AO19" s="24"/>
      <c r="AP19" s="26"/>
      <c r="AQ19" s="1">
        <v>1778000</v>
      </c>
      <c r="AR19" s="22">
        <f t="shared" si="12"/>
        <v>337820</v>
      </c>
      <c r="AS19" s="22">
        <f t="shared" si="13"/>
        <v>2115820</v>
      </c>
      <c r="AT19" s="22">
        <f t="shared" si="14"/>
        <v>2115820</v>
      </c>
      <c r="AU19" s="28"/>
      <c r="AV19" s="29">
        <f t="shared" si="15"/>
        <v>2997701.2333333329</v>
      </c>
      <c r="AW19" s="22">
        <f t="shared" si="16"/>
        <v>2997701.2333333329</v>
      </c>
      <c r="AX19" s="3"/>
      <c r="AZ19" s="29">
        <f t="shared" si="17"/>
        <v>3059966</v>
      </c>
      <c r="BA19" s="29">
        <f t="shared" si="18"/>
        <v>3059966</v>
      </c>
      <c r="BB19" s="30"/>
      <c r="BC19" s="31">
        <f t="shared" si="19"/>
        <v>2115820</v>
      </c>
      <c r="BD19" s="31">
        <f t="shared" si="20"/>
        <v>4106571</v>
      </c>
      <c r="BE19" s="32"/>
      <c r="BF19" s="32">
        <f t="shared" si="21"/>
        <v>1990751</v>
      </c>
      <c r="BG19" s="30"/>
      <c r="BH19" s="33"/>
      <c r="BI19" s="33"/>
      <c r="BJ19" s="30"/>
      <c r="BK19" s="33"/>
      <c r="BL19" s="33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</row>
    <row r="20" spans="1:82" ht="123.75" customHeight="1" x14ac:dyDescent="0.2">
      <c r="A20" s="5"/>
      <c r="B20" s="21">
        <v>9</v>
      </c>
      <c r="C20" s="56" t="s">
        <v>37</v>
      </c>
      <c r="D20" s="57" t="s">
        <v>38</v>
      </c>
      <c r="E20" s="51" t="s">
        <v>52</v>
      </c>
      <c r="F20" s="51">
        <v>1</v>
      </c>
      <c r="G20" s="6"/>
      <c r="H20" s="59">
        <v>19800950</v>
      </c>
      <c r="I20" s="22">
        <f t="shared" si="22"/>
        <v>3762180.5</v>
      </c>
      <c r="J20" s="22">
        <f t="shared" si="23"/>
        <v>23563130.5</v>
      </c>
      <c r="K20" s="24">
        <f t="shared" si="24"/>
        <v>23563130.5</v>
      </c>
      <c r="L20" s="25"/>
      <c r="M20" s="58">
        <v>19816670</v>
      </c>
      <c r="N20" s="22">
        <f t="shared" si="0"/>
        <v>3765167.3</v>
      </c>
      <c r="O20" s="22">
        <f t="shared" si="1"/>
        <v>23581837.300000001</v>
      </c>
      <c r="P20" s="24">
        <f t="shared" si="2"/>
        <v>23581837.300000001</v>
      </c>
      <c r="Q20" s="25"/>
      <c r="R20" s="54">
        <v>15613714.6</v>
      </c>
      <c r="S20" s="22">
        <f t="shared" ref="S20:S25" si="25">+R20*19%</f>
        <v>2966605.7739999997</v>
      </c>
      <c r="T20" s="22">
        <f t="shared" ref="T20:T25" si="26">+S20+R20</f>
        <v>18580320.373999998</v>
      </c>
      <c r="U20" s="24">
        <f t="shared" ref="U20:U25" si="27">+T20*F20</f>
        <v>18580320.373999998</v>
      </c>
      <c r="V20" s="25"/>
      <c r="W20" s="54"/>
      <c r="X20" s="22"/>
      <c r="Y20" s="22"/>
      <c r="Z20" s="24"/>
      <c r="AA20" s="26"/>
      <c r="AB20" s="1">
        <v>20171000</v>
      </c>
      <c r="AC20" s="22">
        <f t="shared" si="6"/>
        <v>3832490</v>
      </c>
      <c r="AD20" s="22">
        <f t="shared" si="7"/>
        <v>24003490</v>
      </c>
      <c r="AE20" s="24">
        <f t="shared" si="8"/>
        <v>24003490</v>
      </c>
      <c r="AF20" s="26"/>
      <c r="AG20" s="55">
        <v>32000000</v>
      </c>
      <c r="AH20" s="22">
        <f>+AG20*19%</f>
        <v>6080000</v>
      </c>
      <c r="AI20" s="22">
        <f>+AH20+AG20</f>
        <v>38080000</v>
      </c>
      <c r="AJ20" s="24">
        <f>+AI20*F20</f>
        <v>38080000</v>
      </c>
      <c r="AK20" s="26"/>
      <c r="AL20" s="2"/>
      <c r="AM20" s="22"/>
      <c r="AN20" s="22"/>
      <c r="AO20" s="24"/>
      <c r="AP20" s="26"/>
      <c r="AQ20" s="1">
        <v>16646000</v>
      </c>
      <c r="AR20" s="22">
        <f t="shared" si="12"/>
        <v>3162740</v>
      </c>
      <c r="AS20" s="22">
        <f t="shared" si="13"/>
        <v>19808740</v>
      </c>
      <c r="AT20" s="22">
        <f t="shared" si="14"/>
        <v>19808740</v>
      </c>
      <c r="AU20" s="28"/>
      <c r="AV20" s="29">
        <f t="shared" si="15"/>
        <v>22464689.099999998</v>
      </c>
      <c r="AW20" s="22">
        <f t="shared" si="16"/>
        <v>22464689.099999998</v>
      </c>
      <c r="AX20" s="3"/>
      <c r="AZ20" s="29">
        <f t="shared" si="17"/>
        <v>23581837.300000001</v>
      </c>
      <c r="BA20" s="29">
        <f t="shared" si="18"/>
        <v>23581837.300000001</v>
      </c>
      <c r="BB20" s="30"/>
      <c r="BC20" s="31">
        <f t="shared" si="19"/>
        <v>18580320.373999998</v>
      </c>
      <c r="BD20" s="31">
        <f t="shared" si="20"/>
        <v>38080000</v>
      </c>
      <c r="BE20" s="32"/>
      <c r="BF20" s="32">
        <f t="shared" si="21"/>
        <v>19499679.626000002</v>
      </c>
      <c r="BG20" s="30"/>
      <c r="BH20" s="33"/>
      <c r="BI20" s="33"/>
      <c r="BJ20" s="30"/>
      <c r="BK20" s="33"/>
      <c r="BL20" s="33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</row>
    <row r="21" spans="1:82" ht="123.75" customHeight="1" x14ac:dyDescent="0.2">
      <c r="A21" s="5"/>
      <c r="B21" s="21">
        <v>10</v>
      </c>
      <c r="C21" s="56" t="s">
        <v>39</v>
      </c>
      <c r="D21" s="57" t="s">
        <v>40</v>
      </c>
      <c r="E21" s="51" t="s">
        <v>52</v>
      </c>
      <c r="F21" s="51">
        <v>2</v>
      </c>
      <c r="G21" s="6"/>
      <c r="H21" s="59">
        <v>3580900</v>
      </c>
      <c r="I21" s="22">
        <f t="shared" si="22"/>
        <v>680371</v>
      </c>
      <c r="J21" s="22">
        <f t="shared" si="23"/>
        <v>4261271</v>
      </c>
      <c r="K21" s="24">
        <f t="shared" si="24"/>
        <v>8522542</v>
      </c>
      <c r="L21" s="25"/>
      <c r="M21" s="53">
        <v>6140000</v>
      </c>
      <c r="N21" s="22">
        <f t="shared" si="0"/>
        <v>1166600</v>
      </c>
      <c r="O21" s="22">
        <f t="shared" si="1"/>
        <v>7306600</v>
      </c>
      <c r="P21" s="24">
        <f t="shared" si="2"/>
        <v>14613200</v>
      </c>
      <c r="Q21" s="25"/>
      <c r="R21" s="54">
        <v>4189273</v>
      </c>
      <c r="S21" s="22">
        <f t="shared" si="25"/>
        <v>795961.87</v>
      </c>
      <c r="T21" s="22">
        <f t="shared" si="26"/>
        <v>4985234.87</v>
      </c>
      <c r="U21" s="24">
        <f t="shared" si="27"/>
        <v>9970469.7400000002</v>
      </c>
      <c r="V21" s="25"/>
      <c r="W21" s="54"/>
      <c r="X21" s="22"/>
      <c r="Y21" s="22"/>
      <c r="Z21" s="24"/>
      <c r="AA21" s="26"/>
      <c r="AB21" s="1">
        <v>4905325</v>
      </c>
      <c r="AC21" s="22">
        <f t="shared" si="6"/>
        <v>932011.75</v>
      </c>
      <c r="AD21" s="22">
        <f t="shared" si="7"/>
        <v>5837336.75</v>
      </c>
      <c r="AE21" s="24">
        <f t="shared" si="8"/>
        <v>11674673.5</v>
      </c>
      <c r="AF21" s="26"/>
      <c r="AG21" s="55">
        <v>25000000</v>
      </c>
      <c r="AH21" s="22">
        <f>+AG21*19%</f>
        <v>4750000</v>
      </c>
      <c r="AI21" s="22">
        <f>+AH21+AG21</f>
        <v>29750000</v>
      </c>
      <c r="AJ21" s="24">
        <f>+AI21*F21</f>
        <v>59500000</v>
      </c>
      <c r="AK21" s="26"/>
      <c r="AL21" s="2"/>
      <c r="AM21" s="22"/>
      <c r="AN21" s="22"/>
      <c r="AO21" s="24"/>
      <c r="AP21" s="26"/>
      <c r="AQ21" s="1">
        <v>5833800</v>
      </c>
      <c r="AR21" s="22">
        <f t="shared" si="12"/>
        <v>1108422</v>
      </c>
      <c r="AS21" s="22">
        <f t="shared" si="13"/>
        <v>6942222</v>
      </c>
      <c r="AT21" s="22">
        <f t="shared" si="14"/>
        <v>13884444</v>
      </c>
      <c r="AU21" s="28"/>
      <c r="AV21" s="29">
        <f t="shared" si="15"/>
        <v>6695386.25</v>
      </c>
      <c r="AW21" s="22">
        <f t="shared" si="16"/>
        <v>13390772.5</v>
      </c>
      <c r="AX21" s="3"/>
      <c r="AZ21" s="29">
        <f t="shared" si="17"/>
        <v>6942222</v>
      </c>
      <c r="BA21" s="29">
        <f t="shared" si="18"/>
        <v>13884444</v>
      </c>
      <c r="BB21" s="30"/>
      <c r="BC21" s="31">
        <f t="shared" si="19"/>
        <v>4261271</v>
      </c>
      <c r="BD21" s="31">
        <f t="shared" si="20"/>
        <v>29750000</v>
      </c>
      <c r="BE21" s="32"/>
      <c r="BF21" s="32">
        <f t="shared" si="21"/>
        <v>25488729</v>
      </c>
      <c r="BG21" s="30"/>
      <c r="BH21" s="33"/>
      <c r="BI21" s="33"/>
      <c r="BJ21" s="30"/>
      <c r="BK21" s="33"/>
      <c r="BL21" s="33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</row>
    <row r="22" spans="1:82" ht="87" customHeight="1" x14ac:dyDescent="0.2">
      <c r="A22" s="5"/>
      <c r="B22" s="21">
        <v>11</v>
      </c>
      <c r="C22" s="56" t="s">
        <v>41</v>
      </c>
      <c r="D22" s="57" t="s">
        <v>42</v>
      </c>
      <c r="E22" s="51" t="s">
        <v>52</v>
      </c>
      <c r="F22" s="51">
        <v>1</v>
      </c>
      <c r="G22" s="6"/>
      <c r="H22" s="62"/>
      <c r="I22" s="22"/>
      <c r="J22" s="22"/>
      <c r="K22" s="24"/>
      <c r="L22" s="25"/>
      <c r="M22" s="58">
        <v>1620330</v>
      </c>
      <c r="N22" s="22">
        <f t="shared" si="0"/>
        <v>307862.7</v>
      </c>
      <c r="O22" s="22">
        <f t="shared" si="1"/>
        <v>1928192.7</v>
      </c>
      <c r="P22" s="24">
        <f t="shared" si="2"/>
        <v>1928192.7</v>
      </c>
      <c r="Q22" s="25"/>
      <c r="R22" s="54">
        <v>1015465</v>
      </c>
      <c r="S22" s="22">
        <f t="shared" si="25"/>
        <v>192938.35</v>
      </c>
      <c r="T22" s="22">
        <f t="shared" si="26"/>
        <v>1208403.3500000001</v>
      </c>
      <c r="U22" s="24">
        <f t="shared" si="27"/>
        <v>1208403.3500000001</v>
      </c>
      <c r="V22" s="25"/>
      <c r="W22" s="54"/>
      <c r="X22" s="22"/>
      <c r="Y22" s="22"/>
      <c r="Z22" s="24"/>
      <c r="AA22" s="26"/>
      <c r="AB22" s="1">
        <v>2300000</v>
      </c>
      <c r="AC22" s="22">
        <f t="shared" si="6"/>
        <v>437000</v>
      </c>
      <c r="AD22" s="22">
        <f t="shared" si="7"/>
        <v>2737000</v>
      </c>
      <c r="AE22" s="24">
        <f t="shared" si="8"/>
        <v>2737000</v>
      </c>
      <c r="AF22" s="26"/>
      <c r="AG22" s="55"/>
      <c r="AH22" s="22"/>
      <c r="AI22" s="22"/>
      <c r="AJ22" s="24"/>
      <c r="AK22" s="26"/>
      <c r="AL22" s="2"/>
      <c r="AM22" s="22"/>
      <c r="AN22" s="22"/>
      <c r="AO22" s="24"/>
      <c r="AP22" s="26"/>
      <c r="AQ22" s="1">
        <v>871000</v>
      </c>
      <c r="AR22" s="22">
        <f t="shared" si="12"/>
        <v>165490</v>
      </c>
      <c r="AS22" s="22">
        <f t="shared" si="13"/>
        <v>1036490</v>
      </c>
      <c r="AT22" s="22">
        <f t="shared" si="14"/>
        <v>1036490</v>
      </c>
      <c r="AU22" s="28"/>
      <c r="AV22" s="29">
        <f t="shared" si="15"/>
        <v>1900560.9000000001</v>
      </c>
      <c r="AW22" s="22">
        <f t="shared" si="16"/>
        <v>1900560.9000000001</v>
      </c>
      <c r="AX22" s="3"/>
      <c r="AZ22" s="29">
        <f t="shared" si="17"/>
        <v>1928192.7</v>
      </c>
      <c r="BA22" s="29">
        <f t="shared" si="18"/>
        <v>1928192.7</v>
      </c>
      <c r="BB22" s="30"/>
      <c r="BC22" s="31">
        <f t="shared" si="19"/>
        <v>1036490</v>
      </c>
      <c r="BD22" s="31">
        <f t="shared" si="20"/>
        <v>2737000</v>
      </c>
      <c r="BE22" s="32"/>
      <c r="BF22" s="32">
        <f t="shared" si="21"/>
        <v>1700510</v>
      </c>
      <c r="BG22" s="30"/>
      <c r="BH22" s="33"/>
      <c r="BI22" s="33"/>
      <c r="BJ22" s="30"/>
      <c r="BK22" s="33"/>
      <c r="BL22" s="33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</row>
    <row r="23" spans="1:82" ht="96" customHeight="1" x14ac:dyDescent="0.2">
      <c r="A23" s="5"/>
      <c r="B23" s="21">
        <v>12</v>
      </c>
      <c r="C23" s="56" t="s">
        <v>43</v>
      </c>
      <c r="D23" s="57" t="s">
        <v>44</v>
      </c>
      <c r="E23" s="51" t="s">
        <v>52</v>
      </c>
      <c r="F23" s="51">
        <v>1</v>
      </c>
      <c r="G23" s="6"/>
      <c r="H23" s="59">
        <v>4890790</v>
      </c>
      <c r="I23" s="22">
        <f t="shared" si="22"/>
        <v>929250.1</v>
      </c>
      <c r="J23" s="22">
        <f t="shared" si="23"/>
        <v>5820040.0999999996</v>
      </c>
      <c r="K23" s="24">
        <f t="shared" si="24"/>
        <v>5820040.0999999996</v>
      </c>
      <c r="L23" s="25"/>
      <c r="M23" s="53">
        <v>616650</v>
      </c>
      <c r="N23" s="22">
        <f t="shared" si="0"/>
        <v>117163.5</v>
      </c>
      <c r="O23" s="22">
        <f t="shared" si="1"/>
        <v>733813.5</v>
      </c>
      <c r="P23" s="24">
        <f t="shared" si="2"/>
        <v>733813.5</v>
      </c>
      <c r="Q23" s="25"/>
      <c r="R23" s="54"/>
      <c r="S23" s="22"/>
      <c r="T23" s="22"/>
      <c r="U23" s="24"/>
      <c r="V23" s="25"/>
      <c r="W23" s="54"/>
      <c r="X23" s="22"/>
      <c r="Y23" s="22"/>
      <c r="Z23" s="24"/>
      <c r="AA23" s="26"/>
      <c r="AB23" s="1">
        <v>1943500</v>
      </c>
      <c r="AC23" s="22">
        <f t="shared" si="6"/>
        <v>369265</v>
      </c>
      <c r="AD23" s="22">
        <f t="shared" si="7"/>
        <v>2312765</v>
      </c>
      <c r="AE23" s="24">
        <f t="shared" si="8"/>
        <v>2312765</v>
      </c>
      <c r="AF23" s="26"/>
      <c r="AG23" s="55"/>
      <c r="AH23" s="22"/>
      <c r="AI23" s="22"/>
      <c r="AJ23" s="24"/>
      <c r="AK23" s="26"/>
      <c r="AL23" s="2"/>
      <c r="AM23" s="22"/>
      <c r="AN23" s="22"/>
      <c r="AO23" s="24"/>
      <c r="AP23" s="26"/>
      <c r="AQ23" s="1">
        <v>574000</v>
      </c>
      <c r="AR23" s="22">
        <f t="shared" si="12"/>
        <v>109060</v>
      </c>
      <c r="AS23" s="22">
        <f t="shared" si="13"/>
        <v>683060</v>
      </c>
      <c r="AT23" s="22">
        <f t="shared" si="14"/>
        <v>683060</v>
      </c>
      <c r="AU23" s="28"/>
      <c r="AV23" s="29">
        <f t="shared" si="15"/>
        <v>1243212.8333333333</v>
      </c>
      <c r="AW23" s="22">
        <f t="shared" si="16"/>
        <v>1243212.8333333333</v>
      </c>
      <c r="AX23" s="3"/>
      <c r="AZ23" s="29">
        <f t="shared" si="17"/>
        <v>733813.5</v>
      </c>
      <c r="BA23" s="29">
        <f t="shared" si="18"/>
        <v>733813.5</v>
      </c>
      <c r="BB23" s="30"/>
      <c r="BC23" s="31">
        <f t="shared" si="19"/>
        <v>683060</v>
      </c>
      <c r="BD23" s="31">
        <f t="shared" si="20"/>
        <v>5820040.0999999996</v>
      </c>
      <c r="BE23" s="32"/>
      <c r="BF23" s="32">
        <f t="shared" si="21"/>
        <v>5136980.0999999996</v>
      </c>
      <c r="BG23" s="30"/>
      <c r="BH23" s="33"/>
      <c r="BI23" s="33"/>
      <c r="BJ23" s="30"/>
      <c r="BK23" s="33"/>
      <c r="BL23" s="33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</row>
    <row r="24" spans="1:82" ht="156" customHeight="1" x14ac:dyDescent="0.2">
      <c r="A24" s="5"/>
      <c r="B24" s="21">
        <v>13</v>
      </c>
      <c r="C24" s="56" t="s">
        <v>45</v>
      </c>
      <c r="D24" s="57" t="s">
        <v>46</v>
      </c>
      <c r="E24" s="51" t="s">
        <v>52</v>
      </c>
      <c r="F24" s="51">
        <v>1</v>
      </c>
      <c r="G24" s="6"/>
      <c r="H24" s="52"/>
      <c r="I24" s="22"/>
      <c r="J24" s="22"/>
      <c r="K24" s="24"/>
      <c r="L24" s="25"/>
      <c r="M24" s="60">
        <v>787670</v>
      </c>
      <c r="N24" s="22">
        <f t="shared" si="0"/>
        <v>149657.29999999999</v>
      </c>
      <c r="O24" s="22">
        <f t="shared" si="1"/>
        <v>937327.3</v>
      </c>
      <c r="P24" s="24">
        <f t="shared" si="2"/>
        <v>937327.3</v>
      </c>
      <c r="Q24" s="25"/>
      <c r="R24" s="54">
        <v>495000</v>
      </c>
      <c r="S24" s="22">
        <f t="shared" si="25"/>
        <v>94050</v>
      </c>
      <c r="T24" s="22">
        <f t="shared" si="26"/>
        <v>589050</v>
      </c>
      <c r="U24" s="24">
        <f t="shared" si="27"/>
        <v>589050</v>
      </c>
      <c r="V24" s="25"/>
      <c r="W24" s="54"/>
      <c r="X24" s="22"/>
      <c r="Y24" s="22"/>
      <c r="Z24" s="24"/>
      <c r="AA24" s="26"/>
      <c r="AB24" s="1">
        <v>1208090</v>
      </c>
      <c r="AC24" s="22">
        <f t="shared" si="6"/>
        <v>229537.1</v>
      </c>
      <c r="AD24" s="22">
        <f t="shared" si="7"/>
        <v>1437627.1</v>
      </c>
      <c r="AE24" s="24">
        <f t="shared" si="8"/>
        <v>1437627.1</v>
      </c>
      <c r="AF24" s="26"/>
      <c r="AG24" s="55"/>
      <c r="AH24" s="22"/>
      <c r="AI24" s="22"/>
      <c r="AJ24" s="24"/>
      <c r="AK24" s="26"/>
      <c r="AL24" s="2"/>
      <c r="AM24" s="22"/>
      <c r="AN24" s="22"/>
      <c r="AO24" s="24"/>
      <c r="AP24" s="26"/>
      <c r="AQ24" s="1">
        <v>656000</v>
      </c>
      <c r="AR24" s="22">
        <f t="shared" si="12"/>
        <v>124640</v>
      </c>
      <c r="AS24" s="22">
        <f t="shared" si="13"/>
        <v>780640</v>
      </c>
      <c r="AT24" s="22">
        <f t="shared" si="14"/>
        <v>780640</v>
      </c>
      <c r="AU24" s="28"/>
      <c r="AV24" s="29">
        <f t="shared" si="15"/>
        <v>1051864.8</v>
      </c>
      <c r="AW24" s="22">
        <f t="shared" si="16"/>
        <v>1051864.8</v>
      </c>
      <c r="AX24" s="3"/>
      <c r="AZ24" s="29">
        <f t="shared" si="17"/>
        <v>937327.3</v>
      </c>
      <c r="BA24" s="29">
        <f t="shared" si="18"/>
        <v>937327.3</v>
      </c>
      <c r="BB24" s="30"/>
      <c r="BC24" s="31">
        <f t="shared" si="19"/>
        <v>589050</v>
      </c>
      <c r="BD24" s="31">
        <f t="shared" si="20"/>
        <v>1437627.1</v>
      </c>
      <c r="BE24" s="32"/>
      <c r="BF24" s="32">
        <f t="shared" si="21"/>
        <v>848577.10000000009</v>
      </c>
      <c r="BG24" s="30"/>
      <c r="BH24" s="33"/>
      <c r="BI24" s="33"/>
      <c r="BJ24" s="30"/>
      <c r="BK24" s="33"/>
      <c r="BL24" s="33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</row>
    <row r="25" spans="1:82" ht="211.5" customHeight="1" x14ac:dyDescent="0.2">
      <c r="A25" s="5"/>
      <c r="B25" s="21">
        <v>14</v>
      </c>
      <c r="C25" s="49" t="s">
        <v>21</v>
      </c>
      <c r="D25" s="57" t="s">
        <v>47</v>
      </c>
      <c r="E25" s="51" t="s">
        <v>52</v>
      </c>
      <c r="F25" s="51">
        <v>20</v>
      </c>
      <c r="G25" s="6"/>
      <c r="H25" s="52"/>
      <c r="I25" s="22"/>
      <c r="J25" s="22"/>
      <c r="K25" s="24"/>
      <c r="L25" s="25"/>
      <c r="M25" s="53">
        <v>13666670</v>
      </c>
      <c r="N25" s="22">
        <f t="shared" si="0"/>
        <v>2596667.2999999998</v>
      </c>
      <c r="O25" s="22">
        <f t="shared" si="1"/>
        <v>16263337.300000001</v>
      </c>
      <c r="P25" s="24">
        <f t="shared" si="2"/>
        <v>325266746</v>
      </c>
      <c r="Q25" s="25"/>
      <c r="R25" s="52">
        <v>20952800</v>
      </c>
      <c r="S25" s="22">
        <f t="shared" si="25"/>
        <v>3981032</v>
      </c>
      <c r="T25" s="22">
        <f t="shared" si="26"/>
        <v>24933832</v>
      </c>
      <c r="U25" s="24">
        <f t="shared" si="27"/>
        <v>498676640</v>
      </c>
      <c r="V25" s="25"/>
      <c r="W25" s="54">
        <v>3878909</v>
      </c>
      <c r="X25" s="22">
        <f t="shared" si="3"/>
        <v>736992.71</v>
      </c>
      <c r="Y25" s="22">
        <f t="shared" si="4"/>
        <v>4615901.71</v>
      </c>
      <c r="Z25" s="24">
        <f t="shared" si="5"/>
        <v>92318034.200000003</v>
      </c>
      <c r="AA25" s="26"/>
      <c r="AB25" s="1">
        <v>10779000</v>
      </c>
      <c r="AC25" s="22">
        <f t="shared" si="6"/>
        <v>2048010</v>
      </c>
      <c r="AD25" s="22">
        <f t="shared" si="7"/>
        <v>12827010</v>
      </c>
      <c r="AE25" s="24">
        <f t="shared" si="8"/>
        <v>256540200</v>
      </c>
      <c r="AF25" s="26"/>
      <c r="AG25" s="55"/>
      <c r="AH25" s="22"/>
      <c r="AI25" s="22"/>
      <c r="AJ25" s="24"/>
      <c r="AK25" s="26"/>
      <c r="AL25" s="2">
        <v>12350000</v>
      </c>
      <c r="AM25" s="22">
        <f t="shared" si="9"/>
        <v>2346500</v>
      </c>
      <c r="AN25" s="22">
        <f t="shared" si="10"/>
        <v>14696500</v>
      </c>
      <c r="AO25" s="24">
        <f t="shared" si="11"/>
        <v>293930000</v>
      </c>
      <c r="AP25" s="26"/>
      <c r="AQ25" s="1">
        <v>11480000</v>
      </c>
      <c r="AR25" s="22">
        <f t="shared" si="12"/>
        <v>2181200</v>
      </c>
      <c r="AS25" s="22">
        <f t="shared" si="13"/>
        <v>13661200</v>
      </c>
      <c r="AT25" s="22">
        <f t="shared" si="14"/>
        <v>273224000</v>
      </c>
      <c r="AU25" s="28"/>
      <c r="AV25" s="29">
        <f t="shared" si="15"/>
        <v>14250515.766666666</v>
      </c>
      <c r="AW25" s="22">
        <f t="shared" si="16"/>
        <v>285010315.33333331</v>
      </c>
      <c r="AX25" s="3"/>
      <c r="AZ25" s="29">
        <f t="shared" si="17"/>
        <v>13661200</v>
      </c>
      <c r="BA25" s="29">
        <f t="shared" si="18"/>
        <v>273224000</v>
      </c>
      <c r="BB25" s="30"/>
      <c r="BC25" s="31">
        <f t="shared" si="19"/>
        <v>4615901.71</v>
      </c>
      <c r="BD25" s="31">
        <f t="shared" si="20"/>
        <v>24933832</v>
      </c>
      <c r="BE25" s="32"/>
      <c r="BF25" s="32">
        <f t="shared" si="21"/>
        <v>20317930.289999999</v>
      </c>
      <c r="BG25" s="30"/>
      <c r="BH25" s="33"/>
      <c r="BI25" s="33"/>
      <c r="BJ25" s="30"/>
      <c r="BK25" s="33"/>
      <c r="BL25" s="33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</row>
    <row r="26" spans="1:82" ht="114" customHeight="1" x14ac:dyDescent="0.2">
      <c r="A26" s="5"/>
      <c r="B26" s="21">
        <v>15</v>
      </c>
      <c r="C26" s="56" t="s">
        <v>48</v>
      </c>
      <c r="D26" s="57" t="s">
        <v>49</v>
      </c>
      <c r="E26" s="51" t="s">
        <v>52</v>
      </c>
      <c r="F26" s="51">
        <v>2</v>
      </c>
      <c r="G26" s="6"/>
      <c r="H26" s="59">
        <v>345950</v>
      </c>
      <c r="I26" s="22">
        <f t="shared" si="22"/>
        <v>65730.5</v>
      </c>
      <c r="J26" s="22">
        <f t="shared" si="23"/>
        <v>411680.5</v>
      </c>
      <c r="K26" s="24">
        <f t="shared" si="24"/>
        <v>823361</v>
      </c>
      <c r="L26" s="25"/>
      <c r="M26" s="58">
        <v>511170</v>
      </c>
      <c r="N26" s="22"/>
      <c r="O26" s="22">
        <f t="shared" si="1"/>
        <v>511170</v>
      </c>
      <c r="P26" s="24">
        <f t="shared" si="2"/>
        <v>1022340</v>
      </c>
      <c r="Q26" s="25"/>
      <c r="R26" s="54"/>
      <c r="S26" s="22"/>
      <c r="T26" s="22"/>
      <c r="U26" s="24"/>
      <c r="V26" s="25"/>
      <c r="W26" s="54"/>
      <c r="X26" s="22"/>
      <c r="Y26" s="22"/>
      <c r="Z26" s="24"/>
      <c r="AA26" s="26"/>
      <c r="AB26" s="1">
        <v>529575</v>
      </c>
      <c r="AC26" s="22">
        <f t="shared" si="6"/>
        <v>100619.25</v>
      </c>
      <c r="AD26" s="22">
        <f t="shared" si="7"/>
        <v>630194.25</v>
      </c>
      <c r="AE26" s="24">
        <f t="shared" si="8"/>
        <v>1260388.5</v>
      </c>
      <c r="AF26" s="26"/>
      <c r="AG26" s="55"/>
      <c r="AH26" s="22"/>
      <c r="AI26" s="22"/>
      <c r="AJ26" s="24"/>
      <c r="AK26" s="26"/>
      <c r="AL26" s="27"/>
      <c r="AM26" s="22"/>
      <c r="AN26" s="22"/>
      <c r="AO26" s="24"/>
      <c r="AP26" s="26"/>
      <c r="AQ26" s="1">
        <v>192600</v>
      </c>
      <c r="AR26" s="22">
        <f t="shared" si="12"/>
        <v>36594</v>
      </c>
      <c r="AS26" s="22">
        <f t="shared" si="13"/>
        <v>229194</v>
      </c>
      <c r="AT26" s="22">
        <f t="shared" si="14"/>
        <v>458388</v>
      </c>
      <c r="AU26" s="28"/>
      <c r="AV26" s="29">
        <f t="shared" si="15"/>
        <v>456852.75</v>
      </c>
      <c r="AW26" s="22">
        <f t="shared" si="16"/>
        <v>913705.5</v>
      </c>
      <c r="AX26" s="3"/>
      <c r="AZ26" s="29">
        <f t="shared" si="17"/>
        <v>511170</v>
      </c>
      <c r="BA26" s="29">
        <f t="shared" si="18"/>
        <v>1022340</v>
      </c>
      <c r="BB26" s="30"/>
      <c r="BC26" s="31">
        <f t="shared" si="19"/>
        <v>229194</v>
      </c>
      <c r="BD26" s="31">
        <f t="shared" si="20"/>
        <v>630194.25</v>
      </c>
      <c r="BE26" s="32"/>
      <c r="BF26" s="32">
        <f t="shared" si="21"/>
        <v>401000.25</v>
      </c>
      <c r="BG26" s="30"/>
      <c r="BH26" s="33"/>
      <c r="BI26" s="33"/>
      <c r="BJ26" s="30"/>
      <c r="BK26" s="33"/>
      <c r="BL26" s="33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</row>
    <row r="27" spans="1:82" ht="159" customHeight="1" x14ac:dyDescent="0.2">
      <c r="A27" s="5"/>
      <c r="B27" s="21">
        <v>16</v>
      </c>
      <c r="C27" s="49" t="s">
        <v>50</v>
      </c>
      <c r="D27" s="57" t="s">
        <v>51</v>
      </c>
      <c r="E27" s="51" t="s">
        <v>52</v>
      </c>
      <c r="F27" s="51">
        <v>4</v>
      </c>
      <c r="G27" s="6"/>
      <c r="H27" s="59">
        <v>295800</v>
      </c>
      <c r="I27" s="22">
        <f t="shared" si="22"/>
        <v>56202</v>
      </c>
      <c r="J27" s="22">
        <f t="shared" si="23"/>
        <v>352002</v>
      </c>
      <c r="K27" s="24">
        <f t="shared" si="24"/>
        <v>1408008</v>
      </c>
      <c r="L27" s="25"/>
      <c r="M27" s="53">
        <v>666670</v>
      </c>
      <c r="N27" s="22">
        <f t="shared" si="0"/>
        <v>126667.3</v>
      </c>
      <c r="O27" s="22">
        <f t="shared" si="1"/>
        <v>793337.3</v>
      </c>
      <c r="P27" s="24">
        <f t="shared" si="2"/>
        <v>3173349.2</v>
      </c>
      <c r="Q27" s="25"/>
      <c r="R27" s="54"/>
      <c r="S27" s="22"/>
      <c r="T27" s="22"/>
      <c r="U27" s="24"/>
      <c r="V27" s="25"/>
      <c r="W27" s="54"/>
      <c r="X27" s="22"/>
      <c r="Y27" s="22"/>
      <c r="Z27" s="24"/>
      <c r="AA27" s="26"/>
      <c r="AB27" s="1">
        <v>534060</v>
      </c>
      <c r="AC27" s="22">
        <f t="shared" si="6"/>
        <v>101471.4</v>
      </c>
      <c r="AD27" s="22">
        <f t="shared" si="7"/>
        <v>635531.4</v>
      </c>
      <c r="AE27" s="24">
        <f t="shared" si="8"/>
        <v>2542125.6</v>
      </c>
      <c r="AF27" s="26"/>
      <c r="AG27" s="55"/>
      <c r="AH27" s="22"/>
      <c r="AI27" s="22"/>
      <c r="AJ27" s="24"/>
      <c r="AK27" s="26"/>
      <c r="AL27" s="27"/>
      <c r="AM27" s="22"/>
      <c r="AN27" s="22"/>
      <c r="AO27" s="24"/>
      <c r="AP27" s="26"/>
      <c r="AQ27" s="1">
        <v>336000</v>
      </c>
      <c r="AR27" s="22">
        <f t="shared" si="12"/>
        <v>63840</v>
      </c>
      <c r="AS27" s="22">
        <f t="shared" si="13"/>
        <v>399840</v>
      </c>
      <c r="AT27" s="22">
        <f t="shared" si="14"/>
        <v>1599360</v>
      </c>
      <c r="AU27" s="34"/>
      <c r="AV27" s="29">
        <f>AVERAGE(O27,AD27,AS27)</f>
        <v>609569.56666666677</v>
      </c>
      <c r="AW27" s="22">
        <f t="shared" si="16"/>
        <v>2438278.2666666671</v>
      </c>
      <c r="AX27" s="3"/>
      <c r="AZ27" s="29">
        <f t="shared" si="17"/>
        <v>635531.4</v>
      </c>
      <c r="BA27" s="29">
        <f>+AZ27*F27</f>
        <v>2542125.6</v>
      </c>
      <c r="BB27" s="30"/>
      <c r="BC27" s="31">
        <f t="shared" si="19"/>
        <v>352002</v>
      </c>
      <c r="BD27" s="31">
        <f t="shared" si="20"/>
        <v>793337.3</v>
      </c>
      <c r="BE27" s="32"/>
      <c r="BF27" s="32">
        <f t="shared" si="21"/>
        <v>441335.30000000005</v>
      </c>
      <c r="BG27" s="30"/>
      <c r="BH27" s="33"/>
      <c r="BI27" s="33"/>
      <c r="BJ27" s="30"/>
      <c r="BK27" s="33"/>
      <c r="BL27" s="33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</row>
    <row r="28" spans="1:82" ht="36" customHeight="1" thickBot="1" x14ac:dyDescent="0.25">
      <c r="A28" s="5"/>
      <c r="B28" s="163"/>
      <c r="C28" s="163"/>
      <c r="D28" s="163"/>
      <c r="E28" s="163"/>
      <c r="F28" s="163"/>
      <c r="G28" s="7"/>
      <c r="H28" s="160" t="s">
        <v>5</v>
      </c>
      <c r="I28" s="161"/>
      <c r="J28" s="161"/>
      <c r="K28" s="35">
        <f>SUM(K12:K27)</f>
        <v>52647432.600000001</v>
      </c>
      <c r="L28" s="7"/>
      <c r="M28" s="160" t="s">
        <v>5</v>
      </c>
      <c r="N28" s="161"/>
      <c r="O28" s="161"/>
      <c r="P28" s="35">
        <f>SUM(P12:P27)</f>
        <v>1006398695.2</v>
      </c>
      <c r="Q28" s="7"/>
      <c r="R28" s="160" t="s">
        <v>5</v>
      </c>
      <c r="S28" s="161"/>
      <c r="T28" s="161"/>
      <c r="U28" s="35">
        <f>SUM(U12:U27)</f>
        <v>1526378163.464</v>
      </c>
      <c r="V28" s="7"/>
      <c r="W28" s="160" t="s">
        <v>6</v>
      </c>
      <c r="X28" s="161"/>
      <c r="Y28" s="161"/>
      <c r="Z28" s="35">
        <f>SUM(Z12:Z27)</f>
        <v>568767540.04000008</v>
      </c>
      <c r="AA28" s="26"/>
      <c r="AB28" s="160" t="s">
        <v>6</v>
      </c>
      <c r="AC28" s="161"/>
      <c r="AD28" s="161"/>
      <c r="AE28" s="35">
        <f>SUM(AE12:AE27)</f>
        <v>809890711.70000005</v>
      </c>
      <c r="AF28" s="26"/>
      <c r="AG28" s="160" t="s">
        <v>6</v>
      </c>
      <c r="AH28" s="161"/>
      <c r="AI28" s="161"/>
      <c r="AJ28" s="35">
        <f>SUM(AJ12:AJ27)</f>
        <v>97580000</v>
      </c>
      <c r="AK28" s="26"/>
      <c r="AL28" s="160" t="s">
        <v>6</v>
      </c>
      <c r="AM28" s="161"/>
      <c r="AN28" s="161"/>
      <c r="AO28" s="35">
        <f>SUM(AO12:AO27)</f>
        <v>954189600</v>
      </c>
      <c r="AP28" s="26"/>
      <c r="AQ28" s="160" t="s">
        <v>6</v>
      </c>
      <c r="AR28" s="161"/>
      <c r="AS28" s="161"/>
      <c r="AT28" s="35">
        <f>SUM(AT12:AT27)</f>
        <v>845700359.72799993</v>
      </c>
      <c r="AU28" s="36"/>
      <c r="AV28" s="37" t="s">
        <v>10</v>
      </c>
      <c r="AW28" s="22">
        <f>SUM(AW12:AW27)</f>
        <v>887329922.20933318</v>
      </c>
      <c r="AX28" s="3"/>
      <c r="AZ28" s="38"/>
      <c r="BA28" s="39">
        <f>SUM(BA12:BA27)</f>
        <v>853811992.39999998</v>
      </c>
      <c r="BB28" s="30"/>
      <c r="BC28" s="33"/>
      <c r="BD28" s="31"/>
      <c r="BE28" s="32"/>
      <c r="BF28" s="32"/>
      <c r="BG28" s="30"/>
      <c r="BH28" s="33"/>
      <c r="BI28" s="33"/>
      <c r="BJ28" s="30"/>
      <c r="BK28" s="33"/>
      <c r="BL28" s="33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</row>
    <row r="29" spans="1:82" ht="7.5" customHeight="1" x14ac:dyDescent="0.2">
      <c r="A29" s="5"/>
      <c r="B29" s="64"/>
      <c r="C29" s="64"/>
      <c r="D29" s="64"/>
      <c r="E29" s="64"/>
      <c r="F29" s="64"/>
      <c r="G29" s="7"/>
      <c r="H29" s="7"/>
      <c r="I29" s="7"/>
      <c r="J29" s="7"/>
      <c r="K29" s="28"/>
      <c r="L29" s="7"/>
      <c r="M29" s="7"/>
      <c r="N29" s="7"/>
      <c r="O29" s="7"/>
      <c r="P29" s="28"/>
      <c r="Q29" s="7"/>
      <c r="R29" s="7"/>
      <c r="S29" s="7"/>
      <c r="T29" s="7"/>
      <c r="U29" s="28"/>
      <c r="V29" s="7"/>
      <c r="W29" s="7"/>
      <c r="X29" s="7"/>
      <c r="Y29" s="7"/>
      <c r="Z29" s="28"/>
      <c r="AA29" s="28"/>
      <c r="AB29" s="7"/>
      <c r="AC29" s="7"/>
      <c r="AD29" s="7"/>
      <c r="AE29" s="28"/>
      <c r="AF29" s="28"/>
      <c r="AG29" s="7"/>
      <c r="AH29" s="7"/>
      <c r="AI29" s="7"/>
      <c r="AJ29" s="28"/>
      <c r="AK29" s="28"/>
      <c r="AL29" s="7"/>
      <c r="AM29" s="7"/>
      <c r="AN29" s="7"/>
      <c r="AO29" s="28"/>
      <c r="AP29" s="28"/>
      <c r="AQ29" s="28"/>
      <c r="AR29" s="28"/>
      <c r="AS29" s="28"/>
      <c r="AT29" s="28"/>
      <c r="AU29" s="40"/>
      <c r="AV29" s="40"/>
      <c r="AW29" s="28"/>
      <c r="AX29" s="3"/>
      <c r="AZ29" s="38"/>
      <c r="BA29" s="38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</row>
    <row r="30" spans="1:82" ht="35.25" customHeight="1" x14ac:dyDescent="0.2">
      <c r="A30" s="5"/>
      <c r="B30" s="64"/>
      <c r="C30" s="64"/>
      <c r="D30" s="64"/>
      <c r="E30" s="64"/>
      <c r="F30" s="64"/>
      <c r="G30" s="7"/>
      <c r="H30" s="154" t="s">
        <v>12</v>
      </c>
      <c r="I30" s="154"/>
      <c r="J30" s="154"/>
      <c r="K30" s="22"/>
      <c r="L30" s="7"/>
      <c r="M30" s="154" t="s">
        <v>12</v>
      </c>
      <c r="N30" s="154"/>
      <c r="O30" s="154"/>
      <c r="P30" s="22"/>
      <c r="Q30" s="7"/>
      <c r="R30" s="154" t="s">
        <v>12</v>
      </c>
      <c r="S30" s="154"/>
      <c r="T30" s="154"/>
      <c r="U30" s="22"/>
      <c r="V30" s="7"/>
      <c r="W30" s="154" t="s">
        <v>13</v>
      </c>
      <c r="X30" s="154"/>
      <c r="Y30" s="154"/>
      <c r="Z30" s="22"/>
      <c r="AA30" s="26"/>
      <c r="AB30" s="154" t="s">
        <v>13</v>
      </c>
      <c r="AC30" s="154"/>
      <c r="AD30" s="154"/>
      <c r="AE30" s="22"/>
      <c r="AF30" s="26"/>
      <c r="AG30" s="154" t="s">
        <v>13</v>
      </c>
      <c r="AH30" s="154"/>
      <c r="AI30" s="154"/>
      <c r="AJ30" s="22"/>
      <c r="AK30" s="26"/>
      <c r="AL30" s="154" t="s">
        <v>13</v>
      </c>
      <c r="AM30" s="154"/>
      <c r="AN30" s="154"/>
      <c r="AO30" s="22"/>
      <c r="AP30" s="26"/>
      <c r="AQ30" s="154" t="s">
        <v>13</v>
      </c>
      <c r="AR30" s="154"/>
      <c r="AS30" s="154"/>
      <c r="AT30" s="22"/>
      <c r="AU30" s="36"/>
      <c r="AV30" s="37" t="s">
        <v>11</v>
      </c>
      <c r="AW30" s="22"/>
      <c r="AX30" s="3"/>
      <c r="BA30" s="67">
        <f>+AW28-BA28</f>
        <v>33517929.809333205</v>
      </c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</row>
    <row r="31" spans="1:82" ht="7.5" customHeight="1" x14ac:dyDescent="0.2">
      <c r="A31" s="5"/>
      <c r="B31" s="64"/>
      <c r="C31" s="64"/>
      <c r="D31" s="64"/>
      <c r="E31" s="64"/>
      <c r="F31" s="64"/>
      <c r="G31" s="7"/>
      <c r="H31" s="7"/>
      <c r="I31" s="7"/>
      <c r="J31" s="7"/>
      <c r="K31" s="40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X31" s="3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</row>
    <row r="32" spans="1:82" ht="22.5" customHeight="1" x14ac:dyDescent="0.2">
      <c r="A32" s="5"/>
      <c r="B32" s="155" t="s">
        <v>9</v>
      </c>
      <c r="C32" s="155"/>
      <c r="D32" s="155"/>
      <c r="E32" s="155"/>
      <c r="F32" s="155"/>
      <c r="G32" s="155"/>
      <c r="H32" s="156"/>
      <c r="I32" s="156"/>
      <c r="J32" s="156"/>
      <c r="K32" s="156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2"/>
      <c r="AV32" s="42"/>
      <c r="AX32" s="3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</row>
    <row r="33" spans="1:82" ht="15" customHeight="1" x14ac:dyDescent="0.2">
      <c r="A33" s="5"/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57"/>
      <c r="Z33" s="157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X33" s="3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</row>
    <row r="34" spans="1:82" ht="15" customHeight="1" x14ac:dyDescent="0.2">
      <c r="A34" s="5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X34" s="3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</row>
    <row r="35" spans="1:82" ht="277.5" customHeight="1" x14ac:dyDescent="0.2">
      <c r="A35" s="5"/>
      <c r="B35" s="158" t="s">
        <v>66</v>
      </c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8"/>
      <c r="AG35" s="158"/>
      <c r="AH35" s="158"/>
      <c r="AI35" s="158"/>
      <c r="AJ35" s="158"/>
      <c r="AK35" s="158"/>
      <c r="AL35" s="158"/>
      <c r="AM35" s="158"/>
      <c r="AN35" s="158"/>
      <c r="AO35" s="158"/>
      <c r="AP35" s="158"/>
      <c r="AQ35" s="158"/>
      <c r="AR35" s="158"/>
      <c r="AS35" s="158"/>
      <c r="AT35" s="158"/>
      <c r="AU35" s="158"/>
      <c r="AV35" s="158"/>
      <c r="AW35" s="158"/>
      <c r="AX35" s="3"/>
      <c r="BB35" s="159"/>
      <c r="BC35" s="159"/>
      <c r="BD35" s="159"/>
      <c r="BE35" s="159"/>
      <c r="BF35" s="159"/>
      <c r="BG35" s="159"/>
      <c r="BH35" s="159"/>
      <c r="BI35" s="159"/>
      <c r="BJ35" s="159"/>
      <c r="BK35" s="159"/>
      <c r="BL35" s="159"/>
      <c r="BM35" s="159"/>
      <c r="BN35" s="159"/>
      <c r="BO35" s="159"/>
      <c r="BP35" s="159"/>
      <c r="BQ35" s="159"/>
      <c r="BR35" s="159"/>
      <c r="BS35" s="159"/>
      <c r="BT35" s="159"/>
      <c r="BU35" s="159"/>
      <c r="BV35" s="159"/>
      <c r="BW35" s="159"/>
      <c r="BX35" s="159"/>
      <c r="BY35" s="159"/>
      <c r="BZ35" s="159"/>
      <c r="CA35" s="159"/>
      <c r="CB35" s="159"/>
      <c r="CC35" s="159"/>
      <c r="CD35" s="159"/>
    </row>
    <row r="36" spans="1:82" ht="15" customHeight="1" x14ac:dyDescent="0.2">
      <c r="A36" s="5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3"/>
      <c r="AV36" s="43"/>
      <c r="AW36" s="43"/>
      <c r="AX36" s="3"/>
      <c r="BB36" s="159"/>
      <c r="BC36" s="159"/>
      <c r="BD36" s="159"/>
      <c r="BE36" s="159"/>
      <c r="BF36" s="159"/>
      <c r="BG36" s="159"/>
      <c r="BH36" s="159"/>
      <c r="BI36" s="159"/>
      <c r="BJ36" s="159"/>
      <c r="BK36" s="159"/>
      <c r="BL36" s="159"/>
      <c r="BM36" s="159"/>
      <c r="BN36" s="159"/>
      <c r="BO36" s="159"/>
      <c r="BP36" s="159"/>
      <c r="BQ36" s="159"/>
      <c r="BR36" s="159"/>
      <c r="BS36" s="159"/>
      <c r="BT36" s="159"/>
      <c r="BU36" s="159"/>
      <c r="BV36" s="159"/>
      <c r="BW36" s="159"/>
      <c r="BX36" s="159"/>
      <c r="BY36" s="159"/>
      <c r="BZ36" s="159"/>
      <c r="CA36" s="159"/>
      <c r="CB36" s="159"/>
      <c r="CC36" s="159"/>
      <c r="CD36" s="159"/>
    </row>
    <row r="41" spans="1:82" ht="15" customHeight="1" x14ac:dyDescent="0.2">
      <c r="A41" s="5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3"/>
      <c r="BB41" s="44"/>
      <c r="BC41" s="44"/>
      <c r="BD41" s="44"/>
      <c r="BE41" s="44"/>
      <c r="BF41" s="44"/>
      <c r="BG41" s="44"/>
      <c r="BH41" s="44"/>
      <c r="BI41" s="44"/>
      <c r="BJ41" s="44"/>
      <c r="BK41" s="44"/>
      <c r="BL41" s="44"/>
      <c r="BM41" s="44"/>
      <c r="BN41" s="44"/>
      <c r="BO41" s="44"/>
      <c r="BP41" s="44"/>
      <c r="BQ41" s="44"/>
      <c r="BR41" s="44"/>
      <c r="BS41" s="44"/>
      <c r="BT41" s="44"/>
      <c r="BU41" s="44"/>
      <c r="BV41" s="44"/>
      <c r="BW41" s="44"/>
      <c r="BX41" s="44"/>
      <c r="BY41" s="44"/>
      <c r="BZ41" s="44"/>
      <c r="CA41" s="44"/>
      <c r="CB41" s="44"/>
      <c r="CC41" s="44"/>
      <c r="CD41" s="44"/>
    </row>
    <row r="44" spans="1:82" ht="15.75" thickBot="1" x14ac:dyDescent="0.3">
      <c r="D44" s="152"/>
      <c r="E44" s="152"/>
      <c r="F44" s="152"/>
      <c r="G44" s="153"/>
    </row>
    <row r="45" spans="1:82" ht="15" thickTop="1" x14ac:dyDescent="0.2"/>
  </sheetData>
  <sheetProtection formatCells="0" formatColumns="0" formatRows="0"/>
  <mergeCells count="59">
    <mergeCell ref="AG9:AJ9"/>
    <mergeCell ref="A1:AW3"/>
    <mergeCell ref="B5:AW5"/>
    <mergeCell ref="B6:C6"/>
    <mergeCell ref="D6:AW6"/>
    <mergeCell ref="B8:AW8"/>
    <mergeCell ref="B9:B11"/>
    <mergeCell ref="C9:C11"/>
    <mergeCell ref="D9:D11"/>
    <mergeCell ref="E9:E11"/>
    <mergeCell ref="F9:F11"/>
    <mergeCell ref="H9:K9"/>
    <mergeCell ref="M9:P9"/>
    <mergeCell ref="R9:U9"/>
    <mergeCell ref="W9:Z9"/>
    <mergeCell ref="AB9:AE9"/>
    <mergeCell ref="BK9:BL9"/>
    <mergeCell ref="H10:K10"/>
    <mergeCell ref="M10:P10"/>
    <mergeCell ref="R10:U10"/>
    <mergeCell ref="W10:Z10"/>
    <mergeCell ref="AB10:AE10"/>
    <mergeCell ref="AG10:AJ10"/>
    <mergeCell ref="AL10:AO10"/>
    <mergeCell ref="AQ10:AT10"/>
    <mergeCell ref="AV10:AW10"/>
    <mergeCell ref="AL9:AO9"/>
    <mergeCell ref="AQ9:AT9"/>
    <mergeCell ref="AV9:AW9"/>
    <mergeCell ref="AZ9:BA9"/>
    <mergeCell ref="BC9:BD9"/>
    <mergeCell ref="BH9:BI9"/>
    <mergeCell ref="AZ10:BA10"/>
    <mergeCell ref="BC10:BD10"/>
    <mergeCell ref="BH10:BI10"/>
    <mergeCell ref="BK10:BL10"/>
    <mergeCell ref="B28:F28"/>
    <mergeCell ref="H28:J28"/>
    <mergeCell ref="M28:O28"/>
    <mergeCell ref="R28:T28"/>
    <mergeCell ref="W28:Y28"/>
    <mergeCell ref="AB28:AD28"/>
    <mergeCell ref="BB35:CD36"/>
    <mergeCell ref="AG28:AI28"/>
    <mergeCell ref="AL28:AN28"/>
    <mergeCell ref="AQ28:AS28"/>
    <mergeCell ref="H30:J30"/>
    <mergeCell ref="M30:O30"/>
    <mergeCell ref="R30:T30"/>
    <mergeCell ref="W30:Y30"/>
    <mergeCell ref="AB30:AD30"/>
    <mergeCell ref="AG30:AI30"/>
    <mergeCell ref="AL30:AN30"/>
    <mergeCell ref="D44:G44"/>
    <mergeCell ref="AQ30:AS30"/>
    <mergeCell ref="B32:G32"/>
    <mergeCell ref="H32:K32"/>
    <mergeCell ref="B33:Z33"/>
    <mergeCell ref="B35:AW35"/>
  </mergeCells>
  <printOptions horizontalCentered="1"/>
  <pageMargins left="0.25" right="0.25" top="0.75" bottom="0.75" header="0.3" footer="0.3"/>
  <pageSetup paperSize="129" scale="23" fitToHeight="0" orientation="landscape" r:id="rId1"/>
  <headerFooter>
    <oddFooter xml:space="preserve">&amp;R&amp;12Página &amp;P de &amp;N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Anexo No. 6</vt:lpstr>
      <vt:lpstr>original inicial </vt:lpstr>
      <vt:lpstr>'Anexo No. 6'!Área_de_impresión</vt:lpstr>
      <vt:lpstr>'original inicial '!Área_de_impresión</vt:lpstr>
      <vt:lpstr>'Anexo No. 6'!Títulos_a_imprimir</vt:lpstr>
      <vt:lpstr>'original inicial 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Wilian Torres Monrras</dc:creator>
  <cp:lastModifiedBy>ADM-OPS-024 OPS 24</cp:lastModifiedBy>
  <cp:lastPrinted>2024-10-04T21:25:27Z</cp:lastPrinted>
  <dcterms:created xsi:type="dcterms:W3CDTF">2016-07-22T16:37:18Z</dcterms:created>
  <dcterms:modified xsi:type="dcterms:W3CDTF">2024-10-23T22:42:31Z</dcterms:modified>
</cp:coreProperties>
</file>