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 1" sheetId="2" r:id="rId5"/>
  </sheets>
  <definedNames/>
  <calcPr/>
  <extLst>
    <ext uri="GoogleSheetsCustomDataVersion2">
      <go:sheetsCustomData xmlns:go="http://customooxmlschemas.google.com/" r:id="rId6" roundtripDataChecksum="+dPBRWR+AiTXS/YTnwGg5ThZ9bBb9V0mT7HfhsTtHy4="/>
    </ext>
  </extLst>
</workbook>
</file>

<file path=xl/sharedStrings.xml><?xml version="1.0" encoding="utf-8"?>
<sst xmlns="http://schemas.openxmlformats.org/spreadsheetml/2006/main" count="35" uniqueCount="31">
  <si>
    <t>INSTITUTO DISTRITAL DE PATRIMONIO CULTURAL
(Subdirección de protección e intervención del Patrimonio)
Objeto: Realizar las acciones necesarias para elaborar las fichas de valoración individual (FVI-BI) de los inmuebles declarados Bien de Interés Cultural del ámbito Distrital en nivel de intervención 1 (N1), de acuerdo con el listado que el Instituto Distrital de Patrimonio Cultural (IDPC) indique y de conformidad con los lineamientos estipulados por el Instituto.</t>
  </si>
  <si>
    <t>Ana Maria Rojas</t>
  </si>
  <si>
    <t>Carlos Niño</t>
  </si>
  <si>
    <t>Sandra Higuera</t>
  </si>
  <si>
    <t>ENTREGA</t>
  </si>
  <si>
    <t xml:space="preserve">PRODUCTOS </t>
  </si>
  <si>
    <r>
      <rPr>
        <rFont val="Arial MT"/>
        <b/>
        <color theme="1"/>
        <sz val="9.0"/>
      </rPr>
      <t>DESCRIPCIÓN PRODUCTO</t>
    </r>
  </si>
  <si>
    <t>UNIDAD DE MEDIDA</t>
  </si>
  <si>
    <t>VALOR (parcial por promedio)</t>
  </si>
  <si>
    <t>VALOR</t>
  </si>
  <si>
    <t>Primera entrega</t>
  </si>
  <si>
    <t xml:space="preserve">Planeación </t>
  </si>
  <si>
    <t xml:space="preserve">Por favor verificar los productos relacionados en el anexo técnico que hacen parte integral de la presente cotización </t>
  </si>
  <si>
    <t>Entrega 1</t>
  </si>
  <si>
    <t>Segundo entrega</t>
  </si>
  <si>
    <t>Recopilación de datos y trabajo de campo:</t>
  </si>
  <si>
    <t>Entrega 2</t>
  </si>
  <si>
    <t>Tercera entrega</t>
  </si>
  <si>
    <t>Consolidación de la información</t>
  </si>
  <si>
    <t>Entrega 3</t>
  </si>
  <si>
    <r>
      <rPr>
        <rFont val="Arial"/>
        <b/>
        <color theme="1"/>
        <sz val="9.0"/>
      </rPr>
      <t>SUBTOTAL</t>
    </r>
  </si>
  <si>
    <r>
      <rPr>
        <rFont val="Arial"/>
        <b/>
        <color theme="1"/>
        <sz val="9.0"/>
      </rPr>
      <t>IVA</t>
    </r>
  </si>
  <si>
    <r>
      <rPr>
        <rFont val="Arial"/>
        <b/>
        <color theme="1"/>
        <sz val="9.0"/>
      </rPr>
      <t>TOTAL</t>
    </r>
  </si>
  <si>
    <t>des.estandar</t>
  </si>
  <si>
    <t>media</t>
  </si>
  <si>
    <t>1. El tiempo de ejecución dada la cantidad de inmuebles y el alcance es corto, se sugiere aumentar mínimo a seis (6) meses.</t>
  </si>
  <si>
    <t>2. En virtud de los anterior se deben contemplar los permisos y accesibilidad a varios de estos inmuebles, toda vez que cuatro (4) son sedes y/o casas de embajadas lo cual requerirá de permisos especiales que pueden ralentizar el proceso ( o en algunos casos no permitir el acceso a los mismos).</t>
  </si>
  <si>
    <t>3. Se deberá tener un canal de comunicación directa cuando el acceso sea a dichos inmuebles “diplomáticos”. Trámite que se deberá priorizar en la metodología de trabajo al iniciar el proceso.</t>
  </si>
  <si>
    <t>4. Se debe aclarar el alcance para el diligenciamiento de la ficha puesto que se supone debería tener planimetría, la cual en varios casos de inmuebles ( la mayoría) no existe dicho registro, esto supone qué ¿se deberían hacer levantamientos a cada uno de los inmuebles? , o simplemente se basa en fuentes primarias de archivos, bibliografía o planotecas existentes, Esto podría acarrear más tiempo (ej. levantamiento C. la Salle) y un presupuesto que sobrepasará el alcance de una consultoría de este tipo.</t>
  </si>
  <si>
    <t>5. El presupuesto no debería ser medido por personal Vs meses, toda vez que se requerirá de personal “extra” dividido en equipos para lograr el registro y diligenciamiento del objeto contractual dado el alcance, tiempo y trabajo a realizar.</t>
  </si>
  <si>
    <t>6. ¿Se tiene previsto que podrían haber inmuebles cuyo diligenciamiento de fichas sea incompleto?, esto, ya que la mayoría son inmuebles de particulares los cuales no están obligados a permitir el acceso a sus viviendas. Lo anterior se deberá contemplar para el visto bueno de diligenciamiento de la ficha individual, la cual solo tendría fotos de contexto grupal.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</si>
</sst>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 $]#,##0"/>
    <numFmt numFmtId="165" formatCode="\$\ #,##0"/>
  </numFmts>
  <fonts count="16">
    <font>
      <sz val="11.0"/>
      <color theme="1"/>
      <name val="Aptos Narrow"/>
      <scheme val="minor"/>
    </font>
    <font>
      <b/>
      <sz val="7.0"/>
      <color theme="1"/>
      <name val="Arial"/>
    </font>
    <font>
      <sz val="11.0"/>
      <color theme="1"/>
      <name val="Aptos Narrow"/>
    </font>
    <font/>
    <font>
      <sz val="11.0"/>
      <color theme="1"/>
      <name val="Arial"/>
    </font>
    <font>
      <b/>
      <sz val="9.0"/>
      <color theme="1"/>
      <name val="Calibri"/>
    </font>
    <font>
      <b/>
      <sz val="9.0"/>
      <color theme="1"/>
      <name val="Arial"/>
    </font>
    <font>
      <sz val="9.0"/>
      <color theme="1"/>
      <name val="Arial"/>
    </font>
    <font>
      <sz val="9.0"/>
      <color theme="1"/>
      <name val="Calibri"/>
    </font>
    <font>
      <sz val="9.0"/>
      <color theme="1"/>
      <name val="Aptos Narrow"/>
    </font>
    <font>
      <b/>
      <sz val="9.0"/>
      <color rgb="FF000000"/>
      <name val="Arial"/>
    </font>
    <font>
      <sz val="9.0"/>
      <color rgb="FF000000"/>
      <name val="Arial"/>
    </font>
    <font>
      <color theme="1"/>
      <name val="Aptos Narrow"/>
    </font>
    <font>
      <color theme="1"/>
      <name val="Aptos Narrow"/>
      <scheme val="minor"/>
    </font>
    <font>
      <sz val="12.0"/>
      <color rgb="FF000000"/>
      <name val="Calibri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  <fill>
      <patternFill patternType="solid">
        <fgColor rgb="FF00FF00"/>
        <bgColor rgb="FF00FF00"/>
      </patternFill>
    </fill>
  </fills>
  <borders count="1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left" vertical="top"/>
    </xf>
    <xf borderId="1" fillId="0" fontId="1" numFmtId="0" xfId="0" applyAlignment="1" applyBorder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0" fillId="0" fontId="2" numFmtId="0" xfId="0" applyAlignment="1" applyFont="1">
      <alignment horizontal="center" shrinkToFit="0" vertical="top" wrapText="1"/>
    </xf>
    <xf borderId="4" fillId="0" fontId="2" numFmtId="0" xfId="0" applyAlignment="1" applyBorder="1" applyFont="1">
      <alignment horizontal="center" shrinkToFit="0" vertical="top" wrapText="1"/>
    </xf>
    <xf borderId="5" fillId="0" fontId="2" numFmtId="0" xfId="0" applyAlignment="1" applyBorder="1" applyFont="1">
      <alignment horizontal="center" shrinkToFit="0" vertical="top" wrapText="1"/>
    </xf>
    <xf borderId="6" fillId="0" fontId="2" numFmtId="0" xfId="0" applyAlignment="1" applyBorder="1" applyFont="1">
      <alignment horizontal="center" shrinkToFit="0" vertical="top" wrapText="1"/>
    </xf>
    <xf borderId="7" fillId="2" fontId="4" numFmtId="0" xfId="0" applyAlignment="1" applyBorder="1" applyFill="1" applyFont="1">
      <alignment horizontal="center" vertical="top"/>
    </xf>
    <xf borderId="0" fillId="0" fontId="4" numFmtId="0" xfId="0" applyAlignment="1" applyFont="1">
      <alignment horizontal="center" vertical="top"/>
    </xf>
    <xf borderId="0" fillId="0" fontId="5" numFmtId="0" xfId="0" applyAlignment="1" applyFont="1">
      <alignment horizontal="center" shrinkToFit="0" vertical="center" wrapText="1"/>
    </xf>
    <xf borderId="8" fillId="0" fontId="5" numFmtId="0" xfId="0" applyAlignment="1" applyBorder="1" applyFont="1">
      <alignment horizontal="center" shrinkToFit="0" vertical="center" wrapText="1"/>
    </xf>
    <xf borderId="9" fillId="0" fontId="6" numFmtId="0" xfId="0" applyAlignment="1" applyBorder="1" applyFont="1">
      <alignment horizontal="center" shrinkToFit="0" vertical="center" wrapText="1"/>
    </xf>
    <xf borderId="10" fillId="0" fontId="6" numFmtId="0" xfId="0" applyAlignment="1" applyBorder="1" applyFont="1">
      <alignment horizontal="center" shrinkToFit="0" vertical="center" wrapText="1"/>
    </xf>
    <xf borderId="11" fillId="0" fontId="6" numFmtId="0" xfId="0" applyAlignment="1" applyBorder="1" applyFont="1">
      <alignment horizontal="center" readingOrder="0" shrinkToFit="0" vertical="center" wrapText="1"/>
    </xf>
    <xf borderId="3" fillId="2" fontId="7" numFmtId="164" xfId="0" applyAlignment="1" applyBorder="1" applyFont="1" applyNumberFormat="1">
      <alignment horizontal="center" shrinkToFit="0" vertical="center" wrapText="1"/>
    </xf>
    <xf borderId="3" fillId="2" fontId="7" numFmtId="164" xfId="0" applyAlignment="1" applyBorder="1" applyFont="1" applyNumberFormat="1">
      <alignment horizontal="center" readingOrder="0" shrinkToFit="0" vertical="center" wrapText="1"/>
    </xf>
    <xf borderId="0" fillId="0" fontId="7" numFmtId="164" xfId="0" applyAlignment="1" applyFont="1" applyNumberFormat="1">
      <alignment horizontal="center" shrinkToFit="0" vertical="center" wrapText="1"/>
    </xf>
    <xf borderId="0" fillId="0" fontId="4" numFmtId="3" xfId="0" applyAlignment="1" applyFont="1" applyNumberFormat="1">
      <alignment horizontal="left" vertical="top"/>
    </xf>
    <xf borderId="0" fillId="0" fontId="8" numFmtId="0" xfId="0" applyAlignment="1" applyFont="1">
      <alignment horizontal="center" shrinkToFit="0" vertical="center" wrapText="1"/>
    </xf>
    <xf borderId="12" fillId="0" fontId="8" numFmtId="0" xfId="0" applyAlignment="1" applyBorder="1" applyFont="1">
      <alignment horizontal="center" shrinkToFit="0" vertical="center" wrapText="1"/>
    </xf>
    <xf borderId="13" fillId="0" fontId="7" numFmtId="0" xfId="0" applyAlignment="1" applyBorder="1" applyFont="1">
      <alignment horizontal="left" shrinkToFit="0" vertical="center" wrapText="1"/>
    </xf>
    <xf borderId="14" fillId="0" fontId="7" numFmtId="0" xfId="0" applyAlignment="1" applyBorder="1" applyFont="1">
      <alignment horizontal="center" readingOrder="0" shrinkToFit="0" vertical="center" wrapText="1"/>
    </xf>
    <xf borderId="11" fillId="0" fontId="7" numFmtId="164" xfId="0" applyAlignment="1" applyBorder="1" applyFont="1" applyNumberFormat="1">
      <alignment horizontal="center" shrinkToFit="0" vertical="center" wrapText="1"/>
    </xf>
    <xf borderId="0" fillId="0" fontId="7" numFmtId="164" xfId="0" applyAlignment="1" applyFont="1" applyNumberFormat="1">
      <alignment horizontal="center" readingOrder="0" shrinkToFit="0" vertical="center" wrapText="1"/>
    </xf>
    <xf borderId="0" fillId="0" fontId="2" numFmtId="164" xfId="0" applyAlignment="1" applyFont="1" applyNumberFormat="1">
      <alignment horizontal="left" vertical="top"/>
    </xf>
    <xf borderId="0" fillId="0" fontId="2" numFmtId="9" xfId="0" applyAlignment="1" applyFont="1" applyNumberFormat="1">
      <alignment horizontal="center" vertical="top"/>
    </xf>
    <xf borderId="0" fillId="0" fontId="4" numFmtId="0" xfId="0" applyAlignment="1" applyFont="1">
      <alignment horizontal="left" readingOrder="0" vertical="top"/>
    </xf>
    <xf borderId="0" fillId="0" fontId="2" numFmtId="3" xfId="0" applyAlignment="1" applyFont="1" applyNumberFormat="1">
      <alignment horizontal="left" vertical="top"/>
    </xf>
    <xf borderId="7" fillId="0" fontId="7" numFmtId="0" xfId="0" applyAlignment="1" applyBorder="1" applyFont="1">
      <alignment horizontal="left" shrinkToFit="0" vertical="center" wrapText="1"/>
    </xf>
    <xf borderId="0" fillId="0" fontId="6" numFmtId="0" xfId="0" applyAlignment="1" applyFont="1">
      <alignment horizontal="right" shrinkToFit="0" vertical="center" wrapText="1"/>
    </xf>
    <xf borderId="14" fillId="0" fontId="6" numFmtId="0" xfId="0" applyAlignment="1" applyBorder="1" applyFont="1">
      <alignment horizontal="right" shrinkToFit="0" vertical="center" wrapText="1"/>
    </xf>
    <xf borderId="15" fillId="0" fontId="3" numFmtId="0" xfId="0" applyBorder="1" applyFont="1"/>
    <xf borderId="16" fillId="0" fontId="3" numFmtId="0" xfId="0" applyBorder="1" applyFont="1"/>
    <xf borderId="14" fillId="0" fontId="9" numFmtId="0" xfId="0" applyAlignment="1" applyBorder="1" applyFont="1">
      <alignment horizontal="left" shrinkToFit="0" vertical="center" wrapText="1"/>
    </xf>
    <xf borderId="11" fillId="0" fontId="10" numFmtId="164" xfId="0" applyAlignment="1" applyBorder="1" applyFont="1" applyNumberFormat="1">
      <alignment horizontal="center" shrinkToFit="1" vertical="center" wrapText="0"/>
    </xf>
    <xf borderId="7" fillId="2" fontId="11" numFmtId="164" xfId="0" applyAlignment="1" applyBorder="1" applyFont="1" applyNumberFormat="1">
      <alignment horizontal="center" shrinkToFit="1" vertical="center" wrapText="0"/>
    </xf>
    <xf borderId="1" fillId="0" fontId="6" numFmtId="0" xfId="0" applyAlignment="1" applyBorder="1" applyFont="1">
      <alignment horizontal="right" shrinkToFit="0" vertical="center" wrapText="1"/>
    </xf>
    <xf borderId="1" fillId="0" fontId="10" numFmtId="2" xfId="0" applyAlignment="1" applyBorder="1" applyFont="1" applyNumberFormat="1">
      <alignment horizontal="right" shrinkToFit="1" vertical="center" wrapText="0"/>
    </xf>
    <xf borderId="1" fillId="0" fontId="9" numFmtId="0" xfId="0" applyAlignment="1" applyBorder="1" applyFont="1">
      <alignment horizontal="left" shrinkToFit="0" vertical="center" wrapText="1"/>
    </xf>
    <xf borderId="0" fillId="0" fontId="10" numFmtId="164" xfId="0" applyAlignment="1" applyFont="1" applyNumberFormat="1">
      <alignment horizontal="center" shrinkToFit="1" vertical="center" wrapText="0"/>
    </xf>
    <xf borderId="0" fillId="0" fontId="2" numFmtId="164" xfId="0" applyAlignment="1" applyFont="1" applyNumberFormat="1">
      <alignment horizontal="left" vertical="top"/>
    </xf>
    <xf borderId="0" fillId="0" fontId="4" numFmtId="164" xfId="0" applyAlignment="1" applyFont="1" applyNumberFormat="1">
      <alignment horizontal="left" vertical="top"/>
    </xf>
    <xf borderId="0" fillId="0" fontId="9" numFmtId="0" xfId="0" applyAlignment="1" applyFont="1">
      <alignment horizontal="left" vertical="top"/>
    </xf>
    <xf borderId="0" fillId="0" fontId="4" numFmtId="3" xfId="0" applyAlignment="1" applyFont="1" applyNumberFormat="1">
      <alignment horizontal="center" readingOrder="0" vertical="center"/>
    </xf>
    <xf borderId="0" fillId="0" fontId="7" numFmtId="0" xfId="0" applyAlignment="1" applyFont="1">
      <alignment horizontal="left" vertical="top"/>
    </xf>
    <xf borderId="0" fillId="0" fontId="12" numFmtId="164" xfId="0" applyFont="1" applyNumberFormat="1"/>
    <xf borderId="0" fillId="0" fontId="9" numFmtId="164" xfId="0" applyAlignment="1" applyFont="1" applyNumberFormat="1">
      <alignment horizontal="left" readingOrder="0" vertical="top"/>
    </xf>
    <xf borderId="0" fillId="0" fontId="9" numFmtId="164" xfId="0" applyAlignment="1" applyFont="1" applyNumberFormat="1">
      <alignment horizontal="left" readingOrder="0" vertical="top"/>
    </xf>
    <xf borderId="0" fillId="3" fontId="12" numFmtId="164" xfId="0" applyFill="1" applyFont="1" applyNumberFormat="1"/>
    <xf borderId="0" fillId="0" fontId="13" numFmtId="164" xfId="0" applyFont="1" applyNumberFormat="1"/>
    <xf borderId="0" fillId="0" fontId="7" numFmtId="164" xfId="0" applyAlignment="1" applyFont="1" applyNumberFormat="1">
      <alignment horizontal="left" readingOrder="0" vertical="top"/>
    </xf>
    <xf borderId="0" fillId="0" fontId="9" numFmtId="164" xfId="0" applyAlignment="1" applyFont="1" applyNumberFormat="1">
      <alignment horizontal="left" vertical="top"/>
    </xf>
    <xf borderId="0" fillId="0" fontId="8" numFmtId="0" xfId="0" applyAlignment="1" applyFont="1">
      <alignment shrinkToFit="0" vertical="center" wrapText="1"/>
    </xf>
    <xf borderId="0" fillId="0" fontId="9" numFmtId="164" xfId="0" applyAlignment="1" applyFont="1" applyNumberFormat="1">
      <alignment horizontal="right" vertical="top"/>
    </xf>
    <xf borderId="0" fillId="0" fontId="7" numFmtId="0" xfId="0" applyAlignment="1" applyFont="1">
      <alignment shrinkToFit="0" vertical="center" wrapText="1"/>
    </xf>
    <xf borderId="0" fillId="0" fontId="5" numFmtId="0" xfId="0" applyAlignment="1" applyFont="1">
      <alignment horizontal="left" vertical="center"/>
    </xf>
    <xf borderId="0" fillId="0" fontId="7" numFmtId="164" xfId="0" applyAlignment="1" applyFont="1" applyNumberFormat="1">
      <alignment horizontal="left" vertical="top"/>
    </xf>
    <xf borderId="0" fillId="0" fontId="4" numFmtId="164" xfId="0" applyAlignment="1" applyFont="1" applyNumberFormat="1">
      <alignment horizontal="left" readingOrder="0" vertical="top"/>
    </xf>
    <xf borderId="0" fillId="0" fontId="2" numFmtId="10" xfId="0" applyAlignment="1" applyFont="1" applyNumberFormat="1">
      <alignment horizontal="left" vertical="top"/>
    </xf>
    <xf borderId="0" fillId="0" fontId="4" numFmtId="0" xfId="0" applyAlignment="1" applyFont="1">
      <alignment horizontal="left" vertical="top"/>
    </xf>
    <xf borderId="0" fillId="0" fontId="14" numFmtId="0" xfId="0" applyAlignment="1" applyFont="1">
      <alignment shrinkToFit="0" wrapText="1"/>
    </xf>
    <xf borderId="0" fillId="0" fontId="12" numFmtId="165" xfId="0" applyFont="1" applyNumberFormat="1"/>
    <xf borderId="0" fillId="0" fontId="15" numFmtId="0" xfId="0" applyFont="1"/>
    <xf borderId="0" fillId="0" fontId="1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2.5"/>
    <col customWidth="1" min="2" max="2" width="23.13"/>
    <col customWidth="1" min="3" max="4" width="28.88"/>
    <col customWidth="1" min="5" max="5" width="15.13"/>
    <col customWidth="1" min="6" max="6" width="14.38"/>
    <col customWidth="1" min="7" max="7" width="16.13"/>
    <col customWidth="1" min="8" max="8" width="12.75"/>
    <col customWidth="1" min="9" max="9" width="14.5"/>
    <col customWidth="1" min="10" max="11" width="13.88"/>
    <col customWidth="1" min="12" max="12" width="12.75"/>
    <col customWidth="1" min="13" max="13" width="14.5"/>
    <col customWidth="1" min="14" max="14" width="10.63"/>
    <col customWidth="1" min="15" max="15" width="11.75"/>
    <col customWidth="1" min="16" max="16" width="9.75"/>
    <col customWidth="1" min="17" max="18" width="8.88"/>
    <col customWidth="1" min="19" max="19" width="13.25"/>
    <col customWidth="1" min="20" max="21" width="12.75"/>
    <col customWidth="1" min="22" max="22" width="12.25"/>
    <col customWidth="1" min="23" max="28" width="8.88"/>
  </cols>
  <sheetData>
    <row r="1" ht="48.7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ht="48.75" customHeight="1">
      <c r="A2" s="1"/>
      <c r="B2" s="3" t="s">
        <v>0</v>
      </c>
      <c r="C2" s="4"/>
      <c r="D2" s="4"/>
      <c r="E2" s="4"/>
      <c r="F2" s="4"/>
      <c r="G2" s="4"/>
      <c r="H2" s="4"/>
      <c r="I2" s="5"/>
      <c r="J2" s="2"/>
      <c r="K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>
      <c r="A3" s="6"/>
      <c r="B3" s="7"/>
      <c r="C3" s="8"/>
      <c r="D3" s="8"/>
      <c r="E3" s="8"/>
      <c r="F3" s="9"/>
      <c r="G3" s="10" t="s">
        <v>1</v>
      </c>
      <c r="H3" s="10" t="s">
        <v>2</v>
      </c>
      <c r="I3" s="10" t="s">
        <v>3</v>
      </c>
      <c r="L3" s="1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>
      <c r="A4" s="12"/>
      <c r="B4" s="13" t="s">
        <v>4</v>
      </c>
      <c r="C4" s="14" t="s">
        <v>5</v>
      </c>
      <c r="D4" s="14" t="s">
        <v>6</v>
      </c>
      <c r="E4" s="15" t="s">
        <v>7</v>
      </c>
      <c r="F4" s="16" t="s">
        <v>8</v>
      </c>
      <c r="G4" s="17" t="s">
        <v>9</v>
      </c>
      <c r="H4" s="17" t="s">
        <v>9</v>
      </c>
      <c r="I4" s="18" t="s">
        <v>9</v>
      </c>
      <c r="L4" s="19"/>
      <c r="O4" s="2"/>
      <c r="P4" s="2"/>
      <c r="Q4" s="2"/>
      <c r="R4" s="2"/>
      <c r="S4" s="20"/>
      <c r="T4" s="20"/>
      <c r="U4" s="2"/>
      <c r="V4" s="2"/>
      <c r="W4" s="2"/>
      <c r="X4" s="2"/>
      <c r="Y4" s="2"/>
      <c r="Z4" s="2"/>
      <c r="AA4" s="2"/>
      <c r="AB4" s="2"/>
    </row>
    <row r="5">
      <c r="A5" s="21"/>
      <c r="B5" s="22" t="s">
        <v>10</v>
      </c>
      <c r="C5" s="23" t="s">
        <v>11</v>
      </c>
      <c r="D5" s="23" t="s">
        <v>12</v>
      </c>
      <c r="E5" s="24" t="s">
        <v>13</v>
      </c>
      <c r="F5" s="25">
        <f t="shared" ref="F5:F7" si="1">AVERAGE(G5:I5)</f>
        <v>20714853.33</v>
      </c>
      <c r="G5" s="17">
        <v>3.019E7</v>
      </c>
      <c r="H5" s="18">
        <v>2400000.0</v>
      </c>
      <c r="I5" s="18">
        <v>2.955456E7</v>
      </c>
      <c r="L5" s="26"/>
      <c r="N5" s="19"/>
      <c r="O5" s="27"/>
      <c r="P5" s="28"/>
      <c r="Q5" s="29"/>
      <c r="R5" s="2"/>
      <c r="S5" s="20"/>
      <c r="T5" s="30"/>
      <c r="U5" s="2"/>
      <c r="V5" s="2"/>
      <c r="W5" s="2"/>
      <c r="X5" s="2"/>
      <c r="Y5" s="2"/>
      <c r="Z5" s="2"/>
      <c r="AA5" s="2"/>
      <c r="AB5" s="2"/>
    </row>
    <row r="6">
      <c r="A6" s="21"/>
      <c r="B6" s="22" t="s">
        <v>14</v>
      </c>
      <c r="C6" s="31" t="s">
        <v>15</v>
      </c>
      <c r="D6" s="23" t="s">
        <v>12</v>
      </c>
      <c r="E6" s="24" t="s">
        <v>16</v>
      </c>
      <c r="F6" s="25">
        <f t="shared" si="1"/>
        <v>61178560</v>
      </c>
      <c r="G6" s="17">
        <v>4.8E7</v>
      </c>
      <c r="H6" s="18">
        <v>6.3E7</v>
      </c>
      <c r="I6" s="18">
        <v>7.253568E7</v>
      </c>
      <c r="L6" s="26"/>
      <c r="N6" s="19"/>
      <c r="O6" s="27"/>
      <c r="P6" s="28"/>
      <c r="Q6" s="2"/>
      <c r="R6" s="2"/>
      <c r="S6" s="20"/>
      <c r="T6" s="20"/>
      <c r="U6" s="2"/>
      <c r="V6" s="2"/>
      <c r="W6" s="2"/>
      <c r="X6" s="2"/>
      <c r="Y6" s="2"/>
      <c r="Z6" s="2"/>
      <c r="AA6" s="2"/>
      <c r="AB6" s="2"/>
    </row>
    <row r="7">
      <c r="A7" s="21"/>
      <c r="B7" s="22" t="s">
        <v>17</v>
      </c>
      <c r="C7" s="31" t="s">
        <v>18</v>
      </c>
      <c r="D7" s="23" t="s">
        <v>12</v>
      </c>
      <c r="E7" s="24" t="s">
        <v>19</v>
      </c>
      <c r="F7" s="25">
        <f t="shared" si="1"/>
        <v>47280853.33</v>
      </c>
      <c r="G7" s="17">
        <v>4.45E7</v>
      </c>
      <c r="H7" s="18">
        <v>6.3E7</v>
      </c>
      <c r="I7" s="18">
        <v>3.434256E7</v>
      </c>
      <c r="L7" s="26"/>
      <c r="N7" s="19"/>
      <c r="O7" s="27"/>
      <c r="P7" s="28"/>
      <c r="Q7" s="2"/>
      <c r="R7" s="2"/>
      <c r="S7" s="20"/>
      <c r="T7" s="30"/>
      <c r="U7" s="2"/>
      <c r="V7" s="2"/>
      <c r="W7" s="2"/>
      <c r="X7" s="2"/>
      <c r="Y7" s="2"/>
      <c r="Z7" s="2"/>
      <c r="AA7" s="2"/>
      <c r="AB7" s="2"/>
    </row>
    <row r="8">
      <c r="A8" s="32"/>
      <c r="B8" s="33" t="s">
        <v>20</v>
      </c>
      <c r="C8" s="34"/>
      <c r="D8" s="35"/>
      <c r="E8" s="36"/>
      <c r="F8" s="37">
        <f t="shared" ref="F8:I8" si="2">ROUNDUP(SUM(F5:F7))</f>
        <v>129174267</v>
      </c>
      <c r="G8" s="17">
        <f t="shared" si="2"/>
        <v>122690000</v>
      </c>
      <c r="H8" s="17">
        <f t="shared" si="2"/>
        <v>128400000</v>
      </c>
      <c r="I8" s="38">
        <f t="shared" si="2"/>
        <v>136432800</v>
      </c>
      <c r="L8" s="19"/>
      <c r="N8" s="19"/>
      <c r="O8" s="2"/>
      <c r="P8" s="2"/>
      <c r="Q8" s="2"/>
      <c r="R8" s="2"/>
      <c r="S8" s="20"/>
      <c r="T8" s="2"/>
      <c r="U8" s="2"/>
      <c r="V8" s="2"/>
      <c r="W8" s="2"/>
      <c r="X8" s="2"/>
      <c r="Y8" s="2"/>
      <c r="Z8" s="2"/>
      <c r="AA8" s="2"/>
      <c r="AB8" s="2"/>
    </row>
    <row r="9">
      <c r="A9" s="32"/>
      <c r="B9" s="39" t="s">
        <v>21</v>
      </c>
      <c r="C9" s="4"/>
      <c r="D9" s="5"/>
      <c r="E9" s="40">
        <v>0.19</v>
      </c>
      <c r="F9" s="37">
        <f>ROUNDUP(F8*E9)</f>
        <v>24543111</v>
      </c>
      <c r="G9" s="17">
        <f t="shared" ref="G9:I9" si="3">ROUNDUP(G8*$E$9)</f>
        <v>23311100</v>
      </c>
      <c r="H9" s="17">
        <f t="shared" si="3"/>
        <v>24396000</v>
      </c>
      <c r="I9" s="38">
        <f t="shared" si="3"/>
        <v>25922232</v>
      </c>
      <c r="L9" s="19"/>
      <c r="N9" s="19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>
      <c r="A10" s="32"/>
      <c r="B10" s="39" t="s">
        <v>22</v>
      </c>
      <c r="C10" s="4"/>
      <c r="D10" s="5"/>
      <c r="E10" s="41"/>
      <c r="F10" s="37">
        <f>F8+F9</f>
        <v>153717378</v>
      </c>
      <c r="G10" s="17">
        <f t="shared" ref="G10:I10" si="4">SUM(G8:G9)</f>
        <v>146001100</v>
      </c>
      <c r="H10" s="17">
        <f t="shared" si="4"/>
        <v>152796000</v>
      </c>
      <c r="I10" s="17">
        <f t="shared" si="4"/>
        <v>162355032</v>
      </c>
      <c r="L10" s="19"/>
      <c r="N10" s="19"/>
      <c r="O10" s="2"/>
      <c r="P10" s="42"/>
      <c r="Q10" s="2"/>
      <c r="R10" s="43"/>
      <c r="S10" s="2"/>
      <c r="T10" s="44"/>
      <c r="U10" s="2"/>
      <c r="V10" s="2"/>
      <c r="W10" s="2"/>
      <c r="X10" s="2"/>
      <c r="Y10" s="2"/>
      <c r="Z10" s="2"/>
      <c r="AA10" s="2"/>
      <c r="AB10" s="2"/>
    </row>
    <row r="11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2"/>
      <c r="P11" s="2"/>
      <c r="Q11" s="2"/>
      <c r="R11" s="2"/>
      <c r="S11" s="2"/>
      <c r="T11" s="43"/>
      <c r="U11" s="2"/>
      <c r="V11" s="2"/>
      <c r="W11" s="2"/>
      <c r="X11" s="2"/>
      <c r="Y11" s="2"/>
      <c r="Z11" s="2"/>
      <c r="AA11" s="2"/>
      <c r="AB11" s="2"/>
    </row>
    <row r="12">
      <c r="A12" s="12"/>
      <c r="B12" s="12"/>
      <c r="C12" s="12"/>
      <c r="D12" s="45"/>
      <c r="E12" s="12"/>
      <c r="F12" s="45"/>
      <c r="G12" s="45"/>
      <c r="H12" s="45"/>
      <c r="I12" s="45"/>
      <c r="J12" s="45"/>
      <c r="K12" s="45"/>
      <c r="L12" s="45"/>
      <c r="M12" s="45"/>
      <c r="N12" s="45"/>
      <c r="O12" s="2"/>
      <c r="P12" s="2"/>
      <c r="Q12" s="2"/>
      <c r="R12" s="2"/>
      <c r="S12" s="2"/>
      <c r="T12" s="30"/>
      <c r="U12" s="2"/>
      <c r="V12" s="2"/>
      <c r="W12" s="2"/>
      <c r="X12" s="2"/>
      <c r="Y12" s="2"/>
      <c r="Z12" s="2"/>
      <c r="AA12" s="2"/>
      <c r="AB12" s="2"/>
    </row>
    <row r="13">
      <c r="A13" s="12"/>
      <c r="B13" s="12"/>
      <c r="C13" s="12"/>
      <c r="D13" s="45"/>
      <c r="E13" s="12"/>
      <c r="F13" s="46"/>
      <c r="G13" s="46"/>
      <c r="I13" s="47"/>
      <c r="J13" s="47"/>
      <c r="K13" s="47"/>
      <c r="L13" s="47"/>
      <c r="M13" s="45"/>
      <c r="N13" s="45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>
      <c r="A14" s="12"/>
      <c r="B14" s="12"/>
      <c r="C14" s="12"/>
      <c r="D14" s="45"/>
      <c r="E14" s="12" t="s">
        <v>23</v>
      </c>
      <c r="F14" s="48">
        <f>STDEVA(G10:I10)</f>
        <v>8215806.419</v>
      </c>
      <c r="I14" s="49"/>
      <c r="J14" s="50"/>
      <c r="K14" s="45"/>
      <c r="L14" s="45"/>
      <c r="M14" s="45"/>
      <c r="N14" s="45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>
      <c r="A15" s="12"/>
      <c r="B15" s="12"/>
      <c r="C15" s="12"/>
      <c r="D15" s="45"/>
      <c r="E15" s="12" t="s">
        <v>24</v>
      </c>
      <c r="F15" s="51">
        <f>AVERAGE(G10:I10)</f>
        <v>153717377.3</v>
      </c>
      <c r="G15" s="52"/>
      <c r="I15" s="53"/>
      <c r="J15" s="45"/>
      <c r="K15" s="45"/>
      <c r="L15" s="45"/>
      <c r="M15" s="54"/>
      <c r="N15" s="45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>
      <c r="A16" s="55"/>
      <c r="B16" s="55"/>
      <c r="C16" s="12"/>
      <c r="D16" s="12"/>
      <c r="E16" s="12"/>
      <c r="F16" s="48"/>
      <c r="I16" s="56"/>
      <c r="J16" s="47"/>
      <c r="K16" s="45"/>
      <c r="L16" s="45"/>
      <c r="M16" s="54"/>
      <c r="N16" s="45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>
      <c r="A17" s="57"/>
      <c r="B17" s="57"/>
      <c r="C17" s="58"/>
      <c r="D17" s="12"/>
      <c r="E17" s="12"/>
      <c r="F17" s="48"/>
      <c r="I17" s="56"/>
      <c r="J17" s="59"/>
      <c r="K17" s="45"/>
      <c r="L17" s="45"/>
      <c r="M17" s="54"/>
      <c r="N17" s="45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>
      <c r="A18" s="2"/>
      <c r="B18" s="2"/>
      <c r="C18" s="2"/>
      <c r="D18" s="2"/>
      <c r="E18" s="12"/>
      <c r="F18" s="48"/>
      <c r="I18" s="60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>
      <c r="A19" s="2"/>
      <c r="B19" s="2"/>
      <c r="C19" s="2"/>
      <c r="D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>
      <c r="A20" s="2"/>
      <c r="B20" s="2"/>
      <c r="C20" s="2"/>
      <c r="D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>
      <c r="A21" s="2"/>
      <c r="B21" s="2"/>
      <c r="C21" s="2"/>
      <c r="D21" s="2"/>
      <c r="E21" s="2"/>
      <c r="F21" s="2"/>
      <c r="G21" s="6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ht="15.75" customHeight="1">
      <c r="A24" s="2"/>
      <c r="B24" s="2"/>
      <c r="C24" s="2"/>
      <c r="D24" s="2"/>
      <c r="E24" s="6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ht="15.75" customHeight="1">
      <c r="A25" s="2"/>
      <c r="B25" s="2"/>
      <c r="C25" s="2"/>
      <c r="D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</row>
  </sheetData>
  <mergeCells count="4">
    <mergeCell ref="B2:I2"/>
    <mergeCell ref="B8:D8"/>
    <mergeCell ref="B9:D9"/>
    <mergeCell ref="B10:D10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2.75"/>
  </cols>
  <sheetData>
    <row r="1">
      <c r="A1" s="63" t="s">
        <v>25</v>
      </c>
    </row>
    <row r="2">
      <c r="A2" s="63" t="s">
        <v>26</v>
      </c>
    </row>
    <row r="3">
      <c r="A3" s="63" t="s">
        <v>27</v>
      </c>
    </row>
    <row r="4">
      <c r="A4" s="63" t="s">
        <v>28</v>
      </c>
    </row>
    <row r="5">
      <c r="A5" s="63" t="s">
        <v>29</v>
      </c>
    </row>
    <row r="6">
      <c r="A6" s="63" t="s">
        <v>30</v>
      </c>
    </row>
    <row r="12">
      <c r="B12" s="48">
        <v>4.5186085E8</v>
      </c>
      <c r="C12" s="48">
        <v>2.636326E8</v>
      </c>
      <c r="D12" s="64">
        <v>7.28374373E8</v>
      </c>
      <c r="E12" s="48">
        <v>4.105738E8</v>
      </c>
      <c r="G12" s="65">
        <v>83.0</v>
      </c>
    </row>
    <row r="13">
      <c r="B13" s="48">
        <f t="shared" ref="B13:E13" si="1">B12/G12</f>
        <v>5444106.627</v>
      </c>
      <c r="C13" s="48" t="str">
        <f t="shared" si="1"/>
        <v>#DIV/0!</v>
      </c>
      <c r="D13" s="66" t="str">
        <f t="shared" si="1"/>
        <v>#DIV/0!</v>
      </c>
      <c r="E13" s="48" t="str">
        <f t="shared" si="1"/>
        <v>#DIV/0!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2024-08-20T17:54:35Z</dcterms:created>
  <dc:creator>angie lizeth murillo pineda</dc:creator>
</cp:coreProperties>
</file>