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falv\OneDrive\Documentos\TRABAJO\ALCALDIA DE FILANDIA\2024\EDUCACCIO Y DEPORTE\Evaluacion\"/>
    </mc:Choice>
  </mc:AlternateContent>
  <xr:revisionPtr revIDLastSave="0" documentId="8_{E872C325-931C-4D08-BA02-09675F6878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" l="1"/>
  <c r="F25" i="1"/>
  <c r="F24" i="1"/>
  <c r="F23" i="1"/>
  <c r="F22" i="1"/>
  <c r="F33" i="1"/>
  <c r="F18" i="1"/>
  <c r="F17" i="1"/>
  <c r="F16" i="1"/>
  <c r="F13" i="1"/>
  <c r="D12" i="1"/>
  <c r="F12" i="1" s="1"/>
  <c r="F11" i="1"/>
  <c r="F10" i="1"/>
  <c r="F9" i="1"/>
  <c r="F8" i="1"/>
  <c r="F7" i="1"/>
  <c r="F19" i="1" l="1"/>
  <c r="F14" i="1"/>
  <c r="F20" i="1" l="1"/>
  <c r="F21" i="1" l="1"/>
  <c r="F27" i="1"/>
  <c r="F28" i="1" s="1"/>
</calcChain>
</file>

<file path=xl/sharedStrings.xml><?xml version="1.0" encoding="utf-8"?>
<sst xmlns="http://schemas.openxmlformats.org/spreadsheetml/2006/main" count="56" uniqueCount="39">
  <si>
    <t>MEJORAMIENTO Y MANTENIMIENTO DE LA INFRAESTRUCTURA DE 2 SEDES EDUCATIVAS ANEXAS A LA INSTITUCION EDUCATIVA SAN JOSE DEL MUNICIPIO DE FILANDIA</t>
  </si>
  <si>
    <t>ITEM</t>
  </si>
  <si>
    <t>DESCRIPCION</t>
  </si>
  <si>
    <t>UND.</t>
  </si>
  <si>
    <t>CANTIDAD</t>
  </si>
  <si>
    <t xml:space="preserve">VALOR UNITARIO </t>
  </si>
  <si>
    <t xml:space="preserve">VALOR TOTAL                                </t>
  </si>
  <si>
    <t>1.INSTITUCION EDUCATIVA SAN JOSE SEDE EL PARAISO</t>
  </si>
  <si>
    <t>Recorrido de cubierta</t>
  </si>
  <si>
    <t>M2</t>
  </si>
  <si>
    <t>Suministro e instalación de Cubierta teja fibrocemento ondulada</t>
  </si>
  <si>
    <t>Suministro e instalación de Caballete fijo en fibrocemento</t>
  </si>
  <si>
    <t>ML</t>
  </si>
  <si>
    <t>Desmonte de cielo raso, Incluye estructura</t>
  </si>
  <si>
    <t>Cielo raso en placa super board y perfiles de aluminio</t>
  </si>
  <si>
    <t>Pintura con vinilo bajo Placa o Cielo raso</t>
  </si>
  <si>
    <t>Revisión y reparación instalaciones para lavaplatos</t>
  </si>
  <si>
    <t>UND</t>
  </si>
  <si>
    <t>Subtotal</t>
  </si>
  <si>
    <t>2.INSTITUCION EDUCATIVA SAN JOSE SEDE MESA ALTA</t>
  </si>
  <si>
    <t>Cielo raso en PVC Incluye estructura de soporte</t>
  </si>
  <si>
    <t>Suministro e instalación de vidrios espesor 4 mm.</t>
  </si>
  <si>
    <t>SUBTOTAL OBRAS ESCUELAS RURALES</t>
  </si>
  <si>
    <t>TOTAL COSTO DIRECTO (A)</t>
  </si>
  <si>
    <t>ADMINISTRACION</t>
  </si>
  <si>
    <t>A=</t>
  </si>
  <si>
    <t>IMPREVISTO</t>
  </si>
  <si>
    <t>I=</t>
  </si>
  <si>
    <t>UTILIDAD</t>
  </si>
  <si>
    <t>U=</t>
  </si>
  <si>
    <t>TOTAL A.I.U</t>
  </si>
  <si>
    <t>A.I.U.=</t>
  </si>
  <si>
    <t>IVA SOBRE LA UTILIDAD</t>
  </si>
  <si>
    <t>IVA</t>
  </si>
  <si>
    <t>TOTAL COSTO INDIRECTO (B)</t>
  </si>
  <si>
    <t>VALOR TOTAL (A+B)</t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</si>
  <si>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</si>
  <si>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El A.I.U y su discriminación deben estar en porcentaje (%). </t>
    </r>
  </si>
  <si>
    <r>
      <t xml:space="preserve">ALVARO A HURTADO OSORIO
</t>
    </r>
    <r>
      <rPr>
        <sz val="12"/>
        <rFont val="Arial Narrow"/>
        <family val="2"/>
      </rPr>
      <t>INGENIERO CIVIL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</si>
</sst>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0.0"/>
    <numFmt numFmtId="168" formatCode="_-[$$-240A]* #,##0.00_-;\-[$$-240A]* #,##0.00_-;_-[$$-240A]* &quot;-&quot;??_-;_-@_-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0#.00\ \L\t"/>
    <numFmt numFmtId="172" formatCode="_-[$$-240A]\ * #,##0.00_ ;_-[$$-240A]\ * \-#,##0.00\ ;_-[$$-240A]\ * &quot;-&quot;??_ ;_-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77">
    <xf numFmtId="0" fontId="0" fillId="0" borderId="0" xfId="0"/>
    <xf numFmtId="0" fontId="4" fillId="0" borderId="7" xfId="3" applyFont="1" applyBorder="1" applyAlignment="1">
      <alignment horizontal="center" vertical="center"/>
    </xf>
    <xf numFmtId="0" fontId="5" fillId="0" borderId="8" xfId="3" applyFont="1" applyBorder="1" applyAlignment="1">
      <alignment horizontal="left" vertical="center"/>
    </xf>
    <xf numFmtId="0" fontId="5" fillId="0" borderId="8" xfId="3" applyFont="1" applyBorder="1" applyAlignment="1">
      <alignment horizontal="center" vertical="center"/>
    </xf>
    <xf numFmtId="2" fontId="5" fillId="0" borderId="8" xfId="3" applyNumberFormat="1" applyFont="1" applyBorder="1" applyAlignment="1">
      <alignment horizontal="center" vertical="center"/>
    </xf>
    <xf numFmtId="164" fontId="5" fillId="0" borderId="8" xfId="3" applyNumberFormat="1" applyFont="1" applyBorder="1" applyAlignment="1">
      <alignment horizontal="right" vertical="center" wrapText="1"/>
    </xf>
    <xf numFmtId="164" fontId="5" fillId="0" borderId="9" xfId="3" applyNumberFormat="1" applyFont="1" applyBorder="1" applyAlignment="1">
      <alignment horizontal="right" vertical="center"/>
    </xf>
    <xf numFmtId="0" fontId="5" fillId="0" borderId="8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center" vertical="center" wrapText="1"/>
    </xf>
    <xf numFmtId="4" fontId="5" fillId="0" borderId="8" xfId="4" applyNumberFormat="1" applyFont="1" applyFill="1" applyBorder="1" applyAlignment="1">
      <alignment horizontal="center" vertical="center" wrapText="1"/>
    </xf>
    <xf numFmtId="164" fontId="5" fillId="0" borderId="8" xfId="5" applyNumberFormat="1" applyFont="1" applyFill="1" applyBorder="1" applyAlignment="1">
      <alignment horizontal="right" vertical="center" wrapText="1"/>
    </xf>
    <xf numFmtId="0" fontId="4" fillId="3" borderId="7" xfId="3" applyFont="1" applyFill="1" applyBorder="1" applyAlignment="1">
      <alignment horizontal="center" vertical="center"/>
    </xf>
    <xf numFmtId="4" fontId="5" fillId="0" borderId="8" xfId="4" applyNumberFormat="1" applyFont="1" applyBorder="1" applyAlignment="1">
      <alignment horizontal="center" vertical="center" wrapText="1"/>
    </xf>
    <xf numFmtId="164" fontId="5" fillId="0" borderId="8" xfId="5" applyNumberFormat="1" applyFont="1" applyBorder="1" applyAlignment="1">
      <alignment horizontal="right" vertical="center" wrapText="1"/>
    </xf>
    <xf numFmtId="164" fontId="5" fillId="0" borderId="8" xfId="4" applyNumberFormat="1" applyFont="1" applyBorder="1" applyAlignment="1">
      <alignment horizontal="right" vertical="center" wrapText="1"/>
    </xf>
    <xf numFmtId="164" fontId="4" fillId="0" borderId="9" xfId="4" applyNumberFormat="1" applyFont="1" applyBorder="1" applyAlignment="1">
      <alignment horizontal="right" vertical="center" wrapText="1"/>
    </xf>
    <xf numFmtId="167" fontId="5" fillId="0" borderId="7" xfId="3" applyNumberFormat="1" applyFont="1" applyBorder="1" applyAlignment="1">
      <alignment horizontal="center" vertical="center"/>
    </xf>
    <xf numFmtId="0" fontId="5" fillId="3" borderId="8" xfId="3" applyFont="1" applyFill="1" applyBorder="1" applyAlignment="1">
      <alignment horizontal="left" vertical="center" wrapText="1"/>
    </xf>
    <xf numFmtId="0" fontId="5" fillId="3" borderId="8" xfId="3" applyFont="1" applyFill="1" applyBorder="1" applyAlignment="1">
      <alignment horizontal="center" vertical="center" wrapText="1"/>
    </xf>
    <xf numFmtId="2" fontId="5" fillId="3" borderId="8" xfId="3" applyNumberFormat="1" applyFont="1" applyFill="1" applyBorder="1" applyAlignment="1">
      <alignment horizontal="center" vertical="center" wrapText="1"/>
    </xf>
    <xf numFmtId="164" fontId="5" fillId="3" borderId="8" xfId="3" applyNumberFormat="1" applyFont="1" applyFill="1" applyBorder="1" applyAlignment="1">
      <alignment horizontal="center" vertical="center" wrapText="1"/>
    </xf>
    <xf numFmtId="44" fontId="4" fillId="0" borderId="9" xfId="1" applyFont="1" applyBorder="1" applyAlignment="1">
      <alignment horizontal="right" vertical="center" wrapText="1"/>
    </xf>
    <xf numFmtId="168" fontId="4" fillId="2" borderId="9" xfId="3" applyNumberFormat="1" applyFont="1" applyFill="1" applyBorder="1" applyAlignment="1">
      <alignment vertical="center" wrapText="1"/>
    </xf>
    <xf numFmtId="0" fontId="5" fillId="0" borderId="13" xfId="6" applyFont="1" applyBorder="1"/>
    <xf numFmtId="170" fontId="4" fillId="0" borderId="9" xfId="7" applyNumberFormat="1" applyFont="1" applyBorder="1" applyAlignment="1">
      <alignment vertical="center" wrapText="1"/>
    </xf>
    <xf numFmtId="172" fontId="4" fillId="0" borderId="8" xfId="8" applyNumberFormat="1" applyFont="1" applyFill="1" applyBorder="1" applyAlignment="1">
      <alignment horizontal="center" vertical="center" wrapText="1"/>
    </xf>
    <xf numFmtId="10" fontId="5" fillId="0" borderId="8" xfId="9" applyNumberFormat="1" applyFont="1" applyFill="1" applyBorder="1" applyAlignment="1">
      <alignment horizontal="center" vertical="center" wrapText="1"/>
    </xf>
    <xf numFmtId="0" fontId="6" fillId="0" borderId="13" xfId="6" applyFont="1" applyBorder="1"/>
    <xf numFmtId="0" fontId="6" fillId="0" borderId="0" xfId="6" applyFont="1" applyAlignment="1">
      <alignment wrapText="1"/>
    </xf>
    <xf numFmtId="2" fontId="6" fillId="0" borderId="0" xfId="6" applyNumberFormat="1" applyFont="1" applyAlignment="1">
      <alignment wrapText="1"/>
    </xf>
    <xf numFmtId="170" fontId="6" fillId="0" borderId="0" xfId="7" applyNumberFormat="1" applyFont="1" applyBorder="1" applyAlignment="1">
      <alignment wrapText="1"/>
    </xf>
    <xf numFmtId="39" fontId="2" fillId="0" borderId="15" xfId="7" applyNumberFormat="1" applyFont="1" applyBorder="1" applyAlignment="1">
      <alignment vertical="center" wrapText="1"/>
    </xf>
    <xf numFmtId="172" fontId="2" fillId="4" borderId="8" xfId="8" applyNumberFormat="1" applyFont="1" applyFill="1" applyBorder="1" applyAlignment="1">
      <alignment horizontal="center" vertical="center" wrapText="1"/>
    </xf>
    <xf numFmtId="10" fontId="6" fillId="5" borderId="9" xfId="9" applyNumberFormat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" vertical="center"/>
    </xf>
    <xf numFmtId="0" fontId="2" fillId="2" borderId="8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 vertical="center" wrapText="1"/>
    </xf>
    <xf numFmtId="0" fontId="4" fillId="3" borderId="8" xfId="3" applyFont="1" applyFill="1" applyBorder="1" applyAlignment="1">
      <alignment horizontal="center" vertical="center" wrapText="1"/>
    </xf>
    <xf numFmtId="4" fontId="4" fillId="3" borderId="8" xfId="3" applyNumberFormat="1" applyFont="1" applyFill="1" applyBorder="1" applyAlignment="1">
      <alignment horizontal="center" vertical="center" wrapText="1"/>
    </xf>
    <xf numFmtId="4" fontId="4" fillId="3" borderId="9" xfId="3" applyNumberFormat="1" applyFont="1" applyFill="1" applyBorder="1" applyAlignment="1">
      <alignment horizontal="center" vertical="center" wrapText="1"/>
    </xf>
    <xf numFmtId="3" fontId="4" fillId="0" borderId="8" xfId="2" applyNumberFormat="1" applyFont="1" applyBorder="1" applyAlignment="1">
      <alignment horizontal="right" vertical="center" wrapText="1"/>
    </xf>
    <xf numFmtId="0" fontId="4" fillId="2" borderId="7" xfId="3" applyFont="1" applyFill="1" applyBorder="1" applyAlignment="1">
      <alignment horizontal="center" vertical="center"/>
    </xf>
    <xf numFmtId="0" fontId="4" fillId="2" borderId="8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0" borderId="10" xfId="3" applyFont="1" applyBorder="1" applyAlignment="1">
      <alignment horizontal="right" vertical="center"/>
    </xf>
    <xf numFmtId="0" fontId="4" fillId="0" borderId="11" xfId="3" applyFont="1" applyBorder="1" applyAlignment="1">
      <alignment horizontal="right" vertical="center"/>
    </xf>
    <xf numFmtId="0" fontId="4" fillId="0" borderId="12" xfId="3" applyFont="1" applyBorder="1" applyAlignment="1">
      <alignment horizontal="right" vertical="center"/>
    </xf>
    <xf numFmtId="2" fontId="4" fillId="2" borderId="7" xfId="3" applyNumberFormat="1" applyFont="1" applyFill="1" applyBorder="1" applyAlignment="1">
      <alignment horizontal="center" vertical="center"/>
    </xf>
    <xf numFmtId="2" fontId="4" fillId="2" borderId="8" xfId="3" applyNumberFormat="1" applyFont="1" applyFill="1" applyBorder="1" applyAlignment="1">
      <alignment horizontal="center" vertical="center"/>
    </xf>
    <xf numFmtId="2" fontId="4" fillId="2" borderId="9" xfId="3" applyNumberFormat="1" applyFont="1" applyFill="1" applyBorder="1" applyAlignment="1">
      <alignment horizontal="center" vertical="center"/>
    </xf>
    <xf numFmtId="2" fontId="4" fillId="0" borderId="10" xfId="3" applyNumberFormat="1" applyFont="1" applyBorder="1" applyAlignment="1">
      <alignment horizontal="right" vertical="center"/>
    </xf>
    <xf numFmtId="2" fontId="4" fillId="0" borderId="11" xfId="3" applyNumberFormat="1" applyFont="1" applyBorder="1" applyAlignment="1">
      <alignment horizontal="right" vertical="center"/>
    </xf>
    <xf numFmtId="2" fontId="4" fillId="0" borderId="12" xfId="3" applyNumberFormat="1" applyFont="1" applyBorder="1" applyAlignment="1">
      <alignment horizontal="right" vertical="center"/>
    </xf>
    <xf numFmtId="0" fontId="4" fillId="2" borderId="7" xfId="3" applyFont="1" applyFill="1" applyBorder="1" applyAlignment="1">
      <alignment horizontal="right" vertical="center"/>
    </xf>
    <xf numFmtId="0" fontId="4" fillId="2" borderId="8" xfId="3" applyFont="1" applyFill="1" applyBorder="1" applyAlignment="1">
      <alignment horizontal="right" vertical="center"/>
    </xf>
    <xf numFmtId="0" fontId="4" fillId="0" borderId="14" xfId="6" applyFont="1" applyBorder="1" applyAlignment="1">
      <alignment horizontal="right" vertical="center" wrapText="1"/>
    </xf>
    <xf numFmtId="0" fontId="4" fillId="0" borderId="11" xfId="6" applyFont="1" applyBorder="1" applyAlignment="1">
      <alignment horizontal="right" vertical="center" wrapText="1"/>
    </xf>
    <xf numFmtId="0" fontId="4" fillId="0" borderId="12" xfId="6" applyFont="1" applyBorder="1" applyAlignment="1">
      <alignment horizontal="right" vertical="center" wrapText="1"/>
    </xf>
    <xf numFmtId="3" fontId="4" fillId="0" borderId="8" xfId="2" applyNumberFormat="1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 wrapText="1"/>
    </xf>
    <xf numFmtId="0" fontId="2" fillId="0" borderId="16" xfId="3" applyFont="1" applyBorder="1" applyAlignment="1">
      <alignment horizontal="center" wrapText="1"/>
    </xf>
    <xf numFmtId="0" fontId="6" fillId="0" borderId="17" xfId="3" applyFont="1" applyBorder="1" applyAlignment="1">
      <alignment horizontal="center" wrapText="1"/>
    </xf>
    <xf numFmtId="0" fontId="6" fillId="0" borderId="18" xfId="3" applyFont="1" applyBorder="1" applyAlignment="1">
      <alignment horizontal="center" wrapText="1"/>
    </xf>
    <xf numFmtId="0" fontId="4" fillId="0" borderId="8" xfId="6" applyFont="1" applyBorder="1" applyAlignment="1">
      <alignment horizontal="right" vertical="center" wrapText="1"/>
    </xf>
    <xf numFmtId="0" fontId="6" fillId="4" borderId="7" xfId="2" applyFont="1" applyFill="1" applyBorder="1" applyAlignment="1">
      <alignment vertical="center" wrapText="1"/>
    </xf>
    <xf numFmtId="0" fontId="6" fillId="4" borderId="8" xfId="2" applyFont="1" applyFill="1" applyBorder="1" applyAlignment="1">
      <alignment vertical="center" wrapText="1"/>
    </xf>
    <xf numFmtId="3" fontId="2" fillId="4" borderId="8" xfId="2" applyNumberFormat="1" applyFont="1" applyFill="1" applyBorder="1" applyAlignment="1">
      <alignment horizontal="center" vertical="center" wrapText="1"/>
    </xf>
    <xf numFmtId="0" fontId="6" fillId="4" borderId="7" xfId="2" applyFont="1" applyFill="1" applyBorder="1" applyAlignment="1">
      <alignment horizontal="left" vertical="center" wrapText="1"/>
    </xf>
    <xf numFmtId="0" fontId="6" fillId="4" borderId="8" xfId="2" applyFont="1" applyFill="1" applyBorder="1" applyAlignment="1">
      <alignment horizontal="left" vertical="center" wrapText="1"/>
    </xf>
    <xf numFmtId="0" fontId="2" fillId="4" borderId="8" xfId="2" applyFont="1" applyFill="1" applyBorder="1" applyAlignment="1">
      <alignment horizontal="center" vertical="center" wrapText="1"/>
    </xf>
  </cellXfs>
  <cellStyles count="10">
    <cellStyle name="Millares 2" xfId="4" xr:uid="{00000000-0005-0000-0000-000000000000}"/>
    <cellStyle name="Millares_FORMULARIO 4 - M-OFERENTE PPTA ECONOMICA" xfId="8" xr:uid="{00000000-0005-0000-0000-000001000000}"/>
    <cellStyle name="Moneda" xfId="1" builtinId="4"/>
    <cellStyle name="Moneda 2 2" xfId="5" xr:uid="{00000000-0005-0000-0000-000003000000}"/>
    <cellStyle name="Moneda 2 2 2 2 2" xfId="7" xr:uid="{00000000-0005-0000-0000-000004000000}"/>
    <cellStyle name="Normal" xfId="0" builtinId="0"/>
    <cellStyle name="Normal 2 10 2 2" xfId="3" xr:uid="{00000000-0005-0000-0000-000006000000}"/>
    <cellStyle name="Normal 3 11" xfId="2" xr:uid="{00000000-0005-0000-0000-000007000000}"/>
    <cellStyle name="Normal 3 2 2" xfId="6" xr:uid="{00000000-0005-0000-0000-000008000000}"/>
    <cellStyle name="Porcentaje 2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2447926</xdr:colOff>
      <xdr:row>33</xdr:row>
      <xdr:rowOff>190500</xdr:rowOff>
    </xdr:from>
    <xdr:to>
      <xdr:col>3</xdr:col>
      <xdr:colOff>152401</xdr:colOff>
      <xdr:row>33</xdr:row>
      <xdr:rowOff>761907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DD4081-E33A-D097-325F-896C72A7F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1" y="7486650"/>
          <a:ext cx="1905000" cy="5714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-Maria/Documents/COPIA%20DE%20SEGURIDAD/ALCALDIA%20DE%20FILANDIA/2024/PROCESOS%20DE%20CONTRATACION/SELECCION%20ABREVIADA/EDUCACION%20Y%20DEPORTE/EDUCACION/PPTO_EDUCAC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(Entidad)"/>
      <sheetName val="BIENES RELEVANTES "/>
      <sheetName val="AIU"/>
      <sheetName val="FACTOR P."/>
      <sheetName val="SALAR"/>
      <sheetName val="1. MEMORIAS EL PARAISO"/>
      <sheetName val="1,1"/>
      <sheetName val="1,2"/>
      <sheetName val="1,3"/>
      <sheetName val="1,4"/>
      <sheetName val="1,5"/>
      <sheetName val="1,6"/>
      <sheetName val="1,7"/>
      <sheetName val="2.MEMORIAS MESA ALTA"/>
      <sheetName val="2.1"/>
      <sheetName val="2,2"/>
      <sheetName val="2,3"/>
    </sheetNames>
    <sheetDataSet>
      <sheetData sheetId="0"/>
      <sheetData sheetId="1"/>
      <sheetData sheetId="2">
        <row r="54">
          <cell r="H54">
            <v>0.29380000000000001</v>
          </cell>
        </row>
      </sheetData>
      <sheetData sheetId="3"/>
      <sheetData sheetId="4"/>
      <sheetData sheetId="5">
        <row r="6">
          <cell r="H6">
            <v>342</v>
          </cell>
        </row>
        <row r="9">
          <cell r="H9">
            <v>118</v>
          </cell>
        </row>
      </sheetData>
      <sheetData sheetId="6">
        <row r="48">
          <cell r="G48">
            <v>11740</v>
          </cell>
        </row>
      </sheetData>
      <sheetData sheetId="7">
        <row r="48">
          <cell r="G48">
            <v>53487.691999999995</v>
          </cell>
        </row>
      </sheetData>
      <sheetData sheetId="8">
        <row r="48">
          <cell r="G48">
            <v>57368</v>
          </cell>
        </row>
      </sheetData>
      <sheetData sheetId="9">
        <row r="48">
          <cell r="G48">
            <v>12619</v>
          </cell>
        </row>
      </sheetData>
      <sheetData sheetId="10">
        <row r="48">
          <cell r="G48">
            <v>76039.279999999984</v>
          </cell>
        </row>
      </sheetData>
      <sheetData sheetId="11">
        <row r="48">
          <cell r="H48">
            <v>16502.343333333334</v>
          </cell>
        </row>
      </sheetData>
      <sheetData sheetId="12">
        <row r="48">
          <cell r="G48">
            <v>92682.985000000001</v>
          </cell>
        </row>
      </sheetData>
      <sheetData sheetId="13"/>
      <sheetData sheetId="14">
        <row r="48">
          <cell r="G48">
            <v>11740</v>
          </cell>
        </row>
      </sheetData>
      <sheetData sheetId="15">
        <row r="48">
          <cell r="G48">
            <v>65604.969411764701</v>
          </cell>
        </row>
      </sheetData>
      <sheetData sheetId="16">
        <row r="48">
          <cell r="G48">
            <v>36156.095499999996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topLeftCell="A10" workbookViewId="0">
      <selection activeCell="F27" sqref="F27"/>
    </sheetView>
  </sheetViews>
  <sheetFormatPr baseColWidth="10" defaultRowHeight="14.4" x14ac:dyDescent="0.3"/>
  <cols>
    <col min="1" max="1" width="14.6640625" customWidth="1"/>
    <col min="2" max="2" width="52.44140625" customWidth="1"/>
    <col min="3" max="3" width="10.5546875" customWidth="1"/>
    <col min="4" max="4" width="13.33203125" customWidth="1"/>
    <col min="5" max="5" width="15.88671875" customWidth="1"/>
    <col min="6" max="6" width="25.5546875" customWidth="1"/>
  </cols>
  <sheetData>
    <row r="1" spans="1:6" x14ac:dyDescent="0.3">
      <c r="A1" s="34" t="s">
        <v>0</v>
      </c>
      <c r="B1" s="35"/>
      <c r="C1" s="35"/>
      <c r="D1" s="35"/>
      <c r="E1" s="35"/>
      <c r="F1" s="36"/>
    </row>
    <row r="2" spans="1:6" x14ac:dyDescent="0.3">
      <c r="A2" s="37"/>
      <c r="B2" s="38"/>
      <c r="C2" s="38"/>
      <c r="D2" s="38"/>
      <c r="E2" s="38"/>
      <c r="F2" s="39"/>
    </row>
    <row r="3" spans="1:6" ht="15.6" x14ac:dyDescent="0.3">
      <c r="A3" s="40"/>
      <c r="B3" s="41"/>
      <c r="C3" s="41"/>
      <c r="D3" s="41"/>
      <c r="E3" s="41"/>
      <c r="F3" s="42"/>
    </row>
    <row r="4" spans="1:6" x14ac:dyDescent="0.3">
      <c r="A4" s="43" t="s">
        <v>1</v>
      </c>
      <c r="B4" s="44" t="s">
        <v>2</v>
      </c>
      <c r="C4" s="44" t="s">
        <v>3</v>
      </c>
      <c r="D4" s="44" t="s">
        <v>4</v>
      </c>
      <c r="E4" s="45" t="s">
        <v>5</v>
      </c>
      <c r="F4" s="46" t="s">
        <v>6</v>
      </c>
    </row>
    <row r="5" spans="1:6" x14ac:dyDescent="0.3">
      <c r="A5" s="43"/>
      <c r="B5" s="44"/>
      <c r="C5" s="44"/>
      <c r="D5" s="44"/>
      <c r="E5" s="45"/>
      <c r="F5" s="46"/>
    </row>
    <row r="6" spans="1:6" ht="15.6" x14ac:dyDescent="0.3">
      <c r="A6" s="48" t="s">
        <v>7</v>
      </c>
      <c r="B6" s="49"/>
      <c r="C6" s="49"/>
      <c r="D6" s="49"/>
      <c r="E6" s="49"/>
      <c r="F6" s="50"/>
    </row>
    <row r="7" spans="1:6" ht="15.6" x14ac:dyDescent="0.3">
      <c r="A7" s="1">
        <v>1.1000000000000001</v>
      </c>
      <c r="B7" s="2" t="s">
        <v>8</v>
      </c>
      <c r="C7" s="3" t="s">
        <v>9</v>
      </c>
      <c r="D7" s="4">
        <v>342</v>
      </c>
      <c r="E7" s="5">
        <v>11153</v>
      </c>
      <c r="F7" s="6">
        <f>ROUND(E7*D7,0)</f>
        <v>3814326</v>
      </c>
    </row>
    <row r="8" spans="1:6" ht="30" x14ac:dyDescent="0.3">
      <c r="A8" s="1">
        <v>1.2</v>
      </c>
      <c r="B8" s="7" t="s">
        <v>10</v>
      </c>
      <c r="C8" s="8" t="s">
        <v>9</v>
      </c>
      <c r="D8" s="9">
        <v>270</v>
      </c>
      <c r="E8" s="10">
        <v>50814</v>
      </c>
      <c r="F8" s="6">
        <f t="shared" ref="F8:F13" si="0">ROUND(E8*D8,0)</f>
        <v>13719780</v>
      </c>
    </row>
    <row r="9" spans="1:6" ht="30" x14ac:dyDescent="0.3">
      <c r="A9" s="11">
        <v>1.3</v>
      </c>
      <c r="B9" s="7" t="s">
        <v>11</v>
      </c>
      <c r="C9" s="8" t="s">
        <v>12</v>
      </c>
      <c r="D9" s="12">
        <v>20</v>
      </c>
      <c r="E9" s="13">
        <v>54500</v>
      </c>
      <c r="F9" s="6">
        <f t="shared" si="0"/>
        <v>1090000</v>
      </c>
    </row>
    <row r="10" spans="1:6" ht="15.6" x14ac:dyDescent="0.3">
      <c r="A10" s="11">
        <v>1.4</v>
      </c>
      <c r="B10" s="7" t="s">
        <v>13</v>
      </c>
      <c r="C10" s="8" t="s">
        <v>9</v>
      </c>
      <c r="D10" s="12">
        <v>118</v>
      </c>
      <c r="E10" s="13">
        <v>11988</v>
      </c>
      <c r="F10" s="6">
        <f t="shared" si="0"/>
        <v>1414584</v>
      </c>
    </row>
    <row r="11" spans="1:6" ht="30" x14ac:dyDescent="0.3">
      <c r="A11" s="11">
        <v>1.5</v>
      </c>
      <c r="B11" s="7" t="s">
        <v>14</v>
      </c>
      <c r="C11" s="8" t="s">
        <v>9</v>
      </c>
      <c r="D11" s="12">
        <v>118</v>
      </c>
      <c r="E11" s="13">
        <v>72237</v>
      </c>
      <c r="F11" s="6">
        <f t="shared" si="0"/>
        <v>8523966</v>
      </c>
    </row>
    <row r="12" spans="1:6" ht="15.6" x14ac:dyDescent="0.3">
      <c r="A12" s="11">
        <v>1.6</v>
      </c>
      <c r="B12" s="7" t="s">
        <v>15</v>
      </c>
      <c r="C12" s="8" t="s">
        <v>9</v>
      </c>
      <c r="D12" s="12">
        <f>'[1]1. MEMORIAS EL PARAISO'!H9</f>
        <v>118</v>
      </c>
      <c r="E12" s="13">
        <v>15677</v>
      </c>
      <c r="F12" s="6">
        <f t="shared" si="0"/>
        <v>1849886</v>
      </c>
    </row>
    <row r="13" spans="1:6" ht="15.6" x14ac:dyDescent="0.3">
      <c r="A13" s="11">
        <v>1.7</v>
      </c>
      <c r="B13" s="7" t="s">
        <v>16</v>
      </c>
      <c r="C13" s="8" t="s">
        <v>17</v>
      </c>
      <c r="D13" s="12">
        <v>1</v>
      </c>
      <c r="E13" s="14">
        <v>88049</v>
      </c>
      <c r="F13" s="6">
        <f t="shared" si="0"/>
        <v>88049</v>
      </c>
    </row>
    <row r="14" spans="1:6" ht="15.6" x14ac:dyDescent="0.3">
      <c r="A14" s="51" t="s">
        <v>18</v>
      </c>
      <c r="B14" s="52"/>
      <c r="C14" s="52"/>
      <c r="D14" s="52"/>
      <c r="E14" s="53"/>
      <c r="F14" s="15">
        <f>SUM(F7:F13)</f>
        <v>30500591</v>
      </c>
    </row>
    <row r="15" spans="1:6" ht="15.6" x14ac:dyDescent="0.3">
      <c r="A15" s="54" t="s">
        <v>19</v>
      </c>
      <c r="B15" s="55"/>
      <c r="C15" s="55"/>
      <c r="D15" s="55"/>
      <c r="E15" s="55"/>
      <c r="F15" s="56"/>
    </row>
    <row r="16" spans="1:6" ht="15" x14ac:dyDescent="0.3">
      <c r="A16" s="16">
        <v>2.1</v>
      </c>
      <c r="B16" s="17" t="s">
        <v>8</v>
      </c>
      <c r="C16" s="18" t="s">
        <v>9</v>
      </c>
      <c r="D16" s="19">
        <v>231</v>
      </c>
      <c r="E16" s="20">
        <v>11153</v>
      </c>
      <c r="F16" s="6">
        <f t="shared" ref="F16:F18" si="1">ROUND(E16*D16,0)</f>
        <v>2576343</v>
      </c>
    </row>
    <row r="17" spans="1:6" ht="15" x14ac:dyDescent="0.3">
      <c r="A17" s="16">
        <v>2.2000000000000002</v>
      </c>
      <c r="B17" s="17" t="s">
        <v>20</v>
      </c>
      <c r="C17" s="18" t="s">
        <v>9</v>
      </c>
      <c r="D17" s="19">
        <v>129</v>
      </c>
      <c r="E17" s="20">
        <v>62325</v>
      </c>
      <c r="F17" s="6">
        <f t="shared" si="1"/>
        <v>8039925</v>
      </c>
    </row>
    <row r="18" spans="1:6" ht="18" customHeight="1" x14ac:dyDescent="0.3">
      <c r="A18" s="16">
        <v>2.2999999999999998</v>
      </c>
      <c r="B18" s="17" t="s">
        <v>21</v>
      </c>
      <c r="C18" s="18" t="s">
        <v>9</v>
      </c>
      <c r="D18" s="19">
        <v>16</v>
      </c>
      <c r="E18" s="20">
        <v>34348</v>
      </c>
      <c r="F18" s="6">
        <f t="shared" si="1"/>
        <v>549568</v>
      </c>
    </row>
    <row r="19" spans="1:6" ht="15.6" x14ac:dyDescent="0.3">
      <c r="A19" s="57" t="s">
        <v>18</v>
      </c>
      <c r="B19" s="58"/>
      <c r="C19" s="58"/>
      <c r="D19" s="58"/>
      <c r="E19" s="59"/>
      <c r="F19" s="21">
        <f>+SUM(F16:F18)</f>
        <v>11165836</v>
      </c>
    </row>
    <row r="20" spans="1:6" ht="15.6" x14ac:dyDescent="0.3">
      <c r="A20" s="60" t="s">
        <v>22</v>
      </c>
      <c r="B20" s="61"/>
      <c r="C20" s="61"/>
      <c r="D20" s="61"/>
      <c r="E20" s="61"/>
      <c r="F20" s="22">
        <f>+F19+F14</f>
        <v>41666427</v>
      </c>
    </row>
    <row r="21" spans="1:6" ht="15.6" x14ac:dyDescent="0.3">
      <c r="A21" s="23"/>
      <c r="B21" s="62" t="s">
        <v>23</v>
      </c>
      <c r="C21" s="63"/>
      <c r="D21" s="63"/>
      <c r="E21" s="64"/>
      <c r="F21" s="24">
        <f>+F20</f>
        <v>41666427</v>
      </c>
    </row>
    <row r="22" spans="1:6" ht="15.6" x14ac:dyDescent="0.3">
      <c r="A22" s="23"/>
      <c r="B22" s="65" t="s">
        <v>24</v>
      </c>
      <c r="C22" s="65"/>
      <c r="D22" s="25" t="s">
        <v>25</v>
      </c>
      <c r="E22" s="26">
        <v>0.29380000000000001</v>
      </c>
      <c r="F22" s="24">
        <f>ROUND(F21*E22,0)</f>
        <v>12241596</v>
      </c>
    </row>
    <row r="23" spans="1:6" ht="15.6" x14ac:dyDescent="0.3">
      <c r="A23" s="23"/>
      <c r="B23" s="66" t="s">
        <v>26</v>
      </c>
      <c r="C23" s="66"/>
      <c r="D23" s="25" t="s">
        <v>27</v>
      </c>
      <c r="E23" s="26">
        <v>0.01</v>
      </c>
      <c r="F23" s="24">
        <f>ROUND(F21*E23,0)</f>
        <v>416664</v>
      </c>
    </row>
    <row r="24" spans="1:6" ht="15.6" x14ac:dyDescent="0.3">
      <c r="A24" s="23"/>
      <c r="B24" s="65" t="s">
        <v>28</v>
      </c>
      <c r="C24" s="65"/>
      <c r="D24" s="25" t="s">
        <v>29</v>
      </c>
      <c r="E24" s="26">
        <v>0.05</v>
      </c>
      <c r="F24" s="24">
        <f>ROUND(F20*E24,0)</f>
        <v>2083321</v>
      </c>
    </row>
    <row r="25" spans="1:6" ht="15.6" x14ac:dyDescent="0.3">
      <c r="A25" s="23"/>
      <c r="B25" s="65" t="s">
        <v>30</v>
      </c>
      <c r="C25" s="65"/>
      <c r="D25" s="25" t="s">
        <v>31</v>
      </c>
      <c r="E25" s="26">
        <v>0.3538</v>
      </c>
      <c r="F25" s="24">
        <f>ROUND(F20*E25,0)</f>
        <v>14741582</v>
      </c>
    </row>
    <row r="26" spans="1:6" ht="15.6" x14ac:dyDescent="0.3">
      <c r="A26" s="23"/>
      <c r="B26" s="65" t="s">
        <v>32</v>
      </c>
      <c r="C26" s="65"/>
      <c r="D26" s="25" t="s">
        <v>33</v>
      </c>
      <c r="E26" s="26">
        <v>0.19</v>
      </c>
      <c r="F26" s="24">
        <f>ROUND(F24*E26,0)</f>
        <v>395831</v>
      </c>
    </row>
    <row r="27" spans="1:6" ht="15.6" x14ac:dyDescent="0.3">
      <c r="A27" s="23"/>
      <c r="B27" s="47" t="s">
        <v>34</v>
      </c>
      <c r="C27" s="47"/>
      <c r="D27" s="47"/>
      <c r="E27" s="47"/>
      <c r="F27" s="24">
        <f>+F26+F25</f>
        <v>15137413</v>
      </c>
    </row>
    <row r="28" spans="1:6" ht="15.6" x14ac:dyDescent="0.3">
      <c r="A28" s="23"/>
      <c r="B28" s="70" t="s">
        <v>35</v>
      </c>
      <c r="C28" s="70"/>
      <c r="D28" s="70"/>
      <c r="E28" s="70"/>
      <c r="F28" s="22">
        <f>+F27+F21</f>
        <v>56803840</v>
      </c>
    </row>
    <row r="29" spans="1:6" ht="15.6" x14ac:dyDescent="0.3">
      <c r="A29" s="27"/>
      <c r="B29" s="28"/>
      <c r="C29" s="28"/>
      <c r="D29" s="29"/>
      <c r="E29" s="30"/>
      <c r="F29" s="31"/>
    </row>
    <row r="30" spans="1:6" ht="15.6" x14ac:dyDescent="0.3">
      <c r="A30" s="71" t="s">
        <v>36</v>
      </c>
      <c r="B30" s="72"/>
      <c r="C30" s="73" t="s">
        <v>24</v>
      </c>
      <c r="D30" s="73"/>
      <c r="E30" s="32" t="s">
        <v>25</v>
      </c>
      <c r="F30" s="33">
        <v>0.29380000000000001</v>
      </c>
    </row>
    <row r="31" spans="1:6" ht="15.6" x14ac:dyDescent="0.3">
      <c r="A31" s="74" t="s">
        <v>37</v>
      </c>
      <c r="B31" s="75"/>
      <c r="C31" s="76" t="s">
        <v>26</v>
      </c>
      <c r="D31" s="76"/>
      <c r="E31" s="32" t="s">
        <v>27</v>
      </c>
      <c r="F31" s="33">
        <v>0.01</v>
      </c>
    </row>
    <row r="32" spans="1:6" ht="15.6" x14ac:dyDescent="0.3">
      <c r="A32" s="74"/>
      <c r="B32" s="75"/>
      <c r="C32" s="73" t="s">
        <v>28</v>
      </c>
      <c r="D32" s="73"/>
      <c r="E32" s="32" t="s">
        <v>29</v>
      </c>
      <c r="F32" s="33">
        <v>0.05</v>
      </c>
    </row>
    <row r="33" spans="1:6" ht="15.6" x14ac:dyDescent="0.3">
      <c r="A33" s="74"/>
      <c r="B33" s="75"/>
      <c r="C33" s="73" t="s">
        <v>30</v>
      </c>
      <c r="D33" s="73"/>
      <c r="E33" s="32" t="s">
        <v>31</v>
      </c>
      <c r="F33" s="33">
        <f>+F32+F31+F30</f>
        <v>0.3538</v>
      </c>
    </row>
    <row r="34" spans="1:6" ht="96.75" customHeight="1" thickBot="1" x14ac:dyDescent="0.35">
      <c r="A34" s="67" t="s">
        <v>38</v>
      </c>
      <c r="B34" s="68"/>
      <c r="C34" s="68"/>
      <c r="D34" s="68"/>
      <c r="E34" s="68"/>
      <c r="F34" s="69"/>
    </row>
  </sheetData>
  <mergeCells count="28">
    <mergeCell ref="A34:F34"/>
    <mergeCell ref="B28:E28"/>
    <mergeCell ref="A30:B30"/>
    <mergeCell ref="C30:D30"/>
    <mergeCell ref="A31:B33"/>
    <mergeCell ref="C31:D31"/>
    <mergeCell ref="C32:D32"/>
    <mergeCell ref="C33:D33"/>
    <mergeCell ref="B27:E27"/>
    <mergeCell ref="A6:F6"/>
    <mergeCell ref="A14:E14"/>
    <mergeCell ref="A15:F15"/>
    <mergeCell ref="A19:E19"/>
    <mergeCell ref="A20:E20"/>
    <mergeCell ref="B21:E21"/>
    <mergeCell ref="B22:C22"/>
    <mergeCell ref="B23:C23"/>
    <mergeCell ref="B24:C24"/>
    <mergeCell ref="B25:C25"/>
    <mergeCell ref="B26:C26"/>
    <mergeCell ref="A1:F2"/>
    <mergeCell ref="A3:F3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scale="66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ALVARO HURTADO OSORIO</dc:creator>
  <cp:lastModifiedBy>Maria fernanda Alvarez Ramirez</cp:lastModifiedBy>
  <cp:lastPrinted>2024-10-18T13:00:49Z</cp:lastPrinted>
  <dcterms:created xsi:type="dcterms:W3CDTF">2024-10-17T01:08:31Z</dcterms:created>
  <dcterms:modified xsi:type="dcterms:W3CDTF">2024-10-21T03:59:47Z</dcterms:modified>
</cp:coreProperties>
</file>