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C:\Users\Invitado 1\Desktop\SDDE 2024\OCTUBRE 2024\MINIMA CUANTIA\"/>
    </mc:Choice>
  </mc:AlternateContent>
  <xr:revisionPtr revIDLastSave="0" documentId="13_ncr:1_{3DFE799E-3988-48DE-8923-619264CEAEAB}" xr6:coauthVersionLast="36" xr6:coauthVersionMax="47" xr10:uidLastSave="{00000000-0000-0000-0000-000000000000}"/>
  <bookViews>
    <workbookView xWindow="0" yWindow="0" windowWidth="10380" windowHeight="6390" firstSheet="1" activeTab="1" xr2:uid="{DB26C12D-8765-447F-86C7-B8F7C9DB4AB3}"/>
  </bookViews>
  <sheets>
    <sheet name="Hoja1" sheetId="1" r:id="rId1"/>
    <sheet name="Hoja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2" l="1"/>
  <c r="D19" i="2"/>
  <c r="D18" i="2"/>
  <c r="L15" i="2"/>
  <c r="L16" i="2" s="1"/>
  <c r="L14" i="2"/>
  <c r="L12" i="2"/>
  <c r="K12" i="2"/>
  <c r="H14" i="2" l="1"/>
  <c r="H16" i="2" s="1"/>
  <c r="F14" i="2"/>
  <c r="F16" i="2" s="1"/>
  <c r="J12" i="2"/>
  <c r="J14" i="2" s="1"/>
  <c r="J16" i="2" s="1"/>
  <c r="H12" i="2"/>
  <c r="F12" i="2"/>
  <c r="D6" i="1" l="1"/>
</calcChain>
</file>

<file path=xl/sharedStrings.xml><?xml version="1.0" encoding="utf-8"?>
<sst xmlns="http://schemas.openxmlformats.org/spreadsheetml/2006/main" count="35" uniqueCount="28">
  <si>
    <t>COMSISTELCO SAS</t>
  </si>
  <si>
    <t>SDCCOLOMBIA</t>
  </si>
  <si>
    <t>SELCOMP INGENIERIA S.A</t>
  </si>
  <si>
    <t>T&amp;S COMP S.A</t>
  </si>
  <si>
    <t>SECRETARIA DISTRITAL DE DESARROLLO ECONOMICO</t>
  </si>
  <si>
    <t>ANEXO 2 ESTUDIO DE MERCADO</t>
  </si>
  <si>
    <t>SUMATORIA DE LAS OFERTAS</t>
  </si>
  <si>
    <t>VALOR TOTAL</t>
  </si>
  <si>
    <t>FABIAN MAURICIO MOLANO NOVOA</t>
  </si>
  <si>
    <t>TECNICO OPERATIVO</t>
  </si>
  <si>
    <t>SUBDIRECCIÓN DE INFORMATICA Y SISTEMAS</t>
  </si>
  <si>
    <t>EMPRESAS OFERTANTES</t>
  </si>
  <si>
    <t>SOLUCIONES ORION</t>
  </si>
  <si>
    <t>COMERCIALIZADORA SERLE.COM</t>
  </si>
  <si>
    <t xml:space="preserve">DISTRICOM </t>
  </si>
  <si>
    <t>ITEM</t>
  </si>
  <si>
    <t>DESCRIPCIÓN</t>
  </si>
  <si>
    <t>CANT</t>
  </si>
  <si>
    <t>VALOR UNITARIO</t>
  </si>
  <si>
    <t>SUB TOTAL</t>
  </si>
  <si>
    <t>IVA</t>
  </si>
  <si>
    <t>TOTAL</t>
  </si>
  <si>
    <r>
      <rPr>
        <b/>
        <sz val="11"/>
        <color theme="1"/>
        <rFont val="Calibri"/>
        <family val="2"/>
        <scheme val="minor"/>
      </rPr>
      <t xml:space="preserve">Objeto: </t>
    </r>
    <r>
      <rPr>
        <sz val="11"/>
        <color theme="1"/>
        <rFont val="Calibri"/>
        <family val="2"/>
        <scheme val="minor"/>
      </rPr>
      <t>Adquisición de licencias Microsoft Power Bi Pro para los funcionarios de la Secretaría Distrital de Desarrollo Económico.</t>
    </r>
  </si>
  <si>
    <t>ADATA COMPANY S.A.S</t>
  </si>
  <si>
    <t>Microsoft Power BI Pro Open Subscription Open Value Level D 1 Month AP_OV_OVNTO * 24 MESES</t>
  </si>
  <si>
    <t>*Las empresas que se tuvieron en cuenta para el presente estudio de mercado fueron: Soluciones Orion y Comercializadora Serle.com, se aclara que el proceso de estudio de mercado inicialmente, se llevó a cabo a través de la Plataforma SECOP II, donde solo participo (1) proponente y el mismo cotizo las licencias con Iva motivo por el cual no será tenido en cuenta para este estudio, las otras tres cotizaciones recibidas se realizaron por correo electrónico, Districom envió la propuesta por 12 meses aduciendo que no pueden garantizar el cargue de las licencias por los 24 meses motivo por el cual tampoco se tendrá en cuenta. Se enviaron solicitud de cotización a más de 10 proveedores recibiendo respuesta de los mencionados anteriormente.</t>
  </si>
  <si>
    <t>** El presupuesto oficial estimado para el presente contrato, se encuentra ajustado y acorde a los precios de referencia del histórico de contratación de la entidad y a los procesos con objeto igual o similar consultados en el SECOP II.</t>
  </si>
  <si>
    <t xml:space="preserve">PROMEDIO OFERTAS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</si>
</sst>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0" x14ac:knownFonts="1">
    <font>
      <sz val="11"/>
      <color theme="1"/>
      <name val="Calibri"/>
      <family val="2"/>
      <scheme val="minor"/>
    </font>
    <font>
      <sz val="11"/>
      <color theme="1"/>
      <name val="Calibri"/>
      <family val="2"/>
      <scheme val="minor"/>
    </font>
    <font>
      <b/>
      <sz val="11"/>
      <color rgb="FF000000"/>
      <name val="Calibri"/>
      <family val="2"/>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b/>
      <sz val="11"/>
      <color rgb="FFFF0000"/>
      <name val="Arial"/>
      <family val="2"/>
    </font>
    <font>
      <b/>
      <sz val="10"/>
      <color rgb="FFFF0000"/>
      <name val="Arial"/>
      <family val="2"/>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rgb="FFCCCCCC"/>
      </left>
      <right style="medium">
        <color rgb="FFCCCCCC"/>
      </right>
      <top style="medium">
        <color rgb="FFCCCCCC"/>
      </top>
      <bottom style="medium">
        <color rgb="FFCCCCCC"/>
      </bottom>
      <diagonal/>
    </border>
    <border>
      <left/>
      <right style="medium">
        <color rgb="FFCCCCCC"/>
      </right>
      <top style="medium">
        <color rgb="FFCCCCCC"/>
      </top>
      <bottom style="medium">
        <color rgb="FFCCCCCC"/>
      </bottom>
      <diagonal/>
    </border>
    <border>
      <left/>
      <right/>
      <top style="medium">
        <color rgb="FFCCCCCC"/>
      </top>
      <bottom style="medium">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CCCCCC"/>
      </left>
      <right style="medium">
        <color rgb="FFCCCCCC"/>
      </right>
      <top/>
      <bottom style="medium">
        <color rgb="FF000000"/>
      </bottom>
      <diagonal/>
    </border>
    <border>
      <left/>
      <right style="medium">
        <color rgb="FFCCCCCC"/>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CCCCCC"/>
      </left>
      <right style="medium">
        <color rgb="FFCCCCCC"/>
      </right>
      <top/>
      <bottom style="medium">
        <color rgb="FFCCCCCC"/>
      </bottom>
      <diagonal/>
    </border>
    <border>
      <left/>
      <right style="medium">
        <color rgb="FF000000"/>
      </right>
      <top/>
      <bottom style="medium">
        <color rgb="FFCCCCCC"/>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54">
    <xf numFmtId="0" fontId="0" fillId="0" borderId="0" xfId="0"/>
    <xf numFmtId="44" fontId="2" fillId="0" borderId="1" xfId="1" applyFont="1" applyFill="1" applyBorder="1" applyAlignment="1">
      <alignment horizontal="center"/>
    </xf>
    <xf numFmtId="44" fontId="0" fillId="0" borderId="0" xfId="0" applyNumberFormat="1"/>
    <xf numFmtId="44" fontId="0" fillId="0" borderId="0" xfId="1" applyFont="1"/>
    <xf numFmtId="0" fontId="0" fillId="0" borderId="0" xfId="0" applyAlignment="1">
      <alignment horizontal="center"/>
    </xf>
    <xf numFmtId="44" fontId="0" fillId="0" borderId="0" xfId="1" applyFont="1" applyAlignment="1">
      <alignment horizontal="center"/>
    </xf>
    <xf numFmtId="0" fontId="0" fillId="0" borderId="0" xfId="0" applyAlignment="1">
      <alignment horizontal="left" wrapText="1"/>
    </xf>
    <xf numFmtId="0" fontId="0" fillId="0" borderId="0" xfId="1" applyNumberFormat="1" applyFont="1"/>
    <xf numFmtId="44" fontId="0" fillId="0" borderId="0" xfId="1" applyFont="1" applyAlignment="1">
      <alignment horizontal="left" wrapText="1"/>
    </xf>
    <xf numFmtId="44" fontId="0" fillId="0" borderId="1" xfId="0" applyNumberFormat="1" applyBorder="1"/>
    <xf numFmtId="0" fontId="0" fillId="0" borderId="0" xfId="0" applyAlignment="1">
      <alignment horizontal="center"/>
    </xf>
    <xf numFmtId="0" fontId="5" fillId="0" borderId="3" xfId="0" applyFont="1" applyBorder="1" applyAlignment="1">
      <alignment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15" xfId="0" applyFont="1" applyBorder="1" applyAlignment="1">
      <alignment vertical="center" wrapText="1"/>
    </xf>
    <xf numFmtId="0" fontId="4" fillId="0" borderId="16" xfId="0" applyFont="1" applyBorder="1" applyAlignment="1">
      <alignment vertical="center" wrapText="1"/>
    </xf>
    <xf numFmtId="164" fontId="6" fillId="0" borderId="11" xfId="0" applyNumberFormat="1" applyFont="1" applyBorder="1" applyAlignment="1">
      <alignment horizontal="right" vertical="center" wrapText="1"/>
    </xf>
    <xf numFmtId="0" fontId="6" fillId="0" borderId="11" xfId="0" applyFont="1" applyBorder="1" applyAlignment="1">
      <alignment vertical="center" wrapText="1"/>
    </xf>
    <xf numFmtId="164" fontId="0" fillId="0" borderId="1" xfId="0" applyNumberFormat="1" applyBorder="1"/>
    <xf numFmtId="0" fontId="9" fillId="0" borderId="11" xfId="0" applyFont="1" applyBorder="1" applyAlignment="1">
      <alignment horizontal="center" vertical="center" wrapText="1"/>
    </xf>
    <xf numFmtId="0" fontId="8" fillId="0" borderId="11" xfId="0" applyFont="1" applyBorder="1" applyAlignment="1">
      <alignment vertical="center" wrapText="1"/>
    </xf>
    <xf numFmtId="164" fontId="8" fillId="0" borderId="11" xfId="0" applyNumberFormat="1" applyFont="1" applyBorder="1" applyAlignment="1">
      <alignment horizontal="right" vertical="center" wrapText="1"/>
    </xf>
    <xf numFmtId="0" fontId="0" fillId="0" borderId="0" xfId="0" applyBorder="1"/>
    <xf numFmtId="164" fontId="6" fillId="0" borderId="14" xfId="0" applyNumberFormat="1" applyFont="1" applyBorder="1" applyAlignment="1">
      <alignment horizontal="center" vertical="center" wrapText="1"/>
    </xf>
    <xf numFmtId="164" fontId="6" fillId="0" borderId="13" xfId="0" applyNumberFormat="1" applyFont="1" applyBorder="1" applyAlignment="1">
      <alignment horizontal="center" vertical="center" wrapText="1"/>
    </xf>
    <xf numFmtId="164" fontId="8" fillId="0" borderId="14" xfId="0" applyNumberFormat="1" applyFont="1" applyBorder="1" applyAlignment="1">
      <alignment horizontal="center" vertical="center" wrapText="1"/>
    </xf>
    <xf numFmtId="164" fontId="8" fillId="0" borderId="13" xfId="0" applyNumberFormat="1" applyFont="1" applyBorder="1" applyAlignment="1">
      <alignment horizontal="center" vertical="center" wrapText="1"/>
    </xf>
    <xf numFmtId="0" fontId="3" fillId="0" borderId="0" xfId="0" applyFont="1" applyAlignment="1">
      <alignment horizontal="center"/>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9" xfId="0" applyFont="1" applyBorder="1" applyAlignment="1">
      <alignment horizontal="center" vertical="center" wrapText="1"/>
    </xf>
    <xf numFmtId="0" fontId="0" fillId="0" borderId="0" xfId="0"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3" fillId="0" borderId="1" xfId="0" applyFont="1" applyBorder="1" applyAlignment="1">
      <alignment horizontal="center"/>
    </xf>
    <xf numFmtId="0" fontId="4" fillId="0" borderId="14"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left" vertical="center" wrapText="1"/>
    </xf>
    <xf numFmtId="0" fontId="4" fillId="0" borderId="13" xfId="0" applyFont="1" applyBorder="1" applyAlignment="1">
      <alignment horizontal="left"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0" fillId="0" borderId="0" xfId="0" applyAlignment="1">
      <alignment horizontal="center"/>
    </xf>
    <xf numFmtId="0" fontId="0" fillId="0" borderId="2" xfId="0" applyBorder="1" applyAlignment="1">
      <alignment horizontal="center"/>
    </xf>
    <xf numFmtId="0" fontId="0" fillId="0" borderId="1" xfId="0" applyBorder="1" applyAlignment="1">
      <alignment horizontal="justify" wrapText="1"/>
    </xf>
    <xf numFmtId="0" fontId="0" fillId="0" borderId="1" xfId="0"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78441</xdr:colOff>
      <xdr:row>28</xdr:row>
      <xdr:rowOff>89647</xdr:rowOff>
    </xdr:from>
    <xdr:to>
      <xdr:col>6</xdr:col>
      <xdr:colOff>548226</xdr:colOff>
      <xdr:row>32</xdr:row>
      <xdr:rowOff>4016</xdr:rowOff>
    </xdr:to>
    <xdr:pic>
      <xdr:nvPicPr>
        <xdr:cNvPr id="3" name="Imagen 2">
          <a:extLst>
            <a:ext uri="{FF2B5EF4-FFF2-40B4-BE49-F238E27FC236}">
              <a16:creationId xmlns:a16="http://schemas.microsoft.com/office/drawing/2014/main" id="{0D1DF28A-C0C8-4035-8D5D-605D9155A4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58853" y="5804647"/>
          <a:ext cx="1848108" cy="6763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59835-BE18-479F-9AA6-8BC1BE040E44}">
  <dimension ref="A2:D6"/>
  <sheetViews>
    <sheetView workbookViewId="0">
      <selection activeCell="F2" sqref="F2"/>
    </sheetView>
  </sheetViews>
  <sheetFormatPr baseColWidth="10" defaultRowHeight="15" x14ac:dyDescent="0.25"/>
  <cols>
    <col min="1" max="1" width="23.5703125" bestFit="1" customWidth="1"/>
    <col min="2" max="2" width="16.7109375" bestFit="1" customWidth="1"/>
    <col min="3" max="3" width="15.5703125" bestFit="1" customWidth="1"/>
    <col min="4" max="4" width="16.7109375" bestFit="1" customWidth="1"/>
    <col min="6" max="7" width="22.85546875" customWidth="1"/>
  </cols>
  <sheetData>
    <row r="2" spans="1:4" x14ac:dyDescent="0.25">
      <c r="A2" t="s">
        <v>0</v>
      </c>
      <c r="B2" s="1">
        <v>197389420.07053101</v>
      </c>
      <c r="C2" s="1">
        <v>97718978.102189779</v>
      </c>
      <c r="D2" s="1">
        <v>295108398.17272115</v>
      </c>
    </row>
    <row r="3" spans="1:4" x14ac:dyDescent="0.25">
      <c r="A3" t="s">
        <v>1</v>
      </c>
      <c r="B3" s="1">
        <v>142800000</v>
      </c>
      <c r="C3" s="1">
        <v>71400000</v>
      </c>
      <c r="D3" s="1">
        <v>214200000</v>
      </c>
    </row>
    <row r="4" spans="1:4" x14ac:dyDescent="0.25">
      <c r="A4" t="s">
        <v>2</v>
      </c>
      <c r="B4" s="1">
        <v>122808000</v>
      </c>
      <c r="C4" s="1">
        <v>25025700</v>
      </c>
      <c r="D4" s="1">
        <v>147833700</v>
      </c>
    </row>
    <row r="5" spans="1:4" x14ac:dyDescent="0.25">
      <c r="A5" t="s">
        <v>3</v>
      </c>
      <c r="B5" s="1">
        <v>62999999</v>
      </c>
      <c r="C5" s="1">
        <v>9500000</v>
      </c>
      <c r="D5" s="1">
        <v>72499999</v>
      </c>
    </row>
    <row r="6" spans="1:4" x14ac:dyDescent="0.25">
      <c r="D6" s="2">
        <f>AVERAGE(D2:D5)</f>
        <v>182410524.29318029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F8350-C85E-45C2-B0AB-C0D9B4EDE830}">
  <sheetPr>
    <pageSetUpPr fitToPage="1"/>
  </sheetPr>
  <dimension ref="B2:M35"/>
  <sheetViews>
    <sheetView tabSelected="1" topLeftCell="A4" zoomScale="60" zoomScaleNormal="60" workbookViewId="0">
      <selection activeCell="D12" sqref="D12:D13"/>
    </sheetView>
  </sheetViews>
  <sheetFormatPr baseColWidth="10" defaultRowHeight="15" x14ac:dyDescent="0.25"/>
  <cols>
    <col min="2" max="2" width="21.85546875" bestFit="1" customWidth="1"/>
    <col min="3" max="3" width="36.7109375" style="3" bestFit="1" customWidth="1"/>
    <col min="4" max="4" width="17.7109375" bestFit="1" customWidth="1"/>
    <col min="5" max="5" width="23.140625" customWidth="1"/>
    <col min="6" max="6" width="20.7109375" customWidth="1"/>
    <col min="7" max="7" width="24.5703125" style="3" customWidth="1"/>
    <col min="8" max="8" width="26.42578125" style="3" customWidth="1"/>
    <col min="9" max="9" width="16.7109375" bestFit="1" customWidth="1"/>
    <col min="10" max="10" width="23.42578125" style="3" customWidth="1"/>
    <col min="11" max="11" width="21.7109375" customWidth="1"/>
    <col min="12" max="12" width="23.140625" customWidth="1"/>
  </cols>
  <sheetData>
    <row r="2" spans="2:13" x14ac:dyDescent="0.25">
      <c r="B2" s="32" t="s">
        <v>4</v>
      </c>
      <c r="C2" s="32"/>
      <c r="D2" s="32"/>
      <c r="E2" s="32"/>
      <c r="F2" s="32"/>
      <c r="G2" s="32"/>
      <c r="H2" s="32"/>
      <c r="I2" s="32"/>
      <c r="J2" s="32"/>
      <c r="K2" s="32"/>
      <c r="L2" s="32"/>
    </row>
    <row r="3" spans="2:13" x14ac:dyDescent="0.25">
      <c r="B3" s="32" t="s">
        <v>5</v>
      </c>
      <c r="C3" s="32"/>
      <c r="D3" s="32"/>
      <c r="E3" s="32"/>
      <c r="F3" s="32"/>
      <c r="G3" s="32"/>
      <c r="H3" s="32"/>
      <c r="I3" s="32"/>
      <c r="J3" s="32"/>
      <c r="K3" s="32"/>
      <c r="L3" s="32"/>
    </row>
    <row r="5" spans="2:13" ht="10.5" customHeight="1" x14ac:dyDescent="0.25">
      <c r="B5" s="37" t="s">
        <v>22</v>
      </c>
      <c r="C5" s="37"/>
      <c r="D5" s="37"/>
      <c r="E5" s="37"/>
      <c r="F5" s="37"/>
      <c r="G5" s="37"/>
      <c r="H5" s="37"/>
      <c r="I5" s="37"/>
      <c r="J5" s="37"/>
      <c r="K5" s="37"/>
      <c r="L5" s="37"/>
    </row>
    <row r="6" spans="2:13" ht="10.5" customHeight="1" x14ac:dyDescent="0.25">
      <c r="B6" s="37"/>
      <c r="C6" s="37"/>
      <c r="D6" s="37"/>
      <c r="E6" s="37"/>
      <c r="F6" s="37"/>
      <c r="G6" s="37"/>
      <c r="H6" s="37"/>
      <c r="I6" s="37"/>
      <c r="J6" s="37"/>
      <c r="K6" s="37"/>
      <c r="L6" s="37"/>
    </row>
    <row r="7" spans="2:13" x14ac:dyDescent="0.25">
      <c r="B7" s="37"/>
      <c r="C7" s="37"/>
      <c r="D7" s="37"/>
      <c r="E7" s="37"/>
      <c r="F7" s="37"/>
      <c r="G7" s="37"/>
      <c r="H7" s="37"/>
      <c r="I7" s="37"/>
      <c r="J7" s="37"/>
      <c r="K7" s="37"/>
      <c r="L7" s="37"/>
    </row>
    <row r="8" spans="2:13" ht="15.75" thickBot="1" x14ac:dyDescent="0.3">
      <c r="B8" s="6"/>
      <c r="C8" s="6"/>
      <c r="D8" s="6"/>
      <c r="E8" s="6"/>
      <c r="F8" s="6"/>
      <c r="G8" s="6"/>
      <c r="H8" s="8"/>
      <c r="I8" s="6"/>
      <c r="J8" s="6"/>
    </row>
    <row r="9" spans="2:13" ht="15.75" customHeight="1" thickBot="1" x14ac:dyDescent="0.3">
      <c r="B9" s="11"/>
      <c r="C9" s="12"/>
      <c r="D9" s="13"/>
      <c r="E9" s="38" t="s">
        <v>11</v>
      </c>
      <c r="F9" s="39"/>
      <c r="G9" s="39"/>
      <c r="H9" s="39"/>
      <c r="I9" s="39"/>
      <c r="J9" s="39"/>
      <c r="K9" s="39"/>
      <c r="L9" s="40"/>
      <c r="M9" s="27"/>
    </row>
    <row r="10" spans="2:13" s="4" customFormat="1" ht="15.75" thickBot="1" x14ac:dyDescent="0.3">
      <c r="B10" s="14"/>
      <c r="C10" s="15"/>
      <c r="D10" s="16"/>
      <c r="E10" s="33" t="s">
        <v>12</v>
      </c>
      <c r="F10" s="34"/>
      <c r="G10" s="33" t="s">
        <v>13</v>
      </c>
      <c r="H10" s="34"/>
      <c r="I10" s="35" t="s">
        <v>14</v>
      </c>
      <c r="J10" s="36"/>
      <c r="K10" s="41" t="s">
        <v>23</v>
      </c>
      <c r="L10" s="42"/>
    </row>
    <row r="11" spans="2:13" s="10" customFormat="1" ht="26.25" thickBot="1" x14ac:dyDescent="0.3">
      <c r="B11" s="17" t="s">
        <v>15</v>
      </c>
      <c r="C11" s="18" t="s">
        <v>16</v>
      </c>
      <c r="D11" s="18" t="s">
        <v>17</v>
      </c>
      <c r="E11" s="18" t="s">
        <v>18</v>
      </c>
      <c r="F11" s="18" t="s">
        <v>7</v>
      </c>
      <c r="G11" s="18" t="s">
        <v>18</v>
      </c>
      <c r="H11" s="18" t="s">
        <v>7</v>
      </c>
      <c r="I11" s="24" t="s">
        <v>18</v>
      </c>
      <c r="J11" s="24" t="s">
        <v>7</v>
      </c>
      <c r="K11" s="24" t="s">
        <v>18</v>
      </c>
      <c r="L11" s="24" t="s">
        <v>7</v>
      </c>
    </row>
    <row r="12" spans="2:13" x14ac:dyDescent="0.25">
      <c r="B12" s="44">
        <v>1</v>
      </c>
      <c r="C12" s="46" t="s">
        <v>24</v>
      </c>
      <c r="D12" s="44">
        <v>25</v>
      </c>
      <c r="E12" s="28">
        <v>999778.32</v>
      </c>
      <c r="F12" s="28">
        <f>E12*D12</f>
        <v>24994458</v>
      </c>
      <c r="G12" s="28">
        <v>1000304</v>
      </c>
      <c r="H12" s="28">
        <f>G12*D12</f>
        <v>25007600</v>
      </c>
      <c r="I12" s="30">
        <v>487300</v>
      </c>
      <c r="J12" s="30">
        <f>I12*D12</f>
        <v>12182500</v>
      </c>
      <c r="K12" s="30">
        <f>60840*12</f>
        <v>730080</v>
      </c>
      <c r="L12" s="30">
        <f>K12*D12</f>
        <v>18252000</v>
      </c>
    </row>
    <row r="13" spans="2:13" ht="33.75" customHeight="1" thickBot="1" x14ac:dyDescent="0.3">
      <c r="B13" s="45"/>
      <c r="C13" s="47"/>
      <c r="D13" s="45"/>
      <c r="E13" s="29"/>
      <c r="F13" s="29"/>
      <c r="G13" s="29"/>
      <c r="H13" s="29"/>
      <c r="I13" s="31"/>
      <c r="J13" s="31"/>
      <c r="K13" s="31"/>
      <c r="L13" s="31"/>
    </row>
    <row r="14" spans="2:13" ht="15.75" thickBot="1" x14ac:dyDescent="0.3">
      <c r="B14" s="19"/>
      <c r="C14" s="20"/>
      <c r="D14" s="48" t="s">
        <v>19</v>
      </c>
      <c r="E14" s="49"/>
      <c r="F14" s="21">
        <f>F12</f>
        <v>24994458</v>
      </c>
      <c r="G14" s="22"/>
      <c r="H14" s="21">
        <f>H12</f>
        <v>25007600</v>
      </c>
      <c r="I14" s="25"/>
      <c r="J14" s="26">
        <f>J12</f>
        <v>12182500</v>
      </c>
      <c r="K14" s="25"/>
      <c r="L14" s="26">
        <f>L12</f>
        <v>18252000</v>
      </c>
    </row>
    <row r="15" spans="2:13" ht="15.75" thickBot="1" x14ac:dyDescent="0.3">
      <c r="C15"/>
      <c r="D15" s="48" t="s">
        <v>20</v>
      </c>
      <c r="E15" s="49"/>
      <c r="F15" s="21">
        <v>0</v>
      </c>
      <c r="G15" s="22"/>
      <c r="H15" s="21">
        <v>0</v>
      </c>
      <c r="I15" s="25"/>
      <c r="J15" s="26">
        <v>0</v>
      </c>
      <c r="K15" s="25"/>
      <c r="L15" s="26">
        <f>L14*19%</f>
        <v>3467880</v>
      </c>
    </row>
    <row r="16" spans="2:13" ht="15.75" thickBot="1" x14ac:dyDescent="0.3">
      <c r="C16"/>
      <c r="D16" s="48" t="s">
        <v>21</v>
      </c>
      <c r="E16" s="49"/>
      <c r="F16" s="21">
        <f>F14+F15</f>
        <v>24994458</v>
      </c>
      <c r="G16" s="22"/>
      <c r="H16" s="21">
        <f>H14+H15</f>
        <v>25007600</v>
      </c>
      <c r="I16" s="25"/>
      <c r="J16" s="26">
        <f t="shared" ref="J16" si="0">J14+J15</f>
        <v>12182500</v>
      </c>
      <c r="K16" s="25"/>
      <c r="L16" s="26">
        <f>SUM(L14:L15)</f>
        <v>21719880</v>
      </c>
    </row>
    <row r="17" spans="2:12" x14ac:dyDescent="0.25">
      <c r="C17" s="7"/>
      <c r="E17" s="4"/>
      <c r="F17" s="4"/>
      <c r="G17" s="4"/>
      <c r="H17" s="5"/>
      <c r="I17" s="4"/>
      <c r="J17" s="4"/>
      <c r="K17" s="4"/>
      <c r="L17" s="4"/>
    </row>
    <row r="18" spans="2:12" x14ac:dyDescent="0.25">
      <c r="B18" s="43" t="s">
        <v>6</v>
      </c>
      <c r="C18" s="43"/>
      <c r="D18" s="23">
        <f>SUM(F16+H16)</f>
        <v>50002058</v>
      </c>
      <c r="E18" s="4"/>
      <c r="F18" s="4"/>
      <c r="G18" s="4"/>
      <c r="H18" s="5"/>
      <c r="I18" s="4"/>
      <c r="J18" s="4"/>
      <c r="K18" s="4"/>
      <c r="L18" s="4"/>
    </row>
    <row r="19" spans="2:12" x14ac:dyDescent="0.25">
      <c r="B19" s="43" t="s">
        <v>27</v>
      </c>
      <c r="C19" s="43"/>
      <c r="D19" s="9">
        <f>D18/2</f>
        <v>25001029</v>
      </c>
      <c r="F19" s="2"/>
    </row>
    <row r="20" spans="2:12" x14ac:dyDescent="0.25">
      <c r="B20" s="43" t="s">
        <v>7</v>
      </c>
      <c r="C20" s="43"/>
      <c r="D20" s="9">
        <f>SUM(D19:D19)</f>
        <v>25001029</v>
      </c>
      <c r="E20" s="2"/>
      <c r="K20" s="2"/>
      <c r="L20" s="2"/>
    </row>
    <row r="21" spans="2:12" x14ac:dyDescent="0.25">
      <c r="D21" s="2"/>
      <c r="E21" s="2"/>
      <c r="K21" s="2"/>
      <c r="L21" s="2"/>
    </row>
    <row r="22" spans="2:12" ht="15" customHeight="1" x14ac:dyDescent="0.25">
      <c r="B22" s="53" t="s">
        <v>25</v>
      </c>
      <c r="C22" s="53"/>
      <c r="D22" s="53"/>
      <c r="E22" s="53"/>
      <c r="F22" s="53"/>
      <c r="G22" s="53"/>
      <c r="H22" s="53"/>
      <c r="I22" s="53"/>
      <c r="J22" s="53"/>
      <c r="K22" s="53"/>
      <c r="L22" s="53"/>
    </row>
    <row r="23" spans="2:12" x14ac:dyDescent="0.25">
      <c r="B23" s="53"/>
      <c r="C23" s="53"/>
      <c r="D23" s="53"/>
      <c r="E23" s="53"/>
      <c r="F23" s="53"/>
      <c r="G23" s="53"/>
      <c r="H23" s="53"/>
      <c r="I23" s="53"/>
      <c r="J23" s="53"/>
      <c r="K23" s="53"/>
      <c r="L23" s="53"/>
    </row>
    <row r="24" spans="2:12" ht="36" customHeight="1" x14ac:dyDescent="0.25">
      <c r="B24" s="53"/>
      <c r="C24" s="53"/>
      <c r="D24" s="53"/>
      <c r="E24" s="53"/>
      <c r="F24" s="53"/>
      <c r="G24" s="53"/>
      <c r="H24" s="53"/>
      <c r="I24" s="53"/>
      <c r="J24" s="53"/>
      <c r="K24" s="53"/>
      <c r="L24" s="53"/>
    </row>
    <row r="25" spans="2:12" x14ac:dyDescent="0.25">
      <c r="B25" s="52" t="s">
        <v>26</v>
      </c>
      <c r="C25" s="52"/>
      <c r="D25" s="52"/>
      <c r="E25" s="52"/>
      <c r="F25" s="52"/>
      <c r="G25" s="52"/>
      <c r="H25" s="52"/>
      <c r="I25" s="52"/>
      <c r="J25" s="52"/>
      <c r="K25" s="52"/>
      <c r="L25" s="52"/>
    </row>
    <row r="26" spans="2:12" x14ac:dyDescent="0.25">
      <c r="B26" s="52"/>
      <c r="C26" s="52"/>
      <c r="D26" s="52"/>
      <c r="E26" s="52"/>
      <c r="F26" s="52"/>
      <c r="G26" s="52"/>
      <c r="H26" s="52"/>
      <c r="I26" s="52"/>
      <c r="J26" s="52"/>
      <c r="K26" s="52"/>
      <c r="L26" s="52"/>
    </row>
    <row r="27" spans="2:12" x14ac:dyDescent="0.25">
      <c r="B27" s="51"/>
      <c r="C27" s="51"/>
      <c r="D27" s="51"/>
      <c r="E27" s="51"/>
      <c r="F27" s="51"/>
      <c r="G27" s="51"/>
      <c r="H27" s="51"/>
      <c r="I27" s="51"/>
      <c r="J27" s="51"/>
      <c r="K27" s="51"/>
      <c r="L27" s="51"/>
    </row>
    <row r="28" spans="2:12" x14ac:dyDescent="0.25">
      <c r="B28" s="50"/>
      <c r="C28" s="50"/>
      <c r="D28" s="50"/>
      <c r="E28" s="50"/>
      <c r="F28" s="50"/>
      <c r="G28" s="50"/>
      <c r="H28" s="50"/>
      <c r="I28" s="50"/>
      <c r="J28" s="50"/>
      <c r="K28" s="50"/>
      <c r="L28" s="50"/>
    </row>
    <row r="30" spans="2:12" x14ac:dyDescent="0.25">
      <c r="C30"/>
      <c r="G30"/>
      <c r="H30"/>
      <c r="J30"/>
    </row>
    <row r="33" spans="2:12" x14ac:dyDescent="0.25">
      <c r="B33" s="50" t="s">
        <v>8</v>
      </c>
      <c r="C33" s="50"/>
      <c r="D33" s="50"/>
      <c r="E33" s="50"/>
      <c r="F33" s="50"/>
      <c r="G33" s="50"/>
      <c r="H33" s="50"/>
      <c r="I33" s="50"/>
      <c r="J33" s="50"/>
      <c r="K33" s="50"/>
      <c r="L33" s="50"/>
    </row>
    <row r="34" spans="2:12" x14ac:dyDescent="0.25">
      <c r="B34" s="50" t="s">
        <v>9</v>
      </c>
      <c r="C34" s="50"/>
      <c r="D34" s="50"/>
      <c r="E34" s="50"/>
      <c r="F34" s="50"/>
      <c r="G34" s="50"/>
      <c r="H34" s="50"/>
      <c r="I34" s="50"/>
      <c r="J34" s="50"/>
      <c r="K34" s="50"/>
      <c r="L34" s="50"/>
    </row>
    <row r="35" spans="2:12" x14ac:dyDescent="0.25">
      <c r="B35" s="50" t="s">
        <v>10</v>
      </c>
      <c r="C35" s="50"/>
      <c r="D35" s="50"/>
      <c r="E35" s="50"/>
      <c r="F35" s="50"/>
      <c r="G35" s="50"/>
      <c r="H35" s="50"/>
      <c r="I35" s="50"/>
      <c r="J35" s="50"/>
      <c r="K35" s="50"/>
      <c r="L35" s="50"/>
    </row>
  </sheetData>
  <mergeCells count="31">
    <mergeCell ref="B33:L33"/>
    <mergeCell ref="B34:L34"/>
    <mergeCell ref="B35:L35"/>
    <mergeCell ref="B19:C19"/>
    <mergeCell ref="B27:L28"/>
    <mergeCell ref="B25:L26"/>
    <mergeCell ref="B20:C20"/>
    <mergeCell ref="B22:L24"/>
    <mergeCell ref="B18:C18"/>
    <mergeCell ref="B12:B13"/>
    <mergeCell ref="C12:C13"/>
    <mergeCell ref="D12:D13"/>
    <mergeCell ref="E12:E13"/>
    <mergeCell ref="D15:E15"/>
    <mergeCell ref="D16:E16"/>
    <mergeCell ref="D14:E14"/>
    <mergeCell ref="F12:F13"/>
    <mergeCell ref="K12:K13"/>
    <mergeCell ref="L12:L13"/>
    <mergeCell ref="B2:L2"/>
    <mergeCell ref="E10:F10"/>
    <mergeCell ref="G10:H10"/>
    <mergeCell ref="I10:J10"/>
    <mergeCell ref="B5:L7"/>
    <mergeCell ref="B3:L3"/>
    <mergeCell ref="E9:L9"/>
    <mergeCell ref="K10:L10"/>
    <mergeCell ref="G12:G13"/>
    <mergeCell ref="H12:H13"/>
    <mergeCell ref="I12:I13"/>
    <mergeCell ref="J12:J13"/>
  </mergeCells>
  <pageMargins left="0.7" right="0.7" top="0.75" bottom="0.75" header="0.3" footer="0.3"/>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Secretaria Distrital de Desarrollo Economico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Mauricio Molano Novoa</dc:creator>
  <cp:lastModifiedBy>Invitado</cp:lastModifiedBy>
  <cp:lastPrinted>2024-10-21T15:49:12Z</cp:lastPrinted>
  <dcterms:created xsi:type="dcterms:W3CDTF">2024-05-06T21:37:47Z</dcterms:created>
  <dcterms:modified xsi:type="dcterms:W3CDTF">2024-10-29T12:53:28Z</dcterms:modified>
</cp:coreProperties>
</file>