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asortiz\Documents\ELIANA\2024\ALCALDIA\MINIMA CUANTIA\IMC-037-2024 UNIFORMES TRANSITO 2\INFORME PRELIMINAR\"/>
    </mc:Choice>
  </mc:AlternateContent>
  <bookViews>
    <workbookView xWindow="0" yWindow="0" windowWidth="20490" windowHeight="7035"/>
  </bookViews>
  <sheets>
    <sheet name="CUADRO COMPARATIV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2" i="1" l="1"/>
  <c r="O11" i="1"/>
  <c r="O10" i="1"/>
  <c r="O15" i="1"/>
  <c r="O14" i="1"/>
  <c r="O13" i="1"/>
  <c r="O9" i="1"/>
  <c r="O8" i="1"/>
  <c r="C21" i="1"/>
  <c r="J8" i="1" l="1"/>
  <c r="K8" i="1" s="1"/>
  <c r="H8" i="1" s="1"/>
  <c r="AE8" i="1"/>
  <c r="AF8" i="1" s="1"/>
  <c r="AC8" i="1" s="1"/>
  <c r="J9" i="1"/>
  <c r="K9" i="1" s="1"/>
  <c r="H9" i="1" s="1"/>
  <c r="V9" i="1"/>
  <c r="AE9" i="1"/>
  <c r="AF9" i="1" s="1"/>
  <c r="AC9" i="1" s="1"/>
  <c r="J10" i="1"/>
  <c r="K10" i="1" s="1"/>
  <c r="H10" i="1" s="1"/>
  <c r="V10" i="1"/>
  <c r="AE10" i="1"/>
  <c r="AF10" i="1" s="1"/>
  <c r="AC10" i="1" s="1"/>
  <c r="J11" i="1"/>
  <c r="K11" i="1" s="1"/>
  <c r="H11" i="1" s="1"/>
  <c r="V11" i="1"/>
  <c r="AE11" i="1"/>
  <c r="AF11" i="1" s="1"/>
  <c r="AC11" i="1" s="1"/>
  <c r="J12" i="1"/>
  <c r="K12" i="1" s="1"/>
  <c r="H12" i="1" s="1"/>
  <c r="V12" i="1"/>
  <c r="AE12" i="1"/>
  <c r="AF12" i="1" s="1"/>
  <c r="AC12" i="1" s="1"/>
  <c r="J13" i="1"/>
  <c r="K13" i="1" s="1"/>
  <c r="H13" i="1" s="1"/>
  <c r="V13" i="1"/>
  <c r="AE13" i="1"/>
  <c r="AF13" i="1" s="1"/>
  <c r="AC13" i="1" s="1"/>
  <c r="J14" i="1"/>
  <c r="K14" i="1" s="1"/>
  <c r="H14" i="1" s="1"/>
  <c r="V14" i="1"/>
  <c r="AE14" i="1"/>
  <c r="AF14" i="1" s="1"/>
  <c r="AC14" i="1" s="1"/>
  <c r="J15" i="1"/>
  <c r="K15" i="1" s="1"/>
  <c r="H15" i="1" s="1"/>
  <c r="V15" i="1"/>
  <c r="AE15" i="1"/>
  <c r="AF15" i="1" s="1"/>
  <c r="AC15" i="1" s="1"/>
  <c r="V8" i="1" l="1"/>
  <c r="Y16" i="1"/>
  <c r="AF16" i="1"/>
  <c r="R16" i="1" l="1"/>
  <c r="K16" i="1" l="1"/>
</calcChain>
</file>

<file path=xl/sharedStrings.xml><?xml version="1.0" encoding="utf-8"?>
<sst xmlns="http://schemas.openxmlformats.org/spreadsheetml/2006/main" count="164" uniqueCount="35">
  <si>
    <t>CANTIDAD</t>
  </si>
  <si>
    <t>ITEM</t>
  </si>
  <si>
    <t xml:space="preserve">VR UNITARO ANTES DE IVA </t>
  </si>
  <si>
    <t>VR TOTAL IVA INCLUIDO</t>
  </si>
  <si>
    <t>DESCRIPCION</t>
  </si>
  <si>
    <t>UNIDAD DE MEDIDA</t>
  </si>
  <si>
    <t>VALOR IVA</t>
  </si>
  <si>
    <t>VR PROMEDIO UNITARIO IVA INCLUIDO</t>
  </si>
  <si>
    <t>UND</t>
  </si>
  <si>
    <t xml:space="preserve">VR UNITARIO IVA INCLUIDO </t>
  </si>
  <si>
    <t>BUZO TIPO POLO MANGA LARGA EN TELA PARA HOMBRE Y MUJER</t>
  </si>
  <si>
    <t>PANTALÓN PARA HOMBRE Y MUJER</t>
  </si>
  <si>
    <t>GORRA BESBOLERA PARA HOMBRE Y MUJER</t>
  </si>
  <si>
    <t>PITO</t>
  </si>
  <si>
    <t>BOTAS NEGRA MEDIA CAÑA</t>
  </si>
  <si>
    <t>REATA COLOR NEGRO</t>
  </si>
  <si>
    <t>PRESILLA</t>
  </si>
  <si>
    <t>PORTA COMPARENDERA</t>
  </si>
  <si>
    <t>PAR</t>
  </si>
  <si>
    <t>VR PROMEDIO UNITARIO ANTES DE IVA</t>
  </si>
  <si>
    <t>EVALUACION  OFRECIMIENTO ECONOMICO</t>
  </si>
  <si>
    <t>DESCRP</t>
  </si>
  <si>
    <t>MEDIDA</t>
  </si>
  <si>
    <t>PRECIO</t>
  </si>
  <si>
    <t>CANT</t>
  </si>
  <si>
    <t>ANELL S.A.S</t>
  </si>
  <si>
    <t>KAREN CECILIA GUEVARA SANTIAGO</t>
  </si>
  <si>
    <t>SI</t>
  </si>
  <si>
    <t>DICOING M&amp;V</t>
  </si>
  <si>
    <t>VIAL SAFE</t>
  </si>
  <si>
    <t>VALOR PROMEDIO ANALISIS DEL SECTOR</t>
  </si>
  <si>
    <t>VALOR MINIMO ACEPTABLE</t>
  </si>
  <si>
    <t>No. DE PROPONENTES</t>
  </si>
  <si>
    <t>PROPONENTES HABILITADOS</t>
  </si>
  <si>
    <t>PROPONENTES REQUERIDOS POR PRECIOS ARTIFICIALMENTE BAJOS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</si>
</sst>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[$$-240A]\ * #,##0_-;\-[$$-240A]\ * #,##0_-;_-[$$-240A]\ * &quot;-&quot;??_-;_-@_-"/>
    <numFmt numFmtId="167" formatCode="_(* #,##0_);_(* \(#,##0\);_(* &quot;-&quot;??_);_(@_)"/>
    <numFmt numFmtId="168" formatCode="_-* #,##0_-;\-* #,##0_-;_-* &quot;-&quot;??_-;_-@_-"/>
    <numFmt numFmtId="169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1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 applyAlignment="1">
      <alignment horizontal="center" vertical="center" wrapText="1"/>
    </xf>
    <xf numFmtId="164" fontId="2" fillId="0" borderId="0" xfId="1" applyFont="1" applyAlignment="1">
      <alignment horizontal="center" vertical="center" wrapText="1"/>
    </xf>
    <xf numFmtId="164" fontId="2" fillId="0" borderId="0" xfId="1" applyFont="1" applyBorder="1" applyAlignment="1">
      <alignment horizontal="center" vertical="center" wrapText="1"/>
    </xf>
    <xf numFmtId="164" fontId="1" fillId="4" borderId="1" xfId="1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6" fontId="2" fillId="0" borderId="3" xfId="0" applyNumberFormat="1" applyFont="1" applyBorder="1" applyAlignment="1">
      <alignment horizontal="center" vertical="center" wrapText="1"/>
    </xf>
    <xf numFmtId="166" fontId="2" fillId="0" borderId="0" xfId="0" applyNumberFormat="1" applyFont="1" applyAlignment="1">
      <alignment horizontal="center" vertical="center" wrapText="1"/>
    </xf>
    <xf numFmtId="3" fontId="2" fillId="0" borderId="16" xfId="0" applyNumberFormat="1" applyFont="1" applyBorder="1" applyAlignment="1">
      <alignment horizontal="center" vertical="center" wrapText="1"/>
    </xf>
    <xf numFmtId="3" fontId="2" fillId="0" borderId="17" xfId="0" applyNumberFormat="1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164" fontId="4" fillId="4" borderId="15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6" fontId="2" fillId="0" borderId="25" xfId="0" applyNumberFormat="1" applyFont="1" applyBorder="1" applyAlignment="1">
      <alignment horizontal="center" vertical="center" wrapText="1"/>
    </xf>
    <xf numFmtId="166" fontId="2" fillId="0" borderId="26" xfId="0" applyNumberFormat="1" applyFont="1" applyBorder="1" applyAlignment="1">
      <alignment horizontal="center" vertical="center" wrapText="1"/>
    </xf>
    <xf numFmtId="3" fontId="2" fillId="0" borderId="3" xfId="0" applyNumberFormat="1" applyFont="1" applyBorder="1" applyAlignment="1">
      <alignment horizontal="center" vertical="center" wrapText="1"/>
    </xf>
    <xf numFmtId="3" fontId="2" fillId="0" borderId="21" xfId="0" applyNumberFormat="1" applyFont="1" applyBorder="1" applyAlignment="1">
      <alignment horizontal="center" vertical="center" wrapText="1"/>
    </xf>
    <xf numFmtId="164" fontId="4" fillId="4" borderId="23" xfId="0" applyNumberFormat="1" applyFont="1" applyFill="1" applyBorder="1" applyAlignment="1">
      <alignment horizontal="center" vertical="center" wrapText="1"/>
    </xf>
    <xf numFmtId="166" fontId="4" fillId="5" borderId="15" xfId="0" applyNumberFormat="1" applyFont="1" applyFill="1" applyBorder="1" applyAlignment="1">
      <alignment horizontal="center" vertical="center" wrapText="1"/>
    </xf>
    <xf numFmtId="166" fontId="2" fillId="0" borderId="21" xfId="0" applyNumberFormat="1" applyFont="1" applyBorder="1" applyAlignment="1">
      <alignment horizontal="center" vertical="center" wrapText="1"/>
    </xf>
    <xf numFmtId="166" fontId="2" fillId="0" borderId="22" xfId="0" applyNumberFormat="1" applyFont="1" applyBorder="1" applyAlignment="1">
      <alignment horizontal="center" vertical="center" wrapText="1"/>
    </xf>
    <xf numFmtId="166" fontId="2" fillId="0" borderId="19" xfId="0" applyNumberFormat="1" applyFont="1" applyBorder="1" applyAlignment="1">
      <alignment horizontal="center" vertical="center" wrapText="1"/>
    </xf>
    <xf numFmtId="166" fontId="2" fillId="0" borderId="33" xfId="0" applyNumberFormat="1" applyFont="1" applyBorder="1" applyAlignment="1">
      <alignment horizontal="center" vertical="center" wrapText="1"/>
    </xf>
    <xf numFmtId="166" fontId="2" fillId="0" borderId="32" xfId="0" applyNumberFormat="1" applyFont="1" applyBorder="1" applyAlignment="1">
      <alignment horizontal="center" vertical="center" wrapText="1"/>
    </xf>
    <xf numFmtId="166" fontId="4" fillId="0" borderId="15" xfId="0" applyNumberFormat="1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5" fillId="0" borderId="35" xfId="0" applyFont="1" applyBorder="1" applyAlignment="1">
      <alignment vertical="center" wrapText="1"/>
    </xf>
    <xf numFmtId="0" fontId="5" fillId="0" borderId="24" xfId="0" applyFont="1" applyBorder="1" applyAlignment="1">
      <alignment vertical="center"/>
    </xf>
    <xf numFmtId="0" fontId="5" fillId="0" borderId="36" xfId="0" applyFont="1" applyBorder="1" applyAlignment="1">
      <alignment vertical="center"/>
    </xf>
    <xf numFmtId="0" fontId="4" fillId="0" borderId="19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3" fontId="2" fillId="0" borderId="44" xfId="0" applyNumberFormat="1" applyFont="1" applyBorder="1" applyAlignment="1">
      <alignment horizontal="center" vertical="center" wrapText="1"/>
    </xf>
    <xf numFmtId="3" fontId="2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4" fillId="2" borderId="43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7" fillId="2" borderId="42" xfId="0" applyFont="1" applyFill="1" applyBorder="1" applyAlignment="1">
      <alignment vertical="center" wrapText="1"/>
    </xf>
    <xf numFmtId="164" fontId="1" fillId="4" borderId="39" xfId="1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40" xfId="0" applyFont="1" applyFill="1" applyBorder="1" applyAlignment="1">
      <alignment horizontal="center" vertical="center" wrapText="1"/>
    </xf>
    <xf numFmtId="167" fontId="2" fillId="0" borderId="3" xfId="4" applyNumberFormat="1" applyFont="1" applyFill="1" applyBorder="1" applyAlignment="1">
      <alignment vertical="center" wrapText="1"/>
    </xf>
    <xf numFmtId="167" fontId="2" fillId="0" borderId="16" xfId="4" applyNumberFormat="1" applyFont="1" applyFill="1" applyBorder="1" applyAlignment="1">
      <alignment vertical="center" wrapText="1"/>
    </xf>
    <xf numFmtId="166" fontId="2" fillId="0" borderId="16" xfId="0" applyNumberFormat="1" applyFont="1" applyBorder="1" applyAlignment="1">
      <alignment horizontal="center" vertical="center" wrapText="1"/>
    </xf>
    <xf numFmtId="166" fontId="2" fillId="0" borderId="29" xfId="0" applyNumberFormat="1" applyFont="1" applyBorder="1" applyAlignment="1">
      <alignment horizontal="center" vertical="center" wrapText="1"/>
    </xf>
    <xf numFmtId="167" fontId="2" fillId="0" borderId="21" xfId="4" applyNumberFormat="1" applyFont="1" applyFill="1" applyBorder="1" applyAlignment="1">
      <alignment vertical="center" wrapText="1"/>
    </xf>
    <xf numFmtId="166" fontId="2" fillId="0" borderId="17" xfId="0" applyNumberFormat="1" applyFont="1" applyBorder="1" applyAlignment="1">
      <alignment horizontal="center" vertical="center" wrapText="1"/>
    </xf>
    <xf numFmtId="166" fontId="2" fillId="0" borderId="4" xfId="0" applyNumberFormat="1" applyFont="1" applyBorder="1" applyAlignment="1">
      <alignment horizontal="center" vertical="center" wrapText="1"/>
    </xf>
    <xf numFmtId="166" fontId="2" fillId="0" borderId="41" xfId="0" applyNumberFormat="1" applyFont="1" applyBorder="1" applyAlignment="1">
      <alignment horizontal="center" vertical="center" wrapText="1"/>
    </xf>
    <xf numFmtId="0" fontId="1" fillId="4" borderId="20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164" fontId="4" fillId="4" borderId="2" xfId="0" applyNumberFormat="1" applyFont="1" applyFill="1" applyBorder="1" applyAlignment="1">
      <alignment horizontal="center" vertical="center" wrapText="1"/>
    </xf>
    <xf numFmtId="0" fontId="2" fillId="2" borderId="44" xfId="0" applyFont="1" applyFill="1" applyBorder="1" applyAlignment="1">
      <alignment horizontal="center" vertical="center" wrapText="1"/>
    </xf>
    <xf numFmtId="168" fontId="2" fillId="2" borderId="29" xfId="4" applyNumberFormat="1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168" fontId="2" fillId="2" borderId="22" xfId="0" applyNumberFormat="1" applyFont="1" applyFill="1" applyBorder="1" applyAlignment="1">
      <alignment horizontal="center" vertical="center" wrapText="1"/>
    </xf>
    <xf numFmtId="169" fontId="2" fillId="0" borderId="25" xfId="5" applyNumberFormat="1" applyFont="1" applyBorder="1" applyAlignment="1">
      <alignment horizontal="center" vertical="center" wrapText="1"/>
    </xf>
    <xf numFmtId="169" fontId="2" fillId="0" borderId="22" xfId="5" applyNumberFormat="1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169" fontId="2" fillId="0" borderId="8" xfId="5" applyNumberFormat="1" applyFont="1" applyBorder="1" applyAlignment="1">
      <alignment horizontal="center" vertical="center" wrapText="1"/>
    </xf>
    <xf numFmtId="0" fontId="8" fillId="6" borderId="46" xfId="0" applyFont="1" applyFill="1" applyBorder="1" applyAlignment="1">
      <alignment horizontal="center" vertical="center" wrapText="1"/>
    </xf>
    <xf numFmtId="0" fontId="8" fillId="6" borderId="47" xfId="0" applyFont="1" applyFill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169" fontId="2" fillId="0" borderId="47" xfId="5" applyNumberFormat="1" applyFont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164" fontId="4" fillId="0" borderId="14" xfId="1" applyFont="1" applyBorder="1" applyAlignment="1">
      <alignment horizontal="center" vertical="center" wrapText="1"/>
    </xf>
    <xf numFmtId="164" fontId="4" fillId="0" borderId="18" xfId="1" applyFont="1" applyBorder="1" applyAlignment="1">
      <alignment horizontal="center" vertical="center" wrapText="1"/>
    </xf>
    <xf numFmtId="164" fontId="4" fillId="0" borderId="1" xfId="1" applyFont="1" applyBorder="1" applyAlignment="1">
      <alignment horizontal="center" vertical="center" wrapText="1"/>
    </xf>
    <xf numFmtId="164" fontId="4" fillId="0" borderId="45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3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</cellXfs>
  <cellStyles count="6">
    <cellStyle name="Millares" xfId="4" builtinId="3"/>
    <cellStyle name="Moneda" xfId="5" builtinId="4"/>
    <cellStyle name="Moneda [0]" xfId="1" builtinId="7"/>
    <cellStyle name="Moneda [0] 2" xfId="3"/>
    <cellStyle name="Moneda 2" xfId="2"/>
    <cellStyle name="Normal" xfId="0" builtinId="0"/>
  </cellStyles>
  <dxfs count="9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108404</xdr:colOff>
      <xdr:row>0</xdr:row>
      <xdr:rowOff>85287</xdr:rowOff>
    </xdr:from>
    <xdr:to>
      <xdr:col>7</xdr:col>
      <xdr:colOff>96391</xdr:colOff>
      <xdr:row>0</xdr:row>
      <xdr:rowOff>637737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A3B7B560-A317-4133-B463-0FC3A2D968C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404" y="85287"/>
          <a:ext cx="6029049" cy="552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0"/>
  <sheetViews>
    <sheetView showGridLines="0" tabSelected="1" topLeftCell="A16" zoomScale="84" zoomScaleNormal="85" workbookViewId="0">
      <selection activeCell="A19" sqref="A19"/>
    </sheetView>
  </sheetViews>
  <sheetFormatPr baseColWidth="10" defaultRowHeight="12.75" x14ac:dyDescent="0.25"/>
  <cols>
    <col min="1" max="1" width="5.5703125" style="1" customWidth="1"/>
    <col min="2" max="2" width="40.7109375" style="1" customWidth="1"/>
    <col min="3" max="4" width="10.28515625" style="1" customWidth="1"/>
    <col min="5" max="5" width="9.140625" style="1" customWidth="1"/>
    <col min="6" max="6" width="8.42578125" style="1" customWidth="1"/>
    <col min="7" max="7" width="6.28515625" style="1" customWidth="1"/>
    <col min="8" max="8" width="8.28515625" style="1" customWidth="1"/>
    <col min="9" max="9" width="12.85546875" style="2" customWidth="1"/>
    <col min="10" max="11" width="12.85546875" style="1" customWidth="1"/>
    <col min="12" max="12" width="9.140625" style="1" customWidth="1"/>
    <col min="13" max="13" width="8.42578125" style="1" customWidth="1"/>
    <col min="14" max="14" width="6.28515625" style="1" customWidth="1"/>
    <col min="15" max="15" width="8.28515625" style="1" customWidth="1"/>
    <col min="16" max="16" width="12.7109375" style="2" customWidth="1"/>
    <col min="17" max="18" width="12.7109375" style="1" customWidth="1"/>
    <col min="19" max="19" width="9.140625" style="1" customWidth="1"/>
    <col min="20" max="20" width="8.42578125" style="1" customWidth="1"/>
    <col min="21" max="21" width="6.28515625" style="1" customWidth="1"/>
    <col min="22" max="22" width="8.28515625" style="1" customWidth="1"/>
    <col min="23" max="23" width="12.7109375" style="2" customWidth="1"/>
    <col min="24" max="25" width="12.7109375" style="1" customWidth="1"/>
    <col min="26" max="26" width="9.140625" style="1" customWidth="1"/>
    <col min="27" max="27" width="8.42578125" style="1" customWidth="1"/>
    <col min="28" max="28" width="6.28515625" style="1" customWidth="1"/>
    <col min="29" max="29" width="8.28515625" style="1" customWidth="1"/>
    <col min="30" max="32" width="12.7109375" style="1" customWidth="1"/>
    <col min="33" max="33" width="14.85546875" style="1" customWidth="1"/>
    <col min="34" max="34" width="15" style="1" customWidth="1"/>
    <col min="35" max="16384" width="11.42578125" style="1"/>
  </cols>
  <sheetData>
    <row r="1" spans="1:35" ht="55.5" customHeight="1" x14ac:dyDescent="0.25">
      <c r="A1" s="86"/>
      <c r="B1" s="86"/>
      <c r="C1" s="86"/>
      <c r="D1" s="86"/>
      <c r="E1" s="86"/>
      <c r="F1" s="86"/>
      <c r="G1" s="86"/>
      <c r="H1" s="86"/>
      <c r="I1" s="86"/>
      <c r="J1" s="86"/>
      <c r="W1" s="1"/>
    </row>
    <row r="2" spans="1:35" ht="12.75" customHeight="1" x14ac:dyDescent="0.25">
      <c r="A2" s="88" t="s">
        <v>20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</row>
    <row r="3" spans="1:35" ht="18.75" x14ac:dyDescent="0.25">
      <c r="A3" s="88">
        <v>2024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</row>
    <row r="4" spans="1:35" x14ac:dyDescent="0.25">
      <c r="A4" s="87"/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15"/>
      <c r="AA4" s="15"/>
      <c r="AB4" s="15"/>
      <c r="AC4" s="15"/>
      <c r="AD4" s="15"/>
      <c r="AE4" s="15"/>
      <c r="AF4" s="15"/>
      <c r="AG4" s="15"/>
    </row>
    <row r="5" spans="1:35" ht="12.75" customHeight="1" thickBot="1" x14ac:dyDescent="0.3">
      <c r="I5" s="3"/>
      <c r="P5" s="3"/>
      <c r="W5" s="3"/>
    </row>
    <row r="6" spans="1:35" ht="30" customHeight="1" thickBot="1" x14ac:dyDescent="0.3">
      <c r="A6" s="74" t="s">
        <v>1</v>
      </c>
      <c r="B6" s="76" t="s">
        <v>4</v>
      </c>
      <c r="C6" s="94" t="s">
        <v>5</v>
      </c>
      <c r="D6" s="96" t="s">
        <v>0</v>
      </c>
      <c r="E6" s="89" t="s">
        <v>25</v>
      </c>
      <c r="F6" s="90"/>
      <c r="G6" s="90"/>
      <c r="H6" s="90"/>
      <c r="I6" s="90"/>
      <c r="J6" s="90"/>
      <c r="K6" s="91"/>
      <c r="L6" s="89" t="s">
        <v>26</v>
      </c>
      <c r="M6" s="90"/>
      <c r="N6" s="90"/>
      <c r="O6" s="90"/>
      <c r="P6" s="90"/>
      <c r="Q6" s="90"/>
      <c r="R6" s="91"/>
      <c r="S6" s="89" t="s">
        <v>28</v>
      </c>
      <c r="T6" s="90"/>
      <c r="U6" s="90"/>
      <c r="V6" s="90"/>
      <c r="W6" s="90"/>
      <c r="X6" s="90"/>
      <c r="Y6" s="91"/>
      <c r="Z6" s="89" t="s">
        <v>29</v>
      </c>
      <c r="AA6" s="90"/>
      <c r="AB6" s="90"/>
      <c r="AC6" s="90"/>
      <c r="AD6" s="90"/>
      <c r="AE6" s="90"/>
      <c r="AF6" s="91"/>
      <c r="AG6" s="78" t="s">
        <v>19</v>
      </c>
      <c r="AH6" s="92" t="s">
        <v>7</v>
      </c>
    </row>
    <row r="7" spans="1:35" ht="36" customHeight="1" thickBot="1" x14ac:dyDescent="0.3">
      <c r="A7" s="75"/>
      <c r="B7" s="77"/>
      <c r="C7" s="95"/>
      <c r="D7" s="97"/>
      <c r="E7" s="43" t="s">
        <v>21</v>
      </c>
      <c r="F7" s="40" t="s">
        <v>22</v>
      </c>
      <c r="G7" s="41" t="s">
        <v>24</v>
      </c>
      <c r="H7" s="40" t="s">
        <v>23</v>
      </c>
      <c r="I7" s="44" t="s">
        <v>2</v>
      </c>
      <c r="J7" s="45" t="s">
        <v>6</v>
      </c>
      <c r="K7" s="46" t="s">
        <v>9</v>
      </c>
      <c r="L7" s="43" t="s">
        <v>21</v>
      </c>
      <c r="M7" s="40" t="s">
        <v>22</v>
      </c>
      <c r="N7" s="41" t="s">
        <v>24</v>
      </c>
      <c r="O7" s="40" t="s">
        <v>23</v>
      </c>
      <c r="P7" s="44" t="s">
        <v>2</v>
      </c>
      <c r="Q7" s="45" t="s">
        <v>6</v>
      </c>
      <c r="R7" s="46" t="s">
        <v>9</v>
      </c>
      <c r="S7" s="43" t="s">
        <v>21</v>
      </c>
      <c r="T7" s="40" t="s">
        <v>22</v>
      </c>
      <c r="U7" s="41" t="s">
        <v>24</v>
      </c>
      <c r="V7" s="40" t="s">
        <v>23</v>
      </c>
      <c r="W7" s="44" t="s">
        <v>2</v>
      </c>
      <c r="X7" s="45" t="s">
        <v>6</v>
      </c>
      <c r="Y7" s="55" t="s">
        <v>9</v>
      </c>
      <c r="Z7" s="56" t="s">
        <v>21</v>
      </c>
      <c r="AA7" s="57" t="s">
        <v>22</v>
      </c>
      <c r="AB7" s="42" t="s">
        <v>24</v>
      </c>
      <c r="AC7" s="57" t="s">
        <v>23</v>
      </c>
      <c r="AD7" s="4" t="s">
        <v>2</v>
      </c>
      <c r="AE7" s="5" t="s">
        <v>6</v>
      </c>
      <c r="AF7" s="6" t="s">
        <v>9</v>
      </c>
      <c r="AG7" s="79"/>
      <c r="AH7" s="93"/>
    </row>
    <row r="8" spans="1:35" ht="42.75" customHeight="1" x14ac:dyDescent="0.25">
      <c r="A8" s="28">
        <v>1</v>
      </c>
      <c r="B8" s="30" t="s">
        <v>10</v>
      </c>
      <c r="C8" s="11" t="s">
        <v>8</v>
      </c>
      <c r="D8" s="12">
        <v>1</v>
      </c>
      <c r="E8" s="35" t="s">
        <v>27</v>
      </c>
      <c r="F8" s="11" t="s">
        <v>27</v>
      </c>
      <c r="G8" s="11" t="s">
        <v>27</v>
      </c>
      <c r="H8" s="11" t="str">
        <f>IF(K8="","",(IFERROR(IF(K8&lt;=$AH8,"SI","NO"),"")))</f>
        <v>SI</v>
      </c>
      <c r="I8" s="48">
        <v>75883</v>
      </c>
      <c r="J8" s="49">
        <f t="shared" ref="J8:J15" si="0">I8*0.19</f>
        <v>14417.77</v>
      </c>
      <c r="K8" s="52">
        <f t="shared" ref="K8:K15" si="1">I8+J8</f>
        <v>90300.77</v>
      </c>
      <c r="L8" s="35" t="s">
        <v>27</v>
      </c>
      <c r="M8" s="11" t="s">
        <v>27</v>
      </c>
      <c r="N8" s="11" t="s">
        <v>27</v>
      </c>
      <c r="O8" s="11" t="str">
        <f>IF(R8="","",(IFERROR(IF(R8&lt;=$AH8,"SI","NO"),"")))</f>
        <v>SI</v>
      </c>
      <c r="P8" s="48">
        <v>120000</v>
      </c>
      <c r="Q8" s="49">
        <v>0</v>
      </c>
      <c r="R8" s="52">
        <v>120000</v>
      </c>
      <c r="S8" s="35" t="s">
        <v>27</v>
      </c>
      <c r="T8" s="11" t="s">
        <v>27</v>
      </c>
      <c r="U8" s="11" t="s">
        <v>27</v>
      </c>
      <c r="V8" s="11" t="str">
        <f>IF(Y8="","",(IFERROR(IF(Y8&lt;=$AH8,"SI","NO"),"")))</f>
        <v>SI</v>
      </c>
      <c r="W8" s="48">
        <v>98448</v>
      </c>
      <c r="X8" s="49">
        <v>18705.12</v>
      </c>
      <c r="Y8" s="52">
        <v>117153.42</v>
      </c>
      <c r="Z8" s="35" t="s">
        <v>27</v>
      </c>
      <c r="AA8" s="11" t="s">
        <v>27</v>
      </c>
      <c r="AB8" s="11" t="s">
        <v>27</v>
      </c>
      <c r="AC8" s="11" t="str">
        <f>IF(AF8="","",(IFERROR(IF(AF8&lt;=$AH8,"SI","NO"),"")))</f>
        <v>SI</v>
      </c>
      <c r="AD8" s="49">
        <v>103000</v>
      </c>
      <c r="AE8" s="49">
        <f t="shared" ref="AE8:AE15" si="2">AD8*0.19</f>
        <v>19570</v>
      </c>
      <c r="AF8" s="50">
        <f t="shared" ref="AF8:AF15" si="3">AD8+AE8</f>
        <v>122570</v>
      </c>
      <c r="AG8" s="17">
        <v>103411.5</v>
      </c>
      <c r="AH8" s="25">
        <v>123059.685</v>
      </c>
      <c r="AI8" s="10"/>
    </row>
    <row r="9" spans="1:35" ht="42.75" customHeight="1" x14ac:dyDescent="0.25">
      <c r="A9" s="28">
        <v>2</v>
      </c>
      <c r="B9" s="31" t="s">
        <v>11</v>
      </c>
      <c r="C9" s="18" t="s">
        <v>8</v>
      </c>
      <c r="D9" s="13">
        <v>1</v>
      </c>
      <c r="E9" s="36" t="s">
        <v>27</v>
      </c>
      <c r="F9" s="18" t="s">
        <v>27</v>
      </c>
      <c r="G9" s="18" t="s">
        <v>27</v>
      </c>
      <c r="H9" s="18" t="str">
        <f t="shared" ref="H9:H15" si="4">IF(K9="","",(IFERROR(IF(K9&lt;=$AH9,"SI","NO"),"")))</f>
        <v>SI</v>
      </c>
      <c r="I9" s="47">
        <v>111497</v>
      </c>
      <c r="J9" s="9">
        <f t="shared" si="0"/>
        <v>21184.43</v>
      </c>
      <c r="K9" s="53">
        <f t="shared" si="1"/>
        <v>132681.43</v>
      </c>
      <c r="L9" s="36" t="s">
        <v>27</v>
      </c>
      <c r="M9" s="18" t="s">
        <v>27</v>
      </c>
      <c r="N9" s="18" t="s">
        <v>27</v>
      </c>
      <c r="O9" s="18" t="str">
        <f t="shared" ref="O9:O15" si="5">IF(R9="","",(IFERROR(IF(R9&lt;=$AH9,"SI","NO"),"")))</f>
        <v>SI</v>
      </c>
      <c r="P9" s="47">
        <v>178000</v>
      </c>
      <c r="Q9" s="9">
        <v>0</v>
      </c>
      <c r="R9" s="53">
        <v>178000</v>
      </c>
      <c r="S9" s="36" t="s">
        <v>27</v>
      </c>
      <c r="T9" s="18" t="s">
        <v>27</v>
      </c>
      <c r="U9" s="18" t="s">
        <v>27</v>
      </c>
      <c r="V9" s="18" t="str">
        <f t="shared" ref="V9:V15" si="6">IF(Y9="","",(IFERROR(IF(Y9&lt;=$AH9,"SI","NO"),"")))</f>
        <v>SI</v>
      </c>
      <c r="W9" s="47">
        <v>145404</v>
      </c>
      <c r="X9" s="9">
        <v>27626.760000000002</v>
      </c>
      <c r="Y9" s="53">
        <v>173030.76</v>
      </c>
      <c r="Z9" s="36" t="s">
        <v>27</v>
      </c>
      <c r="AA9" s="18" t="s">
        <v>27</v>
      </c>
      <c r="AB9" s="18" t="s">
        <v>27</v>
      </c>
      <c r="AC9" s="18" t="str">
        <f t="shared" ref="AC9:AC15" si="7">IF(AF9="","",(IFERROR(IF(AF9&lt;=$AH9,"SI","NO"),"")))</f>
        <v>SI</v>
      </c>
      <c r="AD9" s="9">
        <v>151000</v>
      </c>
      <c r="AE9" s="9">
        <f t="shared" si="2"/>
        <v>28690</v>
      </c>
      <c r="AF9" s="16">
        <f t="shared" si="3"/>
        <v>179690</v>
      </c>
      <c r="AG9" s="17">
        <v>152735.25</v>
      </c>
      <c r="AH9" s="25">
        <v>181754.94750000001</v>
      </c>
      <c r="AI9" s="10"/>
    </row>
    <row r="10" spans="1:35" ht="42.75" customHeight="1" x14ac:dyDescent="0.25">
      <c r="A10" s="28">
        <v>3</v>
      </c>
      <c r="B10" s="31" t="s">
        <v>12</v>
      </c>
      <c r="C10" s="18" t="s">
        <v>8</v>
      </c>
      <c r="D10" s="13">
        <v>1</v>
      </c>
      <c r="E10" s="36" t="s">
        <v>27</v>
      </c>
      <c r="F10" s="18" t="s">
        <v>27</v>
      </c>
      <c r="G10" s="18" t="s">
        <v>27</v>
      </c>
      <c r="H10" s="18" t="str">
        <f t="shared" si="4"/>
        <v>SI</v>
      </c>
      <c r="I10" s="47">
        <v>48953</v>
      </c>
      <c r="J10" s="9">
        <f t="shared" si="0"/>
        <v>9301.07</v>
      </c>
      <c r="K10" s="53">
        <f t="shared" si="1"/>
        <v>58254.07</v>
      </c>
      <c r="L10" s="36" t="s">
        <v>27</v>
      </c>
      <c r="M10" s="18" t="s">
        <v>27</v>
      </c>
      <c r="N10" s="18" t="s">
        <v>27</v>
      </c>
      <c r="O10" s="18" t="str">
        <f t="shared" si="5"/>
        <v>SI</v>
      </c>
      <c r="P10" s="47">
        <v>50000</v>
      </c>
      <c r="Q10" s="9">
        <v>0</v>
      </c>
      <c r="R10" s="53">
        <v>50000</v>
      </c>
      <c r="S10" s="36" t="s">
        <v>27</v>
      </c>
      <c r="T10" s="18" t="s">
        <v>27</v>
      </c>
      <c r="U10" s="18" t="s">
        <v>27</v>
      </c>
      <c r="V10" s="18" t="str">
        <f t="shared" si="6"/>
        <v>SI</v>
      </c>
      <c r="W10" s="47">
        <v>63840</v>
      </c>
      <c r="X10" s="9">
        <v>12129.6</v>
      </c>
      <c r="Y10" s="53">
        <v>75969.600000000006</v>
      </c>
      <c r="Z10" s="36" t="s">
        <v>27</v>
      </c>
      <c r="AA10" s="18" t="s">
        <v>27</v>
      </c>
      <c r="AB10" s="18" t="s">
        <v>27</v>
      </c>
      <c r="AC10" s="18" t="str">
        <f t="shared" si="7"/>
        <v>SI</v>
      </c>
      <c r="AD10" s="9">
        <v>66500</v>
      </c>
      <c r="AE10" s="9">
        <f t="shared" si="2"/>
        <v>12635</v>
      </c>
      <c r="AF10" s="16">
        <f t="shared" si="3"/>
        <v>79135</v>
      </c>
      <c r="AG10" s="17">
        <v>67058.75</v>
      </c>
      <c r="AH10" s="25">
        <v>79799.912500000006</v>
      </c>
      <c r="AI10" s="10"/>
    </row>
    <row r="11" spans="1:35" ht="42.75" customHeight="1" x14ac:dyDescent="0.25">
      <c r="A11" s="28">
        <v>4</v>
      </c>
      <c r="B11" s="31" t="s">
        <v>13</v>
      </c>
      <c r="C11" s="18" t="s">
        <v>8</v>
      </c>
      <c r="D11" s="8">
        <v>1</v>
      </c>
      <c r="E11" s="37" t="s">
        <v>27</v>
      </c>
      <c r="F11" s="7" t="s">
        <v>27</v>
      </c>
      <c r="G11" s="7" t="s">
        <v>27</v>
      </c>
      <c r="H11" s="7" t="str">
        <f t="shared" si="4"/>
        <v>SI</v>
      </c>
      <c r="I11" s="47">
        <v>46538</v>
      </c>
      <c r="J11" s="9">
        <f t="shared" si="0"/>
        <v>8842.2199999999993</v>
      </c>
      <c r="K11" s="53">
        <f t="shared" si="1"/>
        <v>55380.22</v>
      </c>
      <c r="L11" s="37" t="s">
        <v>27</v>
      </c>
      <c r="M11" s="7" t="s">
        <v>27</v>
      </c>
      <c r="N11" s="7" t="s">
        <v>27</v>
      </c>
      <c r="O11" s="7" t="str">
        <f t="shared" si="5"/>
        <v>SI</v>
      </c>
      <c r="P11" s="47">
        <v>44550</v>
      </c>
      <c r="Q11" s="9">
        <v>0</v>
      </c>
      <c r="R11" s="53">
        <v>44550</v>
      </c>
      <c r="S11" s="37" t="s">
        <v>27</v>
      </c>
      <c r="T11" s="7" t="s">
        <v>27</v>
      </c>
      <c r="U11" s="7" t="s">
        <v>27</v>
      </c>
      <c r="V11" s="7" t="str">
        <f t="shared" si="6"/>
        <v>SI</v>
      </c>
      <c r="W11" s="47">
        <v>60690</v>
      </c>
      <c r="X11" s="9">
        <v>11531.1</v>
      </c>
      <c r="Y11" s="53">
        <v>72222.399999999994</v>
      </c>
      <c r="Z11" s="37" t="s">
        <v>27</v>
      </c>
      <c r="AA11" s="7" t="s">
        <v>27</v>
      </c>
      <c r="AB11" s="7" t="s">
        <v>27</v>
      </c>
      <c r="AC11" s="7" t="str">
        <f t="shared" si="7"/>
        <v>SI</v>
      </c>
      <c r="AD11" s="9">
        <v>63500</v>
      </c>
      <c r="AE11" s="9">
        <f t="shared" si="2"/>
        <v>12065</v>
      </c>
      <c r="AF11" s="16">
        <f t="shared" si="3"/>
        <v>75565</v>
      </c>
      <c r="AG11" s="17">
        <v>63750</v>
      </c>
      <c r="AH11" s="25">
        <v>75862.5</v>
      </c>
      <c r="AI11" s="10"/>
    </row>
    <row r="12" spans="1:35" ht="42.75" customHeight="1" x14ac:dyDescent="0.25">
      <c r="A12" s="28">
        <v>5</v>
      </c>
      <c r="B12" s="31" t="s">
        <v>14</v>
      </c>
      <c r="C12" s="18" t="s">
        <v>18</v>
      </c>
      <c r="D12" s="13">
        <v>1</v>
      </c>
      <c r="E12" s="36" t="s">
        <v>27</v>
      </c>
      <c r="F12" s="18" t="s">
        <v>27</v>
      </c>
      <c r="G12" s="18" t="s">
        <v>27</v>
      </c>
      <c r="H12" s="18" t="str">
        <f t="shared" si="4"/>
        <v>SI</v>
      </c>
      <c r="I12" s="47">
        <v>182382</v>
      </c>
      <c r="J12" s="9">
        <f t="shared" si="0"/>
        <v>34652.58</v>
      </c>
      <c r="K12" s="53">
        <f t="shared" si="1"/>
        <v>217034.58000000002</v>
      </c>
      <c r="L12" s="36" t="s">
        <v>27</v>
      </c>
      <c r="M12" s="18" t="s">
        <v>27</v>
      </c>
      <c r="N12" s="18" t="s">
        <v>27</v>
      </c>
      <c r="O12" s="18" t="str">
        <f t="shared" si="5"/>
        <v>SI</v>
      </c>
      <c r="P12" s="47">
        <v>288000</v>
      </c>
      <c r="Q12" s="9">
        <v>0</v>
      </c>
      <c r="R12" s="53">
        <v>288000</v>
      </c>
      <c r="S12" s="36" t="s">
        <v>27</v>
      </c>
      <c r="T12" s="18" t="s">
        <v>27</v>
      </c>
      <c r="U12" s="18" t="s">
        <v>27</v>
      </c>
      <c r="V12" s="18" t="str">
        <f t="shared" si="6"/>
        <v>SI</v>
      </c>
      <c r="W12" s="47">
        <v>237846</v>
      </c>
      <c r="X12" s="9">
        <v>45190.74</v>
      </c>
      <c r="Y12" s="53">
        <v>283036.74</v>
      </c>
      <c r="Z12" s="36" t="s">
        <v>27</v>
      </c>
      <c r="AA12" s="18" t="s">
        <v>27</v>
      </c>
      <c r="AB12" s="18" t="s">
        <v>27</v>
      </c>
      <c r="AC12" s="18" t="str">
        <f t="shared" si="7"/>
        <v>SI</v>
      </c>
      <c r="AD12" s="9">
        <v>248500</v>
      </c>
      <c r="AE12" s="9">
        <f t="shared" si="2"/>
        <v>47215</v>
      </c>
      <c r="AF12" s="16">
        <f t="shared" si="3"/>
        <v>295715</v>
      </c>
      <c r="AG12" s="17">
        <v>249838.25</v>
      </c>
      <c r="AH12" s="25">
        <v>297307.51750000002</v>
      </c>
      <c r="AI12" s="10"/>
    </row>
    <row r="13" spans="1:35" ht="42.75" customHeight="1" x14ac:dyDescent="0.25">
      <c r="A13" s="28">
        <v>6</v>
      </c>
      <c r="B13" s="31" t="s">
        <v>15</v>
      </c>
      <c r="C13" s="18" t="s">
        <v>8</v>
      </c>
      <c r="D13" s="8">
        <v>1</v>
      </c>
      <c r="E13" s="37" t="s">
        <v>27</v>
      </c>
      <c r="F13" s="7" t="s">
        <v>27</v>
      </c>
      <c r="G13" s="7" t="s">
        <v>27</v>
      </c>
      <c r="H13" s="7" t="str">
        <f t="shared" si="4"/>
        <v>SI</v>
      </c>
      <c r="I13" s="47">
        <v>53515</v>
      </c>
      <c r="J13" s="9">
        <f t="shared" si="0"/>
        <v>10167.85</v>
      </c>
      <c r="K13" s="53">
        <f t="shared" si="1"/>
        <v>63682.85</v>
      </c>
      <c r="L13" s="37" t="s">
        <v>27</v>
      </c>
      <c r="M13" s="7" t="s">
        <v>27</v>
      </c>
      <c r="N13" s="7" t="s">
        <v>27</v>
      </c>
      <c r="O13" s="7" t="str">
        <f t="shared" si="5"/>
        <v>SI</v>
      </c>
      <c r="P13" s="47">
        <v>70000</v>
      </c>
      <c r="Q13" s="9">
        <v>0</v>
      </c>
      <c r="R13" s="53">
        <v>70000</v>
      </c>
      <c r="S13" s="37" t="s">
        <v>27</v>
      </c>
      <c r="T13" s="7" t="s">
        <v>27</v>
      </c>
      <c r="U13" s="7" t="s">
        <v>27</v>
      </c>
      <c r="V13" s="7" t="str">
        <f t="shared" si="6"/>
        <v>SI</v>
      </c>
      <c r="W13" s="47">
        <v>69790</v>
      </c>
      <c r="X13" s="9">
        <v>13260.1</v>
      </c>
      <c r="Y13" s="53">
        <v>83050.399999999994</v>
      </c>
      <c r="Z13" s="37" t="s">
        <v>27</v>
      </c>
      <c r="AA13" s="7" t="s">
        <v>27</v>
      </c>
      <c r="AB13" s="7" t="s">
        <v>27</v>
      </c>
      <c r="AC13" s="7" t="str">
        <f t="shared" si="7"/>
        <v>SI</v>
      </c>
      <c r="AD13" s="9">
        <v>72000</v>
      </c>
      <c r="AE13" s="9">
        <f t="shared" si="2"/>
        <v>13680</v>
      </c>
      <c r="AF13" s="16">
        <f t="shared" si="3"/>
        <v>85680</v>
      </c>
      <c r="AG13" s="17">
        <v>73308.75</v>
      </c>
      <c r="AH13" s="25">
        <v>87237.412500000006</v>
      </c>
      <c r="AI13" s="10"/>
    </row>
    <row r="14" spans="1:35" ht="42.75" customHeight="1" x14ac:dyDescent="0.25">
      <c r="A14" s="28">
        <v>7</v>
      </c>
      <c r="B14" s="31" t="s">
        <v>16</v>
      </c>
      <c r="C14" s="18" t="s">
        <v>8</v>
      </c>
      <c r="D14" s="13">
        <v>1</v>
      </c>
      <c r="E14" s="36" t="s">
        <v>27</v>
      </c>
      <c r="F14" s="18" t="s">
        <v>27</v>
      </c>
      <c r="G14" s="18" t="s">
        <v>27</v>
      </c>
      <c r="H14" s="18" t="str">
        <f t="shared" si="4"/>
        <v>SI</v>
      </c>
      <c r="I14" s="47">
        <v>31175</v>
      </c>
      <c r="J14" s="9">
        <f t="shared" si="0"/>
        <v>5923.25</v>
      </c>
      <c r="K14" s="53">
        <f t="shared" si="1"/>
        <v>37098.25</v>
      </c>
      <c r="L14" s="36" t="s">
        <v>27</v>
      </c>
      <c r="M14" s="18" t="s">
        <v>27</v>
      </c>
      <c r="N14" s="18" t="s">
        <v>27</v>
      </c>
      <c r="O14" s="18" t="str">
        <f t="shared" si="5"/>
        <v>SI</v>
      </c>
      <c r="P14" s="47">
        <v>24000</v>
      </c>
      <c r="Q14" s="9">
        <v>0</v>
      </c>
      <c r="R14" s="53">
        <v>24000</v>
      </c>
      <c r="S14" s="36" t="s">
        <v>27</v>
      </c>
      <c r="T14" s="18" t="s">
        <v>27</v>
      </c>
      <c r="U14" s="18" t="s">
        <v>27</v>
      </c>
      <c r="V14" s="18" t="str">
        <f t="shared" si="6"/>
        <v>SI</v>
      </c>
      <c r="W14" s="47">
        <v>40656</v>
      </c>
      <c r="X14" s="9">
        <v>7724.64</v>
      </c>
      <c r="Y14" s="53">
        <v>48380.639999999999</v>
      </c>
      <c r="Z14" s="36" t="s">
        <v>27</v>
      </c>
      <c r="AA14" s="18" t="s">
        <v>27</v>
      </c>
      <c r="AB14" s="18" t="s">
        <v>27</v>
      </c>
      <c r="AC14" s="18" t="str">
        <f t="shared" si="7"/>
        <v>SI</v>
      </c>
      <c r="AD14" s="9">
        <v>41700</v>
      </c>
      <c r="AE14" s="9">
        <f t="shared" si="2"/>
        <v>7923</v>
      </c>
      <c r="AF14" s="16">
        <f t="shared" si="3"/>
        <v>49623</v>
      </c>
      <c r="AG14" s="17">
        <v>42705.75</v>
      </c>
      <c r="AH14" s="25">
        <v>50819.842499999999</v>
      </c>
      <c r="AI14" s="10"/>
    </row>
    <row r="15" spans="1:35" ht="42.75" customHeight="1" thickBot="1" x14ac:dyDescent="0.3">
      <c r="A15" s="29">
        <v>8</v>
      </c>
      <c r="B15" s="32" t="s">
        <v>17</v>
      </c>
      <c r="C15" s="19" t="s">
        <v>8</v>
      </c>
      <c r="D15" s="34">
        <v>1</v>
      </c>
      <c r="E15" s="38" t="s">
        <v>27</v>
      </c>
      <c r="F15" s="39" t="s">
        <v>27</v>
      </c>
      <c r="G15" s="39" t="s">
        <v>27</v>
      </c>
      <c r="H15" s="39" t="str">
        <f t="shared" si="4"/>
        <v>SI</v>
      </c>
      <c r="I15" s="51">
        <v>43671</v>
      </c>
      <c r="J15" s="22">
        <f t="shared" si="0"/>
        <v>8297.49</v>
      </c>
      <c r="K15" s="54">
        <f t="shared" si="1"/>
        <v>51968.49</v>
      </c>
      <c r="L15" s="38" t="s">
        <v>27</v>
      </c>
      <c r="M15" s="39" t="s">
        <v>27</v>
      </c>
      <c r="N15" s="39" t="s">
        <v>27</v>
      </c>
      <c r="O15" s="39" t="str">
        <f t="shared" si="5"/>
        <v>SI</v>
      </c>
      <c r="P15" s="51">
        <v>65000</v>
      </c>
      <c r="Q15" s="22">
        <v>0</v>
      </c>
      <c r="R15" s="54">
        <v>65000</v>
      </c>
      <c r="S15" s="38" t="s">
        <v>27</v>
      </c>
      <c r="T15" s="39" t="s">
        <v>27</v>
      </c>
      <c r="U15" s="39" t="s">
        <v>27</v>
      </c>
      <c r="V15" s="39" t="str">
        <f t="shared" si="6"/>
        <v>SI</v>
      </c>
      <c r="W15" s="51">
        <v>56952</v>
      </c>
      <c r="X15" s="22">
        <v>10820.880000000001</v>
      </c>
      <c r="Y15" s="54">
        <v>67772.88</v>
      </c>
      <c r="Z15" s="38" t="s">
        <v>27</v>
      </c>
      <c r="AA15" s="39" t="s">
        <v>27</v>
      </c>
      <c r="AB15" s="39" t="s">
        <v>27</v>
      </c>
      <c r="AC15" s="39" t="str">
        <f t="shared" si="7"/>
        <v>SI</v>
      </c>
      <c r="AD15" s="22">
        <v>58000</v>
      </c>
      <c r="AE15" s="22">
        <f t="shared" si="2"/>
        <v>11020</v>
      </c>
      <c r="AF15" s="23">
        <f t="shared" si="3"/>
        <v>69020</v>
      </c>
      <c r="AG15" s="24">
        <v>59823.75</v>
      </c>
      <c r="AH15" s="26">
        <v>71190.262500000012</v>
      </c>
      <c r="AI15" s="10"/>
    </row>
    <row r="16" spans="1:35" ht="48" customHeight="1" thickBot="1" x14ac:dyDescent="0.3">
      <c r="A16" s="80"/>
      <c r="B16" s="81"/>
      <c r="C16" s="81"/>
      <c r="D16" s="81"/>
      <c r="E16" s="33"/>
      <c r="F16" s="33"/>
      <c r="G16" s="33"/>
      <c r="H16" s="33"/>
      <c r="I16" s="82" t="s">
        <v>3</v>
      </c>
      <c r="J16" s="83"/>
      <c r="K16" s="14">
        <f>SUM(K8:K15)</f>
        <v>706400.66</v>
      </c>
      <c r="L16" s="33"/>
      <c r="M16" s="33"/>
      <c r="N16" s="33"/>
      <c r="O16" s="33"/>
      <c r="P16" s="82" t="s">
        <v>3</v>
      </c>
      <c r="Q16" s="83"/>
      <c r="R16" s="14">
        <f>SUM(R8:R15)</f>
        <v>839550</v>
      </c>
      <c r="S16" s="33"/>
      <c r="T16" s="33"/>
      <c r="U16" s="33"/>
      <c r="V16" s="33"/>
      <c r="W16" s="84" t="s">
        <v>3</v>
      </c>
      <c r="X16" s="85"/>
      <c r="Y16" s="58">
        <f>SUM(Y8:Y15)</f>
        <v>920616.84000000008</v>
      </c>
      <c r="Z16" s="33"/>
      <c r="AA16" s="33"/>
      <c r="AB16" s="33"/>
      <c r="AC16" s="33"/>
      <c r="AD16" s="82" t="s">
        <v>3</v>
      </c>
      <c r="AE16" s="83"/>
      <c r="AF16" s="20">
        <f>SUM(AF8:AF15)</f>
        <v>956998</v>
      </c>
      <c r="AG16" s="27"/>
      <c r="AH16" s="21">
        <v>967032.08000000007</v>
      </c>
      <c r="AI16" s="10"/>
    </row>
    <row r="19" spans="2:3" ht="13.5" thickBot="1" x14ac:dyDescent="0.3"/>
    <row r="20" spans="2:3" x14ac:dyDescent="0.25">
      <c r="B20" s="59" t="s">
        <v>30</v>
      </c>
      <c r="C20" s="60">
        <v>967032.08000000007</v>
      </c>
    </row>
    <row r="21" spans="2:3" ht="13.5" thickBot="1" x14ac:dyDescent="0.3">
      <c r="B21" s="61" t="s">
        <v>31</v>
      </c>
      <c r="C21" s="62">
        <f>C20*0.8</f>
        <v>773625.66400000011</v>
      </c>
    </row>
    <row r="22" spans="2:3" ht="13.5" thickBot="1" x14ac:dyDescent="0.3">
      <c r="B22" s="65" t="s">
        <v>32</v>
      </c>
      <c r="C22" s="66">
        <v>4</v>
      </c>
    </row>
    <row r="23" spans="2:3" ht="6.75" customHeight="1" thickBot="1" x14ac:dyDescent="0.3">
      <c r="B23" s="67"/>
      <c r="C23" s="67"/>
    </row>
    <row r="24" spans="2:3" ht="18.75" customHeight="1" thickBot="1" x14ac:dyDescent="0.3">
      <c r="B24" s="70" t="s">
        <v>33</v>
      </c>
      <c r="C24" s="71">
        <v>3</v>
      </c>
    </row>
    <row r="25" spans="2:3" x14ac:dyDescent="0.25">
      <c r="B25" s="68" t="s">
        <v>26</v>
      </c>
      <c r="C25" s="69">
        <v>839550</v>
      </c>
    </row>
    <row r="26" spans="2:3" x14ac:dyDescent="0.25">
      <c r="B26" s="37" t="s">
        <v>28</v>
      </c>
      <c r="C26" s="63">
        <v>920617</v>
      </c>
    </row>
    <row r="27" spans="2:3" ht="13.5" thickBot="1" x14ac:dyDescent="0.3">
      <c r="B27" s="38" t="s">
        <v>29</v>
      </c>
      <c r="C27" s="64">
        <v>956998</v>
      </c>
    </row>
    <row r="28" spans="2:3" ht="13.5" thickBot="1" x14ac:dyDescent="0.3"/>
    <row r="29" spans="2:3" ht="26.25" thickBot="1" x14ac:dyDescent="0.3">
      <c r="B29" s="70" t="s">
        <v>34</v>
      </c>
      <c r="C29" s="71">
        <v>1</v>
      </c>
    </row>
    <row r="30" spans="2:3" ht="13.5" thickBot="1" x14ac:dyDescent="0.3">
      <c r="B30" s="72" t="s">
        <v>25</v>
      </c>
      <c r="C30" s="73">
        <v>706400.66</v>
      </c>
    </row>
  </sheetData>
  <mergeCells count="19">
    <mergeCell ref="A1:J1"/>
    <mergeCell ref="A4:Y4"/>
    <mergeCell ref="A2:AH2"/>
    <mergeCell ref="A3:AH3"/>
    <mergeCell ref="S6:Y6"/>
    <mergeCell ref="Z6:AF6"/>
    <mergeCell ref="E6:K6"/>
    <mergeCell ref="L6:R6"/>
    <mergeCell ref="AH6:AH7"/>
    <mergeCell ref="C6:C7"/>
    <mergeCell ref="D6:D7"/>
    <mergeCell ref="A6:A7"/>
    <mergeCell ref="B6:B7"/>
    <mergeCell ref="AG6:AG7"/>
    <mergeCell ref="A16:D16"/>
    <mergeCell ref="I16:J16"/>
    <mergeCell ref="W16:X16"/>
    <mergeCell ref="P16:Q16"/>
    <mergeCell ref="AD16:AE16"/>
  </mergeCells>
  <conditionalFormatting sqref="E8:H15">
    <cfRule type="containsText" dxfId="8" priority="1" operator="containsText" text="NO">
      <formula>NOT(ISERROR(SEARCH("NO",E8)))</formula>
    </cfRule>
    <cfRule type="containsText" dxfId="7" priority="2" operator="containsText" text="SI">
      <formula>NOT(ISERROR(SEARCH("SI",E8)))</formula>
    </cfRule>
  </conditionalFormatting>
  <conditionalFormatting sqref="L8:O15">
    <cfRule type="containsText" dxfId="6" priority="7" operator="containsText" text="NO">
      <formula>NOT(ISERROR(SEARCH("NO",L8)))</formula>
    </cfRule>
    <cfRule type="containsText" dxfId="5" priority="8" operator="containsText" text="SI">
      <formula>NOT(ISERROR(SEARCH("SI",L8)))</formula>
    </cfRule>
  </conditionalFormatting>
  <conditionalFormatting sqref="O8:O15">
    <cfRule type="containsText" dxfId="4" priority="10" operator="containsText" text="NO">
      <formula>NOT(ISERROR(SEARCH("NO",O8)))</formula>
    </cfRule>
  </conditionalFormatting>
  <conditionalFormatting sqref="S8:V15">
    <cfRule type="containsText" dxfId="3" priority="5" operator="containsText" text="NO">
      <formula>NOT(ISERROR(SEARCH("NO",S8)))</formula>
    </cfRule>
    <cfRule type="containsText" dxfId="2" priority="6" operator="containsText" text="SI">
      <formula>NOT(ISERROR(SEARCH("SI",S8)))</formula>
    </cfRule>
  </conditionalFormatting>
  <conditionalFormatting sqref="Z8:AC15">
    <cfRule type="containsText" dxfId="1" priority="3" operator="containsText" text="NO">
      <formula>NOT(ISERROR(SEARCH("NO",Z8)))</formula>
    </cfRule>
    <cfRule type="containsText" dxfId="0" priority="4" operator="containsText" text="SI">
      <formula>NOT(ISERROR(SEARCH("SI",Z8)))</formula>
    </cfRule>
  </conditionalFormatting>
  <pageMargins left="0.7" right="0.7" top="0.75" bottom="0.75" header="0.3" footer="0.3"/>
  <pageSetup paperSize="9" scale="5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COMPARATIVO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Mayra Alexandra Barrios Dominguez</dc:creator>
  <cp:lastModifiedBy>Jasortiz</cp:lastModifiedBy>
  <cp:lastPrinted>2023-02-17T14:29:40Z</cp:lastPrinted>
  <dcterms:created xsi:type="dcterms:W3CDTF">2022-07-07T19:45:34Z</dcterms:created>
  <dcterms:modified xsi:type="dcterms:W3CDTF">2024-10-28T20:26:46Z</dcterms:modified>
</cp:coreProperties>
</file>