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6" windowHeight="11160" tabRatio="849" activeTab="17"/>
  </bookViews>
  <sheets>
    <sheet name="PRESUPUESTO " sheetId="26" r:id="rId1"/>
    <sheet name="1.1" sheetId="2" r:id="rId2"/>
    <sheet name="1.2" sheetId="3" r:id="rId3"/>
    <sheet name="1.3" sheetId="4" r:id="rId4"/>
    <sheet name="1.4" sheetId="5" r:id="rId5"/>
    <sheet name="2.1" sheetId="6" r:id="rId6"/>
    <sheet name="2.2" sheetId="7" r:id="rId7"/>
    <sheet name="2.3" sheetId="8" r:id="rId8"/>
    <sheet name="2.4" sheetId="9" r:id="rId9"/>
    <sheet name="3.1" sheetId="10" r:id="rId10"/>
    <sheet name="3.2" sheetId="16" r:id="rId11"/>
    <sheet name="3.3" sheetId="17" r:id="rId12"/>
    <sheet name="3.4" sheetId="18" r:id="rId13"/>
    <sheet name="4.1" sheetId="19" r:id="rId14"/>
    <sheet name="4.2" sheetId="20" r:id="rId15"/>
    <sheet name="4.3" sheetId="21" r:id="rId16"/>
    <sheet name="4.4" sheetId="22" r:id="rId17"/>
    <sheet name="5.1" sheetId="23" r:id="rId18"/>
  </sheets>
  <externalReferences>
    <externalReference r:id="rId19"/>
  </externalReference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9" i="23" l="1"/>
  <c r="N28" i="23"/>
  <c r="N48" i="22"/>
  <c r="N48" i="21"/>
  <c r="N48" i="20"/>
  <c r="N52" i="19"/>
  <c r="N36" i="19"/>
  <c r="N37" i="19"/>
  <c r="N38" i="19"/>
  <c r="N39" i="19"/>
  <c r="N40" i="19" s="1"/>
  <c r="N48" i="18"/>
  <c r="N49" i="17"/>
  <c r="N53" i="17" s="1"/>
  <c r="N44" i="17"/>
  <c r="N35" i="17"/>
  <c r="N37" i="17" s="1"/>
  <c r="N28" i="17"/>
  <c r="N27" i="17"/>
  <c r="N30" i="17" s="1"/>
  <c r="O55" i="17"/>
  <c r="N28" i="16"/>
  <c r="N28" i="10"/>
  <c r="N49" i="9"/>
  <c r="N28" i="9"/>
  <c r="N28" i="8"/>
  <c r="N29" i="8"/>
  <c r="N49" i="7"/>
  <c r="N36" i="7"/>
  <c r="N32" i="6"/>
  <c r="N38" i="6"/>
  <c r="N39" i="6"/>
  <c r="N29" i="6"/>
  <c r="N28" i="6"/>
  <c r="N30" i="6"/>
  <c r="N49" i="5"/>
  <c r="N28" i="3"/>
  <c r="N36" i="2"/>
  <c r="N49" i="2"/>
  <c r="N55" i="17" l="1"/>
  <c r="E29" i="26"/>
  <c r="E24" i="26"/>
  <c r="E25" i="26"/>
  <c r="E26" i="26"/>
  <c r="E23" i="26"/>
  <c r="E12" i="26"/>
  <c r="E13" i="26"/>
  <c r="E14" i="26"/>
  <c r="E15" i="26"/>
  <c r="E16" i="26"/>
  <c r="E17" i="26"/>
  <c r="E18" i="26"/>
  <c r="E19" i="26"/>
  <c r="E20" i="26"/>
  <c r="E11" i="26"/>
  <c r="E6" i="26"/>
  <c r="E7" i="26"/>
  <c r="E8" i="26"/>
  <c r="E5" i="26"/>
  <c r="G30" i="26"/>
  <c r="G29" i="26"/>
  <c r="G24" i="26"/>
  <c r="G25" i="26"/>
  <c r="G26" i="26"/>
  <c r="G23" i="26"/>
  <c r="G27" i="26" s="1"/>
  <c r="G18" i="26"/>
  <c r="G19" i="26"/>
  <c r="G20" i="26"/>
  <c r="G17" i="26"/>
  <c r="G21" i="26" s="1"/>
  <c r="G12" i="26"/>
  <c r="G13" i="26"/>
  <c r="G14" i="26"/>
  <c r="G11" i="26"/>
  <c r="G6" i="26"/>
  <c r="G7" i="26"/>
  <c r="G8" i="26"/>
  <c r="G5" i="26"/>
  <c r="E3" i="26"/>
  <c r="G15" i="26" l="1"/>
  <c r="G9" i="26"/>
  <c r="G31" i="26" l="1"/>
  <c r="G34" i="26" l="1"/>
  <c r="G35" i="26" s="1"/>
  <c r="G33" i="26"/>
  <c r="G32" i="26"/>
  <c r="G36" i="26" s="1"/>
  <c r="C22" i="23" l="1"/>
  <c r="B35" i="23" s="1"/>
  <c r="C22" i="22"/>
  <c r="B35" i="22" s="1"/>
  <c r="C22" i="21"/>
  <c r="B35" i="21" s="1"/>
  <c r="C22" i="20"/>
  <c r="C22" i="19"/>
  <c r="C22" i="18"/>
  <c r="C22" i="17"/>
  <c r="B35" i="16"/>
  <c r="C22" i="16"/>
  <c r="B35" i="10"/>
  <c r="C22" i="10"/>
  <c r="C22" i="9"/>
  <c r="C22" i="8"/>
  <c r="C22" i="7"/>
  <c r="C22" i="6"/>
  <c r="C22" i="5"/>
  <c r="C22" i="4"/>
  <c r="B35" i="4" s="1"/>
  <c r="C22" i="3"/>
  <c r="C22" i="2"/>
  <c r="N53" i="23"/>
  <c r="N44" i="23"/>
  <c r="N36" i="23"/>
  <c r="N35" i="23"/>
  <c r="N37" i="23" s="1"/>
  <c r="N27" i="23"/>
  <c r="N30" i="23" s="1"/>
  <c r="L22" i="23"/>
  <c r="N52" i="22"/>
  <c r="N43" i="22"/>
  <c r="N35" i="22"/>
  <c r="N36" i="22" s="1"/>
  <c r="N27" i="22"/>
  <c r="N30" i="22" s="1"/>
  <c r="L22" i="22"/>
  <c r="N52" i="21"/>
  <c r="N43" i="21"/>
  <c r="N35" i="21"/>
  <c r="N36" i="21" s="1"/>
  <c r="N27" i="21"/>
  <c r="N30" i="21" s="1"/>
  <c r="L22" i="21"/>
  <c r="N52" i="20"/>
  <c r="N43" i="20"/>
  <c r="N35" i="20"/>
  <c r="N36" i="20" s="1"/>
  <c r="N27" i="20"/>
  <c r="N30" i="20" s="1"/>
  <c r="N56" i="19"/>
  <c r="N47" i="19"/>
  <c r="N35" i="19"/>
  <c r="N27" i="19"/>
  <c r="N30" i="19" s="1"/>
  <c r="L22" i="19"/>
  <c r="N51" i="18"/>
  <c r="N43" i="18"/>
  <c r="N35" i="18"/>
  <c r="N36" i="18" s="1"/>
  <c r="N27" i="18"/>
  <c r="N30" i="18" s="1"/>
  <c r="N48" i="16"/>
  <c r="N52" i="16" s="1"/>
  <c r="N43" i="16"/>
  <c r="N35" i="16"/>
  <c r="N36" i="16" s="1"/>
  <c r="N27" i="16"/>
  <c r="N30" i="16" s="1"/>
  <c r="N55" i="23" l="1"/>
  <c r="N54" i="22"/>
  <c r="N54" i="21"/>
  <c r="N54" i="20"/>
  <c r="N58" i="19"/>
  <c r="N53" i="18"/>
  <c r="N53" i="10"/>
  <c r="N44" i="10"/>
  <c r="N35" i="10"/>
  <c r="N37" i="10" s="1"/>
  <c r="N27" i="10"/>
  <c r="N30" i="10" s="1"/>
  <c r="N53" i="9"/>
  <c r="N44" i="9"/>
  <c r="N35" i="9"/>
  <c r="N37" i="9" s="1"/>
  <c r="N27" i="9"/>
  <c r="N30" i="9" s="1"/>
  <c r="N53" i="8"/>
  <c r="N44" i="8"/>
  <c r="N35" i="8"/>
  <c r="N37" i="8" s="1"/>
  <c r="N27" i="8"/>
  <c r="N30" i="8" s="1"/>
  <c r="N53" i="7"/>
  <c r="N44" i="7"/>
  <c r="N35" i="7"/>
  <c r="N37" i="7" s="1"/>
  <c r="N27" i="7"/>
  <c r="N30" i="7" s="1"/>
  <c r="N56" i="6"/>
  <c r="N47" i="6"/>
  <c r="N37" i="6"/>
  <c r="N40" i="6" s="1"/>
  <c r="N27" i="6"/>
  <c r="N53" i="5"/>
  <c r="N44" i="5"/>
  <c r="N37" i="5"/>
  <c r="N27" i="5"/>
  <c r="N30" i="5" s="1"/>
  <c r="N55" i="5" s="1"/>
  <c r="N53" i="4"/>
  <c r="N42" i="4"/>
  <c r="N44" i="4" s="1"/>
  <c r="N35" i="4"/>
  <c r="N37" i="4" s="1"/>
  <c r="N27" i="4"/>
  <c r="N30" i="4" s="1"/>
  <c r="N53" i="3"/>
  <c r="N42" i="3"/>
  <c r="N44" i="3" s="1"/>
  <c r="N37" i="3"/>
  <c r="N27" i="3"/>
  <c r="N30" i="3" s="1"/>
  <c r="N53" i="2"/>
  <c r="N44" i="2"/>
  <c r="N35" i="2"/>
  <c r="N37" i="2" s="1"/>
  <c r="N27" i="2"/>
  <c r="N30" i="2" s="1"/>
</calcChain>
</file>

<file path=xl/sharedStrings.xml><?xml version="1.0" encoding="utf-8"?>
<sst xmlns="http://schemas.openxmlformats.org/spreadsheetml/2006/main" count="1070" uniqueCount="172">
  <si>
    <t>FORMULARIO</t>
  </si>
  <si>
    <t>PRESUPUESTO OFICIAL</t>
  </si>
  <si>
    <t>VERSIÓN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</si>
  <si>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</si>
  <si>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</si>
  <si>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</si>
  <si>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</si>
  <si>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</si>
  <si>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</si>
  <si>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</si>
  <si>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DATOS ESPECÍFICOS</t>
  </si>
  <si>
    <t>ÍTEM</t>
  </si>
  <si>
    <t>DESCRIPCIÓN</t>
  </si>
  <si>
    <t>UNIDAD</t>
  </si>
  <si>
    <t>CANTIDAD</t>
  </si>
  <si>
    <t>I. EQUIPO</t>
  </si>
  <si>
    <t>MARCA</t>
  </si>
  <si>
    <t>TIPO</t>
  </si>
  <si>
    <t>TARIFA/HORA</t>
  </si>
  <si>
    <t>RENDIMIENTO</t>
  </si>
  <si>
    <t>Vr. UNITARIO</t>
  </si>
  <si>
    <t>HERRAMIENTA MENOR</t>
  </si>
  <si>
    <t>UNIVERSAL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</si>
  <si>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</si>
  <si>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</si>
  <si>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</si>
  <si>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</si>
  <si>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</si>
  <si>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</si>
  <si>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</si>
  <si>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</si>
  <si>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</si>
  <si>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 xml:space="preserve">TRANSPORTE </t>
  </si>
  <si>
    <t>IV. MANO DE OBRA</t>
  </si>
  <si>
    <t>TRABAJADOR</t>
  </si>
  <si>
    <t>JORNAL</t>
  </si>
  <si>
    <t>PRESTACIONES</t>
  </si>
  <si>
    <t>JORNAL TOTAL</t>
  </si>
  <si>
    <t>OPERARIO 1</t>
  </si>
  <si>
    <t>DIA</t>
  </si>
  <si>
    <t>TOTAL COSTO DIRECTO $</t>
  </si>
  <si>
    <t>Firma</t>
  </si>
  <si>
    <t>Nombre:</t>
  </si>
  <si>
    <t>Representante Legal del Contratista o su Apoderado</t>
  </si>
  <si>
    <t>Matricula No. :</t>
  </si>
  <si>
    <t xml:space="preserve"> </t>
  </si>
  <si>
    <t>M2</t>
  </si>
  <si>
    <t>UND</t>
  </si>
  <si>
    <t xml:space="preserve">DECAMETRO </t>
  </si>
  <si>
    <t>WORD SOLUTION SAS
JOSE JORGE HERNANDEZ ALANDATE
CC. 1065598466
NIT: 901697530-1 
CC. 1065598466</t>
  </si>
  <si>
    <t xml:space="preserve">MONA </t>
  </si>
  <si>
    <t xml:space="preserve">
WORD SOLUTION SAS
JOSE JORGE HERNANDEZ ALANDATE
CC. 1065598466
NIT: 901697530-1 
CC. 1065598466</t>
  </si>
  <si>
    <t>1.1</t>
  </si>
  <si>
    <t>1.2</t>
  </si>
  <si>
    <t>1.3</t>
  </si>
  <si>
    <t>2.1</t>
  </si>
  <si>
    <t>2.2</t>
  </si>
  <si>
    <t>3.1</t>
  </si>
  <si>
    <t>MARTILLO, PINZA</t>
  </si>
  <si>
    <t>4.1</t>
  </si>
  <si>
    <t>5.1</t>
  </si>
  <si>
    <t xml:space="preserve">UND </t>
  </si>
  <si>
    <t xml:space="preserve">PINZAS </t>
  </si>
  <si>
    <t>LOCALIZACIÓN - TRAZADO Y REPLANTEO</t>
  </si>
  <si>
    <t>1.4</t>
  </si>
  <si>
    <t>2.3</t>
  </si>
  <si>
    <t>2.4</t>
  </si>
  <si>
    <t>3.2</t>
  </si>
  <si>
    <t>3.3</t>
  </si>
  <si>
    <t>3.4</t>
  </si>
  <si>
    <t>4.2</t>
  </si>
  <si>
    <t>4.3</t>
  </si>
  <si>
    <t>4.4</t>
  </si>
  <si>
    <r>
      <rPr>
        <b/>
        <sz val="14"/>
        <rFont val="Arial"/>
        <family val="2"/>
      </rPr>
      <t>PRESUPUESTO OFICIAL TOTAL DEL PROYECTO $64.000.000,00</t>
    </r>
  </si>
  <si>
    <r>
      <rPr>
        <b/>
        <sz val="12"/>
        <rFont val="Arial"/>
        <family val="2"/>
      </rPr>
      <t>POR EL RUBRO PRESUPUESTAL A02-01-01-001-003-15-10 "ALCANTARILLAS Y PLANTAS DE TRATAMIENTO DE AGUA" PRESUPUESTO $64.000.000,00</t>
    </r>
  </si>
  <si>
    <r>
      <rPr>
        <b/>
        <sz val="11"/>
        <rFont val="Arial"/>
        <family val="2"/>
      </rPr>
      <t>ÍTEM</t>
    </r>
  </si>
  <si>
    <r>
      <rPr>
        <b/>
        <sz val="11"/>
        <rFont val="Arial"/>
        <family val="2"/>
      </rPr>
      <t>ACTIVIDAD</t>
    </r>
  </si>
  <si>
    <r>
      <rPr>
        <b/>
        <sz val="11"/>
        <rFont val="Arial"/>
        <family val="2"/>
      </rPr>
      <t>UND</t>
    </r>
  </si>
  <si>
    <r>
      <rPr>
        <b/>
        <sz val="11"/>
        <rFont val="Arial"/>
        <family val="2"/>
      </rPr>
      <t>CANT</t>
    </r>
  </si>
  <si>
    <r>
      <rPr>
        <b/>
        <sz val="11"/>
        <rFont val="Arial"/>
        <family val="2"/>
      </rPr>
      <t>Vr. UNITARIO</t>
    </r>
  </si>
  <si>
    <r>
      <rPr>
        <b/>
        <sz val="11"/>
        <rFont val="Arial"/>
        <family val="2"/>
      </rPr>
      <t>Vr. TOTAL</t>
    </r>
  </si>
  <si>
    <r>
      <rPr>
        <b/>
        <sz val="12"/>
        <rFont val="Arial"/>
        <family val="2"/>
      </rPr>
      <t>PRELIMINARES</t>
    </r>
  </si>
  <si>
    <r>
      <rPr>
        <sz val="10"/>
        <rFont val="Arial MT"/>
        <family val="2"/>
      </rPr>
      <t>1.1</t>
    </r>
  </si>
  <si>
    <r>
      <rPr>
        <sz val="11"/>
        <rFont val="Arial MT"/>
        <family val="2"/>
      </rPr>
      <t>M2</t>
    </r>
  </si>
  <si>
    <r>
      <rPr>
        <sz val="10"/>
        <rFont val="Arial MT"/>
        <family val="2"/>
      </rPr>
      <t>1.2</t>
    </r>
  </si>
  <si>
    <r>
      <rPr>
        <sz val="11"/>
        <rFont val="Arial MT"/>
        <family val="2"/>
      </rPr>
      <t>EXCAVACIÓN MECANICA</t>
    </r>
  </si>
  <si>
    <r>
      <rPr>
        <sz val="11"/>
        <rFont val="Arial MT"/>
        <family val="2"/>
      </rPr>
      <t>M3</t>
    </r>
  </si>
  <si>
    <r>
      <rPr>
        <sz val="10"/>
        <rFont val="Arial MT"/>
        <family val="2"/>
      </rPr>
      <t>1.3</t>
    </r>
  </si>
  <si>
    <r>
      <rPr>
        <sz val="11"/>
        <rFont val="Arial MT"/>
        <family val="2"/>
      </rPr>
      <t xml:space="preserve">EXCAVACIÓN MANUAL (0.60M a 0.80M) X (1.00M
</t>
    </r>
    <r>
      <rPr>
        <sz val="11"/>
        <rFont val="Arial MT"/>
        <family val="2"/>
      </rPr>
      <t>a 2.00M)</t>
    </r>
  </si>
  <si>
    <r>
      <rPr>
        <sz val="10"/>
        <rFont val="Arial MT"/>
        <family val="2"/>
      </rPr>
      <t>1.4</t>
    </r>
  </si>
  <si>
    <r>
      <rPr>
        <sz val="11"/>
        <rFont val="Arial MT"/>
        <family val="2"/>
      </rPr>
      <t xml:space="preserve">DESMONTE TUBERÍA NOVAFORT DE Ø 8" A Ø
</t>
    </r>
    <r>
      <rPr>
        <sz val="11"/>
        <rFont val="Arial MT"/>
        <family val="2"/>
      </rPr>
      <t>16"</t>
    </r>
  </si>
  <si>
    <r>
      <rPr>
        <sz val="11"/>
        <rFont val="Arial MT"/>
        <family val="2"/>
      </rPr>
      <t>Ml</t>
    </r>
  </si>
  <si>
    <r>
      <rPr>
        <b/>
        <i/>
        <sz val="11"/>
        <rFont val="Arial"/>
        <family val="2"/>
      </rPr>
      <t>TOTAL PRELIINARES</t>
    </r>
  </si>
  <si>
    <r>
      <rPr>
        <sz val="11"/>
        <rFont val="Arial MT"/>
        <family val="2"/>
      </rPr>
      <t>$                            -</t>
    </r>
  </si>
  <si>
    <r>
      <rPr>
        <b/>
        <sz val="12"/>
        <rFont val="Arial"/>
        <family val="2"/>
      </rPr>
      <t>ESTRUCTURA</t>
    </r>
  </si>
  <si>
    <r>
      <rPr>
        <sz val="10"/>
        <rFont val="Arial MT"/>
        <family val="2"/>
      </rPr>
      <t>2.1</t>
    </r>
  </si>
  <si>
    <r>
      <rPr>
        <sz val="11"/>
        <rFont val="Arial MT"/>
        <family val="2"/>
      </rPr>
      <t xml:space="preserve">MURO      EN      CONCRETO      DE      4.000      PSI IMPERMEABILIZADO  SEGÚN  PLANOS.  INCLUYE MANO   DE   OBRA,   FORMALETAS,   EQUIPO   Y HERRAMIENTAS    NECESARIAS,    NO    INCLUYE
</t>
    </r>
    <r>
      <rPr>
        <sz val="11"/>
        <rFont val="Arial MT"/>
        <family val="2"/>
      </rPr>
      <t>ACERO DE REFUERZO</t>
    </r>
  </si>
  <si>
    <r>
      <rPr>
        <sz val="11"/>
        <rFont val="Calibri"/>
        <family val="1"/>
      </rPr>
      <t>2.2</t>
    </r>
  </si>
  <si>
    <r>
      <rPr>
        <sz val="11"/>
        <rFont val="Arial MT"/>
        <family val="2"/>
      </rPr>
      <t xml:space="preserve">ACERO  DE  REFUERZO  ESTRUCTURAL  FY:  420 MPA   GR   60   -NTC   2289   INCLUYE   ALAMBRE
</t>
    </r>
    <r>
      <rPr>
        <sz val="11"/>
        <rFont val="Arial MT"/>
        <family val="2"/>
      </rPr>
      <t>NEGRO</t>
    </r>
  </si>
  <si>
    <r>
      <rPr>
        <sz val="11"/>
        <rFont val="Arial MT"/>
        <family val="2"/>
      </rPr>
      <t>Kg</t>
    </r>
  </si>
  <si>
    <r>
      <rPr>
        <sz val="11"/>
        <rFont val="Calibri"/>
        <family val="1"/>
      </rPr>
      <t>2.3</t>
    </r>
  </si>
  <si>
    <r>
      <rPr>
        <sz val="11"/>
        <rFont val="Arial MT"/>
        <family val="2"/>
      </rPr>
      <t xml:space="preserve">PLACA   DE   CONTRAPISO   EN   CONCRETO   DE
</t>
    </r>
    <r>
      <rPr>
        <sz val="11"/>
        <rFont val="Arial MT"/>
        <family val="2"/>
      </rPr>
      <t>3.000 PSI IMPERMEABILIZADO, SEGÚN PLANOS. INCLUYE    MANO    DE    OBRA,    FORMALETAS, EQUIPOS    Y    HERRAMIENTAS    NECESARIAS, E=0.12 M, NO INCLUYE ACERO DE REFUERZO</t>
    </r>
  </si>
  <si>
    <r>
      <rPr>
        <sz val="10"/>
        <rFont val="Arial MT"/>
        <family val="2"/>
      </rPr>
      <t>2.4</t>
    </r>
  </si>
  <si>
    <r>
      <rPr>
        <sz val="11"/>
        <rFont val="Arial MT"/>
        <family val="2"/>
      </rPr>
      <t xml:space="preserve">VIGAS   DE   CIMENTACION   EN   CONCRETO   DE
</t>
    </r>
    <r>
      <rPr>
        <sz val="11"/>
        <rFont val="Arial MT"/>
        <family val="2"/>
      </rPr>
      <t>3.000 PSI IMPERMEABILIZADO SEGÚN PLANOS. INCLUYE    MANO    DE    OBRA,    FORMALETAS, EQUIPOS  Y  HERRAMIENTAS  NECESARIAS,  NO INCLUYE ACERO DE REFUERZO.</t>
    </r>
  </si>
  <si>
    <r>
      <rPr>
        <b/>
        <i/>
        <sz val="11"/>
        <rFont val="Arial"/>
        <family val="2"/>
      </rPr>
      <t>TOTAL ESTRUCTURA</t>
    </r>
  </si>
  <si>
    <r>
      <rPr>
        <b/>
        <sz val="12"/>
        <rFont val="Arial"/>
        <family val="2"/>
      </rPr>
      <t>CIMENTACIÓN</t>
    </r>
  </si>
  <si>
    <r>
      <rPr>
        <sz val="11"/>
        <rFont val="Arial MT"/>
        <family val="2"/>
      </rPr>
      <t>3.1</t>
    </r>
  </si>
  <si>
    <r>
      <rPr>
        <sz val="11"/>
        <rFont val="Arial MT"/>
        <family val="2"/>
      </rPr>
      <t>CONCRETO CICLÓPEO</t>
    </r>
  </si>
  <si>
    <r>
      <rPr>
        <sz val="11"/>
        <rFont val="Arial MT"/>
        <family val="2"/>
      </rPr>
      <t>3.2</t>
    </r>
  </si>
  <si>
    <r>
      <rPr>
        <sz val="11"/>
        <rFont val="Arial MT"/>
        <family val="2"/>
      </rPr>
      <t>RELLENO EN RECEBO COMÚN COMPACTADO</t>
    </r>
  </si>
  <si>
    <r>
      <rPr>
        <sz val="11"/>
        <rFont val="Arial MT"/>
        <family val="2"/>
      </rPr>
      <t>3.3</t>
    </r>
  </si>
  <si>
    <r>
      <rPr>
        <sz val="11"/>
        <rFont val="Arial MT"/>
        <family val="2"/>
      </rPr>
      <t>CONCRETO  CORRIENTE  GRAVA  COMÚN  3500 PSI</t>
    </r>
  </si>
  <si>
    <r>
      <rPr>
        <sz val="11"/>
        <rFont val="Arial MT"/>
        <family val="2"/>
      </rPr>
      <t>3.4</t>
    </r>
  </si>
  <si>
    <r>
      <rPr>
        <sz val="11"/>
        <rFont val="Arial MT"/>
        <family val="2"/>
      </rPr>
      <t>SOLADO DE LIMPIEZA EN CONCRETO DE 2.000 PSI   DE   E=0.05   M   SEGÚN   PLANOS.   INCLUYE MATERIALES,   MANO   DE   OBRA,   EQUIPOS   Y HERRAMIENTAS NECESARIAS</t>
    </r>
  </si>
  <si>
    <r>
      <rPr>
        <b/>
        <i/>
        <sz val="11"/>
        <rFont val="Arial"/>
        <family val="2"/>
      </rPr>
      <t>TOTAL CIMENTACIÓN</t>
    </r>
  </si>
  <si>
    <r>
      <rPr>
        <b/>
        <sz val="12"/>
        <rFont val="Arial"/>
        <family val="2"/>
      </rPr>
      <t>INSTALACIONES HIDROSANITARIAS</t>
    </r>
  </si>
  <si>
    <r>
      <rPr>
        <sz val="11"/>
        <rFont val="Arial MT"/>
        <family val="2"/>
      </rPr>
      <t>4.1</t>
    </r>
  </si>
  <si>
    <r>
      <rPr>
        <sz val="11"/>
        <rFont val="Arial MT"/>
        <family val="2"/>
      </rPr>
      <t xml:space="preserve">CAJA  DE  INSPECCIÓN  0,8  X  0,8  H  =  1,5  -  2,0M
</t>
    </r>
    <r>
      <rPr>
        <sz val="11"/>
        <rFont val="Arial MT"/>
        <family val="2"/>
      </rPr>
      <t>INCLUYE TAPA EN CONCRETO</t>
    </r>
  </si>
  <si>
    <r>
      <rPr>
        <sz val="11"/>
        <rFont val="Arial MT"/>
        <family val="2"/>
      </rPr>
      <t>UN</t>
    </r>
  </si>
  <si>
    <r>
      <rPr>
        <sz val="11"/>
        <rFont val="Arial MT"/>
        <family val="2"/>
      </rPr>
      <t>4.2</t>
    </r>
  </si>
  <si>
    <r>
      <rPr>
        <sz val="11"/>
        <rFont val="Arial MT"/>
        <family val="2"/>
      </rPr>
      <t>TUBERÍA NOVAFORT 8", INCLUYE ACCESORIOS PARA SU CORRECTA INSTALACIÓN</t>
    </r>
  </si>
  <si>
    <r>
      <rPr>
        <sz val="11"/>
        <rFont val="Arial MT"/>
        <family val="2"/>
      </rPr>
      <t>4.3</t>
    </r>
  </si>
  <si>
    <r>
      <rPr>
        <sz val="11"/>
        <rFont val="Arial MT"/>
        <family val="2"/>
      </rPr>
      <t>CIMENTACIÓN Y ATRAQUE DE TUBERÍA</t>
    </r>
  </si>
  <si>
    <r>
      <rPr>
        <sz val="11"/>
        <rFont val="Arial MT"/>
        <family val="2"/>
      </rPr>
      <t>4.4</t>
    </r>
  </si>
  <si>
    <r>
      <rPr>
        <sz val="11"/>
        <rFont val="Arial MT"/>
        <family val="2"/>
      </rPr>
      <t xml:space="preserve">CONEXIÓN     A     RED     DE     ALCANTARILLADO
</t>
    </r>
    <r>
      <rPr>
        <sz val="11"/>
        <rFont val="Arial MT"/>
        <family val="2"/>
      </rPr>
      <t>EXISTENTE</t>
    </r>
  </si>
  <si>
    <r>
      <rPr>
        <b/>
        <i/>
        <sz val="11"/>
        <rFont val="Arial"/>
        <family val="2"/>
      </rPr>
      <t>TOTAL INSTALACIONES HIROSANITARIAS</t>
    </r>
  </si>
  <si>
    <r>
      <rPr>
        <b/>
        <sz val="12"/>
        <rFont val="Arial"/>
        <family val="2"/>
      </rPr>
      <t>ASEO Y RETIRO DE ESCOMBROS</t>
    </r>
  </si>
  <si>
    <r>
      <rPr>
        <sz val="11"/>
        <rFont val="Arial MT"/>
        <family val="2"/>
      </rPr>
      <t>5.1</t>
    </r>
  </si>
  <si>
    <r>
      <rPr>
        <sz val="11"/>
        <rFont val="Arial MT"/>
        <family val="2"/>
      </rPr>
      <t>RETIRO DE SOBRANTES FUERA DE LA UNIDAD</t>
    </r>
  </si>
  <si>
    <r>
      <rPr>
        <b/>
        <i/>
        <sz val="11"/>
        <rFont val="Arial"/>
        <family val="2"/>
      </rPr>
      <t>TOTAL ASEO Y RETIRO DE ESCOMBROS</t>
    </r>
  </si>
  <si>
    <r>
      <rPr>
        <b/>
        <sz val="12"/>
        <rFont val="Arial"/>
        <family val="2"/>
      </rPr>
      <t>VALOR TOTAL COSTOS DIRECTOS</t>
    </r>
  </si>
  <si>
    <r>
      <rPr>
        <b/>
        <sz val="12"/>
        <rFont val="Arial"/>
        <family val="2"/>
      </rPr>
      <t>ADMINISTRACIÓN</t>
    </r>
  </si>
  <si>
    <r>
      <rPr>
        <b/>
        <sz val="12"/>
        <rFont val="Arial"/>
        <family val="2"/>
      </rPr>
      <t>IMPREVISTOS</t>
    </r>
  </si>
  <si>
    <r>
      <rPr>
        <b/>
        <sz val="12"/>
        <rFont val="Arial"/>
        <family val="2"/>
      </rPr>
      <t>UTILIDAD</t>
    </r>
  </si>
  <si>
    <r>
      <rPr>
        <b/>
        <sz val="12"/>
        <rFont val="Arial"/>
        <family val="2"/>
      </rPr>
      <t>IVA SOBRE LA UTILIDAD</t>
    </r>
  </si>
  <si>
    <r>
      <rPr>
        <b/>
        <sz val="12"/>
        <rFont val="Arial"/>
        <family val="2"/>
      </rPr>
      <t>VALOR TOTAL DEL PROYECTO</t>
    </r>
  </si>
  <si>
    <t xml:space="preserve">HERRAMIENTA MENOR </t>
  </si>
  <si>
    <t xml:space="preserve">ACERO DE REFUERZO </t>
  </si>
  <si>
    <t>PLACA DE CONTRAPISO</t>
  </si>
  <si>
    <t>SOLADO DE LIMPIEZA</t>
  </si>
  <si>
    <t xml:space="preserve">TUBERIA </t>
  </si>
  <si>
    <t xml:space="preserve">COMISION TOPOGRAFICA </t>
  </si>
  <si>
    <t xml:space="preserve">AYUDANTES </t>
  </si>
  <si>
    <t xml:space="preserve">MURO EN CONCRETO 4000 PSI </t>
  </si>
  <si>
    <t xml:space="preserve">OFICIAL </t>
  </si>
  <si>
    <t>|</t>
  </si>
  <si>
    <t xml:space="preserve">VIGAS DE CIMENTACION </t>
  </si>
  <si>
    <t>PUNTILLAS</t>
  </si>
  <si>
    <t>KG</t>
  </si>
  <si>
    <t>NYLON (400m)</t>
  </si>
  <si>
    <t>Retroexcavadora 210 . Incluye operario</t>
  </si>
  <si>
    <t>AYUDANTES 4</t>
  </si>
  <si>
    <t>Vibrador de concreto (eléctrico)</t>
  </si>
  <si>
    <t>Formaleta metálica para muros y columnas</t>
  </si>
  <si>
    <t>Alquiler de pluma grua eléctrica con balde</t>
  </si>
  <si>
    <t>ANTISOL</t>
  </si>
  <si>
    <t>SIKA SEPAROL N</t>
  </si>
  <si>
    <t>M3</t>
  </si>
  <si>
    <t>CUADRILLA</t>
  </si>
  <si>
    <t>Alambre negro No. 17</t>
  </si>
  <si>
    <t xml:space="preserve">FORMALETA EN MADERA </t>
  </si>
  <si>
    <t>VIBRADOR DE CONCRETO</t>
  </si>
  <si>
    <t>COMPACTADOR (RANA )</t>
  </si>
  <si>
    <t>CONCRETO 21 MPA</t>
  </si>
  <si>
    <t xml:space="preserve">LADRILLO CORRIENTE </t>
  </si>
  <si>
    <t>CEMENTO</t>
  </si>
  <si>
    <t xml:space="preserve">GRAVA FINA </t>
  </si>
  <si>
    <t xml:space="preserve">ARENA </t>
  </si>
  <si>
    <t>REJILLA</t>
  </si>
  <si>
    <t xml:space="preserve">CUADRILLA </t>
  </si>
  <si>
    <t>ML</t>
  </si>
  <si>
    <t xml:space="preserve">VOLQUETA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</si>
</sst>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.00"/>
    <numFmt numFmtId="165" formatCode="0.0000"/>
    <numFmt numFmtId="166" formatCode="0."/>
    <numFmt numFmtId="167" formatCode="\$\ 0.00"/>
    <numFmt numFmtId="168" formatCode="0.000"/>
  </numFmts>
  <fonts count="30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Times New Roman"/>
      <charset val="204"/>
    </font>
    <font>
      <b/>
      <sz val="12"/>
      <name val="Arial"/>
      <family val="2"/>
    </font>
    <font>
      <b/>
      <i/>
      <sz val="11"/>
      <name val="Arial"/>
      <family val="2"/>
    </font>
    <font>
      <b/>
      <sz val="14"/>
      <name val="Arial"/>
    </font>
    <font>
      <b/>
      <sz val="14"/>
      <name val="Arial"/>
      <family val="2"/>
    </font>
    <font>
      <b/>
      <sz val="12"/>
      <name val="Arial"/>
    </font>
    <font>
      <b/>
      <sz val="11"/>
      <name val="Arial"/>
    </font>
    <font>
      <b/>
      <sz val="12"/>
      <color rgb="FF000000"/>
      <name val="Arial"/>
      <family val="2"/>
    </font>
    <font>
      <sz val="10"/>
      <name val="Arial MT"/>
    </font>
    <font>
      <sz val="10"/>
      <name val="Arial MT"/>
      <family val="2"/>
    </font>
    <font>
      <sz val="11"/>
      <name val="Arial MT"/>
    </font>
    <font>
      <sz val="11"/>
      <name val="Arial MT"/>
      <family val="2"/>
    </font>
    <font>
      <sz val="11"/>
      <color rgb="FF000000"/>
      <name val="Arial MT"/>
      <family val="2"/>
    </font>
    <font>
      <b/>
      <i/>
      <sz val="11"/>
      <name val="Arial"/>
    </font>
    <font>
      <sz val="11"/>
      <name val="Calibri"/>
    </font>
    <font>
      <sz val="11"/>
      <name val="Calibri"/>
      <family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1CC"/>
      </patternFill>
    </fill>
    <fill>
      <patternFill patternType="solid">
        <fgColor rgb="FFDDEBF7"/>
      </patternFill>
    </fill>
    <fill>
      <patternFill patternType="solid">
        <fgColor rgb="FFD9E0F1"/>
      </patternFill>
    </fill>
  </fills>
  <borders count="5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49">
    <xf numFmtId="0" fontId="0" fillId="0" borderId="0" xfId="0" applyAlignment="1">
      <alignment horizontal="left" vertical="top"/>
    </xf>
    <xf numFmtId="44" fontId="3" fillId="0" borderId="0" xfId="2" applyFont="1"/>
    <xf numFmtId="0" fontId="3" fillId="0" borderId="0" xfId="1" applyFont="1"/>
    <xf numFmtId="0" fontId="2" fillId="0" borderId="0" xfId="1" applyFont="1" applyAlignment="1">
      <alignment horizontal="center"/>
    </xf>
    <xf numFmtId="0" fontId="2" fillId="0" borderId="0" xfId="1" applyFont="1"/>
    <xf numFmtId="44" fontId="3" fillId="0" borderId="0" xfId="2" applyFont="1" applyAlignment="1">
      <alignment wrapText="1"/>
    </xf>
    <xf numFmtId="44" fontId="3" fillId="0" borderId="0" xfId="2" applyFont="1" applyAlignment="1">
      <alignment vertical="top"/>
    </xf>
    <xf numFmtId="0" fontId="3" fillId="0" borderId="0" xfId="1" applyFont="1" applyAlignment="1">
      <alignment vertical="top"/>
    </xf>
    <xf numFmtId="0" fontId="5" fillId="0" borderId="0" xfId="1" applyFont="1"/>
    <xf numFmtId="44" fontId="5" fillId="0" borderId="0" xfId="2" applyFont="1" applyAlignment="1">
      <alignment wrapText="1"/>
    </xf>
    <xf numFmtId="0" fontId="5" fillId="0" borderId="27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5" fillId="0" borderId="28" xfId="1" applyFont="1" applyBorder="1" applyAlignment="1">
      <alignment vertical="center"/>
    </xf>
    <xf numFmtId="44" fontId="5" fillId="0" borderId="29" xfId="2" applyFont="1" applyBorder="1" applyAlignment="1">
      <alignment vertical="center" wrapText="1"/>
    </xf>
    <xf numFmtId="0" fontId="5" fillId="0" borderId="30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5" fillId="0" borderId="31" xfId="1" applyFont="1" applyBorder="1" applyAlignment="1">
      <alignment horizontal="center" vertical="center"/>
    </xf>
    <xf numFmtId="44" fontId="5" fillId="0" borderId="32" xfId="2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/>
    </xf>
    <xf numFmtId="0" fontId="4" fillId="0" borderId="0" xfId="1" applyFont="1" applyAlignment="1">
      <alignment horizontal="center"/>
    </xf>
    <xf numFmtId="1" fontId="5" fillId="0" borderId="5" xfId="1" applyNumberFormat="1" applyFont="1" applyBorder="1" applyAlignment="1">
      <alignment horizontal="center" vertical="center"/>
    </xf>
    <xf numFmtId="0" fontId="5" fillId="0" borderId="35" xfId="2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44" fontId="5" fillId="0" borderId="36" xfId="2" applyFont="1" applyBorder="1" applyAlignment="1">
      <alignment horizontal="center" vertical="center" wrapText="1"/>
    </xf>
    <xf numFmtId="0" fontId="5" fillId="0" borderId="37" xfId="1" applyFont="1" applyBorder="1" applyAlignment="1">
      <alignment horizontal="left"/>
    </xf>
    <xf numFmtId="0" fontId="5" fillId="0" borderId="13" xfId="1" applyFont="1" applyBorder="1" applyAlignment="1">
      <alignment horizontal="center"/>
    </xf>
    <xf numFmtId="44" fontId="5" fillId="0" borderId="23" xfId="2" applyFont="1" applyBorder="1" applyAlignment="1">
      <alignment horizontal="center" wrapText="1"/>
    </xf>
    <xf numFmtId="0" fontId="5" fillId="0" borderId="27" xfId="1" applyFont="1" applyBorder="1"/>
    <xf numFmtId="0" fontId="5" fillId="0" borderId="28" xfId="1" applyFont="1" applyBorder="1"/>
    <xf numFmtId="44" fontId="5" fillId="0" borderId="29" xfId="2" applyFont="1" applyBorder="1" applyAlignment="1">
      <alignment wrapText="1"/>
    </xf>
    <xf numFmtId="0" fontId="5" fillId="0" borderId="30" xfId="1" applyFont="1" applyBorder="1"/>
    <xf numFmtId="0" fontId="5" fillId="0" borderId="8" xfId="1" applyFont="1" applyBorder="1"/>
    <xf numFmtId="44" fontId="5" fillId="0" borderId="10" xfId="2" applyFont="1" applyBorder="1" applyAlignment="1">
      <alignment wrapText="1"/>
    </xf>
    <xf numFmtId="0" fontId="5" fillId="0" borderId="33" xfId="1" applyFont="1" applyBorder="1"/>
    <xf numFmtId="44" fontId="5" fillId="0" borderId="36" xfId="2" applyFont="1" applyBorder="1" applyAlignment="1">
      <alignment wrapText="1"/>
    </xf>
    <xf numFmtId="0" fontId="9" fillId="3" borderId="38" xfId="1" applyFont="1" applyFill="1" applyBorder="1" applyAlignment="1">
      <alignment horizontal="center" vertical="center"/>
    </xf>
    <xf numFmtId="0" fontId="9" fillId="3" borderId="40" xfId="1" applyFont="1" applyFill="1" applyBorder="1" applyAlignment="1">
      <alignment horizontal="center" vertical="center" wrapText="1"/>
    </xf>
    <xf numFmtId="44" fontId="9" fillId="3" borderId="38" xfId="2" applyFont="1" applyFill="1" applyBorder="1" applyAlignment="1">
      <alignment horizontal="center" vertical="center" wrapText="1"/>
    </xf>
    <xf numFmtId="0" fontId="9" fillId="3" borderId="42" xfId="2" applyNumberFormat="1" applyFont="1" applyFill="1" applyBorder="1" applyAlignment="1">
      <alignment horizontal="center" vertical="center" wrapText="1"/>
    </xf>
    <xf numFmtId="0" fontId="9" fillId="3" borderId="47" xfId="1" applyFont="1" applyFill="1" applyBorder="1" applyAlignment="1">
      <alignment horizontal="center" vertical="center" wrapText="1"/>
    </xf>
    <xf numFmtId="0" fontId="9" fillId="3" borderId="31" xfId="1" applyFont="1" applyFill="1" applyBorder="1" applyAlignment="1">
      <alignment horizontal="center" vertical="center" wrapText="1"/>
    </xf>
    <xf numFmtId="44" fontId="9" fillId="3" borderId="32" xfId="2" applyFont="1" applyFill="1" applyBorder="1" applyAlignment="1">
      <alignment horizontal="center" vertical="center" wrapText="1"/>
    </xf>
    <xf numFmtId="44" fontId="3" fillId="0" borderId="0" xfId="2" applyFont="1" applyAlignment="1">
      <alignment vertical="center" wrapText="1"/>
    </xf>
    <xf numFmtId="0" fontId="3" fillId="0" borderId="0" xfId="1" applyFont="1" applyAlignment="1">
      <alignment vertical="center" wrapText="1"/>
    </xf>
    <xf numFmtId="44" fontId="5" fillId="0" borderId="5" xfId="2" applyFont="1" applyBorder="1"/>
    <xf numFmtId="44" fontId="5" fillId="0" borderId="35" xfId="2" applyFont="1" applyBorder="1" applyAlignment="1">
      <alignment wrapText="1"/>
    </xf>
    <xf numFmtId="43" fontId="5" fillId="0" borderId="5" xfId="5" applyFont="1" applyBorder="1"/>
    <xf numFmtId="44" fontId="5" fillId="0" borderId="52" xfId="2" applyFont="1" applyBorder="1" applyAlignment="1">
      <alignment wrapText="1"/>
    </xf>
    <xf numFmtId="0" fontId="5" fillId="0" borderId="20" xfId="1" applyFont="1" applyBorder="1" applyAlignment="1">
      <alignment horizontal="center"/>
    </xf>
    <xf numFmtId="2" fontId="5" fillId="0" borderId="5" xfId="1" applyNumberFormat="1" applyFont="1" applyBorder="1" applyAlignment="1">
      <alignment horizontal="center" vertical="center"/>
    </xf>
    <xf numFmtId="44" fontId="5" fillId="0" borderId="35" xfId="2" applyFont="1" applyBorder="1" applyAlignment="1">
      <alignment vertical="center" wrapText="1"/>
    </xf>
    <xf numFmtId="2" fontId="5" fillId="0" borderId="5" xfId="1" applyNumberFormat="1" applyFont="1" applyBorder="1" applyAlignment="1">
      <alignment horizontal="center"/>
    </xf>
    <xf numFmtId="2" fontId="5" fillId="0" borderId="20" xfId="1" applyNumberFormat="1" applyFont="1" applyBorder="1" applyAlignment="1">
      <alignment horizontal="center"/>
    </xf>
    <xf numFmtId="0" fontId="5" fillId="0" borderId="53" xfId="1" applyFont="1" applyBorder="1"/>
    <xf numFmtId="0" fontId="5" fillId="0" borderId="44" xfId="1" applyFont="1" applyBorder="1"/>
    <xf numFmtId="44" fontId="5" fillId="0" borderId="56" xfId="2" applyFont="1" applyBorder="1" applyAlignment="1">
      <alignment wrapText="1"/>
    </xf>
    <xf numFmtId="43" fontId="5" fillId="0" borderId="5" xfId="5" applyFont="1" applyBorder="1" applyAlignment="1">
      <alignment horizontal="center"/>
    </xf>
    <xf numFmtId="0" fontId="5" fillId="0" borderId="20" xfId="6" applyNumberFormat="1" applyFont="1" applyBorder="1" applyAlignment="1">
      <alignment horizontal="center"/>
    </xf>
    <xf numFmtId="44" fontId="5" fillId="0" borderId="22" xfId="2" applyFont="1" applyBorder="1" applyAlignment="1">
      <alignment horizontal="center" wrapText="1"/>
    </xf>
    <xf numFmtId="44" fontId="5" fillId="0" borderId="26" xfId="2" applyFont="1" applyBorder="1" applyAlignment="1">
      <alignment horizontal="center" wrapText="1"/>
    </xf>
    <xf numFmtId="44" fontId="9" fillId="3" borderId="52" xfId="2" applyFont="1" applyFill="1" applyBorder="1" applyAlignment="1">
      <alignment wrapText="1"/>
    </xf>
    <xf numFmtId="0" fontId="5" fillId="0" borderId="13" xfId="1" applyFont="1" applyBorder="1"/>
    <xf numFmtId="0" fontId="5" fillId="0" borderId="0" xfId="1" applyFont="1" applyAlignment="1">
      <alignment horizontal="center"/>
    </xf>
    <xf numFmtId="44" fontId="5" fillId="0" borderId="36" xfId="2" applyFont="1" applyBorder="1" applyAlignment="1">
      <alignment horizontal="center" wrapText="1"/>
    </xf>
    <xf numFmtId="1" fontId="9" fillId="3" borderId="42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9" fillId="3" borderId="40" xfId="1" applyFont="1" applyFill="1" applyBorder="1" applyAlignment="1">
      <alignment horizontal="center" vertical="center" wrapText="1"/>
    </xf>
    <xf numFmtId="0" fontId="9" fillId="3" borderId="47" xfId="1" applyFont="1" applyFill="1" applyBorder="1" applyAlignment="1">
      <alignment horizontal="center" vertical="center" wrapText="1"/>
    </xf>
    <xf numFmtId="0" fontId="5" fillId="0" borderId="48" xfId="1" applyFont="1" applyBorder="1"/>
    <xf numFmtId="0" fontId="5" fillId="0" borderId="20" xfId="1" applyFont="1" applyBorder="1"/>
    <xf numFmtId="0" fontId="5" fillId="0" borderId="21" xfId="1" applyFont="1" applyBorder="1"/>
    <xf numFmtId="0" fontId="5" fillId="0" borderId="19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19" xfId="1" applyFont="1" applyBorder="1"/>
    <xf numFmtId="0" fontId="20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shrinkToFit="1"/>
    </xf>
    <xf numFmtId="164" fontId="29" fillId="4" borderId="57" xfId="0" applyNumberFormat="1" applyFont="1" applyFill="1" applyBorder="1" applyAlignment="1">
      <alignment horizontal="center" vertical="center" shrinkToFit="1"/>
    </xf>
    <xf numFmtId="164" fontId="29" fillId="4" borderId="5" xfId="0" applyNumberFormat="1" applyFont="1" applyFill="1" applyBorder="1" applyAlignment="1">
      <alignment horizontal="center" vertical="center" shrinkToFit="1"/>
    </xf>
    <xf numFmtId="167" fontId="29" fillId="4" borderId="5" xfId="0" applyNumberFormat="1" applyFont="1" applyFill="1" applyBorder="1" applyAlignment="1">
      <alignment horizontal="center" vertical="center" shrinkToFit="1"/>
    </xf>
    <xf numFmtId="164" fontId="28" fillId="4" borderId="5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wrapText="1"/>
    </xf>
    <xf numFmtId="166" fontId="19" fillId="6" borderId="1" xfId="0" applyNumberFormat="1" applyFont="1" applyFill="1" applyBorder="1" applyAlignment="1">
      <alignment horizontal="center" vertical="center" shrinkToFit="1"/>
    </xf>
    <xf numFmtId="164" fontId="11" fillId="6" borderId="1" xfId="0" applyNumberFormat="1" applyFont="1" applyFill="1" applyBorder="1" applyAlignment="1">
      <alignment horizontal="center" vertical="center" shrinkToFit="1"/>
    </xf>
    <xf numFmtId="166" fontId="11" fillId="6" borderId="1" xfId="0" applyNumberFormat="1" applyFont="1" applyFill="1" applyBorder="1" applyAlignment="1">
      <alignment horizontal="center" vertical="center" shrinkToFit="1"/>
    </xf>
    <xf numFmtId="164" fontId="28" fillId="6" borderId="1" xfId="0" applyNumberFormat="1" applyFont="1" applyFill="1" applyBorder="1" applyAlignment="1">
      <alignment horizontal="center" vertical="center" shrinkToFit="1"/>
    </xf>
    <xf numFmtId="10" fontId="28" fillId="4" borderId="1" xfId="0" applyNumberFormat="1" applyFont="1" applyFill="1" applyBorder="1" applyAlignment="1">
      <alignment horizontal="center" vertical="center" shrinkToFit="1"/>
    </xf>
    <xf numFmtId="9" fontId="28" fillId="4" borderId="1" xfId="0" applyNumberFormat="1" applyFont="1" applyFill="1" applyBorder="1" applyAlignment="1">
      <alignment horizontal="center" vertical="center" shrinkToFit="1"/>
    </xf>
    <xf numFmtId="1" fontId="28" fillId="4" borderId="1" xfId="0" applyNumberFormat="1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shrinkToFit="1"/>
    </xf>
    <xf numFmtId="4" fontId="19" fillId="0" borderId="1" xfId="0" applyNumberFormat="1" applyFont="1" applyBorder="1" applyAlignment="1">
      <alignment horizontal="center" vertical="center" shrinkToFit="1"/>
    </xf>
    <xf numFmtId="0" fontId="25" fillId="6" borderId="1" xfId="0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shrinkToFit="1"/>
    </xf>
    <xf numFmtId="0" fontId="1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0" fontId="28" fillId="4" borderId="2" xfId="0" applyNumberFormat="1" applyFont="1" applyFill="1" applyBorder="1" applyAlignment="1">
      <alignment horizontal="center" vertical="center" shrinkToFit="1"/>
    </xf>
    <xf numFmtId="9" fontId="28" fillId="4" borderId="2" xfId="0" applyNumberFormat="1" applyFont="1" applyFill="1" applyBorder="1" applyAlignment="1">
      <alignment horizontal="center" vertical="center" shrinkToFit="1"/>
    </xf>
    <xf numFmtId="44" fontId="19" fillId="0" borderId="1" xfId="7" applyFont="1" applyBorder="1" applyAlignment="1">
      <alignment horizontal="center" vertical="center" shrinkToFit="1"/>
    </xf>
    <xf numFmtId="0" fontId="15" fillId="4" borderId="2" xfId="0" applyFont="1" applyFill="1" applyBorder="1" applyAlignment="1">
      <alignment horizontal="center" vertical="top" wrapText="1"/>
    </xf>
    <xf numFmtId="0" fontId="15" fillId="4" borderId="3" xfId="0" applyFont="1" applyFill="1" applyBorder="1" applyAlignment="1">
      <alignment horizontal="center" vertical="top" wrapText="1"/>
    </xf>
    <xf numFmtId="0" fontId="15" fillId="4" borderId="4" xfId="0" applyFont="1" applyFill="1" applyBorder="1" applyAlignment="1">
      <alignment horizontal="center" vertical="top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25" fillId="6" borderId="4" xfId="0" applyFont="1" applyFill="1" applyBorder="1" applyAlignment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7" fillId="6" borderId="3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center"/>
    </xf>
    <xf numFmtId="0" fontId="4" fillId="2" borderId="5" xfId="1" applyFont="1" applyFill="1" applyBorder="1" applyAlignment="1">
      <alignment horizontal="center" vertical="center" wrapText="1"/>
    </xf>
    <xf numFmtId="0" fontId="7" fillId="0" borderId="6" xfId="3" applyFont="1" applyBorder="1" applyAlignment="1" applyProtection="1">
      <alignment horizontal="center"/>
    </xf>
    <xf numFmtId="0" fontId="7" fillId="0" borderId="11" xfId="3" applyFont="1" applyBorder="1" applyAlignment="1" applyProtection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0" fontId="5" fillId="0" borderId="10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30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36" xfId="1" applyFont="1" applyBorder="1" applyAlignment="1">
      <alignment horizontal="left" vertical="center"/>
    </xf>
    <xf numFmtId="0" fontId="4" fillId="0" borderId="43" xfId="1" applyFont="1" applyBorder="1" applyAlignment="1">
      <alignment horizontal="left" vertical="center"/>
    </xf>
    <xf numFmtId="0" fontId="4" fillId="0" borderId="44" xfId="1" applyFont="1" applyBorder="1" applyAlignment="1">
      <alignment horizontal="left" vertical="center"/>
    </xf>
    <xf numFmtId="0" fontId="4" fillId="0" borderId="45" xfId="1" applyFont="1" applyBorder="1" applyAlignment="1">
      <alignment horizontal="left" vertical="center"/>
    </xf>
    <xf numFmtId="0" fontId="5" fillId="0" borderId="22" xfId="4" applyFont="1" applyBorder="1" applyAlignment="1">
      <alignment horizontal="center" vertical="center"/>
    </xf>
    <xf numFmtId="0" fontId="5" fillId="0" borderId="25" xfId="2" applyNumberFormat="1" applyFont="1" applyBorder="1" applyAlignment="1">
      <alignment horizontal="center" vertical="center" wrapText="1"/>
    </xf>
    <xf numFmtId="0" fontId="5" fillId="0" borderId="26" xfId="2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4" fillId="0" borderId="33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30" xfId="1" applyFont="1" applyBorder="1" applyAlignment="1" applyProtection="1">
      <alignment horizontal="center"/>
      <protection locked="0"/>
    </xf>
    <xf numFmtId="0" fontId="4" fillId="0" borderId="8" xfId="1" applyFont="1" applyBorder="1" applyAlignment="1" applyProtection="1">
      <alignment horizontal="center"/>
      <protection locked="0"/>
    </xf>
    <xf numFmtId="0" fontId="4" fillId="0" borderId="10" xfId="1" applyFont="1" applyBorder="1" applyAlignment="1" applyProtection="1">
      <alignment horizontal="center"/>
      <protection locked="0"/>
    </xf>
    <xf numFmtId="0" fontId="9" fillId="3" borderId="39" xfId="1" applyFont="1" applyFill="1" applyBorder="1" applyAlignment="1">
      <alignment horizontal="center" vertical="center" wrapText="1"/>
    </xf>
    <xf numFmtId="0" fontId="9" fillId="3" borderId="40" xfId="1" applyFont="1" applyFill="1" applyBorder="1" applyAlignment="1">
      <alignment horizontal="center" vertical="center" wrapText="1"/>
    </xf>
    <xf numFmtId="0" fontId="9" fillId="3" borderId="41" xfId="1" applyFont="1" applyFill="1" applyBorder="1" applyAlignment="1">
      <alignment horizontal="center" vertical="center" wrapText="1"/>
    </xf>
    <xf numFmtId="0" fontId="9" fillId="3" borderId="39" xfId="1" applyFont="1" applyFill="1" applyBorder="1" applyAlignment="1">
      <alignment horizontal="center" vertical="center"/>
    </xf>
    <xf numFmtId="0" fontId="9" fillId="3" borderId="41" xfId="1" applyFont="1" applyFill="1" applyBorder="1" applyAlignment="1">
      <alignment horizontal="center" vertical="center"/>
    </xf>
    <xf numFmtId="0" fontId="9" fillId="3" borderId="27" xfId="1" applyFont="1" applyFill="1" applyBorder="1" applyAlignment="1">
      <alignment horizontal="center" vertical="center" wrapText="1"/>
    </xf>
    <xf numFmtId="0" fontId="9" fillId="3" borderId="28" xfId="1" applyFont="1" applyFill="1" applyBorder="1" applyAlignment="1">
      <alignment horizontal="center" vertical="center" wrapText="1"/>
    </xf>
    <xf numFmtId="0" fontId="9" fillId="3" borderId="29" xfId="1" applyFont="1" applyFill="1" applyBorder="1" applyAlignment="1">
      <alignment horizontal="center" vertical="center" wrapText="1"/>
    </xf>
    <xf numFmtId="0" fontId="9" fillId="3" borderId="27" xfId="1" applyFont="1" applyFill="1" applyBorder="1" applyAlignment="1">
      <alignment horizontal="center" vertical="center"/>
    </xf>
    <xf numFmtId="0" fontId="9" fillId="3" borderId="29" xfId="1" applyFont="1" applyFill="1" applyBorder="1" applyAlignment="1">
      <alignment horizontal="center" vertical="center"/>
    </xf>
    <xf numFmtId="0" fontId="9" fillId="3" borderId="46" xfId="1" applyFont="1" applyFill="1" applyBorder="1" applyAlignment="1">
      <alignment horizontal="center" vertical="center" wrapText="1"/>
    </xf>
    <xf numFmtId="0" fontId="9" fillId="3" borderId="47" xfId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 wrapText="1"/>
    </xf>
    <xf numFmtId="0" fontId="5" fillId="0" borderId="48" xfId="1" applyFont="1" applyBorder="1" applyAlignment="1">
      <alignment vertical="center"/>
    </xf>
    <xf numFmtId="0" fontId="5" fillId="0" borderId="20" xfId="1" applyFont="1" applyBorder="1" applyAlignment="1">
      <alignment vertical="center"/>
    </xf>
    <xf numFmtId="0" fontId="5" fillId="0" borderId="21" xfId="1" applyFont="1" applyBorder="1" applyAlignment="1">
      <alignment vertical="center"/>
    </xf>
    <xf numFmtId="0" fontId="5" fillId="0" borderId="19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9" fontId="5" fillId="0" borderId="19" xfId="8" applyFont="1" applyBorder="1" applyAlignment="1">
      <alignment horizontal="center"/>
    </xf>
    <xf numFmtId="9" fontId="5" fillId="0" borderId="21" xfId="8" applyFont="1" applyBorder="1" applyAlignment="1">
      <alignment horizontal="center"/>
    </xf>
    <xf numFmtId="0" fontId="5" fillId="0" borderId="19" xfId="1" applyFont="1" applyBorder="1"/>
    <xf numFmtId="0" fontId="5" fillId="0" borderId="21" xfId="1" applyFont="1" applyBorder="1"/>
    <xf numFmtId="0" fontId="5" fillId="0" borderId="19" xfId="1" applyFont="1" applyBorder="1" applyAlignment="1">
      <alignment horizontal="center"/>
    </xf>
    <xf numFmtId="0" fontId="5" fillId="0" borderId="21" xfId="1" applyFont="1" applyBorder="1" applyAlignment="1">
      <alignment horizontal="center"/>
    </xf>
    <xf numFmtId="0" fontId="5" fillId="0" borderId="48" xfId="1" applyFont="1" applyBorder="1"/>
    <xf numFmtId="0" fontId="5" fillId="0" borderId="20" xfId="1" applyFont="1" applyBorder="1"/>
    <xf numFmtId="0" fontId="4" fillId="0" borderId="49" xfId="1" applyFont="1" applyBorder="1" applyAlignment="1">
      <alignment horizontal="right"/>
    </xf>
    <xf numFmtId="0" fontId="4" fillId="0" borderId="50" xfId="1" applyFont="1" applyBorder="1" applyAlignment="1">
      <alignment horizontal="right"/>
    </xf>
    <xf numFmtId="0" fontId="4" fillId="0" borderId="51" xfId="1" applyFont="1" applyBorder="1" applyAlignment="1">
      <alignment horizontal="right"/>
    </xf>
    <xf numFmtId="0" fontId="5" fillId="0" borderId="48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43" fontId="5" fillId="0" borderId="19" xfId="5" applyFont="1" applyBorder="1" applyAlignment="1">
      <alignment horizontal="center"/>
    </xf>
    <xf numFmtId="43" fontId="5" fillId="0" borderId="21" xfId="5" applyFont="1" applyBorder="1" applyAlignment="1">
      <alignment horizontal="center"/>
    </xf>
    <xf numFmtId="44" fontId="5" fillId="0" borderId="19" xfId="2" applyFont="1" applyBorder="1" applyAlignment="1">
      <alignment horizontal="center"/>
    </xf>
    <xf numFmtId="44" fontId="5" fillId="0" borderId="21" xfId="2" applyFont="1" applyBorder="1" applyAlignment="1">
      <alignment horizontal="center"/>
    </xf>
    <xf numFmtId="0" fontId="5" fillId="0" borderId="27" xfId="1" applyFont="1" applyBorder="1"/>
    <xf numFmtId="0" fontId="5" fillId="0" borderId="28" xfId="1" applyFont="1" applyBorder="1"/>
    <xf numFmtId="0" fontId="5" fillId="0" borderId="54" xfId="1" applyFont="1" applyBorder="1" applyAlignment="1">
      <alignment horizontal="center"/>
    </xf>
    <xf numFmtId="0" fontId="5" fillId="0" borderId="55" xfId="1" applyFont="1" applyBorder="1" applyAlignment="1">
      <alignment horizontal="center"/>
    </xf>
    <xf numFmtId="0" fontId="5" fillId="0" borderId="48" xfId="1" applyFont="1" applyBorder="1" applyAlignment="1">
      <alignment horizontal="left"/>
    </xf>
    <xf numFmtId="0" fontId="5" fillId="0" borderId="20" xfId="1" applyFont="1" applyBorder="1" applyAlignment="1">
      <alignment horizontal="left"/>
    </xf>
    <xf numFmtId="0" fontId="5" fillId="0" borderId="21" xfId="1" applyFont="1" applyBorder="1" applyAlignment="1">
      <alignment horizontal="left"/>
    </xf>
    <xf numFmtId="2" fontId="5" fillId="0" borderId="19" xfId="1" applyNumberFormat="1" applyFont="1" applyBorder="1" applyAlignment="1">
      <alignment horizontal="center" wrapText="1"/>
    </xf>
    <xf numFmtId="2" fontId="5" fillId="0" borderId="21" xfId="1" applyNumberFormat="1" applyFont="1" applyBorder="1" applyAlignment="1">
      <alignment horizontal="center" wrapText="1"/>
    </xf>
    <xf numFmtId="0" fontId="5" fillId="0" borderId="44" xfId="1" applyFont="1" applyBorder="1" applyAlignment="1">
      <alignment horizontal="right"/>
    </xf>
    <xf numFmtId="0" fontId="5" fillId="0" borderId="45" xfId="1" applyFont="1" applyBorder="1" applyAlignment="1">
      <alignment horizontal="right"/>
    </xf>
    <xf numFmtId="0" fontId="5" fillId="0" borderId="43" xfId="1" applyFont="1" applyBorder="1" applyAlignment="1">
      <alignment horizontal="left"/>
    </xf>
    <xf numFmtId="0" fontId="5" fillId="0" borderId="44" xfId="1" applyFont="1" applyBorder="1" applyAlignment="1">
      <alignment horizontal="left"/>
    </xf>
    <xf numFmtId="0" fontId="9" fillId="3" borderId="49" xfId="1" applyFont="1" applyFill="1" applyBorder="1" applyAlignment="1">
      <alignment horizontal="right"/>
    </xf>
    <xf numFmtId="0" fontId="9" fillId="3" borderId="50" xfId="1" applyFont="1" applyFill="1" applyBorder="1" applyAlignment="1">
      <alignment horizontal="right"/>
    </xf>
    <xf numFmtId="0" fontId="9" fillId="3" borderId="51" xfId="1" applyFont="1" applyFill="1" applyBorder="1" applyAlignment="1">
      <alignment horizontal="right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165" fontId="5" fillId="0" borderId="19" xfId="1" applyNumberFormat="1" applyFont="1" applyBorder="1" applyAlignment="1">
      <alignment horizontal="center" wrapText="1"/>
    </xf>
    <xf numFmtId="165" fontId="5" fillId="0" borderId="21" xfId="1" applyNumberFormat="1" applyFont="1" applyBorder="1" applyAlignment="1">
      <alignment horizontal="center" wrapText="1"/>
    </xf>
    <xf numFmtId="0" fontId="9" fillId="3" borderId="27" xfId="1" applyFont="1" applyFill="1" applyBorder="1" applyAlignment="1">
      <alignment horizontal="left" vertical="center" wrapText="1"/>
    </xf>
    <xf numFmtId="0" fontId="9" fillId="3" borderId="28" xfId="1" applyFont="1" applyFill="1" applyBorder="1" applyAlignment="1">
      <alignment horizontal="left" vertical="center" wrapText="1"/>
    </xf>
    <xf numFmtId="0" fontId="9" fillId="3" borderId="29" xfId="1" applyFont="1" applyFill="1" applyBorder="1" applyAlignment="1">
      <alignment horizontal="left" vertical="center" wrapText="1"/>
    </xf>
    <xf numFmtId="0" fontId="5" fillId="0" borderId="48" xfId="1" applyFont="1" applyBorder="1" applyAlignment="1">
      <alignment wrapText="1"/>
    </xf>
    <xf numFmtId="0" fontId="5" fillId="0" borderId="19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48" xfId="1" applyFont="1" applyBorder="1" applyAlignment="1">
      <alignment horizontal="left" vertical="center"/>
    </xf>
    <xf numFmtId="0" fontId="5" fillId="0" borderId="20" xfId="1" applyFont="1" applyBorder="1" applyAlignment="1">
      <alignment horizontal="left" vertical="center"/>
    </xf>
    <xf numFmtId="0" fontId="5" fillId="0" borderId="21" xfId="1" applyFont="1" applyBorder="1" applyAlignment="1">
      <alignment horizontal="left" vertical="center"/>
    </xf>
    <xf numFmtId="168" fontId="5" fillId="0" borderId="19" xfId="1" applyNumberFormat="1" applyFont="1" applyBorder="1" applyAlignment="1">
      <alignment horizontal="left" wrapText="1" indent="8"/>
    </xf>
    <xf numFmtId="168" fontId="5" fillId="0" borderId="21" xfId="1" applyNumberFormat="1" applyFont="1" applyBorder="1" applyAlignment="1">
      <alignment horizontal="left" wrapText="1" indent="8"/>
    </xf>
    <xf numFmtId="168" fontId="5" fillId="0" borderId="5" xfId="1" applyNumberFormat="1" applyFont="1" applyBorder="1" applyAlignment="1">
      <alignment horizontal="center" vertical="center"/>
    </xf>
    <xf numFmtId="168" fontId="5" fillId="0" borderId="19" xfId="1" applyNumberFormat="1" applyFont="1" applyBorder="1" applyAlignment="1">
      <alignment horizontal="left" wrapText="1" indent="4"/>
    </xf>
    <xf numFmtId="168" fontId="5" fillId="0" borderId="21" xfId="1" applyNumberFormat="1" applyFont="1" applyBorder="1" applyAlignment="1">
      <alignment horizontal="left" wrapText="1" indent="4"/>
    </xf>
    <xf numFmtId="2" fontId="5" fillId="0" borderId="19" xfId="8" applyNumberFormat="1" applyFont="1" applyBorder="1" applyAlignment="1">
      <alignment horizontal="center"/>
    </xf>
    <xf numFmtId="2" fontId="5" fillId="0" borderId="21" xfId="8" applyNumberFormat="1" applyFont="1" applyBorder="1" applyAlignment="1">
      <alignment horizontal="center"/>
    </xf>
    <xf numFmtId="0" fontId="5" fillId="0" borderId="0" xfId="1" applyFont="1" applyBorder="1"/>
    <xf numFmtId="168" fontId="5" fillId="0" borderId="19" xfId="1" applyNumberFormat="1" applyFont="1" applyBorder="1" applyAlignment="1">
      <alignment horizontal="center" wrapText="1"/>
    </xf>
    <xf numFmtId="168" fontId="5" fillId="0" borderId="21" xfId="1" applyNumberFormat="1" applyFont="1" applyBorder="1" applyAlignment="1">
      <alignment horizontal="center" wrapText="1"/>
    </xf>
    <xf numFmtId="0" fontId="4" fillId="0" borderId="44" xfId="1" applyFont="1" applyBorder="1" applyAlignment="1">
      <alignment horizontal="right"/>
    </xf>
    <xf numFmtId="0" fontId="4" fillId="0" borderId="45" xfId="1" applyFont="1" applyBorder="1" applyAlignment="1">
      <alignment horizontal="right"/>
    </xf>
    <xf numFmtId="0" fontId="5" fillId="0" borderId="5" xfId="1" applyFont="1" applyBorder="1" applyAlignment="1">
      <alignment horizontal="center"/>
    </xf>
    <xf numFmtId="43" fontId="5" fillId="0" borderId="5" xfId="5" applyFont="1" applyBorder="1" applyAlignment="1">
      <alignment horizontal="center"/>
    </xf>
    <xf numFmtId="43" fontId="5" fillId="0" borderId="19" xfId="5" applyFont="1" applyBorder="1" applyAlignment="1">
      <alignment horizontal="center" vertical="center"/>
    </xf>
    <xf numFmtId="43" fontId="5" fillId="0" borderId="21" xfId="5" applyFont="1" applyBorder="1" applyAlignment="1">
      <alignment horizontal="center" vertical="center"/>
    </xf>
    <xf numFmtId="0" fontId="4" fillId="0" borderId="43" xfId="1" applyFont="1" applyBorder="1" applyAlignment="1">
      <alignment horizontal="right"/>
    </xf>
    <xf numFmtId="44" fontId="5" fillId="0" borderId="58" xfId="2" applyFont="1" applyBorder="1" applyAlignment="1">
      <alignment wrapText="1"/>
    </xf>
    <xf numFmtId="0" fontId="5" fillId="0" borderId="19" xfId="1" applyFont="1" applyBorder="1" applyAlignment="1">
      <alignment horizontal="left"/>
    </xf>
    <xf numFmtId="44" fontId="3" fillId="0" borderId="0" xfId="1" applyNumberFormat="1" applyFont="1"/>
  </cellXfs>
  <cellStyles count="9">
    <cellStyle name="Hipervínculo" xfId="3" builtinId="8"/>
    <cellStyle name="Millares 2" xfId="5"/>
    <cellStyle name="Moneda" xfId="7" builtinId="4"/>
    <cellStyle name="Moneda 2" xfId="2"/>
    <cellStyle name="Normal" xfId="0" builtinId="0"/>
    <cellStyle name="Normal 3 11" xfId="1"/>
    <cellStyle name="Normal_modelo ACTA OBRA y MODIFICACION" xfId="4"/>
    <cellStyle name="Porcentaje" xfId="8" builtinId="5"/>
    <cellStyle name="Porcentaje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EB0B32D5-A265-49AD-B66D-1989F7746B90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CDC3146F-B3CB-4DBD-A4CF-A23C6FB96B21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440532</xdr:colOff>
      <xdr:row>58</xdr:row>
      <xdr:rowOff>71438</xdr:rowOff>
    </xdr:from>
    <xdr:to>
      <xdr:col>9</xdr:col>
      <xdr:colOff>1192055</xdr:colOff>
      <xdr:row>62</xdr:row>
      <xdr:rowOff>47308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B5765607-66AB-11A3-040E-8686086195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1" y="11549063"/>
          <a:ext cx="1680210" cy="6902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CF8322FB-41D1-4A98-B6D2-2F42EB53999E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0743F846-4E79-4D51-A6C2-F98BC71A4847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321469</xdr:colOff>
      <xdr:row>56</xdr:row>
      <xdr:rowOff>95250</xdr:rowOff>
    </xdr:from>
    <xdr:to>
      <xdr:col>9</xdr:col>
      <xdr:colOff>1072992</xdr:colOff>
      <xdr:row>60</xdr:row>
      <xdr:rowOff>71120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9CBE7CED-C787-D534-8311-209A4BD8C8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24438" y="11215688"/>
          <a:ext cx="1680210" cy="6902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0C35904C-5234-4CB4-B3E5-87DB492ECBFD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C5FA7016-B1EA-4025-87CA-2CF4D2634E08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642937</xdr:colOff>
      <xdr:row>56</xdr:row>
      <xdr:rowOff>0</xdr:rowOff>
    </xdr:from>
    <xdr:to>
      <xdr:col>9</xdr:col>
      <xdr:colOff>1394460</xdr:colOff>
      <xdr:row>59</xdr:row>
      <xdr:rowOff>154464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A13C2CDE-0833-D656-3893-9A4BA02FB0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45906" y="11215688"/>
          <a:ext cx="1680210" cy="6902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96514B51-C361-4B75-AC11-6E7A516F0507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0159C737-BABA-4422-B023-70B5BC7DA1AE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440531</xdr:colOff>
      <xdr:row>56</xdr:row>
      <xdr:rowOff>130968</xdr:rowOff>
    </xdr:from>
    <xdr:to>
      <xdr:col>9</xdr:col>
      <xdr:colOff>1192054</xdr:colOff>
      <xdr:row>60</xdr:row>
      <xdr:rowOff>106838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4243E082-6F79-D598-5AF4-3AC835C97B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0" y="11251406"/>
          <a:ext cx="1680210" cy="69024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C2A4EA64-C627-4B66-A401-D3464DC9E6DE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038C9EE6-6A67-496D-9918-951C1941FC32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369093</xdr:colOff>
      <xdr:row>59</xdr:row>
      <xdr:rowOff>107155</xdr:rowOff>
    </xdr:from>
    <xdr:to>
      <xdr:col>9</xdr:col>
      <xdr:colOff>1120616</xdr:colOff>
      <xdr:row>63</xdr:row>
      <xdr:rowOff>83025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56F32107-1B7D-C996-E299-F46C0E1848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72062" y="11227593"/>
          <a:ext cx="1680210" cy="69024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4CB1366F-F0F3-4783-9ACF-16536E322C8E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2112B5CD-9FFF-4BA0-BB3E-42BC0AFE5AB5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738187</xdr:colOff>
      <xdr:row>56</xdr:row>
      <xdr:rowOff>154782</xdr:rowOff>
    </xdr:from>
    <xdr:to>
      <xdr:col>10</xdr:col>
      <xdr:colOff>191928</xdr:colOff>
      <xdr:row>60</xdr:row>
      <xdr:rowOff>130652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38B5AE25-42BD-856F-BA09-901F609C18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41156" y="11596688"/>
          <a:ext cx="1680210" cy="69024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3B661998-D64C-4F28-92E4-99504D67D332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97A67E28-DD44-4FBB-B32E-C49EA6B9276D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9F9CCE6D-6A18-410D-B968-A07AE5062B3F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421E11C8-5A70-457B-951E-74C727AA15DF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535780</xdr:colOff>
      <xdr:row>56</xdr:row>
      <xdr:rowOff>130969</xdr:rowOff>
    </xdr:from>
    <xdr:to>
      <xdr:col>9</xdr:col>
      <xdr:colOff>1287303</xdr:colOff>
      <xdr:row>60</xdr:row>
      <xdr:rowOff>106839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D20F748B-1BA0-110C-1D6C-367C6839C6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8749" y="11251407"/>
          <a:ext cx="1680210" cy="69024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BA9277B8-D0D9-430A-ADB5-38BB9772EEEE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168EFF87-D32F-41A8-A1D3-0C3F83964161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726282</xdr:colOff>
      <xdr:row>56</xdr:row>
      <xdr:rowOff>95249</xdr:rowOff>
    </xdr:from>
    <xdr:to>
      <xdr:col>10</xdr:col>
      <xdr:colOff>180023</xdr:colOff>
      <xdr:row>60</xdr:row>
      <xdr:rowOff>71119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E0DF8BD2-606A-0083-C916-84D8B832FD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29251" y="11215687"/>
          <a:ext cx="1680210" cy="69024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71F199EA-46B4-4893-9CD8-249F7062FAF6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85B9EDBE-188B-44AD-AA48-7B6308D4E0AD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690563</xdr:colOff>
      <xdr:row>55</xdr:row>
      <xdr:rowOff>130969</xdr:rowOff>
    </xdr:from>
    <xdr:to>
      <xdr:col>10</xdr:col>
      <xdr:colOff>144304</xdr:colOff>
      <xdr:row>59</xdr:row>
      <xdr:rowOff>106839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A1BBA578-4C29-1389-62E8-E057553180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93532" y="11072813"/>
          <a:ext cx="1680210" cy="69024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74B05A7D-89AB-465E-AE31-5EE01A0CF2F0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BC64E636-4016-4B8B-AEC4-C85F0708FED9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142875</xdr:colOff>
      <xdr:row>57</xdr:row>
      <xdr:rowOff>47624</xdr:rowOff>
    </xdr:from>
    <xdr:to>
      <xdr:col>9</xdr:col>
      <xdr:colOff>894398</xdr:colOff>
      <xdr:row>61</xdr:row>
      <xdr:rowOff>23494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57ACC77B-A9A5-1097-1F22-051CF1CEBA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45844" y="11453812"/>
          <a:ext cx="1680210" cy="690245"/>
        </a:xfrm>
        <a:prstGeom prst="rect">
          <a:avLst/>
        </a:prstGeom>
      </xdr:spPr>
    </xdr:pic>
    <xdr:clientData/>
  </xdr:twoCellAnchor>
  <xdr:twoCellAnchor editAs="oneCell">
    <xdr:from>
      <xdr:col>8</xdr:col>
      <xdr:colOff>535780</xdr:colOff>
      <xdr:row>56</xdr:row>
      <xdr:rowOff>130969</xdr:rowOff>
    </xdr:from>
    <xdr:to>
      <xdr:col>9</xdr:col>
      <xdr:colOff>1287303</xdr:colOff>
      <xdr:row>60</xdr:row>
      <xdr:rowOff>106839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xmlns="" id="{D20F748B-1BA0-110C-1D6C-367C6839C6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89820" y="11042809"/>
          <a:ext cx="1856423" cy="67691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39E8FB84-0F48-4FE8-BBD6-7BDBB2CD2167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362846EA-5EBC-4327-AC70-01DAA2C0B2BB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416718</xdr:colOff>
      <xdr:row>55</xdr:row>
      <xdr:rowOff>11905</xdr:rowOff>
    </xdr:from>
    <xdr:to>
      <xdr:col>9</xdr:col>
      <xdr:colOff>1168241</xdr:colOff>
      <xdr:row>58</xdr:row>
      <xdr:rowOff>166368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518510A3-1729-376F-D0BE-1762C43B39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19687" y="11132343"/>
          <a:ext cx="1680210" cy="69024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BC60CDF6-5B9F-4ADC-BBA5-068BFBF8C892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4940741F-6064-4112-B32A-F5C274F293FC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154782</xdr:colOff>
      <xdr:row>58</xdr:row>
      <xdr:rowOff>166688</xdr:rowOff>
    </xdr:from>
    <xdr:to>
      <xdr:col>9</xdr:col>
      <xdr:colOff>906305</xdr:colOff>
      <xdr:row>62</xdr:row>
      <xdr:rowOff>142558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1671D2B4-ECDE-6C25-5F26-2E6820F5CD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1" y="11132344"/>
          <a:ext cx="1680210" cy="69024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087936CD-C01C-4DF8-9BE3-74CE5A7258F2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ABE43F9A-06BA-4C68-A618-91A439B5CFAB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381000</xdr:colOff>
      <xdr:row>55</xdr:row>
      <xdr:rowOff>71437</xdr:rowOff>
    </xdr:from>
    <xdr:to>
      <xdr:col>9</xdr:col>
      <xdr:colOff>1132523</xdr:colOff>
      <xdr:row>59</xdr:row>
      <xdr:rowOff>47307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FBA25F32-F2A2-16AF-8A89-4F74F6BFCA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83969" y="11191875"/>
          <a:ext cx="1680210" cy="69024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C16B17A9-94E8-4EA1-B10C-953CD929E474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7C6E6AEA-476B-4416-8965-8CD21331FD72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309562</xdr:colOff>
      <xdr:row>55</xdr:row>
      <xdr:rowOff>23813</xdr:rowOff>
    </xdr:from>
    <xdr:to>
      <xdr:col>9</xdr:col>
      <xdr:colOff>1061085</xdr:colOff>
      <xdr:row>59</xdr:row>
      <xdr:rowOff>6827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2B7C999D-CCB9-3318-939F-2610A4F52C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12531" y="11263313"/>
          <a:ext cx="1680210" cy="69024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647F4621-258C-4E7F-85A5-BF2896002F73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EE01DF69-4FBE-463B-A5B5-EB1019481EFB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761999</xdr:colOff>
      <xdr:row>55</xdr:row>
      <xdr:rowOff>23812</xdr:rowOff>
    </xdr:from>
    <xdr:to>
      <xdr:col>10</xdr:col>
      <xdr:colOff>215740</xdr:colOff>
      <xdr:row>59</xdr:row>
      <xdr:rowOff>6826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55C8D97F-5662-D4AC-8B34-18E4A7C2A3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64968" y="11096625"/>
          <a:ext cx="1680210" cy="69024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xmlns="" id="{6F617C10-DBF3-46A9-A034-D96FD55CA843}"/>
            </a:ext>
          </a:extLst>
        </xdr:cNvPr>
        <xdr:cNvSpPr/>
      </xdr:nvSpPr>
      <xdr:spPr bwMode="auto">
        <a:xfrm>
          <a:off x="33147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xmlns="" id="{CF777E35-3301-4C21-8583-DFF6E511253B}"/>
            </a:ext>
          </a:extLst>
        </xdr:cNvPr>
        <xdr:cNvSpPr/>
      </xdr:nvSpPr>
      <xdr:spPr bwMode="auto">
        <a:xfrm>
          <a:off x="5791200" y="28384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416719</xdr:colOff>
      <xdr:row>56</xdr:row>
      <xdr:rowOff>35719</xdr:rowOff>
    </xdr:from>
    <xdr:to>
      <xdr:col>9</xdr:col>
      <xdr:colOff>1168242</xdr:colOff>
      <xdr:row>60</xdr:row>
      <xdr:rowOff>11589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xmlns="" id="{FA59BDD6-3EC8-0994-EAF1-077383C367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19688" y="11525250"/>
          <a:ext cx="1680210" cy="6902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dr/Downloads/oferta%20economica%20%20(7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10"/>
      <sheetName val="11"/>
      <sheetName val="12"/>
      <sheetName val="13"/>
      <sheetName val="14"/>
      <sheetName val="15"/>
      <sheetName val="16"/>
      <sheetName val="17"/>
    </sheetNames>
    <sheetDataSet>
      <sheetData sheetId="0" refreshError="1">
        <row r="6">
          <cell r="D6" t="str">
            <v>m2</v>
          </cell>
        </row>
        <row r="18">
          <cell r="D18" t="str">
            <v>UN</v>
          </cell>
        </row>
        <row r="21">
          <cell r="D21" t="str">
            <v>UN</v>
          </cell>
        </row>
        <row r="22">
          <cell r="D22" t="str">
            <v>UN</v>
          </cell>
        </row>
        <row r="23">
          <cell r="D23" t="str">
            <v>UN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21" workbookViewId="0">
      <selection activeCell="H10" sqref="H10"/>
    </sheetView>
  </sheetViews>
  <sheetFormatPr baseColWidth="10" defaultRowHeight="13.2"/>
  <cols>
    <col min="2" max="2" width="63" customWidth="1"/>
    <col min="5" max="5" width="23" customWidth="1"/>
    <col min="6" max="6" width="26.33203125" hidden="1" customWidth="1"/>
    <col min="7" max="7" width="27.77734375" customWidth="1"/>
  </cols>
  <sheetData>
    <row r="1" spans="1:7" ht="33" hidden="1" customHeight="1">
      <c r="A1" s="106" t="s">
        <v>73</v>
      </c>
      <c r="B1" s="107"/>
      <c r="C1" s="107"/>
      <c r="D1" s="107"/>
      <c r="E1" s="107"/>
      <c r="F1" s="107"/>
      <c r="G1" s="108"/>
    </row>
    <row r="2" spans="1:7" ht="39.75" hidden="1" customHeight="1">
      <c r="A2" s="109" t="s">
        <v>74</v>
      </c>
      <c r="B2" s="110"/>
      <c r="C2" s="110"/>
      <c r="D2" s="110"/>
      <c r="E2" s="110"/>
      <c r="F2" s="110"/>
      <c r="G2" s="111"/>
    </row>
    <row r="3" spans="1:7" ht="13.8">
      <c r="A3" s="84" t="s">
        <v>75</v>
      </c>
      <c r="B3" s="84" t="s">
        <v>76</v>
      </c>
      <c r="C3" s="84" t="s">
        <v>77</v>
      </c>
      <c r="D3" s="84" t="s">
        <v>78</v>
      </c>
      <c r="E3" s="84" t="str">
        <f>+F3</f>
        <v>Vr. UNITARIO</v>
      </c>
      <c r="F3" s="84" t="s">
        <v>79</v>
      </c>
      <c r="G3" s="84" t="s">
        <v>80</v>
      </c>
    </row>
    <row r="4" spans="1:7" ht="15.6">
      <c r="A4" s="85">
        <v>1</v>
      </c>
      <c r="B4" s="92" t="s">
        <v>81</v>
      </c>
      <c r="C4" s="93"/>
      <c r="D4" s="93"/>
      <c r="E4" s="93"/>
      <c r="F4" s="93"/>
      <c r="G4" s="93"/>
    </row>
    <row r="5" spans="1:7" ht="15.6">
      <c r="A5" s="75" t="s">
        <v>82</v>
      </c>
      <c r="B5" s="102" t="s">
        <v>63</v>
      </c>
      <c r="C5" s="76" t="s">
        <v>83</v>
      </c>
      <c r="D5" s="94">
        <v>15</v>
      </c>
      <c r="E5" s="105">
        <f>+F5*0.75</f>
        <v>2941.395</v>
      </c>
      <c r="F5" s="77">
        <v>3921.86</v>
      </c>
      <c r="G5" s="77">
        <f>+E5*D5</f>
        <v>44120.925000000003</v>
      </c>
    </row>
    <row r="6" spans="1:7" ht="15.6">
      <c r="A6" s="75" t="s">
        <v>84</v>
      </c>
      <c r="B6" s="76" t="s">
        <v>85</v>
      </c>
      <c r="C6" s="76" t="s">
        <v>86</v>
      </c>
      <c r="D6" s="94">
        <v>70</v>
      </c>
      <c r="E6" s="105">
        <f t="shared" ref="E6:E8" si="0">+F6*0.75</f>
        <v>15262.5</v>
      </c>
      <c r="F6" s="77">
        <v>20350</v>
      </c>
      <c r="G6" s="77">
        <f t="shared" ref="G6:G8" si="1">+E6*D6</f>
        <v>1068375</v>
      </c>
    </row>
    <row r="7" spans="1:7" ht="27.6">
      <c r="A7" s="75" t="s">
        <v>87</v>
      </c>
      <c r="B7" s="65" t="s">
        <v>88</v>
      </c>
      <c r="C7" s="76" t="s">
        <v>86</v>
      </c>
      <c r="D7" s="94">
        <v>10</v>
      </c>
      <c r="E7" s="105">
        <f t="shared" si="0"/>
        <v>14437.5</v>
      </c>
      <c r="F7" s="77">
        <v>19250</v>
      </c>
      <c r="G7" s="77">
        <f t="shared" si="1"/>
        <v>144375</v>
      </c>
    </row>
    <row r="8" spans="1:7" ht="27.6">
      <c r="A8" s="75" t="s">
        <v>89</v>
      </c>
      <c r="B8" s="65" t="s">
        <v>90</v>
      </c>
      <c r="C8" s="76" t="s">
        <v>91</v>
      </c>
      <c r="D8" s="94">
        <v>110</v>
      </c>
      <c r="E8" s="105">
        <f t="shared" si="0"/>
        <v>4125</v>
      </c>
      <c r="F8" s="77">
        <v>5500</v>
      </c>
      <c r="G8" s="77">
        <f t="shared" si="1"/>
        <v>453750</v>
      </c>
    </row>
    <row r="9" spans="1:7" ht="15.6">
      <c r="A9" s="93"/>
      <c r="B9" s="112" t="s">
        <v>92</v>
      </c>
      <c r="C9" s="113"/>
      <c r="D9" s="93"/>
      <c r="E9" s="105"/>
      <c r="F9" s="76" t="s">
        <v>93</v>
      </c>
      <c r="G9" s="86">
        <f>+G5+G6+G7+G8</f>
        <v>1710620.925</v>
      </c>
    </row>
    <row r="10" spans="1:7" ht="15.6">
      <c r="A10" s="87">
        <v>2</v>
      </c>
      <c r="B10" s="114" t="s">
        <v>94</v>
      </c>
      <c r="C10" s="115"/>
      <c r="D10" s="116"/>
      <c r="E10" s="105"/>
      <c r="F10" s="76" t="s">
        <v>93</v>
      </c>
      <c r="G10" s="93"/>
    </row>
    <row r="11" spans="1:7" ht="131.25" customHeight="1">
      <c r="A11" s="75" t="s">
        <v>95</v>
      </c>
      <c r="B11" s="65" t="s">
        <v>96</v>
      </c>
      <c r="C11" s="76" t="s">
        <v>86</v>
      </c>
      <c r="D11" s="94">
        <v>2.8</v>
      </c>
      <c r="E11" s="105">
        <f>+F11*0.75</f>
        <v>589903.47</v>
      </c>
      <c r="F11" s="77">
        <v>786537.96</v>
      </c>
      <c r="G11" s="77">
        <f>+E11*D11</f>
        <v>1651729.7159999998</v>
      </c>
    </row>
    <row r="12" spans="1:7" ht="39.75" customHeight="1">
      <c r="A12" s="78" t="s">
        <v>97</v>
      </c>
      <c r="B12" s="65" t="s">
        <v>98</v>
      </c>
      <c r="C12" s="76" t="s">
        <v>99</v>
      </c>
      <c r="D12" s="95">
        <v>1010</v>
      </c>
      <c r="E12" s="105">
        <f t="shared" ref="E12:E20" si="2">+F12*0.75</f>
        <v>2475</v>
      </c>
      <c r="F12" s="77">
        <v>3300</v>
      </c>
      <c r="G12" s="77">
        <f t="shared" ref="G12:G14" si="3">+E12*D12</f>
        <v>2499750</v>
      </c>
    </row>
    <row r="13" spans="1:7" ht="110.25" customHeight="1">
      <c r="A13" s="78" t="s">
        <v>100</v>
      </c>
      <c r="B13" s="65" t="s">
        <v>101</v>
      </c>
      <c r="C13" s="76" t="s">
        <v>83</v>
      </c>
      <c r="D13" s="94">
        <v>20</v>
      </c>
      <c r="E13" s="105">
        <f t="shared" si="2"/>
        <v>247500</v>
      </c>
      <c r="F13" s="77">
        <v>330000</v>
      </c>
      <c r="G13" s="77">
        <f t="shared" si="3"/>
        <v>4950000</v>
      </c>
    </row>
    <row r="14" spans="1:7" ht="81.75" customHeight="1">
      <c r="A14" s="75" t="s">
        <v>102</v>
      </c>
      <c r="B14" s="65" t="s">
        <v>103</v>
      </c>
      <c r="C14" s="76" t="s">
        <v>86</v>
      </c>
      <c r="D14" s="94">
        <v>3</v>
      </c>
      <c r="E14" s="105">
        <f t="shared" si="2"/>
        <v>371250</v>
      </c>
      <c r="F14" s="77">
        <v>495000</v>
      </c>
      <c r="G14" s="77">
        <f t="shared" si="3"/>
        <v>1113750</v>
      </c>
    </row>
    <row r="15" spans="1:7" ht="15.6">
      <c r="A15" s="93"/>
      <c r="B15" s="96" t="s">
        <v>104</v>
      </c>
      <c r="C15" s="93"/>
      <c r="D15" s="93"/>
      <c r="E15" s="105" t="e">
        <f t="shared" si="2"/>
        <v>#VALUE!</v>
      </c>
      <c r="F15" s="76" t="s">
        <v>93</v>
      </c>
      <c r="G15" s="86">
        <f>+G14+G12+G11+G13</f>
        <v>10215229.716</v>
      </c>
    </row>
    <row r="16" spans="1:7" ht="15.6">
      <c r="A16" s="85">
        <v>3</v>
      </c>
      <c r="B16" s="92" t="s">
        <v>105</v>
      </c>
      <c r="C16" s="93"/>
      <c r="D16" s="93"/>
      <c r="E16" s="105" t="e">
        <f t="shared" si="2"/>
        <v>#VALUE!</v>
      </c>
      <c r="F16" s="76" t="s">
        <v>93</v>
      </c>
      <c r="G16" s="93"/>
    </row>
    <row r="17" spans="1:7" ht="18.75" customHeight="1">
      <c r="A17" s="76" t="s">
        <v>106</v>
      </c>
      <c r="B17" s="76" t="s">
        <v>107</v>
      </c>
      <c r="C17" s="76" t="s">
        <v>86</v>
      </c>
      <c r="D17" s="97">
        <v>10</v>
      </c>
      <c r="E17" s="105">
        <f t="shared" si="2"/>
        <v>262625.0625</v>
      </c>
      <c r="F17" s="77">
        <v>350166.75</v>
      </c>
      <c r="G17" s="79">
        <f>+E17*D17</f>
        <v>2626250.625</v>
      </c>
    </row>
    <row r="18" spans="1:7" ht="26.25" customHeight="1">
      <c r="A18" s="76" t="s">
        <v>108</v>
      </c>
      <c r="B18" s="76" t="s">
        <v>109</v>
      </c>
      <c r="C18" s="76" t="s">
        <v>86</v>
      </c>
      <c r="D18" s="94">
        <v>10.199999999999999</v>
      </c>
      <c r="E18" s="105">
        <f t="shared" si="2"/>
        <v>41250</v>
      </c>
      <c r="F18" s="77">
        <v>55000</v>
      </c>
      <c r="G18" s="79">
        <f t="shared" ref="G18:G20" si="4">+E18*D18</f>
        <v>420749.99999999994</v>
      </c>
    </row>
    <row r="19" spans="1:7" ht="32.25" customHeight="1">
      <c r="A19" s="76" t="s">
        <v>110</v>
      </c>
      <c r="B19" s="76" t="s">
        <v>111</v>
      </c>
      <c r="C19" s="76" t="s">
        <v>86</v>
      </c>
      <c r="D19" s="94">
        <v>6.5</v>
      </c>
      <c r="E19" s="105">
        <f t="shared" si="2"/>
        <v>165000</v>
      </c>
      <c r="F19" s="77">
        <v>220000</v>
      </c>
      <c r="G19" s="79">
        <f t="shared" si="4"/>
        <v>1072500</v>
      </c>
    </row>
    <row r="20" spans="1:7" ht="86.25" customHeight="1">
      <c r="A20" s="76" t="s">
        <v>112</v>
      </c>
      <c r="B20" s="76" t="s">
        <v>113</v>
      </c>
      <c r="C20" s="76" t="s">
        <v>83</v>
      </c>
      <c r="D20" s="94">
        <v>3.28</v>
      </c>
      <c r="E20" s="105">
        <f t="shared" si="2"/>
        <v>10312.5</v>
      </c>
      <c r="F20" s="77">
        <v>13750</v>
      </c>
      <c r="G20" s="79">
        <f t="shared" si="4"/>
        <v>33825</v>
      </c>
    </row>
    <row r="21" spans="1:7" ht="15.6">
      <c r="A21" s="93"/>
      <c r="B21" s="96" t="s">
        <v>114</v>
      </c>
      <c r="C21" s="93"/>
      <c r="D21" s="93"/>
      <c r="E21" s="105"/>
      <c r="F21" s="76" t="s">
        <v>93</v>
      </c>
      <c r="G21" s="86">
        <f>+G17+G18+G19+G20</f>
        <v>4153325.625</v>
      </c>
    </row>
    <row r="22" spans="1:7" ht="15.6">
      <c r="A22" s="85">
        <v>4</v>
      </c>
      <c r="B22" s="92" t="s">
        <v>115</v>
      </c>
      <c r="C22" s="93"/>
      <c r="D22" s="93"/>
      <c r="E22" s="105"/>
      <c r="F22" s="76" t="s">
        <v>93</v>
      </c>
      <c r="G22" s="93"/>
    </row>
    <row r="23" spans="1:7" ht="42.75" customHeight="1">
      <c r="A23" s="76" t="s">
        <v>116</v>
      </c>
      <c r="B23" s="65" t="s">
        <v>117</v>
      </c>
      <c r="C23" s="76" t="s">
        <v>118</v>
      </c>
      <c r="D23" s="94">
        <v>4</v>
      </c>
      <c r="E23" s="105">
        <f>+F23*0.75</f>
        <v>357698.5575</v>
      </c>
      <c r="F23" s="77">
        <v>476931.41</v>
      </c>
      <c r="G23" s="77">
        <f>+E23*D23</f>
        <v>1430794.23</v>
      </c>
    </row>
    <row r="24" spans="1:7" ht="50.25" customHeight="1">
      <c r="A24" s="76" t="s">
        <v>119</v>
      </c>
      <c r="B24" s="76" t="s">
        <v>120</v>
      </c>
      <c r="C24" s="76" t="s">
        <v>91</v>
      </c>
      <c r="D24" s="94">
        <v>110</v>
      </c>
      <c r="E24" s="105">
        <f t="shared" ref="E24:E26" si="5">+F24*0.75</f>
        <v>41250</v>
      </c>
      <c r="F24" s="77">
        <v>55000</v>
      </c>
      <c r="G24" s="77">
        <f t="shared" ref="G24:G26" si="6">+E24*D24</f>
        <v>4537500</v>
      </c>
    </row>
    <row r="25" spans="1:7" ht="22.5" customHeight="1">
      <c r="A25" s="76" t="s">
        <v>121</v>
      </c>
      <c r="B25" s="76" t="s">
        <v>122</v>
      </c>
      <c r="C25" s="76" t="s">
        <v>86</v>
      </c>
      <c r="D25" s="94">
        <v>8.5</v>
      </c>
      <c r="E25" s="105">
        <f t="shared" si="5"/>
        <v>82500</v>
      </c>
      <c r="F25" s="77">
        <v>110000</v>
      </c>
      <c r="G25" s="77">
        <f t="shared" si="6"/>
        <v>701250</v>
      </c>
    </row>
    <row r="26" spans="1:7" ht="26.25" customHeight="1">
      <c r="A26" s="76" t="s">
        <v>123</v>
      </c>
      <c r="B26" s="65" t="s">
        <v>124</v>
      </c>
      <c r="C26" s="76" t="s">
        <v>118</v>
      </c>
      <c r="D26" s="94">
        <v>1</v>
      </c>
      <c r="E26" s="105">
        <f t="shared" si="5"/>
        <v>144375</v>
      </c>
      <c r="F26" s="77">
        <v>192500</v>
      </c>
      <c r="G26" s="77">
        <f t="shared" si="6"/>
        <v>144375</v>
      </c>
    </row>
    <row r="27" spans="1:7" ht="15.6">
      <c r="A27" s="93"/>
      <c r="B27" s="96" t="s">
        <v>125</v>
      </c>
      <c r="C27" s="93"/>
      <c r="D27" s="93"/>
      <c r="E27" s="105"/>
      <c r="F27" s="93"/>
      <c r="G27" s="86">
        <f>+G23+G24+G25+G26</f>
        <v>6813919.2300000004</v>
      </c>
    </row>
    <row r="28" spans="1:7" ht="15.6">
      <c r="A28" s="85">
        <v>5</v>
      </c>
      <c r="B28" s="92" t="s">
        <v>126</v>
      </c>
      <c r="C28" s="93"/>
      <c r="D28" s="93"/>
      <c r="E28" s="105"/>
      <c r="F28" s="93"/>
      <c r="G28" s="93"/>
    </row>
    <row r="29" spans="1:7" ht="24.75" customHeight="1">
      <c r="A29" s="76" t="s">
        <v>127</v>
      </c>
      <c r="B29" s="76" t="s">
        <v>128</v>
      </c>
      <c r="C29" s="76" t="s">
        <v>86</v>
      </c>
      <c r="D29" s="94">
        <v>11</v>
      </c>
      <c r="E29" s="105">
        <f>+F29*0.75</f>
        <v>38775</v>
      </c>
      <c r="F29" s="79">
        <v>51700</v>
      </c>
      <c r="G29" s="79">
        <f>+E29*D29</f>
        <v>426525</v>
      </c>
    </row>
    <row r="30" spans="1:7" ht="14.4">
      <c r="A30" s="93"/>
      <c r="B30" s="96" t="s">
        <v>129</v>
      </c>
      <c r="C30" s="93"/>
      <c r="D30" s="93"/>
      <c r="E30" s="93"/>
      <c r="F30" s="93"/>
      <c r="G30" s="88">
        <f>+G29</f>
        <v>426525</v>
      </c>
    </row>
    <row r="31" spans="1:7" ht="15.6">
      <c r="A31" s="65"/>
      <c r="B31" s="98" t="s">
        <v>130</v>
      </c>
      <c r="C31" s="99"/>
      <c r="D31" s="99"/>
      <c r="E31" s="99"/>
      <c r="F31" s="99"/>
      <c r="G31" s="80">
        <f>+G30+G27+G21+G15+G9</f>
        <v>23319620.496000003</v>
      </c>
    </row>
    <row r="32" spans="1:7" ht="15.6">
      <c r="A32" s="65"/>
      <c r="B32" s="98" t="s">
        <v>131</v>
      </c>
      <c r="C32" s="99"/>
      <c r="D32" s="89">
        <v>0.20749999999999999</v>
      </c>
      <c r="E32" s="103"/>
      <c r="F32" s="100"/>
      <c r="G32" s="81">
        <f>+G31*D32</f>
        <v>4838821.2529200008</v>
      </c>
    </row>
    <row r="33" spans="1:7" ht="15.6">
      <c r="A33" s="65"/>
      <c r="B33" s="98" t="s">
        <v>132</v>
      </c>
      <c r="C33" s="99"/>
      <c r="D33" s="90">
        <v>0.01</v>
      </c>
      <c r="E33" s="104"/>
      <c r="F33" s="100"/>
      <c r="G33" s="81">
        <f>+G31*D33</f>
        <v>233196.20496000003</v>
      </c>
    </row>
    <row r="34" spans="1:7" ht="15.6">
      <c r="A34" s="65"/>
      <c r="B34" s="98" t="s">
        <v>133</v>
      </c>
      <c r="C34" s="99"/>
      <c r="D34" s="90">
        <v>0.03</v>
      </c>
      <c r="E34" s="104"/>
      <c r="F34" s="100"/>
      <c r="G34" s="81">
        <f>+G31*D34</f>
        <v>699588.61488000001</v>
      </c>
    </row>
    <row r="35" spans="1:7" ht="15.6">
      <c r="A35" s="65"/>
      <c r="B35" s="98" t="s">
        <v>134</v>
      </c>
      <c r="C35" s="91">
        <v>19</v>
      </c>
      <c r="D35" s="90">
        <v>0.19</v>
      </c>
      <c r="E35" s="104"/>
      <c r="F35" s="100"/>
      <c r="G35" s="82">
        <f>+G34*0.19</f>
        <v>132921.83682719999</v>
      </c>
    </row>
    <row r="36" spans="1:7" ht="15.6">
      <c r="A36" s="101"/>
      <c r="B36" s="98" t="s">
        <v>135</v>
      </c>
      <c r="C36" s="99"/>
      <c r="D36" s="99"/>
      <c r="E36" s="100"/>
      <c r="F36" s="100"/>
      <c r="G36" s="83">
        <f>+G31+G32+G33+G34+G35</f>
        <v>29224148.405587204</v>
      </c>
    </row>
  </sheetData>
  <mergeCells count="4">
    <mergeCell ref="A1:G1"/>
    <mergeCell ref="A2:G2"/>
    <mergeCell ref="B9:C9"/>
    <mergeCell ref="B10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opLeftCell="A22" zoomScale="80" zoomScaleNormal="80" zoomScaleSheetLayoutView="87" zoomScalePageLayoutView="85" workbookViewId="0">
      <selection activeCell="J52" sqref="J52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36.75" customHeight="1" thickBot="1">
      <c r="B22" s="64" t="s">
        <v>52</v>
      </c>
      <c r="C22" s="169" t="str">
        <f>+'PRESUPUESTO '!B5</f>
        <v>LOCALIZACIÓN - TRAZADO Y REPLANTEO</v>
      </c>
      <c r="D22" s="170"/>
      <c r="E22" s="170"/>
      <c r="F22" s="170"/>
      <c r="G22" s="170"/>
      <c r="H22" s="170"/>
      <c r="I22" s="170"/>
      <c r="J22" s="170"/>
      <c r="K22" s="171"/>
      <c r="L22" s="172" t="s">
        <v>46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1" t="s">
        <v>48</v>
      </c>
      <c r="J27" s="182"/>
      <c r="K27" s="44">
        <v>2395</v>
      </c>
      <c r="L27" s="183">
        <v>0.1</v>
      </c>
      <c r="M27" s="184"/>
      <c r="N27" s="45">
        <f>K27*L27</f>
        <v>239.5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239.5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226" t="s">
        <v>149</v>
      </c>
      <c r="C35" s="227"/>
      <c r="D35" s="227"/>
      <c r="E35" s="227"/>
      <c r="F35" s="227"/>
      <c r="G35" s="227"/>
      <c r="H35" s="227"/>
      <c r="I35" s="228"/>
      <c r="J35" s="48" t="s">
        <v>13</v>
      </c>
      <c r="K35" s="231">
        <v>2.5000000000000001E-3</v>
      </c>
      <c r="L35" s="196">
        <v>199610</v>
      </c>
      <c r="M35" s="197"/>
      <c r="N35" s="50">
        <f>L35*K35</f>
        <v>499.02500000000003</v>
      </c>
    </row>
    <row r="36" spans="2:15" ht="14.4" thickBot="1">
      <c r="B36" s="189" t="s">
        <v>147</v>
      </c>
      <c r="C36" s="190"/>
      <c r="D36" s="190"/>
      <c r="E36" s="190"/>
      <c r="F36" s="190"/>
      <c r="G36" s="190"/>
      <c r="H36" s="190"/>
      <c r="I36" s="186"/>
      <c r="J36" s="48" t="s">
        <v>148</v>
      </c>
      <c r="K36" s="49">
        <v>0.18</v>
      </c>
      <c r="L36" s="196">
        <v>7920</v>
      </c>
      <c r="M36" s="197"/>
      <c r="N36" s="50">
        <f>L36*K36</f>
        <v>1425.6</v>
      </c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SUM(N35:N36)</f>
        <v>1924.625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/>
      <c r="L42" s="198"/>
      <c r="M42" s="199"/>
      <c r="N42" s="45"/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0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4" ht="13.8">
      <c r="B49" s="204" t="s">
        <v>141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384995</v>
      </c>
      <c r="L49" s="229">
        <v>2E-3</v>
      </c>
      <c r="M49" s="230"/>
      <c r="N49" s="59">
        <f>+K49*L49</f>
        <v>769.99</v>
      </c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4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4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769.99</v>
      </c>
    </row>
    <row r="54" spans="1:14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4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v>2941.395</v>
      </c>
    </row>
    <row r="56" spans="1:14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4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4" ht="13.8">
      <c r="B58" s="3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34"/>
    </row>
    <row r="59" spans="1:14" ht="13.8">
      <c r="B59" s="33"/>
      <c r="C59" s="8"/>
      <c r="D59" s="8"/>
      <c r="E59" s="216" t="s">
        <v>49</v>
      </c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217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33"/>
      <c r="C61" s="8"/>
      <c r="D61" s="8"/>
      <c r="E61" s="217"/>
      <c r="F61" s="217"/>
      <c r="G61" s="217"/>
      <c r="H61" s="217"/>
      <c r="I61" s="217"/>
      <c r="J61" s="217"/>
      <c r="K61" s="217"/>
      <c r="L61" s="217"/>
      <c r="M61" s="217"/>
      <c r="N61" s="34"/>
    </row>
    <row r="62" spans="1:14" ht="13.8">
      <c r="B62" s="18"/>
      <c r="C62" s="62"/>
      <c r="D62" s="62"/>
      <c r="E62" s="217"/>
      <c r="F62" s="217"/>
      <c r="G62" s="217"/>
      <c r="H62" s="217"/>
      <c r="I62" s="217"/>
      <c r="J62" s="217"/>
      <c r="K62" s="217"/>
      <c r="L62" s="217"/>
      <c r="M62" s="217"/>
      <c r="N62" s="63"/>
    </row>
    <row r="63" spans="1:14" ht="76.5" customHeight="1">
      <c r="B63" s="33"/>
      <c r="C63" s="8"/>
      <c r="D63" s="8"/>
      <c r="E63" s="217"/>
      <c r="F63" s="217"/>
      <c r="G63" s="217"/>
      <c r="H63" s="217"/>
      <c r="I63" s="217"/>
      <c r="J63" s="217"/>
      <c r="K63" s="217"/>
      <c r="L63" s="217"/>
      <c r="M63" s="217"/>
      <c r="N63" s="34"/>
    </row>
    <row r="64" spans="1:14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1">
    <mergeCell ref="J64:N64"/>
    <mergeCell ref="B64:D64"/>
    <mergeCell ref="B51:H51"/>
    <mergeCell ref="L51:M51"/>
    <mergeCell ref="B52:H52"/>
    <mergeCell ref="L52:M52"/>
    <mergeCell ref="B53:M53"/>
    <mergeCell ref="B55:M55"/>
    <mergeCell ref="E59:M63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opLeftCell="A23" zoomScale="80" zoomScaleNormal="80" zoomScaleSheetLayoutView="87" zoomScalePageLayoutView="85" workbookViewId="0">
      <selection activeCell="Q40" sqref="Q39:Q40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36.75" customHeight="1" thickBot="1">
      <c r="B22" s="64" t="s">
        <v>53</v>
      </c>
      <c r="C22" s="169" t="str">
        <f>+'PRESUPUESTO '!B6</f>
        <v>EXCAVACIÓN MECANICA</v>
      </c>
      <c r="D22" s="170"/>
      <c r="E22" s="170"/>
      <c r="F22" s="170"/>
      <c r="G22" s="170"/>
      <c r="H22" s="170"/>
      <c r="I22" s="170"/>
      <c r="J22" s="170"/>
      <c r="K22" s="171"/>
      <c r="L22" s="172" t="s">
        <v>46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1"/>
      <c r="J27" s="182"/>
      <c r="K27" s="44">
        <v>15000</v>
      </c>
      <c r="L27" s="187">
        <v>0.2</v>
      </c>
      <c r="M27" s="188"/>
      <c r="N27" s="45">
        <f>K27*L27</f>
        <v>3000</v>
      </c>
    </row>
    <row r="28" spans="2:15" ht="13.8">
      <c r="B28" s="178" t="s">
        <v>150</v>
      </c>
      <c r="C28" s="179"/>
      <c r="D28" s="179"/>
      <c r="E28" s="179"/>
      <c r="F28" s="180"/>
      <c r="G28" s="181"/>
      <c r="H28" s="182"/>
      <c r="I28" s="185"/>
      <c r="J28" s="186"/>
      <c r="K28" s="44">
        <v>223540</v>
      </c>
      <c r="L28" s="187">
        <v>0.02</v>
      </c>
      <c r="M28" s="188"/>
      <c r="N28" s="45">
        <f>K28*L28</f>
        <v>4470.8</v>
      </c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7470.8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21.75" customHeight="1">
      <c r="B35" s="226"/>
      <c r="C35" s="227"/>
      <c r="D35" s="227"/>
      <c r="E35" s="227"/>
      <c r="F35" s="227"/>
      <c r="G35" s="227"/>
      <c r="H35" s="227"/>
      <c r="I35" s="228"/>
      <c r="J35" s="48"/>
      <c r="K35" s="49"/>
      <c r="L35" s="196"/>
      <c r="M35" s="197"/>
      <c r="N35" s="50"/>
    </row>
    <row r="36" spans="2:15" ht="14.4" thickBot="1">
      <c r="B36" s="189"/>
      <c r="C36" s="190"/>
      <c r="D36" s="190"/>
      <c r="E36" s="190"/>
      <c r="F36" s="190"/>
      <c r="G36" s="190"/>
      <c r="H36" s="190"/>
      <c r="I36" s="186"/>
      <c r="J36" s="48"/>
      <c r="K36" s="49"/>
      <c r="L36" s="196"/>
      <c r="M36" s="197"/>
      <c r="N36" s="50"/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SUM(N35:N35)</f>
        <v>0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>
        <v>1</v>
      </c>
      <c r="L42" s="198">
        <v>3015</v>
      </c>
      <c r="M42" s="199"/>
      <c r="N42" s="45">
        <f>L42*K42</f>
        <v>3015</v>
      </c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3015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4" ht="13.8">
      <c r="B49" s="204" t="s">
        <v>38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50000</v>
      </c>
      <c r="L49" s="218">
        <v>0.255</v>
      </c>
      <c r="M49" s="219"/>
      <c r="N49" s="59">
        <v>4750</v>
      </c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4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4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4750</v>
      </c>
    </row>
    <row r="54" spans="1:14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4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1">
        <v>15262.5</v>
      </c>
    </row>
    <row r="56" spans="1:14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4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4" ht="13.8">
      <c r="B58" s="33"/>
      <c r="C58" s="8"/>
      <c r="D58" s="8"/>
      <c r="E58" s="8"/>
      <c r="F58" s="216" t="s">
        <v>49</v>
      </c>
      <c r="G58" s="217"/>
      <c r="H58" s="217"/>
      <c r="I58" s="217"/>
      <c r="J58" s="217"/>
      <c r="K58" s="217"/>
      <c r="L58" s="217"/>
      <c r="M58" s="8"/>
      <c r="N58" s="34"/>
    </row>
    <row r="59" spans="1:14" ht="13.8">
      <c r="B59" s="33"/>
      <c r="C59" s="8"/>
      <c r="D59" s="8"/>
      <c r="E59" s="8"/>
      <c r="F59" s="217"/>
      <c r="G59" s="217"/>
      <c r="H59" s="217"/>
      <c r="I59" s="217"/>
      <c r="J59" s="217"/>
      <c r="K59" s="217"/>
      <c r="L59" s="217"/>
      <c r="M59" s="8"/>
      <c r="N59" s="34"/>
    </row>
    <row r="60" spans="1:14" ht="13.8">
      <c r="B60" s="33"/>
      <c r="C60" s="8"/>
      <c r="D60" s="8"/>
      <c r="E60" s="8"/>
      <c r="F60" s="217"/>
      <c r="G60" s="217"/>
      <c r="H60" s="217"/>
      <c r="I60" s="217"/>
      <c r="J60" s="217"/>
      <c r="K60" s="217"/>
      <c r="L60" s="217"/>
      <c r="M60" s="8"/>
      <c r="N60" s="34"/>
    </row>
    <row r="61" spans="1:14" ht="13.8">
      <c r="B61" s="33"/>
      <c r="C61" s="8"/>
      <c r="D61" s="8"/>
      <c r="E61" s="8"/>
      <c r="F61" s="217"/>
      <c r="G61" s="217"/>
      <c r="H61" s="217"/>
      <c r="I61" s="217"/>
      <c r="J61" s="217"/>
      <c r="K61" s="217"/>
      <c r="L61" s="217"/>
      <c r="M61" s="8"/>
      <c r="N61" s="34"/>
    </row>
    <row r="62" spans="1:14" ht="13.8">
      <c r="B62" s="18"/>
      <c r="C62" s="62"/>
      <c r="D62" s="62"/>
      <c r="E62" s="62"/>
      <c r="F62" s="217"/>
      <c r="G62" s="217"/>
      <c r="H62" s="217"/>
      <c r="I62" s="217"/>
      <c r="J62" s="217"/>
      <c r="K62" s="217"/>
      <c r="L62" s="217"/>
      <c r="M62" s="62"/>
      <c r="N62" s="63"/>
    </row>
    <row r="63" spans="1:14" ht="60" customHeight="1">
      <c r="B63" s="33"/>
      <c r="C63" s="8"/>
      <c r="D63" s="8"/>
      <c r="E63" s="8"/>
      <c r="F63" s="217"/>
      <c r="G63" s="217"/>
      <c r="H63" s="217"/>
      <c r="I63" s="217"/>
      <c r="J63" s="217"/>
      <c r="K63" s="217"/>
      <c r="L63" s="217"/>
      <c r="M63" s="8"/>
      <c r="N63" s="34"/>
    </row>
    <row r="64" spans="1:14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1">
    <mergeCell ref="B64:D64"/>
    <mergeCell ref="J64:N64"/>
    <mergeCell ref="B51:H51"/>
    <mergeCell ref="L51:M51"/>
    <mergeCell ref="B52:H52"/>
    <mergeCell ref="L52:M52"/>
    <mergeCell ref="B53:M53"/>
    <mergeCell ref="B55:M55"/>
    <mergeCell ref="F58:L63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opLeftCell="A16" zoomScale="70" zoomScaleNormal="70" zoomScaleSheetLayoutView="87" zoomScalePageLayoutView="85" workbookViewId="0">
      <selection activeCell="U38" sqref="U38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5.332031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44.25" customHeight="1" thickBot="1">
      <c r="B22" s="64" t="s">
        <v>54</v>
      </c>
      <c r="C22" s="169" t="str">
        <f>+'PRESUPUESTO '!B7</f>
        <v>EXCAVACIÓN MANUAL (0.60M a 0.80M) X (1.00M
a 2.00M)</v>
      </c>
      <c r="D22" s="170"/>
      <c r="E22" s="170"/>
      <c r="F22" s="170"/>
      <c r="G22" s="170"/>
      <c r="H22" s="170"/>
      <c r="I22" s="170"/>
      <c r="J22" s="170"/>
      <c r="K22" s="171"/>
      <c r="L22" s="172" t="s">
        <v>46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136</v>
      </c>
      <c r="C27" s="179"/>
      <c r="D27" s="179"/>
      <c r="E27" s="179"/>
      <c r="F27" s="180"/>
      <c r="G27" s="181" t="s">
        <v>22</v>
      </c>
      <c r="H27" s="182"/>
      <c r="I27" s="181" t="s">
        <v>50</v>
      </c>
      <c r="J27" s="182"/>
      <c r="K27" s="44">
        <v>20000</v>
      </c>
      <c r="L27" s="187">
        <v>0.1</v>
      </c>
      <c r="M27" s="188"/>
      <c r="N27" s="45">
        <f>K27*L27</f>
        <v>2000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2000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226" t="str">
        <f>+C22</f>
        <v>EXCAVACIÓN MANUAL (0.60M a 0.80M) X (1.00M
a 2.00M)</v>
      </c>
      <c r="C35" s="227"/>
      <c r="D35" s="227"/>
      <c r="E35" s="227"/>
      <c r="F35" s="227"/>
      <c r="G35" s="227"/>
      <c r="H35" s="227"/>
      <c r="I35" s="228"/>
      <c r="J35" s="48" t="s">
        <v>46</v>
      </c>
      <c r="K35" s="49">
        <v>1</v>
      </c>
      <c r="L35" s="196">
        <v>8500</v>
      </c>
      <c r="M35" s="197"/>
      <c r="N35" s="50">
        <f>L35*K35</f>
        <v>8500</v>
      </c>
    </row>
    <row r="36" spans="2:15" ht="14.4" thickBot="1">
      <c r="B36" s="189"/>
      <c r="C36" s="190"/>
      <c r="D36" s="190"/>
      <c r="E36" s="190"/>
      <c r="F36" s="190"/>
      <c r="G36" s="190"/>
      <c r="H36" s="190"/>
      <c r="I36" s="186"/>
      <c r="J36" s="48"/>
      <c r="K36" s="49"/>
      <c r="L36" s="196"/>
      <c r="M36" s="197"/>
      <c r="N36" s="50"/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SUM(N35:N35)</f>
        <v>8500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>
        <v>0.01</v>
      </c>
      <c r="L42" s="198">
        <v>200150</v>
      </c>
      <c r="M42" s="199"/>
      <c r="N42" s="45">
        <f>L42*K42</f>
        <v>2001.5</v>
      </c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2001.5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4" ht="13.8">
      <c r="B49" s="204" t="s">
        <v>38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50000</v>
      </c>
      <c r="L49" s="218">
        <v>0.03</v>
      </c>
      <c r="M49" s="219"/>
      <c r="N49" s="59">
        <v>1625</v>
      </c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4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4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1625</v>
      </c>
    </row>
    <row r="54" spans="1:14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4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v>14437.5</v>
      </c>
    </row>
    <row r="56" spans="1:14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4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4" ht="13.8">
      <c r="B58" s="3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34"/>
    </row>
    <row r="59" spans="1:14" ht="13.8">
      <c r="B59" s="33"/>
      <c r="C59" s="8"/>
      <c r="D59" s="8"/>
      <c r="E59" s="8"/>
      <c r="F59" s="216" t="s">
        <v>51</v>
      </c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8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33"/>
      <c r="C61" s="8"/>
      <c r="D61" s="8"/>
      <c r="E61" s="8"/>
      <c r="F61" s="217"/>
      <c r="G61" s="217"/>
      <c r="H61" s="217"/>
      <c r="I61" s="217"/>
      <c r="J61" s="217"/>
      <c r="K61" s="217"/>
      <c r="L61" s="217"/>
      <c r="M61" s="217"/>
      <c r="N61" s="34"/>
    </row>
    <row r="62" spans="1:14" ht="13.8">
      <c r="B62" s="18"/>
      <c r="C62" s="62"/>
      <c r="D62" s="62"/>
      <c r="E62" s="62"/>
      <c r="F62" s="217"/>
      <c r="G62" s="217"/>
      <c r="H62" s="217"/>
      <c r="I62" s="217"/>
      <c r="J62" s="217"/>
      <c r="K62" s="217"/>
      <c r="L62" s="217"/>
      <c r="M62" s="217"/>
      <c r="N62" s="63"/>
    </row>
    <row r="63" spans="1:14" ht="45" customHeight="1">
      <c r="B63" s="33"/>
      <c r="C63" s="8"/>
      <c r="D63" s="8"/>
      <c r="E63" s="8"/>
      <c r="F63" s="217"/>
      <c r="G63" s="217"/>
      <c r="H63" s="217"/>
      <c r="I63" s="217"/>
      <c r="J63" s="217"/>
      <c r="K63" s="217"/>
      <c r="L63" s="217"/>
      <c r="M63" s="217"/>
      <c r="N63" s="34"/>
    </row>
    <row r="64" spans="1:14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1">
    <mergeCell ref="B64:D64"/>
    <mergeCell ref="J64:N64"/>
    <mergeCell ref="B51:H51"/>
    <mergeCell ref="L51:M51"/>
    <mergeCell ref="B52:H52"/>
    <mergeCell ref="L52:M52"/>
    <mergeCell ref="B53:M53"/>
    <mergeCell ref="B55:M55"/>
    <mergeCell ref="F59:M63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opLeftCell="A19" zoomScale="80" zoomScaleNormal="80" zoomScaleSheetLayoutView="87" zoomScalePageLayoutView="85" workbookViewId="0">
      <selection activeCell="N35" sqref="N35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36.75" customHeight="1" thickBot="1">
      <c r="B22" s="64" t="s">
        <v>64</v>
      </c>
      <c r="C22" s="220" t="str">
        <f>+'PRESUPUESTO '!B8</f>
        <v>DESMONTE TUBERÍA NOVAFORT DE Ø 8" A Ø
16"</v>
      </c>
      <c r="D22" s="221"/>
      <c r="E22" s="221"/>
      <c r="F22" s="221"/>
      <c r="G22" s="221"/>
      <c r="H22" s="221"/>
      <c r="I22" s="221"/>
      <c r="J22" s="221"/>
      <c r="K22" s="222"/>
      <c r="L22" s="172" t="s">
        <v>46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38050</v>
      </c>
      <c r="L27" s="183">
        <v>0.1</v>
      </c>
      <c r="M27" s="184"/>
      <c r="N27" s="45">
        <f>K27*L27</f>
        <v>3805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3805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189"/>
      <c r="C35" s="190"/>
      <c r="D35" s="190"/>
      <c r="E35" s="190"/>
      <c r="F35" s="190"/>
      <c r="G35" s="190"/>
      <c r="H35" s="190"/>
      <c r="I35" s="186"/>
      <c r="J35" s="48"/>
      <c r="K35" s="49"/>
      <c r="L35" s="196"/>
      <c r="M35" s="197"/>
      <c r="N35" s="50"/>
    </row>
    <row r="36" spans="2:15" ht="14.4" thickBot="1">
      <c r="B36" s="189"/>
      <c r="C36" s="190"/>
      <c r="D36" s="190"/>
      <c r="E36" s="190"/>
      <c r="F36" s="190"/>
      <c r="G36" s="190"/>
      <c r="H36" s="190"/>
      <c r="I36" s="186"/>
      <c r="J36" s="48"/>
      <c r="K36" s="49"/>
      <c r="L36" s="196"/>
      <c r="M36" s="197"/>
      <c r="N36" s="50"/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SUM(N35:N35)</f>
        <v>0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/>
      <c r="L42" s="198"/>
      <c r="M42" s="199"/>
      <c r="N42" s="45"/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0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4" ht="13.8">
      <c r="B49" s="204" t="s">
        <v>151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160000</v>
      </c>
      <c r="L49" s="232">
        <v>2E-3</v>
      </c>
      <c r="M49" s="233"/>
      <c r="N49" s="59">
        <f>+L49*K49</f>
        <v>320</v>
      </c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4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4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320</v>
      </c>
    </row>
    <row r="54" spans="1:14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4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f>+N53+N30</f>
        <v>4125</v>
      </c>
    </row>
    <row r="56" spans="1:14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4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4" ht="13.8">
      <c r="B58" s="33"/>
      <c r="C58" s="8"/>
      <c r="D58" s="8"/>
      <c r="E58" s="216" t="s">
        <v>51</v>
      </c>
      <c r="F58" s="217"/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217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217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33"/>
      <c r="C61" s="8"/>
      <c r="D61" s="8"/>
      <c r="E61" s="217"/>
      <c r="F61" s="217"/>
      <c r="G61" s="217"/>
      <c r="H61" s="217"/>
      <c r="I61" s="217"/>
      <c r="J61" s="217"/>
      <c r="K61" s="217"/>
      <c r="L61" s="217"/>
      <c r="M61" s="217"/>
      <c r="N61" s="34"/>
    </row>
    <row r="62" spans="1:14" ht="13.8">
      <c r="B62" s="18"/>
      <c r="C62" s="62"/>
      <c r="D62" s="62"/>
      <c r="E62" s="217"/>
      <c r="F62" s="217"/>
      <c r="G62" s="217"/>
      <c r="H62" s="217"/>
      <c r="I62" s="217"/>
      <c r="J62" s="217"/>
      <c r="K62" s="217"/>
      <c r="L62" s="217"/>
      <c r="M62" s="217"/>
      <c r="N62" s="63"/>
    </row>
    <row r="63" spans="1:14" ht="58.5" customHeight="1">
      <c r="B63" s="33"/>
      <c r="C63" s="8"/>
      <c r="D63" s="8"/>
      <c r="E63" s="217"/>
      <c r="F63" s="217"/>
      <c r="G63" s="217"/>
      <c r="H63" s="217"/>
      <c r="I63" s="217"/>
      <c r="J63" s="217"/>
      <c r="K63" s="217"/>
      <c r="L63" s="217"/>
      <c r="M63" s="217"/>
      <c r="N63" s="34"/>
    </row>
    <row r="64" spans="1:14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1">
    <mergeCell ref="B64:D64"/>
    <mergeCell ref="J64:N64"/>
    <mergeCell ref="B51:H51"/>
    <mergeCell ref="L51:M51"/>
    <mergeCell ref="B52:H52"/>
    <mergeCell ref="L52:M52"/>
    <mergeCell ref="B53:M53"/>
    <mergeCell ref="B55:M55"/>
    <mergeCell ref="E58:M63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6"/>
  <sheetViews>
    <sheetView showGridLines="0" topLeftCell="A25" zoomScale="80" zoomScaleNormal="80" zoomScaleSheetLayoutView="87" zoomScalePageLayoutView="85" workbookViewId="0">
      <selection activeCell="Q52" sqref="Q52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57.75" customHeight="1" thickBot="1">
      <c r="B22" s="64" t="s">
        <v>55</v>
      </c>
      <c r="C22" s="220" t="str">
        <f>+'PRESUPUESTO '!B11</f>
        <v>MURO      EN      CONCRETO      DE      4.000      PSI IMPERMEABILIZADO  SEGÚN  PLANOS.  INCLUYE MANO   DE   OBRA,   FORMALETAS,   EQUIPO   Y HERRAMIENTAS    NECESARIAS,    NO    INCLUYE
ACERO DE REFUERZO</v>
      </c>
      <c r="D22" s="221"/>
      <c r="E22" s="221"/>
      <c r="F22" s="221"/>
      <c r="G22" s="221"/>
      <c r="H22" s="221"/>
      <c r="I22" s="221"/>
      <c r="J22" s="221"/>
      <c r="K22" s="222"/>
      <c r="L22" s="172" t="s">
        <v>46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226" t="s">
        <v>21</v>
      </c>
      <c r="C27" s="227"/>
      <c r="D27" s="227"/>
      <c r="E27" s="227"/>
      <c r="F27" s="228"/>
      <c r="G27" s="181" t="s">
        <v>22</v>
      </c>
      <c r="H27" s="182"/>
      <c r="I27" s="185"/>
      <c r="J27" s="186"/>
      <c r="K27" s="44">
        <v>70815</v>
      </c>
      <c r="L27" s="183">
        <v>0.05</v>
      </c>
      <c r="M27" s="184"/>
      <c r="N27" s="45">
        <f>K27*L27</f>
        <v>3540.75</v>
      </c>
    </row>
    <row r="28" spans="2:15" ht="13.8">
      <c r="B28" s="226" t="s">
        <v>153</v>
      </c>
      <c r="C28" s="227"/>
      <c r="D28" s="227"/>
      <c r="E28" s="227"/>
      <c r="F28" s="228"/>
      <c r="G28" s="72"/>
      <c r="H28" s="73"/>
      <c r="I28" s="74"/>
      <c r="J28" s="71"/>
      <c r="K28" s="44">
        <v>1500</v>
      </c>
      <c r="L28" s="183">
        <v>0.03</v>
      </c>
      <c r="M28" s="184"/>
      <c r="N28" s="45">
        <f t="shared" ref="N28:N29" si="0">K28*L28</f>
        <v>45</v>
      </c>
    </row>
    <row r="29" spans="2:15" ht="13.8">
      <c r="B29" s="226" t="s">
        <v>154</v>
      </c>
      <c r="C29" s="227"/>
      <c r="D29" s="227"/>
      <c r="E29" s="227"/>
      <c r="F29" s="228"/>
      <c r="G29" s="72"/>
      <c r="H29" s="73"/>
      <c r="I29" s="74"/>
      <c r="J29" s="71"/>
      <c r="K29" s="44">
        <v>39900</v>
      </c>
      <c r="L29" s="234">
        <v>0.05</v>
      </c>
      <c r="M29" s="235"/>
      <c r="N29" s="45">
        <f>+L29*K29</f>
        <v>1995</v>
      </c>
    </row>
    <row r="30" spans="2:15" ht="13.8">
      <c r="B30" s="226" t="s">
        <v>152</v>
      </c>
      <c r="C30" s="227"/>
      <c r="D30" s="227"/>
      <c r="E30" s="227"/>
      <c r="F30" s="228"/>
      <c r="G30" s="181"/>
      <c r="H30" s="182"/>
      <c r="I30" s="185"/>
      <c r="J30" s="186"/>
      <c r="K30" s="44">
        <v>36900</v>
      </c>
      <c r="L30" s="187">
        <v>0.03</v>
      </c>
      <c r="M30" s="188"/>
      <c r="N30" s="45">
        <f>K30*L30</f>
        <v>1107</v>
      </c>
    </row>
    <row r="31" spans="2:15" ht="14.4" thickBot="1">
      <c r="B31" s="204"/>
      <c r="C31" s="205"/>
      <c r="D31" s="205"/>
      <c r="E31" s="205"/>
      <c r="F31" s="206"/>
      <c r="G31" s="185"/>
      <c r="H31" s="186"/>
      <c r="I31" s="185"/>
      <c r="J31" s="186"/>
      <c r="K31" s="46"/>
      <c r="L31" s="187"/>
      <c r="M31" s="188"/>
      <c r="N31" s="45"/>
    </row>
    <row r="32" spans="2:15" ht="14.4" thickBot="1">
      <c r="B32" s="191" t="s">
        <v>23</v>
      </c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3"/>
      <c r="N32" s="47">
        <f>SUM(N27:N31)</f>
        <v>6687.75</v>
      </c>
    </row>
    <row r="33" spans="2:15">
      <c r="B33" s="145" t="s">
        <v>24</v>
      </c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7"/>
    </row>
    <row r="34" spans="2:15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50"/>
    </row>
    <row r="35" spans="2:15" ht="13.8" thickBot="1">
      <c r="B35" s="151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3"/>
    </row>
    <row r="36" spans="2:15" s="43" customFormat="1" ht="19.5" customHeight="1">
      <c r="B36" s="164" t="s">
        <v>12</v>
      </c>
      <c r="C36" s="165"/>
      <c r="D36" s="165"/>
      <c r="E36" s="165"/>
      <c r="F36" s="165"/>
      <c r="G36" s="165"/>
      <c r="H36" s="165"/>
      <c r="I36" s="174"/>
      <c r="J36" s="39" t="s">
        <v>13</v>
      </c>
      <c r="K36" s="40" t="s">
        <v>14</v>
      </c>
      <c r="L36" s="175" t="s">
        <v>25</v>
      </c>
      <c r="M36" s="174"/>
      <c r="N36" s="41" t="s">
        <v>20</v>
      </c>
      <c r="O36" s="42"/>
    </row>
    <row r="37" spans="2:15" ht="13.8">
      <c r="B37" s="189" t="s">
        <v>143</v>
      </c>
      <c r="C37" s="190"/>
      <c r="D37" s="190"/>
      <c r="E37" s="190"/>
      <c r="F37" s="190"/>
      <c r="G37" s="190"/>
      <c r="H37" s="190"/>
      <c r="I37" s="186"/>
      <c r="J37" s="48" t="s">
        <v>157</v>
      </c>
      <c r="K37" s="49">
        <v>0.51</v>
      </c>
      <c r="L37" s="196">
        <v>650500</v>
      </c>
      <c r="M37" s="197"/>
      <c r="N37" s="50">
        <f>L37*K37</f>
        <v>331755</v>
      </c>
    </row>
    <row r="38" spans="2:15" ht="13.8">
      <c r="B38" s="69" t="s">
        <v>155</v>
      </c>
      <c r="C38" s="70"/>
      <c r="D38" s="70"/>
      <c r="E38" s="70"/>
      <c r="F38" s="70"/>
      <c r="G38" s="70"/>
      <c r="H38" s="70"/>
      <c r="I38" s="71"/>
      <c r="J38" s="48"/>
      <c r="K38" s="49">
        <v>4</v>
      </c>
      <c r="L38" s="196">
        <v>9380</v>
      </c>
      <c r="M38" s="197"/>
      <c r="N38" s="50">
        <f t="shared" ref="N38:N39" si="1">L38*K38</f>
        <v>37520</v>
      </c>
    </row>
    <row r="39" spans="2:15" ht="14.4" thickBot="1">
      <c r="B39" s="189" t="s">
        <v>156</v>
      </c>
      <c r="C39" s="190"/>
      <c r="D39" s="190"/>
      <c r="E39" s="190"/>
      <c r="F39" s="190"/>
      <c r="G39" s="190"/>
      <c r="H39" s="190"/>
      <c r="I39" s="186"/>
      <c r="J39" s="48"/>
      <c r="K39" s="49">
        <v>0.12</v>
      </c>
      <c r="L39" s="196">
        <v>29200</v>
      </c>
      <c r="M39" s="197"/>
      <c r="N39" s="50">
        <f t="shared" si="1"/>
        <v>3504</v>
      </c>
    </row>
    <row r="40" spans="2:15" ht="14.4" thickBot="1">
      <c r="B40" s="191" t="s">
        <v>23</v>
      </c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3"/>
      <c r="N40" s="47">
        <f>SUM(N37:N39)</f>
        <v>372779</v>
      </c>
    </row>
    <row r="41" spans="2:15">
      <c r="B41" s="145" t="s">
        <v>26</v>
      </c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7"/>
    </row>
    <row r="42" spans="2:15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50"/>
    </row>
    <row r="43" spans="2:15" ht="13.8" thickBo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3"/>
    </row>
    <row r="44" spans="2:15" s="43" customFormat="1" ht="16.2">
      <c r="B44" s="164" t="s">
        <v>27</v>
      </c>
      <c r="C44" s="165"/>
      <c r="D44" s="165"/>
      <c r="E44" s="165"/>
      <c r="F44" s="165"/>
      <c r="G44" s="165"/>
      <c r="H44" s="165"/>
      <c r="I44" s="40" t="s">
        <v>28</v>
      </c>
      <c r="J44" s="36" t="s">
        <v>29</v>
      </c>
      <c r="K44" s="40" t="s">
        <v>30</v>
      </c>
      <c r="L44" s="175" t="s">
        <v>31</v>
      </c>
      <c r="M44" s="174"/>
      <c r="N44" s="41" t="s">
        <v>20</v>
      </c>
      <c r="O44" s="42"/>
    </row>
    <row r="45" spans="2:15" ht="13.8">
      <c r="B45" s="189" t="s">
        <v>32</v>
      </c>
      <c r="C45" s="190"/>
      <c r="D45" s="190"/>
      <c r="E45" s="190"/>
      <c r="F45" s="190"/>
      <c r="G45" s="190"/>
      <c r="H45" s="190"/>
      <c r="I45" s="51"/>
      <c r="J45" s="52"/>
      <c r="K45" s="51"/>
      <c r="L45" s="198"/>
      <c r="M45" s="199"/>
      <c r="N45" s="45"/>
    </row>
    <row r="46" spans="2:15" ht="14.4" thickBot="1">
      <c r="B46" s="200"/>
      <c r="C46" s="201"/>
      <c r="D46" s="201"/>
      <c r="E46" s="201"/>
      <c r="F46" s="201"/>
      <c r="G46" s="201"/>
      <c r="H46" s="201"/>
      <c r="I46" s="53"/>
      <c r="J46" s="54"/>
      <c r="K46" s="53"/>
      <c r="L46" s="202"/>
      <c r="M46" s="203"/>
      <c r="N46" s="55"/>
    </row>
    <row r="47" spans="2:15" ht="14.4" thickBot="1">
      <c r="B47" s="191" t="s">
        <v>23</v>
      </c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3"/>
      <c r="N47" s="47">
        <f>SUM(N45:N46)</f>
        <v>0</v>
      </c>
    </row>
    <row r="48" spans="2:15">
      <c r="B48" s="145" t="s">
        <v>33</v>
      </c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7"/>
    </row>
    <row r="49" spans="2:15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50"/>
    </row>
    <row r="50" spans="2:15" ht="13.8" thickBo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3"/>
    </row>
    <row r="51" spans="2:15" s="43" customFormat="1" ht="13.8">
      <c r="B51" s="164" t="s">
        <v>34</v>
      </c>
      <c r="C51" s="165"/>
      <c r="D51" s="165"/>
      <c r="E51" s="165"/>
      <c r="F51" s="165"/>
      <c r="G51" s="165"/>
      <c r="H51" s="165"/>
      <c r="I51" s="40" t="s">
        <v>35</v>
      </c>
      <c r="J51" s="36" t="s">
        <v>36</v>
      </c>
      <c r="K51" s="40" t="s">
        <v>37</v>
      </c>
      <c r="L51" s="175" t="s">
        <v>19</v>
      </c>
      <c r="M51" s="174"/>
      <c r="N51" s="41" t="s">
        <v>20</v>
      </c>
      <c r="O51" s="42"/>
    </row>
    <row r="52" spans="2:15" ht="13.8">
      <c r="B52" s="204" t="s">
        <v>144</v>
      </c>
      <c r="C52" s="205"/>
      <c r="D52" s="205"/>
      <c r="E52" s="205"/>
      <c r="F52" s="205"/>
      <c r="G52" s="205"/>
      <c r="H52" s="206"/>
      <c r="I52" s="56" t="s">
        <v>39</v>
      </c>
      <c r="J52" s="57"/>
      <c r="K52" s="58">
        <v>50000</v>
      </c>
      <c r="L52" s="207">
        <v>1</v>
      </c>
      <c r="M52" s="208"/>
      <c r="N52" s="59">
        <v>50000</v>
      </c>
    </row>
    <row r="53" spans="2:15" ht="13.8">
      <c r="B53" s="204" t="s">
        <v>142</v>
      </c>
      <c r="C53" s="205"/>
      <c r="D53" s="205"/>
      <c r="E53" s="205"/>
      <c r="F53" s="205"/>
      <c r="G53" s="205"/>
      <c r="H53" s="206"/>
      <c r="I53" s="56" t="s">
        <v>39</v>
      </c>
      <c r="J53" s="57"/>
      <c r="K53" s="58">
        <v>160000</v>
      </c>
      <c r="L53" s="207">
        <v>1</v>
      </c>
      <c r="M53" s="208"/>
      <c r="N53" s="59">
        <v>160000</v>
      </c>
    </row>
    <row r="54" spans="2:15" ht="13.8">
      <c r="B54" s="204"/>
      <c r="C54" s="205"/>
      <c r="D54" s="205"/>
      <c r="E54" s="205"/>
      <c r="F54" s="205"/>
      <c r="G54" s="205"/>
      <c r="H54" s="206"/>
      <c r="I54" s="56"/>
      <c r="J54" s="57"/>
      <c r="K54" s="58"/>
      <c r="L54" s="207"/>
      <c r="M54" s="208"/>
      <c r="N54" s="59"/>
    </row>
    <row r="55" spans="2:15" ht="14.4" thickBot="1">
      <c r="B55" s="200"/>
      <c r="C55" s="201"/>
      <c r="D55" s="201"/>
      <c r="E55" s="201"/>
      <c r="F55" s="201"/>
      <c r="G55" s="201"/>
      <c r="H55" s="201"/>
      <c r="I55" s="53"/>
      <c r="J55" s="54"/>
      <c r="K55" s="53"/>
      <c r="L55" s="202"/>
      <c r="M55" s="203"/>
      <c r="N55" s="55"/>
    </row>
    <row r="56" spans="2:15" ht="14.4" thickBot="1">
      <c r="B56" s="191" t="s">
        <v>23</v>
      </c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3"/>
      <c r="N56" s="47">
        <f>SUM(N52:N55)</f>
        <v>210000</v>
      </c>
    </row>
    <row r="57" spans="2:15" ht="14.4" thickBot="1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2:15" ht="14.4" thickBot="1">
      <c r="B58" s="213" t="s">
        <v>40</v>
      </c>
      <c r="C58" s="214"/>
      <c r="D58" s="214"/>
      <c r="E58" s="214"/>
      <c r="F58" s="214"/>
      <c r="G58" s="214"/>
      <c r="H58" s="214"/>
      <c r="I58" s="214"/>
      <c r="J58" s="214"/>
      <c r="K58" s="214"/>
      <c r="L58" s="214"/>
      <c r="M58" s="215"/>
      <c r="N58" s="60">
        <v>589903.47</v>
      </c>
    </row>
    <row r="59" spans="2:15" ht="13.8"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2"/>
    </row>
    <row r="60" spans="2:15" ht="13.8">
      <c r="B60" s="3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34"/>
    </row>
    <row r="61" spans="2:15" ht="13.8">
      <c r="B61" s="33"/>
      <c r="C61" s="8"/>
      <c r="D61" s="8"/>
      <c r="E61" s="8"/>
      <c r="F61" s="216" t="s">
        <v>49</v>
      </c>
      <c r="G61" s="217"/>
      <c r="H61" s="217"/>
      <c r="I61" s="217"/>
      <c r="J61" s="217"/>
      <c r="K61" s="217"/>
      <c r="L61" s="217"/>
      <c r="M61" s="8"/>
      <c r="N61" s="34"/>
    </row>
    <row r="62" spans="2:15" ht="13.8">
      <c r="B62" s="33"/>
      <c r="C62" s="8"/>
      <c r="D62" s="8"/>
      <c r="E62" s="8"/>
      <c r="F62" s="217"/>
      <c r="G62" s="217"/>
      <c r="H62" s="217"/>
      <c r="I62" s="217"/>
      <c r="J62" s="217"/>
      <c r="K62" s="217"/>
      <c r="L62" s="217"/>
      <c r="M62" s="8"/>
      <c r="N62" s="34"/>
    </row>
    <row r="63" spans="2:15" ht="13.8">
      <c r="B63" s="33"/>
      <c r="C63" s="8"/>
      <c r="D63" s="8"/>
      <c r="E63" s="8"/>
      <c r="F63" s="217"/>
      <c r="G63" s="217"/>
      <c r="H63" s="217"/>
      <c r="I63" s="217"/>
      <c r="J63" s="217"/>
      <c r="K63" s="217"/>
      <c r="L63" s="217"/>
      <c r="M63" s="8"/>
      <c r="N63" s="34"/>
    </row>
    <row r="64" spans="2:15" ht="13.8">
      <c r="B64" s="33"/>
      <c r="C64" s="8"/>
      <c r="D64" s="8"/>
      <c r="E64" s="8"/>
      <c r="F64" s="217"/>
      <c r="G64" s="217"/>
      <c r="H64" s="217"/>
      <c r="I64" s="217"/>
      <c r="J64" s="217"/>
      <c r="K64" s="217"/>
      <c r="L64" s="217"/>
      <c r="M64" s="8"/>
      <c r="N64" s="34"/>
    </row>
    <row r="65" spans="1:14" ht="13.8">
      <c r="B65" s="18"/>
      <c r="C65" s="62"/>
      <c r="D65" s="62"/>
      <c r="E65" s="62"/>
      <c r="F65" s="217"/>
      <c r="G65" s="217"/>
      <c r="H65" s="217"/>
      <c r="I65" s="217"/>
      <c r="J65" s="217"/>
      <c r="K65" s="217"/>
      <c r="L65" s="217"/>
      <c r="M65" s="62"/>
      <c r="N65" s="63"/>
    </row>
    <row r="66" spans="1:14" ht="58.5" customHeight="1">
      <c r="B66" s="33"/>
      <c r="C66" s="8"/>
      <c r="D66" s="8"/>
      <c r="E66" s="8"/>
      <c r="F66" s="217"/>
      <c r="G66" s="217"/>
      <c r="H66" s="217"/>
      <c r="I66" s="217"/>
      <c r="J66" s="217"/>
      <c r="K66" s="217"/>
      <c r="L66" s="217"/>
      <c r="M66" s="8"/>
      <c r="N66" s="34"/>
    </row>
    <row r="67" spans="1:14" s="1" customFormat="1" ht="14.4" thickBot="1">
      <c r="A67" s="2"/>
      <c r="B67" s="211"/>
      <c r="C67" s="212"/>
      <c r="D67" s="212"/>
      <c r="E67" s="54"/>
      <c r="F67" s="54"/>
      <c r="G67" s="54"/>
      <c r="H67" s="54"/>
      <c r="I67" s="54"/>
      <c r="J67" s="209"/>
      <c r="K67" s="209"/>
      <c r="L67" s="209"/>
      <c r="M67" s="209"/>
      <c r="N67" s="210"/>
    </row>
    <row r="232" ht="12.75" customHeight="1"/>
    <row r="233" ht="12.75" customHeight="1"/>
    <row r="234" ht="14.25" customHeight="1"/>
    <row r="236" ht="15" customHeight="1"/>
  </sheetData>
  <mergeCells count="76">
    <mergeCell ref="L38:M38"/>
    <mergeCell ref="B28:F28"/>
    <mergeCell ref="B29:F29"/>
    <mergeCell ref="L28:M28"/>
    <mergeCell ref="L29:M29"/>
    <mergeCell ref="B67:D67"/>
    <mergeCell ref="J67:N67"/>
    <mergeCell ref="B54:H54"/>
    <mergeCell ref="L54:M54"/>
    <mergeCell ref="B55:H55"/>
    <mergeCell ref="L55:M55"/>
    <mergeCell ref="B56:M56"/>
    <mergeCell ref="B58:M58"/>
    <mergeCell ref="F61:L66"/>
    <mergeCell ref="B51:H51"/>
    <mergeCell ref="L51:M51"/>
    <mergeCell ref="B52:H52"/>
    <mergeCell ref="L52:M52"/>
    <mergeCell ref="B53:H53"/>
    <mergeCell ref="L53:M53"/>
    <mergeCell ref="B48:N50"/>
    <mergeCell ref="B39:I39"/>
    <mergeCell ref="L39:M39"/>
    <mergeCell ref="B40:M40"/>
    <mergeCell ref="B41:N43"/>
    <mergeCell ref="B44:H44"/>
    <mergeCell ref="L44:M44"/>
    <mergeCell ref="B45:H45"/>
    <mergeCell ref="L45:M45"/>
    <mergeCell ref="B46:H46"/>
    <mergeCell ref="L46:M46"/>
    <mergeCell ref="B47:M47"/>
    <mergeCell ref="B32:M32"/>
    <mergeCell ref="B33:N35"/>
    <mergeCell ref="B36:I36"/>
    <mergeCell ref="L36:M36"/>
    <mergeCell ref="B37:I37"/>
    <mergeCell ref="L37:M37"/>
    <mergeCell ref="B30:F30"/>
    <mergeCell ref="G30:H30"/>
    <mergeCell ref="I30:J30"/>
    <mergeCell ref="L30:M30"/>
    <mergeCell ref="B31:F31"/>
    <mergeCell ref="G31:H31"/>
    <mergeCell ref="I31:J31"/>
    <mergeCell ref="L31:M31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opLeftCell="A25" zoomScale="80" zoomScaleNormal="80" zoomScaleSheetLayoutView="87" zoomScalePageLayoutView="85" workbookViewId="0">
      <selection activeCell="R43" sqref="R43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61.5" customHeight="1" thickBot="1">
      <c r="B22" s="64" t="s">
        <v>56</v>
      </c>
      <c r="C22" s="220" t="str">
        <f>+'PRESUPUESTO '!B12</f>
        <v>ACERO  DE  REFUERZO  ESTRUCTURAL  FY:  420 MPA   GR   60   -NTC   2289   INCLUYE   ALAMBRE
NEGRO</v>
      </c>
      <c r="D22" s="221"/>
      <c r="E22" s="221"/>
      <c r="F22" s="221"/>
      <c r="G22" s="221"/>
      <c r="H22" s="221"/>
      <c r="I22" s="221"/>
      <c r="J22" s="221"/>
      <c r="K22" s="222"/>
      <c r="L22" s="172" t="s">
        <v>46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1" t="s">
        <v>58</v>
      </c>
      <c r="J27" s="182"/>
      <c r="K27" s="44">
        <v>1880</v>
      </c>
      <c r="L27" s="183">
        <v>0.1</v>
      </c>
      <c r="M27" s="184"/>
      <c r="N27" s="45">
        <f>K27*L27</f>
        <v>188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188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189" t="s">
        <v>137</v>
      </c>
      <c r="C35" s="190"/>
      <c r="D35" s="190"/>
      <c r="E35" s="190"/>
      <c r="F35" s="190"/>
      <c r="G35" s="190"/>
      <c r="H35" s="190"/>
      <c r="I35" s="186"/>
      <c r="J35" s="48" t="s">
        <v>47</v>
      </c>
      <c r="K35" s="49">
        <v>0.36</v>
      </c>
      <c r="L35" s="196">
        <v>5750</v>
      </c>
      <c r="M35" s="197"/>
      <c r="N35" s="50">
        <f>L35*K35</f>
        <v>2070</v>
      </c>
    </row>
    <row r="36" spans="2:15" ht="14.4" thickBot="1">
      <c r="B36" s="33" t="s">
        <v>159</v>
      </c>
      <c r="C36" s="236"/>
      <c r="D36" s="236"/>
      <c r="E36" s="236"/>
      <c r="F36" s="236"/>
      <c r="G36" s="236"/>
      <c r="H36" s="236"/>
      <c r="I36" s="236"/>
      <c r="J36" s="241"/>
      <c r="K36" s="49">
        <v>0.05</v>
      </c>
      <c r="L36" s="242">
        <v>1000</v>
      </c>
      <c r="M36" s="242"/>
      <c r="N36" s="50">
        <f>L36*K36</f>
        <v>50</v>
      </c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239"/>
      <c r="K37" s="239"/>
      <c r="L37" s="239"/>
      <c r="M37" s="240"/>
      <c r="N37" s="47">
        <f>SUM(N35:N36)</f>
        <v>2120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>
        <v>0.3</v>
      </c>
      <c r="L42" s="198"/>
      <c r="M42" s="199"/>
      <c r="N42" s="45"/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0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4" ht="13.8">
      <c r="B49" s="204" t="s">
        <v>158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80000</v>
      </c>
      <c r="L49" s="237">
        <v>2E-3</v>
      </c>
      <c r="M49" s="238"/>
      <c r="N49" s="59">
        <f>K49*L49</f>
        <v>160</v>
      </c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4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4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160</v>
      </c>
    </row>
    <row r="54" spans="1:14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4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v>2475</v>
      </c>
    </row>
    <row r="56" spans="1:14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4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4" ht="13.8">
      <c r="B58" s="33"/>
      <c r="C58" s="8"/>
      <c r="D58" s="8"/>
      <c r="E58" s="8"/>
      <c r="F58" s="216" t="s">
        <v>49</v>
      </c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8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8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33"/>
      <c r="C61" s="8"/>
      <c r="D61" s="8"/>
      <c r="E61" s="8"/>
      <c r="F61" s="217"/>
      <c r="G61" s="217"/>
      <c r="H61" s="217"/>
      <c r="I61" s="217"/>
      <c r="J61" s="217"/>
      <c r="K61" s="217"/>
      <c r="L61" s="217"/>
      <c r="M61" s="217"/>
      <c r="N61" s="34"/>
    </row>
    <row r="62" spans="1:14" ht="13.8">
      <c r="B62" s="18"/>
      <c r="C62" s="62"/>
      <c r="D62" s="62"/>
      <c r="E62" s="62"/>
      <c r="F62" s="217"/>
      <c r="G62" s="217"/>
      <c r="H62" s="217"/>
      <c r="I62" s="217"/>
      <c r="J62" s="217"/>
      <c r="K62" s="217"/>
      <c r="L62" s="217"/>
      <c r="M62" s="217"/>
      <c r="N62" s="63"/>
    </row>
    <row r="63" spans="1:14" ht="62.25" customHeight="1">
      <c r="B63" s="33"/>
      <c r="C63" s="8"/>
      <c r="D63" s="8"/>
      <c r="E63" s="8"/>
      <c r="F63" s="217"/>
      <c r="G63" s="217"/>
      <c r="H63" s="217"/>
      <c r="I63" s="217"/>
      <c r="J63" s="217"/>
      <c r="K63" s="217"/>
      <c r="L63" s="217"/>
      <c r="M63" s="217"/>
      <c r="N63" s="34"/>
    </row>
    <row r="64" spans="1:14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0">
    <mergeCell ref="L36:M36"/>
    <mergeCell ref="B64:D64"/>
    <mergeCell ref="J64:N64"/>
    <mergeCell ref="B51:H51"/>
    <mergeCell ref="L51:M51"/>
    <mergeCell ref="B52:H52"/>
    <mergeCell ref="L52:M52"/>
    <mergeCell ref="B53:M53"/>
    <mergeCell ref="B55:M55"/>
    <mergeCell ref="F58:M63"/>
    <mergeCell ref="B48:H48"/>
    <mergeCell ref="L48:M48"/>
    <mergeCell ref="B49:H49"/>
    <mergeCell ref="L49:M49"/>
    <mergeCell ref="B50:H50"/>
    <mergeCell ref="L50:M50"/>
    <mergeCell ref="B45:N47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33"/>
  <sheetViews>
    <sheetView showGridLines="0" topLeftCell="A16" zoomScale="80" zoomScaleNormal="80" zoomScaleSheetLayoutView="87" zoomScalePageLayoutView="85" workbookViewId="0">
      <selection activeCell="M72" sqref="M72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59.25" customHeight="1" thickBot="1">
      <c r="B22" s="64" t="s">
        <v>65</v>
      </c>
      <c r="C22" s="220" t="str">
        <f>+'PRESUPUESTO '!B13</f>
        <v>PLACA   DE   CONTRAPISO   EN   CONCRETO   DE
3.000 PSI IMPERMEABILIZADO, SEGÚN PLANOS. INCLUYE    MANO    DE    OBRA,    FORMALETAS, EQUIPOS    Y    HERRAMIENTAS    NECESARIAS, E=0.12 M, NO INCLUYE ACERO DE REFUERZO</v>
      </c>
      <c r="D22" s="221"/>
      <c r="E22" s="221"/>
      <c r="F22" s="221"/>
      <c r="G22" s="221"/>
      <c r="H22" s="221"/>
      <c r="I22" s="221"/>
      <c r="J22" s="221"/>
      <c r="K22" s="222"/>
      <c r="L22" s="172" t="s">
        <v>46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34000</v>
      </c>
      <c r="L27" s="183">
        <v>0.1</v>
      </c>
      <c r="M27" s="184"/>
      <c r="N27" s="45">
        <f>K27*L27</f>
        <v>3400</v>
      </c>
    </row>
    <row r="28" spans="2:15" ht="13.8">
      <c r="B28" s="178" t="s">
        <v>160</v>
      </c>
      <c r="C28" s="179"/>
      <c r="D28" s="179"/>
      <c r="E28" s="179"/>
      <c r="F28" s="180"/>
      <c r="G28" s="181"/>
      <c r="H28" s="182"/>
      <c r="I28" s="185"/>
      <c r="J28" s="186"/>
      <c r="K28" s="44">
        <v>5400</v>
      </c>
      <c r="L28" s="187">
        <v>0.03</v>
      </c>
      <c r="M28" s="188"/>
      <c r="N28" s="45">
        <f t="shared" ref="N28:N29" si="0">K28*L28</f>
        <v>162</v>
      </c>
    </row>
    <row r="29" spans="2:15" ht="14.4" thickBot="1">
      <c r="B29" s="189" t="s">
        <v>161</v>
      </c>
      <c r="C29" s="190"/>
      <c r="D29" s="190"/>
      <c r="E29" s="190"/>
      <c r="F29" s="186"/>
      <c r="G29" s="185"/>
      <c r="H29" s="186"/>
      <c r="I29" s="185"/>
      <c r="J29" s="186"/>
      <c r="K29" s="46">
        <v>39500</v>
      </c>
      <c r="L29" s="187">
        <v>0.03</v>
      </c>
      <c r="M29" s="188"/>
      <c r="N29" s="45">
        <f t="shared" si="0"/>
        <v>1185</v>
      </c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4747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189" t="s">
        <v>138</v>
      </c>
      <c r="C35" s="190"/>
      <c r="D35" s="190"/>
      <c r="E35" s="190"/>
      <c r="F35" s="190"/>
      <c r="G35" s="190"/>
      <c r="H35" s="190"/>
      <c r="I35" s="186"/>
      <c r="J35" s="48" t="s">
        <v>157</v>
      </c>
      <c r="K35" s="49">
        <v>0.7</v>
      </c>
      <c r="L35" s="196">
        <v>217000</v>
      </c>
      <c r="M35" s="197"/>
      <c r="N35" s="50">
        <f>L35*K35</f>
        <v>151900</v>
      </c>
    </row>
    <row r="36" spans="2:15" ht="14.4" thickBot="1">
      <c r="B36" s="189"/>
      <c r="C36" s="190"/>
      <c r="D36" s="190"/>
      <c r="E36" s="190"/>
      <c r="F36" s="190"/>
      <c r="G36" s="190"/>
      <c r="H36" s="190"/>
      <c r="I36" s="186"/>
      <c r="J36" s="48"/>
      <c r="K36" s="49"/>
      <c r="L36" s="196"/>
      <c r="M36" s="197"/>
      <c r="N36" s="50"/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SUM(N35:N36)</f>
        <v>151900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/>
      <c r="L42" s="198"/>
      <c r="M42" s="199"/>
      <c r="N42" s="45"/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0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8" ht="13.8">
      <c r="B49" s="204" t="s">
        <v>144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50000</v>
      </c>
      <c r="L49" s="207">
        <v>1</v>
      </c>
      <c r="M49" s="208"/>
      <c r="N49" s="59">
        <v>50750</v>
      </c>
      <c r="R49" s="2" t="s">
        <v>145</v>
      </c>
    </row>
    <row r="50" spans="1:18" ht="13.8">
      <c r="B50" s="204" t="s">
        <v>142</v>
      </c>
      <c r="C50" s="205"/>
      <c r="D50" s="205"/>
      <c r="E50" s="205"/>
      <c r="F50" s="205"/>
      <c r="G50" s="205"/>
      <c r="H50" s="206"/>
      <c r="I50" s="56" t="s">
        <v>39</v>
      </c>
      <c r="J50" s="57"/>
      <c r="K50" s="58">
        <v>40000</v>
      </c>
      <c r="L50" s="207">
        <v>1</v>
      </c>
      <c r="M50" s="208"/>
      <c r="N50" s="59">
        <v>40000</v>
      </c>
    </row>
    <row r="51" spans="1:18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8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8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90750</v>
      </c>
    </row>
    <row r="54" spans="1:18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8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v>247500</v>
      </c>
    </row>
    <row r="56" spans="1:18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8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8" ht="13.8">
      <c r="B58" s="3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34"/>
    </row>
    <row r="59" spans="1:18" ht="13.8">
      <c r="B59" s="33"/>
      <c r="C59" s="8"/>
      <c r="D59" s="8"/>
      <c r="E59" s="8"/>
      <c r="F59" s="8"/>
      <c r="G59" s="61" t="s">
        <v>41</v>
      </c>
      <c r="H59" s="61"/>
      <c r="I59" s="61"/>
      <c r="J59" s="61"/>
      <c r="K59" s="8"/>
      <c r="L59" s="8"/>
      <c r="M59" s="8"/>
      <c r="N59" s="34"/>
    </row>
    <row r="60" spans="1:18" ht="13.8">
      <c r="B60" s="33"/>
      <c r="C60" s="8"/>
      <c r="D60" s="8"/>
      <c r="E60" s="8"/>
      <c r="F60" s="8"/>
      <c r="G60" s="61" t="s">
        <v>42</v>
      </c>
      <c r="H60" s="8"/>
      <c r="I60" s="8"/>
      <c r="J60" s="8"/>
      <c r="K60" s="8"/>
      <c r="L60" s="8"/>
      <c r="M60" s="8"/>
      <c r="N60" s="34"/>
    </row>
    <row r="61" spans="1:18" ht="13.8">
      <c r="B61" s="33"/>
      <c r="C61" s="8"/>
      <c r="D61" s="8"/>
      <c r="E61" s="8"/>
      <c r="F61" s="8"/>
      <c r="G61" s="61" t="s">
        <v>43</v>
      </c>
      <c r="H61" s="8"/>
      <c r="I61" s="8"/>
      <c r="J61" s="8"/>
      <c r="K61" s="8"/>
      <c r="L61" s="8"/>
      <c r="M61" s="8"/>
      <c r="N61" s="34"/>
    </row>
    <row r="62" spans="1:18" ht="13.8">
      <c r="B62" s="18"/>
      <c r="C62" s="62"/>
      <c r="D62" s="62"/>
      <c r="E62" s="62"/>
      <c r="F62" s="62"/>
      <c r="G62" s="61" t="s">
        <v>44</v>
      </c>
      <c r="H62" s="62"/>
      <c r="I62" s="62"/>
      <c r="J62" s="62"/>
      <c r="K62" s="62"/>
      <c r="L62" s="62"/>
      <c r="M62" s="62"/>
      <c r="N62" s="63"/>
    </row>
    <row r="63" spans="1:18" ht="13.8">
      <c r="B63" s="33"/>
      <c r="C63" s="8"/>
      <c r="D63" s="8"/>
      <c r="E63" s="8"/>
      <c r="F63" s="8"/>
      <c r="G63" s="8" t="s">
        <v>45</v>
      </c>
      <c r="H63" s="8"/>
      <c r="I63" s="8"/>
      <c r="J63" s="8"/>
      <c r="K63" s="8"/>
      <c r="L63" s="8"/>
      <c r="M63" s="8"/>
      <c r="N63" s="34"/>
    </row>
    <row r="64" spans="1:18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0">
    <mergeCell ref="B64:D64"/>
    <mergeCell ref="J64:N64"/>
    <mergeCell ref="B51:H51"/>
    <mergeCell ref="L51:M51"/>
    <mergeCell ref="B52:H52"/>
    <mergeCell ref="L52:M52"/>
    <mergeCell ref="B53:M53"/>
    <mergeCell ref="B55:M55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opLeftCell="A22" zoomScale="80" zoomScaleNormal="80" zoomScaleSheetLayoutView="87" zoomScalePageLayoutView="85" workbookViewId="0">
      <selection activeCell="B26" sqref="B26:N64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57.75" customHeight="1" thickBot="1">
      <c r="B22" s="64" t="s">
        <v>66</v>
      </c>
      <c r="C22" s="220" t="str">
        <f>+'PRESUPUESTO '!B14</f>
        <v>VIGAS   DE   CIMENTACION   EN   CONCRETO   DE
3.000 PSI IMPERMEABILIZADO SEGÚN PLANOS. INCLUYE    MANO    DE    OBRA,    FORMALETAS, EQUIPOS  Y  HERRAMIENTAS  NECESARIAS,  NO INCLUYE ACERO DE REFUERZO.</v>
      </c>
      <c r="D22" s="221"/>
      <c r="E22" s="221"/>
      <c r="F22" s="221"/>
      <c r="G22" s="221"/>
      <c r="H22" s="221"/>
      <c r="I22" s="221"/>
      <c r="J22" s="221"/>
      <c r="K22" s="222"/>
      <c r="L22" s="172" t="s">
        <v>47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587000</v>
      </c>
      <c r="L27" s="183">
        <v>0.1</v>
      </c>
      <c r="M27" s="184"/>
      <c r="N27" s="45">
        <f>K27*L27</f>
        <v>58700</v>
      </c>
    </row>
    <row r="28" spans="2:15" ht="13.8">
      <c r="B28" s="178" t="s">
        <v>161</v>
      </c>
      <c r="C28" s="179"/>
      <c r="D28" s="179"/>
      <c r="E28" s="179"/>
      <c r="F28" s="180"/>
      <c r="G28" s="181"/>
      <c r="H28" s="182"/>
      <c r="I28" s="185"/>
      <c r="J28" s="186"/>
      <c r="K28" s="44">
        <v>39900</v>
      </c>
      <c r="L28" s="187">
        <v>0.01</v>
      </c>
      <c r="M28" s="188"/>
      <c r="N28" s="45">
        <f>K28*L28</f>
        <v>399</v>
      </c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59099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226" t="s">
        <v>146</v>
      </c>
      <c r="C35" s="227"/>
      <c r="D35" s="227"/>
      <c r="E35" s="227"/>
      <c r="F35" s="227"/>
      <c r="G35" s="227"/>
      <c r="H35" s="227"/>
      <c r="I35" s="228"/>
      <c r="J35" s="48" t="s">
        <v>47</v>
      </c>
      <c r="K35" s="49">
        <v>1</v>
      </c>
      <c r="L35" s="196">
        <v>301205</v>
      </c>
      <c r="M35" s="197"/>
      <c r="N35" s="50">
        <f>L35*K35</f>
        <v>301205</v>
      </c>
    </row>
    <row r="36" spans="2:15" ht="14.4" thickBot="1">
      <c r="B36" s="189"/>
      <c r="C36" s="190"/>
      <c r="D36" s="190"/>
      <c r="E36" s="190"/>
      <c r="F36" s="190"/>
      <c r="G36" s="190"/>
      <c r="H36" s="190"/>
      <c r="I36" s="186"/>
      <c r="J36" s="48"/>
      <c r="K36" s="49"/>
      <c r="L36" s="196"/>
      <c r="M36" s="197"/>
      <c r="N36" s="50"/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SUM(N35:N36)</f>
        <v>301205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/>
      <c r="L42" s="198"/>
      <c r="M42" s="199"/>
      <c r="N42" s="45"/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0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4" ht="13.8">
      <c r="B49" s="204" t="s">
        <v>38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540000</v>
      </c>
      <c r="L49" s="218">
        <v>0.02</v>
      </c>
      <c r="M49" s="219"/>
      <c r="N49" s="59">
        <f>+L49*K49</f>
        <v>10800</v>
      </c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4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4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10800</v>
      </c>
    </row>
    <row r="54" spans="1:14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4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v>371250</v>
      </c>
    </row>
    <row r="56" spans="1:14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4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4" ht="13.8">
      <c r="B58" s="33"/>
      <c r="C58" s="8"/>
      <c r="D58" s="8"/>
      <c r="E58" s="216" t="s">
        <v>49</v>
      </c>
      <c r="F58" s="217"/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217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217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33"/>
      <c r="C61" s="8"/>
      <c r="D61" s="8"/>
      <c r="E61" s="217"/>
      <c r="F61" s="217"/>
      <c r="G61" s="217"/>
      <c r="H61" s="217"/>
      <c r="I61" s="217"/>
      <c r="J61" s="217"/>
      <c r="K61" s="217"/>
      <c r="L61" s="217"/>
      <c r="M61" s="217"/>
      <c r="N61" s="34"/>
    </row>
    <row r="62" spans="1:14" ht="13.8">
      <c r="B62" s="18"/>
      <c r="C62" s="62"/>
      <c r="D62" s="62"/>
      <c r="E62" s="217"/>
      <c r="F62" s="217"/>
      <c r="G62" s="217"/>
      <c r="H62" s="217"/>
      <c r="I62" s="217"/>
      <c r="J62" s="217"/>
      <c r="K62" s="217"/>
      <c r="L62" s="217"/>
      <c r="M62" s="217"/>
      <c r="N62" s="63"/>
    </row>
    <row r="63" spans="1:14" ht="60" customHeight="1">
      <c r="B63" s="33"/>
      <c r="C63" s="8"/>
      <c r="D63" s="8"/>
      <c r="E63" s="217"/>
      <c r="F63" s="217"/>
      <c r="G63" s="217"/>
      <c r="H63" s="217"/>
      <c r="I63" s="217"/>
      <c r="J63" s="217"/>
      <c r="K63" s="217"/>
      <c r="L63" s="217"/>
      <c r="M63" s="217"/>
      <c r="N63" s="34"/>
    </row>
    <row r="64" spans="1:14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1">
    <mergeCell ref="B64:D64"/>
    <mergeCell ref="J64:N64"/>
    <mergeCell ref="B51:H51"/>
    <mergeCell ref="L51:M51"/>
    <mergeCell ref="B52:H52"/>
    <mergeCell ref="L52:M52"/>
    <mergeCell ref="B53:M53"/>
    <mergeCell ref="B55:M55"/>
    <mergeCell ref="E58:M63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opLeftCell="A22" zoomScale="80" zoomScaleNormal="80" zoomScaleSheetLayoutView="87" zoomScalePageLayoutView="85" workbookViewId="0">
      <selection activeCell="R38" sqref="R38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36.75" customHeight="1" thickBot="1">
      <c r="B22" s="64" t="s">
        <v>57</v>
      </c>
      <c r="C22" s="220" t="str">
        <f>+'PRESUPUESTO '!B17</f>
        <v>CONCRETO CICLÓPEO</v>
      </c>
      <c r="D22" s="221"/>
      <c r="E22" s="221"/>
      <c r="F22" s="221"/>
      <c r="G22" s="221"/>
      <c r="H22" s="221"/>
      <c r="I22" s="221"/>
      <c r="J22" s="221"/>
      <c r="K22" s="222"/>
      <c r="L22" s="172" t="s">
        <v>61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584000</v>
      </c>
      <c r="L27" s="183">
        <v>0.1</v>
      </c>
      <c r="M27" s="184"/>
      <c r="N27" s="45">
        <f>K27*L27</f>
        <v>58400</v>
      </c>
    </row>
    <row r="28" spans="2:15" ht="13.8">
      <c r="B28" s="178" t="s">
        <v>161</v>
      </c>
      <c r="C28" s="179"/>
      <c r="D28" s="179"/>
      <c r="E28" s="179"/>
      <c r="F28" s="180"/>
      <c r="G28" s="181"/>
      <c r="H28" s="182"/>
      <c r="I28" s="185"/>
      <c r="J28" s="186"/>
      <c r="K28" s="44">
        <v>38900</v>
      </c>
      <c r="L28" s="187">
        <v>0.02</v>
      </c>
      <c r="M28" s="188"/>
      <c r="N28" s="45">
        <f>K28*L28</f>
        <v>778</v>
      </c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59178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28.5" customHeight="1">
      <c r="B35" s="194" t="str">
        <f>+C22</f>
        <v>CONCRETO CICLÓPEO</v>
      </c>
      <c r="C35" s="195"/>
      <c r="D35" s="195"/>
      <c r="E35" s="195"/>
      <c r="F35" s="195"/>
      <c r="G35" s="195"/>
      <c r="H35" s="195"/>
      <c r="I35" s="182"/>
      <c r="J35" s="48" t="s">
        <v>157</v>
      </c>
      <c r="K35" s="49">
        <v>0.5</v>
      </c>
      <c r="L35" s="243">
        <v>285500</v>
      </c>
      <c r="M35" s="244"/>
      <c r="N35" s="50">
        <f>L35*K35</f>
        <v>142750</v>
      </c>
    </row>
    <row r="36" spans="2:15" ht="23.25" customHeight="1" thickBot="1">
      <c r="B36" s="189"/>
      <c r="C36" s="190"/>
      <c r="D36" s="190"/>
      <c r="E36" s="190"/>
      <c r="F36" s="190"/>
      <c r="G36" s="190"/>
      <c r="H36" s="190"/>
      <c r="I36" s="186"/>
      <c r="J36" s="48"/>
      <c r="K36" s="49"/>
      <c r="L36" s="196"/>
      <c r="M36" s="197"/>
      <c r="N36" s="50"/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SUM(N35:N36)</f>
        <v>142750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/>
      <c r="L42" s="198"/>
      <c r="M42" s="199"/>
      <c r="N42" s="45"/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0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4" ht="13.8">
      <c r="B49" s="204" t="s">
        <v>38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100000</v>
      </c>
      <c r="L49" s="218">
        <v>0.6</v>
      </c>
      <c r="M49" s="219"/>
      <c r="N49" s="59">
        <v>60240</v>
      </c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4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4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60240</v>
      </c>
    </row>
    <row r="54" spans="1:14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4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v>262625.0625</v>
      </c>
    </row>
    <row r="56" spans="1:14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4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4" ht="13.8">
      <c r="B58" s="33"/>
      <c r="C58" s="8"/>
      <c r="D58" s="8"/>
      <c r="E58" s="8"/>
      <c r="F58" s="216" t="s">
        <v>49</v>
      </c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8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8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33"/>
      <c r="C61" s="8"/>
      <c r="D61" s="8"/>
      <c r="E61" s="8"/>
      <c r="F61" s="217"/>
      <c r="G61" s="217"/>
      <c r="H61" s="217"/>
      <c r="I61" s="217"/>
      <c r="J61" s="217"/>
      <c r="K61" s="217"/>
      <c r="L61" s="217"/>
      <c r="M61" s="217"/>
      <c r="N61" s="34"/>
    </row>
    <row r="62" spans="1:14" ht="13.8">
      <c r="B62" s="18"/>
      <c r="C62" s="62"/>
      <c r="D62" s="62"/>
      <c r="E62" s="62"/>
      <c r="F62" s="217"/>
      <c r="G62" s="217"/>
      <c r="H62" s="217"/>
      <c r="I62" s="217"/>
      <c r="J62" s="217"/>
      <c r="K62" s="217"/>
      <c r="L62" s="217"/>
      <c r="M62" s="217"/>
      <c r="N62" s="63"/>
    </row>
    <row r="63" spans="1:14" ht="59.25" customHeight="1">
      <c r="B63" s="33"/>
      <c r="C63" s="8"/>
      <c r="D63" s="8"/>
      <c r="E63" s="8"/>
      <c r="F63" s="217"/>
      <c r="G63" s="217"/>
      <c r="H63" s="217"/>
      <c r="I63" s="217"/>
      <c r="J63" s="217"/>
      <c r="K63" s="217"/>
      <c r="L63" s="217"/>
      <c r="M63" s="217"/>
      <c r="N63" s="34"/>
    </row>
    <row r="64" spans="1:14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1">
    <mergeCell ref="B64:D64"/>
    <mergeCell ref="J64:N64"/>
    <mergeCell ref="B51:H51"/>
    <mergeCell ref="L51:M51"/>
    <mergeCell ref="B52:H52"/>
    <mergeCell ref="L52:M52"/>
    <mergeCell ref="B53:M53"/>
    <mergeCell ref="B55:M55"/>
    <mergeCell ref="F58:M63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2"/>
  <sheetViews>
    <sheetView showGridLines="0" topLeftCell="A22" zoomScale="80" zoomScaleNormal="80" zoomScaleSheetLayoutView="87" zoomScalePageLayoutView="85" workbookViewId="0">
      <selection activeCell="S45" sqref="S45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36.75" customHeight="1" thickBot="1">
      <c r="B22" s="64" t="s">
        <v>67</v>
      </c>
      <c r="C22" s="220" t="str">
        <f>+'PRESUPUESTO '!B18</f>
        <v>RELLENO EN RECEBO COMÚN COMPACTADO</v>
      </c>
      <c r="D22" s="221"/>
      <c r="E22" s="221"/>
      <c r="F22" s="221"/>
      <c r="G22" s="221"/>
      <c r="H22" s="221"/>
      <c r="I22" s="221"/>
      <c r="J22" s="221"/>
      <c r="K22" s="222"/>
      <c r="L22" s="172" t="s">
        <v>47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1"/>
      <c r="J27" s="182"/>
      <c r="K27" s="44">
        <v>10500</v>
      </c>
      <c r="L27" s="183">
        <v>0.1</v>
      </c>
      <c r="M27" s="184"/>
      <c r="N27" s="45">
        <f>K27*L27</f>
        <v>1050</v>
      </c>
    </row>
    <row r="28" spans="2:15" ht="13.8">
      <c r="B28" s="178" t="s">
        <v>162</v>
      </c>
      <c r="C28" s="179"/>
      <c r="D28" s="179"/>
      <c r="E28" s="179"/>
      <c r="F28" s="180"/>
      <c r="G28" s="181"/>
      <c r="H28" s="182"/>
      <c r="I28" s="185"/>
      <c r="J28" s="186"/>
      <c r="K28" s="44">
        <v>52000</v>
      </c>
      <c r="L28" s="187">
        <v>0.08</v>
      </c>
      <c r="M28" s="188"/>
      <c r="N28" s="45">
        <f>K28*L28</f>
        <v>4160</v>
      </c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5210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4.4" thickBot="1">
      <c r="B35" s="223" t="str">
        <f>+C22</f>
        <v>RELLENO EN RECEBO COMÚN COMPACTADO</v>
      </c>
      <c r="C35" s="190"/>
      <c r="D35" s="190"/>
      <c r="E35" s="190"/>
      <c r="F35" s="190"/>
      <c r="G35" s="190"/>
      <c r="H35" s="190"/>
      <c r="I35" s="186"/>
      <c r="J35" s="48" t="s">
        <v>157</v>
      </c>
      <c r="K35" s="49">
        <v>0.2</v>
      </c>
      <c r="L35" s="196">
        <v>100000</v>
      </c>
      <c r="M35" s="197"/>
      <c r="N35" s="50">
        <f>L35*K35</f>
        <v>20000</v>
      </c>
    </row>
    <row r="36" spans="2:15" ht="14.4" thickBot="1">
      <c r="B36" s="191" t="s">
        <v>23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3"/>
      <c r="N36" s="47">
        <f>SUM(N35:N35)</f>
        <v>20000</v>
      </c>
    </row>
    <row r="37" spans="2:15">
      <c r="B37" s="145" t="s">
        <v>26</v>
      </c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</row>
    <row r="38" spans="2:15">
      <c r="B38" s="148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50"/>
    </row>
    <row r="39" spans="2:15" ht="13.8" thickBot="1">
      <c r="B39" s="151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3"/>
    </row>
    <row r="40" spans="2:15" s="43" customFormat="1" ht="16.2">
      <c r="B40" s="164" t="s">
        <v>27</v>
      </c>
      <c r="C40" s="165"/>
      <c r="D40" s="165"/>
      <c r="E40" s="165"/>
      <c r="F40" s="165"/>
      <c r="G40" s="165"/>
      <c r="H40" s="165"/>
      <c r="I40" s="40" t="s">
        <v>28</v>
      </c>
      <c r="J40" s="36" t="s">
        <v>29</v>
      </c>
      <c r="K40" s="40" t="s">
        <v>30</v>
      </c>
      <c r="L40" s="175" t="s">
        <v>31</v>
      </c>
      <c r="M40" s="174"/>
      <c r="N40" s="41" t="s">
        <v>20</v>
      </c>
      <c r="O40" s="42"/>
    </row>
    <row r="41" spans="2:15" ht="13.8">
      <c r="B41" s="189"/>
      <c r="C41" s="190"/>
      <c r="D41" s="190"/>
      <c r="E41" s="190"/>
      <c r="F41" s="190"/>
      <c r="G41" s="190"/>
      <c r="H41" s="190"/>
      <c r="I41" s="51"/>
      <c r="J41" s="52"/>
      <c r="K41" s="51"/>
      <c r="L41" s="198"/>
      <c r="M41" s="199"/>
      <c r="N41" s="45"/>
    </row>
    <row r="42" spans="2:15" ht="14.4" thickBot="1">
      <c r="B42" s="200"/>
      <c r="C42" s="201"/>
      <c r="D42" s="201"/>
      <c r="E42" s="201"/>
      <c r="F42" s="201"/>
      <c r="G42" s="201"/>
      <c r="H42" s="201"/>
      <c r="I42" s="53"/>
      <c r="J42" s="54"/>
      <c r="K42" s="53"/>
      <c r="L42" s="202"/>
      <c r="M42" s="203"/>
      <c r="N42" s="55"/>
    </row>
    <row r="43" spans="2:15" ht="14.4" thickBot="1">
      <c r="B43" s="191" t="s">
        <v>23</v>
      </c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3"/>
      <c r="N43" s="47">
        <f>SUM(N41:N42)</f>
        <v>0</v>
      </c>
    </row>
    <row r="44" spans="2:15">
      <c r="B44" s="145" t="s">
        <v>33</v>
      </c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7"/>
    </row>
    <row r="45" spans="2:15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50"/>
    </row>
    <row r="46" spans="2:15" ht="13.8" thickBo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3"/>
    </row>
    <row r="47" spans="2:15" s="43" customFormat="1" ht="13.8">
      <c r="B47" s="164" t="s">
        <v>34</v>
      </c>
      <c r="C47" s="165"/>
      <c r="D47" s="165"/>
      <c r="E47" s="165"/>
      <c r="F47" s="165"/>
      <c r="G47" s="165"/>
      <c r="H47" s="165"/>
      <c r="I47" s="40" t="s">
        <v>35</v>
      </c>
      <c r="J47" s="36" t="s">
        <v>36</v>
      </c>
      <c r="K47" s="40" t="s">
        <v>37</v>
      </c>
      <c r="L47" s="175" t="s">
        <v>19</v>
      </c>
      <c r="M47" s="174"/>
      <c r="N47" s="41" t="s">
        <v>20</v>
      </c>
      <c r="O47" s="42"/>
    </row>
    <row r="48" spans="2:15" ht="13.8">
      <c r="B48" s="204" t="s">
        <v>38</v>
      </c>
      <c r="C48" s="205"/>
      <c r="D48" s="205"/>
      <c r="E48" s="205"/>
      <c r="F48" s="205"/>
      <c r="G48" s="205"/>
      <c r="H48" s="206"/>
      <c r="I48" s="56" t="s">
        <v>39</v>
      </c>
      <c r="J48" s="57"/>
      <c r="K48" s="58">
        <v>50000</v>
      </c>
      <c r="L48" s="218">
        <v>0.32</v>
      </c>
      <c r="M48" s="219"/>
      <c r="N48" s="59">
        <f>K48*L48</f>
        <v>16000</v>
      </c>
    </row>
    <row r="49" spans="1:14" ht="13.8">
      <c r="B49" s="204"/>
      <c r="C49" s="205"/>
      <c r="D49" s="205"/>
      <c r="E49" s="205"/>
      <c r="F49" s="205"/>
      <c r="G49" s="205"/>
      <c r="H49" s="206"/>
      <c r="I49" s="56"/>
      <c r="J49" s="57"/>
      <c r="K49" s="58"/>
      <c r="L49" s="207"/>
      <c r="M49" s="208"/>
      <c r="N49" s="59"/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4.4" thickBot="1">
      <c r="B51" s="200"/>
      <c r="C51" s="201"/>
      <c r="D51" s="201"/>
      <c r="E51" s="201"/>
      <c r="F51" s="201"/>
      <c r="G51" s="201"/>
      <c r="H51" s="201"/>
      <c r="I51" s="53"/>
      <c r="J51" s="54"/>
      <c r="K51" s="53"/>
      <c r="L51" s="202"/>
      <c r="M51" s="203"/>
      <c r="N51" s="55"/>
    </row>
    <row r="52" spans="1:14" ht="14.4" thickBot="1">
      <c r="B52" s="191" t="s">
        <v>23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3"/>
      <c r="N52" s="47">
        <f>SUM(N48:N51)</f>
        <v>16000</v>
      </c>
    </row>
    <row r="53" spans="1:14" ht="14.4" thickBot="1">
      <c r="B53" s="3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34"/>
    </row>
    <row r="54" spans="1:14" ht="14.4" thickBot="1">
      <c r="B54" s="213" t="s">
        <v>40</v>
      </c>
      <c r="C54" s="214"/>
      <c r="D54" s="214"/>
      <c r="E54" s="214"/>
      <c r="F54" s="214"/>
      <c r="G54" s="214"/>
      <c r="H54" s="214"/>
      <c r="I54" s="214"/>
      <c r="J54" s="214"/>
      <c r="K54" s="214"/>
      <c r="L54" s="214"/>
      <c r="M54" s="215"/>
      <c r="N54" s="60">
        <v>41250</v>
      </c>
    </row>
    <row r="55" spans="1:14" ht="13.8">
      <c r="B55" s="30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2"/>
    </row>
    <row r="56" spans="1:14" ht="13.8">
      <c r="B56" s="3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34"/>
    </row>
    <row r="57" spans="1:14" ht="13.8">
      <c r="B57" s="33"/>
      <c r="C57" s="8"/>
      <c r="D57" s="8"/>
      <c r="E57" s="8"/>
      <c r="F57" s="216" t="s">
        <v>49</v>
      </c>
      <c r="G57" s="217"/>
      <c r="H57" s="217"/>
      <c r="I57" s="217"/>
      <c r="J57" s="217"/>
      <c r="K57" s="217"/>
      <c r="L57" s="217"/>
      <c r="M57" s="217"/>
      <c r="N57" s="34"/>
    </row>
    <row r="58" spans="1:14" ht="13.8">
      <c r="B58" s="33"/>
      <c r="C58" s="8"/>
      <c r="D58" s="8"/>
      <c r="E58" s="8"/>
      <c r="F58" s="217"/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8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8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18"/>
      <c r="C61" s="62"/>
      <c r="D61" s="62"/>
      <c r="E61" s="62"/>
      <c r="F61" s="217"/>
      <c r="G61" s="217"/>
      <c r="H61" s="217"/>
      <c r="I61" s="217"/>
      <c r="J61" s="217"/>
      <c r="K61" s="217"/>
      <c r="L61" s="217"/>
      <c r="M61" s="217"/>
      <c r="N61" s="63"/>
    </row>
    <row r="62" spans="1:14" ht="59.25" customHeight="1">
      <c r="B62" s="33"/>
      <c r="C62" s="8"/>
      <c r="D62" s="8"/>
      <c r="E62" s="8"/>
      <c r="F62" s="217"/>
      <c r="G62" s="217"/>
      <c r="H62" s="217"/>
      <c r="I62" s="217"/>
      <c r="J62" s="217"/>
      <c r="K62" s="217"/>
      <c r="L62" s="217"/>
      <c r="M62" s="217"/>
      <c r="N62" s="34"/>
    </row>
    <row r="63" spans="1:14" s="1" customFormat="1" ht="14.4" thickBot="1">
      <c r="A63" s="2"/>
      <c r="B63" s="211"/>
      <c r="C63" s="212"/>
      <c r="D63" s="212"/>
      <c r="E63" s="54"/>
      <c r="F63" s="54"/>
      <c r="G63" s="54"/>
      <c r="H63" s="54"/>
      <c r="I63" s="54"/>
      <c r="J63" s="209"/>
      <c r="K63" s="209"/>
      <c r="L63" s="209"/>
      <c r="M63" s="209"/>
      <c r="N63" s="210"/>
    </row>
    <row r="228" ht="12.75" customHeight="1"/>
    <row r="229" ht="12.75" customHeight="1"/>
    <row r="230" ht="14.25" customHeight="1"/>
    <row r="232" ht="15" customHeight="1"/>
  </sheetData>
  <mergeCells count="69">
    <mergeCell ref="B63:D63"/>
    <mergeCell ref="J63:N63"/>
    <mergeCell ref="B50:H50"/>
    <mergeCell ref="L50:M50"/>
    <mergeCell ref="B51:H51"/>
    <mergeCell ref="L51:M51"/>
    <mergeCell ref="B52:M52"/>
    <mergeCell ref="B54:M54"/>
    <mergeCell ref="F57:M62"/>
    <mergeCell ref="B47:H47"/>
    <mergeCell ref="L47:M47"/>
    <mergeCell ref="B48:H48"/>
    <mergeCell ref="L48:M48"/>
    <mergeCell ref="B49:H49"/>
    <mergeCell ref="L49:M49"/>
    <mergeCell ref="B44:N46"/>
    <mergeCell ref="B36:M36"/>
    <mergeCell ref="B37:N39"/>
    <mergeCell ref="B40:H40"/>
    <mergeCell ref="L40:M40"/>
    <mergeCell ref="B41:H41"/>
    <mergeCell ref="L41:M41"/>
    <mergeCell ref="B42:H42"/>
    <mergeCell ref="L42:M42"/>
    <mergeCell ref="B43:M43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opLeftCell="A19" zoomScale="80" zoomScaleNormal="80" zoomScaleSheetLayoutView="87" zoomScalePageLayoutView="85" workbookViewId="0">
      <selection activeCell="P41" sqref="P41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45" customHeight="1" thickBot="1">
      <c r="B22" s="64" t="s">
        <v>68</v>
      </c>
      <c r="C22" s="220" t="str">
        <f>+'PRESUPUESTO '!B19</f>
        <v>CONCRETO  CORRIENTE  GRAVA  COMÚN  3500 PSI</v>
      </c>
      <c r="D22" s="221"/>
      <c r="E22" s="221"/>
      <c r="F22" s="221"/>
      <c r="G22" s="221"/>
      <c r="H22" s="221"/>
      <c r="I22" s="221"/>
      <c r="J22" s="221"/>
      <c r="K22" s="222"/>
      <c r="L22" s="172" t="s">
        <v>61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587000</v>
      </c>
      <c r="L27" s="183">
        <v>0.1</v>
      </c>
      <c r="M27" s="184"/>
      <c r="N27" s="45">
        <f>K27*L27</f>
        <v>58700</v>
      </c>
    </row>
    <row r="28" spans="2:15" ht="13.8">
      <c r="B28" s="178" t="s">
        <v>161</v>
      </c>
      <c r="C28" s="179"/>
      <c r="D28" s="179"/>
      <c r="E28" s="179"/>
      <c r="F28" s="180"/>
      <c r="G28" s="181"/>
      <c r="H28" s="182"/>
      <c r="I28" s="185"/>
      <c r="J28" s="186"/>
      <c r="K28" s="44">
        <v>39900</v>
      </c>
      <c r="L28" s="187">
        <v>0.01</v>
      </c>
      <c r="M28" s="188"/>
      <c r="N28" s="45">
        <f>K28*L28</f>
        <v>399</v>
      </c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59099</v>
      </c>
    </row>
    <row r="31" spans="2:15" ht="13.2" customHeight="1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 ht="13.2" customHeight="1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customHeight="1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68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226" t="s">
        <v>163</v>
      </c>
      <c r="C35" s="227"/>
      <c r="D35" s="227"/>
      <c r="E35" s="227"/>
      <c r="F35" s="227"/>
      <c r="G35" s="227"/>
      <c r="H35" s="227"/>
      <c r="I35" s="228"/>
      <c r="J35" s="48" t="s">
        <v>157</v>
      </c>
      <c r="K35" s="49">
        <v>0.32</v>
      </c>
      <c r="L35" s="196">
        <v>295205</v>
      </c>
      <c r="M35" s="197"/>
      <c r="N35" s="50">
        <f>L35*K35</f>
        <v>94465.600000000006</v>
      </c>
    </row>
    <row r="36" spans="2:15" ht="14.4" thickBot="1">
      <c r="B36" s="189"/>
      <c r="C36" s="190"/>
      <c r="D36" s="190"/>
      <c r="E36" s="190"/>
      <c r="F36" s="190"/>
      <c r="G36" s="190"/>
      <c r="H36" s="190"/>
      <c r="I36" s="186"/>
      <c r="J36" s="48"/>
      <c r="K36" s="49"/>
      <c r="L36" s="196"/>
      <c r="M36" s="197"/>
      <c r="N36" s="50"/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SUM(N35:N36)</f>
        <v>94465.600000000006</v>
      </c>
    </row>
    <row r="38" spans="2:15" ht="13.2" customHeight="1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 ht="13.2" customHeight="1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customHeight="1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 customHeight="1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67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 t="s">
        <v>32</v>
      </c>
      <c r="C42" s="190"/>
      <c r="D42" s="190"/>
      <c r="E42" s="190"/>
      <c r="F42" s="190"/>
      <c r="G42" s="190"/>
      <c r="H42" s="190"/>
      <c r="I42" s="51"/>
      <c r="J42" s="52"/>
      <c r="K42" s="51"/>
      <c r="L42" s="198"/>
      <c r="M42" s="199"/>
      <c r="N42" s="45"/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0</v>
      </c>
    </row>
    <row r="45" spans="2:15" ht="13.2" customHeight="1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 ht="13.2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customHeight="1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 customHeight="1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67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5" ht="13.8">
      <c r="B49" s="204" t="s">
        <v>38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540000</v>
      </c>
      <c r="L49" s="218">
        <v>2.1176666666666649E-2</v>
      </c>
      <c r="M49" s="219"/>
      <c r="N49" s="59">
        <f>+L49*K49</f>
        <v>11435.399999999991</v>
      </c>
    </row>
    <row r="50" spans="1:15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5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5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5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11435.399999999991</v>
      </c>
    </row>
    <row r="54" spans="1:15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5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f>+N53+N37+N30</f>
        <v>165000</v>
      </c>
      <c r="O55" s="1">
        <f>+'PRESUPUESTO '!E19</f>
        <v>165000</v>
      </c>
    </row>
    <row r="56" spans="1:15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5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5" ht="13.8">
      <c r="B58" s="33"/>
      <c r="C58" s="8"/>
      <c r="D58" s="8"/>
      <c r="E58" s="216" t="s">
        <v>49</v>
      </c>
      <c r="F58" s="217"/>
      <c r="G58" s="217"/>
      <c r="H58" s="217"/>
      <c r="I58" s="217"/>
      <c r="J58" s="217"/>
      <c r="K58" s="217"/>
      <c r="L58" s="217"/>
      <c r="M58" s="217"/>
      <c r="N58" s="34"/>
    </row>
    <row r="59" spans="1:15" ht="13.8" customHeight="1">
      <c r="B59" s="33"/>
      <c r="C59" s="8"/>
      <c r="D59" s="8"/>
      <c r="E59" s="217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5" ht="13.8">
      <c r="B60" s="33"/>
      <c r="C60" s="8"/>
      <c r="D60" s="8"/>
      <c r="E60" s="217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5" ht="13.8">
      <c r="B61" s="33"/>
      <c r="C61" s="8"/>
      <c r="D61" s="8"/>
      <c r="E61" s="217"/>
      <c r="F61" s="217"/>
      <c r="G61" s="217"/>
      <c r="H61" s="217"/>
      <c r="I61" s="217"/>
      <c r="J61" s="217"/>
      <c r="K61" s="217"/>
      <c r="L61" s="217"/>
      <c r="M61" s="217"/>
      <c r="N61" s="34"/>
    </row>
    <row r="62" spans="1:15" ht="13.8">
      <c r="B62" s="18"/>
      <c r="C62" s="66"/>
      <c r="D62" s="66"/>
      <c r="E62" s="217"/>
      <c r="F62" s="217"/>
      <c r="G62" s="217"/>
      <c r="H62" s="217"/>
      <c r="I62" s="217"/>
      <c r="J62" s="217"/>
      <c r="K62" s="217"/>
      <c r="L62" s="217"/>
      <c r="M62" s="217"/>
      <c r="N62" s="63"/>
    </row>
    <row r="63" spans="1:15" ht="63.75" customHeight="1">
      <c r="B63" s="33"/>
      <c r="C63" s="8"/>
      <c r="D63" s="8"/>
      <c r="E63" s="217"/>
      <c r="F63" s="217"/>
      <c r="G63" s="217"/>
      <c r="H63" s="217"/>
      <c r="I63" s="217"/>
      <c r="J63" s="217"/>
      <c r="K63" s="217"/>
      <c r="L63" s="217"/>
      <c r="M63" s="217"/>
      <c r="N63" s="34"/>
    </row>
    <row r="64" spans="1:15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1">
    <mergeCell ref="B64:D64"/>
    <mergeCell ref="J64:N64"/>
    <mergeCell ref="B51:H51"/>
    <mergeCell ref="L51:M51"/>
    <mergeCell ref="B52:H52"/>
    <mergeCell ref="L52:M52"/>
    <mergeCell ref="B53:M53"/>
    <mergeCell ref="B55:M55"/>
    <mergeCell ref="E58:M63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2"/>
  <sheetViews>
    <sheetView showGridLines="0" topLeftCell="A25" zoomScale="80" zoomScaleNormal="80" zoomScaleSheetLayoutView="87" zoomScalePageLayoutView="85" workbookViewId="0">
      <selection activeCell="P43" sqref="P43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42.75" customHeight="1" thickBot="1">
      <c r="B22" s="64" t="s">
        <v>69</v>
      </c>
      <c r="C22" s="220" t="str">
        <f>+'PRESUPUESTO '!B20</f>
        <v>SOLADO DE LIMPIEZA EN CONCRETO DE 2.000 PSI   DE   E=0.05   M   SEGÚN   PLANOS.   INCLUYE MATERIALES,   MANO   DE   OBRA,   EQUIPOS   Y HERRAMIENTAS NECESARIAS</v>
      </c>
      <c r="D22" s="221"/>
      <c r="E22" s="221"/>
      <c r="F22" s="221"/>
      <c r="G22" s="221"/>
      <c r="H22" s="221"/>
      <c r="I22" s="221"/>
      <c r="J22" s="221"/>
      <c r="K22" s="222"/>
      <c r="L22" s="172" t="s">
        <v>61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8000</v>
      </c>
      <c r="L27" s="183">
        <v>0.02</v>
      </c>
      <c r="M27" s="184"/>
      <c r="N27" s="45">
        <f>K27*L27</f>
        <v>160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160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4.4" thickBot="1">
      <c r="B35" s="189" t="s">
        <v>139</v>
      </c>
      <c r="C35" s="190"/>
      <c r="D35" s="190"/>
      <c r="E35" s="190"/>
      <c r="F35" s="190"/>
      <c r="G35" s="190"/>
      <c r="H35" s="190"/>
      <c r="I35" s="186"/>
      <c r="J35" s="48" t="s">
        <v>61</v>
      </c>
      <c r="K35" s="49">
        <v>1</v>
      </c>
      <c r="L35" s="196">
        <v>8600</v>
      </c>
      <c r="M35" s="197"/>
      <c r="N35" s="50">
        <f>L35*K35</f>
        <v>8600</v>
      </c>
    </row>
    <row r="36" spans="2:15" ht="14.4" thickBot="1">
      <c r="B36" s="191" t="s">
        <v>23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3"/>
      <c r="N36" s="47">
        <f>SUM(N35:N35)</f>
        <v>8600</v>
      </c>
    </row>
    <row r="37" spans="2:15">
      <c r="B37" s="145" t="s">
        <v>26</v>
      </c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</row>
    <row r="38" spans="2:15">
      <c r="B38" s="148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50"/>
    </row>
    <row r="39" spans="2:15" ht="13.8" thickBot="1">
      <c r="B39" s="151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3"/>
    </row>
    <row r="40" spans="2:15" s="43" customFormat="1" ht="16.2">
      <c r="B40" s="164" t="s">
        <v>27</v>
      </c>
      <c r="C40" s="165"/>
      <c r="D40" s="165"/>
      <c r="E40" s="165"/>
      <c r="F40" s="165"/>
      <c r="G40" s="165"/>
      <c r="H40" s="165"/>
      <c r="I40" s="40" t="s">
        <v>28</v>
      </c>
      <c r="J40" s="36" t="s">
        <v>29</v>
      </c>
      <c r="K40" s="40" t="s">
        <v>30</v>
      </c>
      <c r="L40" s="175" t="s">
        <v>31</v>
      </c>
      <c r="M40" s="174"/>
      <c r="N40" s="41" t="s">
        <v>20</v>
      </c>
      <c r="O40" s="42"/>
    </row>
    <row r="41" spans="2:15" ht="13.8">
      <c r="B41" s="189" t="s">
        <v>32</v>
      </c>
      <c r="C41" s="190"/>
      <c r="D41" s="190"/>
      <c r="E41" s="190"/>
      <c r="F41" s="190"/>
      <c r="G41" s="190"/>
      <c r="H41" s="190"/>
      <c r="I41" s="51"/>
      <c r="J41" s="52"/>
      <c r="K41" s="51"/>
      <c r="L41" s="198"/>
      <c r="M41" s="199"/>
      <c r="N41" s="45"/>
    </row>
    <row r="42" spans="2:15" ht="14.4" thickBot="1">
      <c r="B42" s="200"/>
      <c r="C42" s="201"/>
      <c r="D42" s="201"/>
      <c r="E42" s="201"/>
      <c r="F42" s="201"/>
      <c r="G42" s="201"/>
      <c r="H42" s="201"/>
      <c r="I42" s="53"/>
      <c r="J42" s="54"/>
      <c r="K42" s="53"/>
      <c r="L42" s="202"/>
      <c r="M42" s="203"/>
      <c r="N42" s="55"/>
    </row>
    <row r="43" spans="2:15" ht="14.4" thickBot="1">
      <c r="B43" s="191" t="s">
        <v>23</v>
      </c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3"/>
      <c r="N43" s="47">
        <f>SUM(N41:N42)</f>
        <v>0</v>
      </c>
    </row>
    <row r="44" spans="2:15">
      <c r="B44" s="145" t="s">
        <v>33</v>
      </c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7"/>
    </row>
    <row r="45" spans="2:15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50"/>
    </row>
    <row r="46" spans="2:15" ht="13.8" thickBo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3"/>
    </row>
    <row r="47" spans="2:15" s="43" customFormat="1" ht="13.8">
      <c r="B47" s="164" t="s">
        <v>34</v>
      </c>
      <c r="C47" s="165"/>
      <c r="D47" s="165"/>
      <c r="E47" s="165"/>
      <c r="F47" s="165"/>
      <c r="G47" s="165"/>
      <c r="H47" s="165"/>
      <c r="I47" s="40" t="s">
        <v>35</v>
      </c>
      <c r="J47" s="36" t="s">
        <v>36</v>
      </c>
      <c r="K47" s="40" t="s">
        <v>37</v>
      </c>
      <c r="L47" s="175" t="s">
        <v>19</v>
      </c>
      <c r="M47" s="174"/>
      <c r="N47" s="41" t="s">
        <v>20</v>
      </c>
      <c r="O47" s="42"/>
    </row>
    <row r="48" spans="2:15" ht="13.8">
      <c r="B48" s="204" t="s">
        <v>142</v>
      </c>
      <c r="C48" s="205"/>
      <c r="D48" s="205"/>
      <c r="E48" s="205"/>
      <c r="F48" s="205"/>
      <c r="G48" s="205"/>
      <c r="H48" s="206"/>
      <c r="I48" s="56"/>
      <c r="J48" s="57"/>
      <c r="K48" s="58">
        <v>40000</v>
      </c>
      <c r="L48" s="207">
        <v>3.8812499999999993E-2</v>
      </c>
      <c r="M48" s="208"/>
      <c r="N48" s="59">
        <f>+L48*K48</f>
        <v>1552.4999999999998</v>
      </c>
    </row>
    <row r="49" spans="1:14" ht="13.8">
      <c r="B49" s="204"/>
      <c r="C49" s="205"/>
      <c r="D49" s="205"/>
      <c r="E49" s="205"/>
      <c r="F49" s="205"/>
      <c r="G49" s="205"/>
      <c r="H49" s="206"/>
      <c r="I49" s="56"/>
      <c r="J49" s="57"/>
      <c r="K49" s="58"/>
      <c r="L49" s="207"/>
      <c r="M49" s="208"/>
      <c r="N49" s="59"/>
    </row>
    <row r="50" spans="1:14" ht="14.4" thickBot="1">
      <c r="B50" s="200"/>
      <c r="C50" s="201"/>
      <c r="D50" s="201"/>
      <c r="E50" s="201"/>
      <c r="F50" s="201"/>
      <c r="G50" s="201"/>
      <c r="H50" s="201"/>
      <c r="I50" s="53"/>
      <c r="J50" s="54"/>
      <c r="K50" s="53"/>
      <c r="L50" s="202"/>
      <c r="M50" s="203"/>
      <c r="N50" s="55"/>
    </row>
    <row r="51" spans="1:14" ht="14.4" thickBot="1">
      <c r="B51" s="191" t="s">
        <v>23</v>
      </c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3"/>
      <c r="N51" s="47">
        <f>SUM(N48:N50)</f>
        <v>1552.4999999999998</v>
      </c>
    </row>
    <row r="52" spans="1:14" ht="14.4" thickBot="1">
      <c r="B52" s="3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34"/>
    </row>
    <row r="53" spans="1:14" ht="14.4" thickBot="1">
      <c r="B53" s="213" t="s">
        <v>40</v>
      </c>
      <c r="C53" s="214"/>
      <c r="D53" s="214"/>
      <c r="E53" s="214"/>
      <c r="F53" s="214"/>
      <c r="G53" s="214"/>
      <c r="H53" s="214"/>
      <c r="I53" s="214"/>
      <c r="J53" s="214"/>
      <c r="K53" s="214"/>
      <c r="L53" s="214"/>
      <c r="M53" s="215"/>
      <c r="N53" s="60">
        <f>+N51+N43+N36+N30</f>
        <v>10312.5</v>
      </c>
    </row>
    <row r="54" spans="1:14" ht="13.8">
      <c r="B54" s="30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2"/>
    </row>
    <row r="55" spans="1:14" ht="13.8">
      <c r="B55" s="3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34"/>
    </row>
    <row r="56" spans="1:14" ht="13.8">
      <c r="B56" s="33"/>
      <c r="C56" s="8"/>
      <c r="D56" s="8"/>
      <c r="E56" s="8"/>
      <c r="F56" s="216" t="s">
        <v>49</v>
      </c>
      <c r="G56" s="217"/>
      <c r="H56" s="217"/>
      <c r="I56" s="217"/>
      <c r="J56" s="217"/>
      <c r="K56" s="217"/>
      <c r="L56" s="217"/>
      <c r="M56" s="8"/>
      <c r="N56" s="34"/>
    </row>
    <row r="57" spans="1:14" ht="13.8">
      <c r="B57" s="33"/>
      <c r="C57" s="8"/>
      <c r="D57" s="8"/>
      <c r="E57" s="8"/>
      <c r="F57" s="217"/>
      <c r="G57" s="217"/>
      <c r="H57" s="217"/>
      <c r="I57" s="217"/>
      <c r="J57" s="217"/>
      <c r="K57" s="217"/>
      <c r="L57" s="217"/>
      <c r="M57" s="8"/>
      <c r="N57" s="34"/>
    </row>
    <row r="58" spans="1:14" ht="13.8">
      <c r="B58" s="33"/>
      <c r="C58" s="8"/>
      <c r="D58" s="8"/>
      <c r="E58" s="8"/>
      <c r="F58" s="217"/>
      <c r="G58" s="217"/>
      <c r="H58" s="217"/>
      <c r="I58" s="217"/>
      <c r="J58" s="217"/>
      <c r="K58" s="217"/>
      <c r="L58" s="217"/>
      <c r="M58" s="8"/>
      <c r="N58" s="34"/>
    </row>
    <row r="59" spans="1:14" ht="13.8">
      <c r="B59" s="33"/>
      <c r="C59" s="8"/>
      <c r="D59" s="8"/>
      <c r="E59" s="8"/>
      <c r="F59" s="217"/>
      <c r="G59" s="217"/>
      <c r="H59" s="217"/>
      <c r="I59" s="217"/>
      <c r="J59" s="217"/>
      <c r="K59" s="217"/>
      <c r="L59" s="217"/>
      <c r="M59" s="8"/>
      <c r="N59" s="34"/>
    </row>
    <row r="60" spans="1:14" ht="13.8">
      <c r="B60" s="18"/>
      <c r="C60" s="62"/>
      <c r="D60" s="62"/>
      <c r="E60" s="62"/>
      <c r="F60" s="217"/>
      <c r="G60" s="217"/>
      <c r="H60" s="217"/>
      <c r="I60" s="217"/>
      <c r="J60" s="217"/>
      <c r="K60" s="217"/>
      <c r="L60" s="217"/>
      <c r="M60" s="62"/>
      <c r="N60" s="63"/>
    </row>
    <row r="61" spans="1:14" ht="13.8">
      <c r="B61" s="33"/>
      <c r="C61" s="8"/>
      <c r="D61" s="8"/>
      <c r="E61" s="8"/>
      <c r="F61" s="217"/>
      <c r="G61" s="217"/>
      <c r="H61" s="217"/>
      <c r="I61" s="217"/>
      <c r="J61" s="217"/>
      <c r="K61" s="217"/>
      <c r="L61" s="217"/>
      <c r="M61" s="8"/>
      <c r="N61" s="34"/>
    </row>
    <row r="62" spans="1:14" ht="61.5" customHeight="1" thickBot="1">
      <c r="B62" s="211"/>
      <c r="C62" s="212"/>
      <c r="D62" s="212"/>
      <c r="E62" s="54"/>
      <c r="F62" s="54"/>
      <c r="G62" s="54"/>
      <c r="H62" s="54"/>
      <c r="I62" s="54"/>
      <c r="J62" s="209"/>
      <c r="K62" s="209"/>
      <c r="L62" s="209"/>
      <c r="M62" s="209"/>
      <c r="N62" s="210"/>
    </row>
    <row r="63" spans="1:14" s="1" customForma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5"/>
    </row>
    <row r="228" ht="12.75" customHeight="1"/>
    <row r="229" ht="12.75" customHeight="1"/>
    <row r="230" ht="14.25" customHeight="1"/>
    <row r="232" ht="15" customHeight="1"/>
  </sheetData>
  <mergeCells count="67">
    <mergeCell ref="B62:D62"/>
    <mergeCell ref="J62:N62"/>
    <mergeCell ref="B49:H49"/>
    <mergeCell ref="L49:M49"/>
    <mergeCell ref="B50:H50"/>
    <mergeCell ref="L50:M50"/>
    <mergeCell ref="B51:M51"/>
    <mergeCell ref="B53:M53"/>
    <mergeCell ref="F56:L61"/>
    <mergeCell ref="B47:H47"/>
    <mergeCell ref="L47:M47"/>
    <mergeCell ref="B48:H48"/>
    <mergeCell ref="L48:M48"/>
    <mergeCell ref="B44:N46"/>
    <mergeCell ref="B36:M36"/>
    <mergeCell ref="B37:N39"/>
    <mergeCell ref="B40:H40"/>
    <mergeCell ref="L40:M40"/>
    <mergeCell ref="B41:H41"/>
    <mergeCell ref="L41:M41"/>
    <mergeCell ref="B42:H42"/>
    <mergeCell ref="L42:M42"/>
    <mergeCell ref="B43:M43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P236"/>
  <sheetViews>
    <sheetView showGridLines="0" topLeftCell="A23" zoomScale="80" zoomScaleNormal="80" zoomScaleSheetLayoutView="87" zoomScalePageLayoutView="85" workbookViewId="0">
      <selection activeCell="Q44" sqref="Q44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" width="13" style="2" bestFit="1" customWidth="1"/>
    <col min="17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52.5" customHeight="1" thickBot="1">
      <c r="B22" s="64" t="s">
        <v>59</v>
      </c>
      <c r="C22" s="220" t="str">
        <f>+'PRESUPUESTO '!B23</f>
        <v>CAJA  DE  INSPECCIÓN  0,8  X  0,8  H  =  1,5  -  2,0M
INCLUYE TAPA EN CONCRETO</v>
      </c>
      <c r="D22" s="221"/>
      <c r="E22" s="221"/>
      <c r="F22" s="221"/>
      <c r="G22" s="221"/>
      <c r="H22" s="221"/>
      <c r="I22" s="221"/>
      <c r="J22" s="221"/>
      <c r="K22" s="222"/>
      <c r="L22" s="172" t="str">
        <f>'[1]Table 1'!D18</f>
        <v>UN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79000</v>
      </c>
      <c r="L27" s="183">
        <v>0.05</v>
      </c>
      <c r="M27" s="184"/>
      <c r="N27" s="45">
        <f>K27*L27</f>
        <v>3950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3950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204" t="s">
        <v>165</v>
      </c>
      <c r="C35" s="205"/>
      <c r="D35" s="205"/>
      <c r="E35" s="205"/>
      <c r="F35" s="205"/>
      <c r="G35" s="205"/>
      <c r="H35" s="205"/>
      <c r="I35" s="206"/>
      <c r="J35" s="48" t="s">
        <v>148</v>
      </c>
      <c r="K35" s="49">
        <v>94.38</v>
      </c>
      <c r="L35" s="196">
        <v>650</v>
      </c>
      <c r="M35" s="197"/>
      <c r="N35" s="50">
        <f>L35*K35</f>
        <v>61347</v>
      </c>
    </row>
    <row r="36" spans="2:15" ht="13.8">
      <c r="B36" s="247" t="s">
        <v>164</v>
      </c>
      <c r="C36" s="205"/>
      <c r="D36" s="205"/>
      <c r="E36" s="205"/>
      <c r="F36" s="205"/>
      <c r="G36" s="205"/>
      <c r="H36" s="205"/>
      <c r="I36" s="206"/>
      <c r="J36" s="241" t="s">
        <v>61</v>
      </c>
      <c r="K36" s="49">
        <v>133</v>
      </c>
      <c r="L36" s="196">
        <v>950</v>
      </c>
      <c r="M36" s="197"/>
      <c r="N36" s="50">
        <f t="shared" ref="N36:N39" si="0">L36*K36</f>
        <v>126350</v>
      </c>
    </row>
    <row r="37" spans="2:15" ht="13.8">
      <c r="B37" s="247" t="s">
        <v>166</v>
      </c>
      <c r="C37" s="205"/>
      <c r="D37" s="205"/>
      <c r="E37" s="205"/>
      <c r="F37" s="205"/>
      <c r="G37" s="205"/>
      <c r="H37" s="205"/>
      <c r="I37" s="206"/>
      <c r="J37" s="241" t="s">
        <v>157</v>
      </c>
      <c r="K37" s="49">
        <v>0.09</v>
      </c>
      <c r="L37" s="196">
        <v>82500</v>
      </c>
      <c r="M37" s="197"/>
      <c r="N37" s="50">
        <f t="shared" si="0"/>
        <v>7425</v>
      </c>
    </row>
    <row r="38" spans="2:15" ht="13.8">
      <c r="B38" s="247" t="s">
        <v>167</v>
      </c>
      <c r="C38" s="205"/>
      <c r="D38" s="205"/>
      <c r="E38" s="205"/>
      <c r="F38" s="205"/>
      <c r="G38" s="205"/>
      <c r="H38" s="205"/>
      <c r="I38" s="206"/>
      <c r="J38" s="241" t="s">
        <v>157</v>
      </c>
      <c r="K38" s="49">
        <v>0.24</v>
      </c>
      <c r="L38" s="196">
        <v>51800</v>
      </c>
      <c r="M38" s="197"/>
      <c r="N38" s="50">
        <f t="shared" si="0"/>
        <v>12432</v>
      </c>
    </row>
    <row r="39" spans="2:15" ht="13.8">
      <c r="B39" s="247" t="s">
        <v>168</v>
      </c>
      <c r="C39" s="205"/>
      <c r="D39" s="205"/>
      <c r="E39" s="205"/>
      <c r="F39" s="205"/>
      <c r="G39" s="205"/>
      <c r="H39" s="205"/>
      <c r="I39" s="206"/>
      <c r="J39" s="241" t="s">
        <v>61</v>
      </c>
      <c r="K39" s="49">
        <v>1</v>
      </c>
      <c r="L39" s="196">
        <v>110000</v>
      </c>
      <c r="M39" s="197"/>
      <c r="N39" s="50">
        <f t="shared" si="0"/>
        <v>110000</v>
      </c>
    </row>
    <row r="40" spans="2:15" ht="14.4" thickBot="1">
      <c r="B40" s="245" t="s">
        <v>23</v>
      </c>
      <c r="C40" s="239"/>
      <c r="D40" s="239"/>
      <c r="E40" s="239"/>
      <c r="F40" s="239"/>
      <c r="G40" s="239"/>
      <c r="H40" s="239"/>
      <c r="I40" s="239"/>
      <c r="J40" s="239"/>
      <c r="K40" s="239"/>
      <c r="L40" s="239"/>
      <c r="M40" s="240"/>
      <c r="N40" s="246">
        <f>SUM(N35:N39)</f>
        <v>317554</v>
      </c>
    </row>
    <row r="41" spans="2:15">
      <c r="B41" s="145" t="s">
        <v>26</v>
      </c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7"/>
    </row>
    <row r="42" spans="2:15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50"/>
    </row>
    <row r="43" spans="2:15" ht="13.8" thickBo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3"/>
    </row>
    <row r="44" spans="2:15" s="43" customFormat="1" ht="16.2">
      <c r="B44" s="164" t="s">
        <v>27</v>
      </c>
      <c r="C44" s="165"/>
      <c r="D44" s="165"/>
      <c r="E44" s="165"/>
      <c r="F44" s="165"/>
      <c r="G44" s="165"/>
      <c r="H44" s="165"/>
      <c r="I44" s="40" t="s">
        <v>28</v>
      </c>
      <c r="J44" s="36" t="s">
        <v>29</v>
      </c>
      <c r="K44" s="40" t="s">
        <v>30</v>
      </c>
      <c r="L44" s="175" t="s">
        <v>31</v>
      </c>
      <c r="M44" s="174"/>
      <c r="N44" s="41" t="s">
        <v>20</v>
      </c>
      <c r="O44" s="42"/>
    </row>
    <row r="45" spans="2:15" ht="13.8">
      <c r="B45" s="189" t="s">
        <v>32</v>
      </c>
      <c r="C45" s="190"/>
      <c r="D45" s="190"/>
      <c r="E45" s="190"/>
      <c r="F45" s="190"/>
      <c r="G45" s="190"/>
      <c r="H45" s="190"/>
      <c r="I45" s="51"/>
      <c r="J45" s="52"/>
      <c r="K45" s="51">
        <v>0.03</v>
      </c>
      <c r="L45" s="198"/>
      <c r="M45" s="199"/>
      <c r="N45" s="45"/>
    </row>
    <row r="46" spans="2:15" ht="14.4" thickBot="1">
      <c r="B46" s="200"/>
      <c r="C46" s="201"/>
      <c r="D46" s="201"/>
      <c r="E46" s="201"/>
      <c r="F46" s="201"/>
      <c r="G46" s="201"/>
      <c r="H46" s="201"/>
      <c r="I46" s="53"/>
      <c r="J46" s="54"/>
      <c r="K46" s="53"/>
      <c r="L46" s="202"/>
      <c r="M46" s="203"/>
      <c r="N46" s="55"/>
    </row>
    <row r="47" spans="2:15" ht="14.4" thickBot="1">
      <c r="B47" s="191" t="s">
        <v>23</v>
      </c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3"/>
      <c r="N47" s="47">
        <f>SUM(N45:N46)</f>
        <v>0</v>
      </c>
    </row>
    <row r="48" spans="2:15">
      <c r="B48" s="145" t="s">
        <v>33</v>
      </c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7"/>
    </row>
    <row r="49" spans="2:16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50"/>
    </row>
    <row r="50" spans="2:16" ht="13.8" thickBo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3"/>
    </row>
    <row r="51" spans="2:16" s="43" customFormat="1" ht="13.8">
      <c r="B51" s="164" t="s">
        <v>34</v>
      </c>
      <c r="C51" s="165"/>
      <c r="D51" s="165"/>
      <c r="E51" s="165"/>
      <c r="F51" s="165"/>
      <c r="G51" s="165"/>
      <c r="H51" s="165"/>
      <c r="I51" s="40" t="s">
        <v>35</v>
      </c>
      <c r="J51" s="36" t="s">
        <v>36</v>
      </c>
      <c r="K51" s="40" t="s">
        <v>37</v>
      </c>
      <c r="L51" s="175" t="s">
        <v>19</v>
      </c>
      <c r="M51" s="174"/>
      <c r="N51" s="41" t="s">
        <v>20</v>
      </c>
      <c r="O51" s="42"/>
    </row>
    <row r="52" spans="2:16" ht="13.8">
      <c r="B52" s="204" t="s">
        <v>169</v>
      </c>
      <c r="C52" s="205"/>
      <c r="D52" s="205"/>
      <c r="E52" s="205"/>
      <c r="F52" s="205"/>
      <c r="G52" s="205"/>
      <c r="H52" s="206"/>
      <c r="I52" s="56" t="s">
        <v>39</v>
      </c>
      <c r="J52" s="57"/>
      <c r="K52" s="58">
        <v>160000</v>
      </c>
      <c r="L52" s="237">
        <v>0.22621599999999997</v>
      </c>
      <c r="M52" s="238"/>
      <c r="N52" s="59">
        <f>+L52*K52</f>
        <v>36194.559999999998</v>
      </c>
    </row>
    <row r="53" spans="2:16" ht="13.8">
      <c r="B53" s="204"/>
      <c r="C53" s="205"/>
      <c r="D53" s="205"/>
      <c r="E53" s="205"/>
      <c r="F53" s="205"/>
      <c r="G53" s="205"/>
      <c r="H53" s="206"/>
      <c r="I53" s="56"/>
      <c r="J53" s="57"/>
      <c r="K53" s="58"/>
      <c r="L53" s="207"/>
      <c r="M53" s="208"/>
      <c r="N53" s="59"/>
    </row>
    <row r="54" spans="2:16" ht="13.8">
      <c r="B54" s="204"/>
      <c r="C54" s="205"/>
      <c r="D54" s="205"/>
      <c r="E54" s="205"/>
      <c r="F54" s="205"/>
      <c r="G54" s="205"/>
      <c r="H54" s="206"/>
      <c r="I54" s="56"/>
      <c r="J54" s="57"/>
      <c r="K54" s="58"/>
      <c r="L54" s="207"/>
      <c r="M54" s="208"/>
      <c r="N54" s="59"/>
      <c r="P54" s="248"/>
    </row>
    <row r="55" spans="2:16" ht="14.4" thickBot="1">
      <c r="B55" s="200"/>
      <c r="C55" s="201"/>
      <c r="D55" s="201"/>
      <c r="E55" s="201"/>
      <c r="F55" s="201"/>
      <c r="G55" s="201"/>
      <c r="H55" s="201"/>
      <c r="I55" s="53"/>
      <c r="J55" s="54"/>
      <c r="K55" s="53"/>
      <c r="L55" s="202"/>
      <c r="M55" s="203"/>
      <c r="N55" s="55"/>
    </row>
    <row r="56" spans="2:16" ht="14.4" thickBot="1">
      <c r="B56" s="191" t="s">
        <v>23</v>
      </c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3"/>
      <c r="N56" s="47">
        <f>SUM(N52:N55)</f>
        <v>36194.559999999998</v>
      </c>
    </row>
    <row r="57" spans="2:16" ht="14.4" thickBot="1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2:16" ht="14.4" thickBot="1">
      <c r="B58" s="213" t="s">
        <v>40</v>
      </c>
      <c r="C58" s="214"/>
      <c r="D58" s="214"/>
      <c r="E58" s="214"/>
      <c r="F58" s="214"/>
      <c r="G58" s="214"/>
      <c r="H58" s="214"/>
      <c r="I58" s="214"/>
      <c r="J58" s="214"/>
      <c r="K58" s="214"/>
      <c r="L58" s="214"/>
      <c r="M58" s="215"/>
      <c r="N58" s="60">
        <f>+N56+N40+N30</f>
        <v>357698.56</v>
      </c>
    </row>
    <row r="59" spans="2:16" ht="13.8"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2"/>
    </row>
    <row r="60" spans="2:16" ht="13.8">
      <c r="B60" s="33"/>
      <c r="C60" s="8"/>
      <c r="D60" s="8"/>
      <c r="E60" s="216" t="s">
        <v>49</v>
      </c>
      <c r="F60" s="217"/>
      <c r="G60" s="217"/>
      <c r="H60" s="217"/>
      <c r="I60" s="217"/>
      <c r="J60" s="217"/>
      <c r="K60" s="217"/>
      <c r="L60" s="217"/>
      <c r="M60" s="8"/>
      <c r="N60" s="34"/>
    </row>
    <row r="61" spans="2:16" ht="13.8">
      <c r="B61" s="33"/>
      <c r="C61" s="8"/>
      <c r="D61" s="8"/>
      <c r="E61" s="217"/>
      <c r="F61" s="217"/>
      <c r="G61" s="217"/>
      <c r="H61" s="217"/>
      <c r="I61" s="217"/>
      <c r="J61" s="217"/>
      <c r="K61" s="217"/>
      <c r="L61" s="217"/>
      <c r="M61" s="8"/>
      <c r="N61" s="34"/>
    </row>
    <row r="62" spans="2:16" ht="13.8">
      <c r="B62" s="33"/>
      <c r="C62" s="8"/>
      <c r="D62" s="8"/>
      <c r="E62" s="217"/>
      <c r="F62" s="217"/>
      <c r="G62" s="217"/>
      <c r="H62" s="217"/>
      <c r="I62" s="217"/>
      <c r="J62" s="217"/>
      <c r="K62" s="217"/>
      <c r="L62" s="217"/>
      <c r="M62" s="8"/>
      <c r="N62" s="34"/>
    </row>
    <row r="63" spans="2:16" ht="13.8">
      <c r="B63" s="33"/>
      <c r="C63" s="8"/>
      <c r="D63" s="8"/>
      <c r="E63" s="217"/>
      <c r="F63" s="217"/>
      <c r="G63" s="217"/>
      <c r="H63" s="217"/>
      <c r="I63" s="217"/>
      <c r="J63" s="217"/>
      <c r="K63" s="217"/>
      <c r="L63" s="217"/>
      <c r="M63" s="8"/>
      <c r="N63" s="34"/>
    </row>
    <row r="64" spans="2:16" ht="13.8">
      <c r="B64" s="33"/>
      <c r="C64" s="8"/>
      <c r="D64" s="8"/>
      <c r="E64" s="217"/>
      <c r="F64" s="217"/>
      <c r="G64" s="217"/>
      <c r="H64" s="217"/>
      <c r="I64" s="217"/>
      <c r="J64" s="217"/>
      <c r="K64" s="217"/>
      <c r="L64" s="217"/>
      <c r="M64" s="8"/>
      <c r="N64" s="34"/>
    </row>
    <row r="65" spans="1:14" ht="13.8">
      <c r="B65" s="18"/>
      <c r="C65" s="62"/>
      <c r="D65" s="62"/>
      <c r="E65" s="217"/>
      <c r="F65" s="217"/>
      <c r="G65" s="217"/>
      <c r="H65" s="217"/>
      <c r="I65" s="217"/>
      <c r="J65" s="217"/>
      <c r="K65" s="217"/>
      <c r="L65" s="217"/>
      <c r="M65" s="62"/>
      <c r="N65" s="63"/>
    </row>
    <row r="66" spans="1:14" ht="42" customHeight="1">
      <c r="B66" s="33"/>
      <c r="C66" s="8"/>
      <c r="D66" s="8"/>
      <c r="E66" s="217"/>
      <c r="F66" s="217"/>
      <c r="G66" s="217"/>
      <c r="H66" s="217"/>
      <c r="I66" s="217"/>
      <c r="J66" s="217"/>
      <c r="K66" s="217"/>
      <c r="L66" s="217"/>
      <c r="M66" s="8"/>
      <c r="N66" s="34"/>
    </row>
    <row r="67" spans="1:14" s="1" customFormat="1" ht="36" customHeight="1" thickBot="1">
      <c r="A67" s="2"/>
      <c r="B67" s="211"/>
      <c r="C67" s="212"/>
      <c r="D67" s="212"/>
      <c r="E67" s="54"/>
      <c r="F67" s="54"/>
      <c r="G67" s="54"/>
      <c r="H67" s="54"/>
      <c r="I67" s="54"/>
      <c r="J67" s="209"/>
      <c r="K67" s="209"/>
      <c r="L67" s="209"/>
      <c r="M67" s="209"/>
      <c r="N67" s="210"/>
    </row>
    <row r="232" ht="12.75" customHeight="1"/>
    <row r="233" ht="12.75" customHeight="1"/>
    <row r="234" ht="14.25" customHeight="1"/>
    <row r="236" ht="15" customHeight="1"/>
  </sheetData>
  <mergeCells count="77">
    <mergeCell ref="B36:I36"/>
    <mergeCell ref="B37:I37"/>
    <mergeCell ref="B38:I38"/>
    <mergeCell ref="B39:I39"/>
    <mergeCell ref="L36:M36"/>
    <mergeCell ref="L37:M37"/>
    <mergeCell ref="L38:M38"/>
    <mergeCell ref="L39:M39"/>
    <mergeCell ref="B67:D67"/>
    <mergeCell ref="J67:N67"/>
    <mergeCell ref="B54:H54"/>
    <mergeCell ref="L54:M54"/>
    <mergeCell ref="B55:H55"/>
    <mergeCell ref="L55:M55"/>
    <mergeCell ref="B56:M56"/>
    <mergeCell ref="B58:M58"/>
    <mergeCell ref="E60:L66"/>
    <mergeCell ref="B51:H51"/>
    <mergeCell ref="L51:M51"/>
    <mergeCell ref="B52:H52"/>
    <mergeCell ref="L52:M52"/>
    <mergeCell ref="B53:H53"/>
    <mergeCell ref="L53:M53"/>
    <mergeCell ref="B48:N50"/>
    <mergeCell ref="B40:M40"/>
    <mergeCell ref="B41:N43"/>
    <mergeCell ref="B44:H44"/>
    <mergeCell ref="L44:M44"/>
    <mergeCell ref="B45:H45"/>
    <mergeCell ref="L45:M45"/>
    <mergeCell ref="B46:H46"/>
    <mergeCell ref="L46:M46"/>
    <mergeCell ref="B47:M47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2"/>
  <sheetViews>
    <sheetView showGridLines="0" topLeftCell="A19" zoomScale="80" zoomScaleNormal="80" zoomScaleSheetLayoutView="87" zoomScalePageLayoutView="85" workbookViewId="0">
      <selection activeCell="Q38" sqref="Q38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50.25" customHeight="1" thickBot="1">
      <c r="B22" s="64" t="s">
        <v>70</v>
      </c>
      <c r="C22" s="220" t="str">
        <f>+'PRESUPUESTO '!B24</f>
        <v>TUBERÍA NOVAFORT 8", INCLUYE ACCESORIOS PARA SU CORRECTA INSTALACIÓN</v>
      </c>
      <c r="D22" s="221"/>
      <c r="E22" s="221"/>
      <c r="F22" s="221"/>
      <c r="G22" s="221"/>
      <c r="H22" s="221"/>
      <c r="I22" s="221"/>
      <c r="J22" s="221"/>
      <c r="K22" s="222"/>
      <c r="L22" s="172" t="s">
        <v>61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20000</v>
      </c>
      <c r="L27" s="187">
        <v>0.7</v>
      </c>
      <c r="M27" s="188"/>
      <c r="N27" s="45">
        <f>K27*L27</f>
        <v>14000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14000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4.4" thickBot="1">
      <c r="B35" s="189" t="s">
        <v>140</v>
      </c>
      <c r="C35" s="190"/>
      <c r="D35" s="190"/>
      <c r="E35" s="190"/>
      <c r="F35" s="190"/>
      <c r="G35" s="190"/>
      <c r="H35" s="190"/>
      <c r="I35" s="186"/>
      <c r="J35" s="48" t="s">
        <v>170</v>
      </c>
      <c r="K35" s="49">
        <v>0.21</v>
      </c>
      <c r="L35" s="196">
        <v>110500</v>
      </c>
      <c r="M35" s="197"/>
      <c r="N35" s="50">
        <f>L35*K35</f>
        <v>23205</v>
      </c>
    </row>
    <row r="36" spans="2:15" ht="14.4" thickBot="1">
      <c r="B36" s="191" t="s">
        <v>23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3"/>
      <c r="N36" s="47">
        <f>SUM(N35:N35)</f>
        <v>23205</v>
      </c>
    </row>
    <row r="37" spans="2:15">
      <c r="B37" s="145" t="s">
        <v>26</v>
      </c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</row>
    <row r="38" spans="2:15">
      <c r="B38" s="148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50"/>
    </row>
    <row r="39" spans="2:15" ht="13.8" thickBot="1">
      <c r="B39" s="151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3"/>
    </row>
    <row r="40" spans="2:15" s="43" customFormat="1" ht="16.2">
      <c r="B40" s="164" t="s">
        <v>27</v>
      </c>
      <c r="C40" s="165"/>
      <c r="D40" s="165"/>
      <c r="E40" s="165"/>
      <c r="F40" s="165"/>
      <c r="G40" s="165"/>
      <c r="H40" s="165"/>
      <c r="I40" s="40" t="s">
        <v>28</v>
      </c>
      <c r="J40" s="36" t="s">
        <v>29</v>
      </c>
      <c r="K40" s="40" t="s">
        <v>30</v>
      </c>
      <c r="L40" s="175" t="s">
        <v>31</v>
      </c>
      <c r="M40" s="174"/>
      <c r="N40" s="41" t="s">
        <v>20</v>
      </c>
      <c r="O40" s="42"/>
    </row>
    <row r="41" spans="2:15" ht="13.8">
      <c r="B41" s="189" t="s">
        <v>32</v>
      </c>
      <c r="C41" s="190"/>
      <c r="D41" s="190"/>
      <c r="E41" s="190"/>
      <c r="F41" s="190"/>
      <c r="G41" s="190"/>
      <c r="H41" s="190"/>
      <c r="I41" s="51"/>
      <c r="J41" s="52"/>
      <c r="K41" s="51">
        <v>0.06</v>
      </c>
      <c r="L41" s="198"/>
      <c r="M41" s="199"/>
      <c r="N41" s="45"/>
    </row>
    <row r="42" spans="2:15" ht="14.4" thickBot="1">
      <c r="B42" s="200"/>
      <c r="C42" s="201"/>
      <c r="D42" s="201"/>
      <c r="E42" s="201"/>
      <c r="F42" s="201"/>
      <c r="G42" s="201"/>
      <c r="H42" s="201"/>
      <c r="I42" s="53"/>
      <c r="J42" s="54"/>
      <c r="K42" s="53"/>
      <c r="L42" s="202"/>
      <c r="M42" s="203"/>
      <c r="N42" s="55"/>
    </row>
    <row r="43" spans="2:15" ht="14.4" thickBot="1">
      <c r="B43" s="191" t="s">
        <v>23</v>
      </c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3"/>
      <c r="N43" s="47">
        <f>SUM(N41:N42)</f>
        <v>0</v>
      </c>
    </row>
    <row r="44" spans="2:15">
      <c r="B44" s="145" t="s">
        <v>33</v>
      </c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7"/>
    </row>
    <row r="45" spans="2:15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50"/>
    </row>
    <row r="46" spans="2:15" ht="13.8" thickBo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3"/>
    </row>
    <row r="47" spans="2:15" s="43" customFormat="1" ht="13.8">
      <c r="B47" s="164" t="s">
        <v>34</v>
      </c>
      <c r="C47" s="165"/>
      <c r="D47" s="165"/>
      <c r="E47" s="165"/>
      <c r="F47" s="165"/>
      <c r="G47" s="165"/>
      <c r="H47" s="165"/>
      <c r="I47" s="40" t="s">
        <v>35</v>
      </c>
      <c r="J47" s="36" t="s">
        <v>36</v>
      </c>
      <c r="K47" s="40" t="s">
        <v>37</v>
      </c>
      <c r="L47" s="175" t="s">
        <v>19</v>
      </c>
      <c r="M47" s="174"/>
      <c r="N47" s="41" t="s">
        <v>20</v>
      </c>
      <c r="O47" s="42"/>
    </row>
    <row r="48" spans="2:15" ht="13.8">
      <c r="B48" s="204" t="s">
        <v>158</v>
      </c>
      <c r="C48" s="205"/>
      <c r="D48" s="205"/>
      <c r="E48" s="205"/>
      <c r="F48" s="205"/>
      <c r="G48" s="205"/>
      <c r="H48" s="206"/>
      <c r="I48" s="56" t="s">
        <v>39</v>
      </c>
      <c r="J48" s="57"/>
      <c r="K48" s="58">
        <v>160000</v>
      </c>
      <c r="L48" s="218">
        <v>2.5281249999999995E-2</v>
      </c>
      <c r="M48" s="219"/>
      <c r="N48" s="59">
        <f>+L48*K48</f>
        <v>4044.9999999999991</v>
      </c>
    </row>
    <row r="49" spans="1:14" ht="13.8">
      <c r="B49" s="204"/>
      <c r="C49" s="205"/>
      <c r="D49" s="205"/>
      <c r="E49" s="205"/>
      <c r="F49" s="205"/>
      <c r="G49" s="205"/>
      <c r="H49" s="206"/>
      <c r="I49" s="56"/>
      <c r="J49" s="57"/>
      <c r="K49" s="58"/>
      <c r="L49" s="207"/>
      <c r="M49" s="208"/>
      <c r="N49" s="59"/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4.4" thickBot="1">
      <c r="B51" s="200"/>
      <c r="C51" s="201"/>
      <c r="D51" s="201"/>
      <c r="E51" s="201"/>
      <c r="F51" s="201"/>
      <c r="G51" s="201"/>
      <c r="H51" s="201"/>
      <c r="I51" s="53"/>
      <c r="J51" s="54"/>
      <c r="K51" s="53"/>
      <c r="L51" s="202"/>
      <c r="M51" s="203"/>
      <c r="N51" s="55"/>
    </row>
    <row r="52" spans="1:14" ht="14.4" thickBot="1">
      <c r="B52" s="191" t="s">
        <v>23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3"/>
      <c r="N52" s="47">
        <f>SUM(N48:N51)</f>
        <v>4044.9999999999991</v>
      </c>
    </row>
    <row r="53" spans="1:14" ht="14.4" thickBot="1">
      <c r="B53" s="3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34"/>
    </row>
    <row r="54" spans="1:14" ht="14.4" thickBot="1">
      <c r="B54" s="213" t="s">
        <v>40</v>
      </c>
      <c r="C54" s="214"/>
      <c r="D54" s="214"/>
      <c r="E54" s="214"/>
      <c r="F54" s="214"/>
      <c r="G54" s="214"/>
      <c r="H54" s="214"/>
      <c r="I54" s="214"/>
      <c r="J54" s="214"/>
      <c r="K54" s="214"/>
      <c r="L54" s="214"/>
      <c r="M54" s="215"/>
      <c r="N54" s="60">
        <f>+N52+N36+N30</f>
        <v>41250</v>
      </c>
    </row>
    <row r="55" spans="1:14" ht="13.8">
      <c r="B55" s="30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2"/>
    </row>
    <row r="56" spans="1:14" ht="13.8">
      <c r="B56" s="3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34"/>
    </row>
    <row r="57" spans="1:14" ht="13.8">
      <c r="B57" s="33"/>
      <c r="C57" s="8"/>
      <c r="D57" s="8"/>
      <c r="E57" s="216" t="s">
        <v>51</v>
      </c>
      <c r="F57" s="217"/>
      <c r="G57" s="217"/>
      <c r="H57" s="217"/>
      <c r="I57" s="217"/>
      <c r="J57" s="217"/>
      <c r="K57" s="217"/>
      <c r="L57" s="217"/>
      <c r="M57" s="217"/>
      <c r="N57" s="34"/>
    </row>
    <row r="58" spans="1:14" ht="13.8">
      <c r="B58" s="33"/>
      <c r="C58" s="8"/>
      <c r="D58" s="8"/>
      <c r="E58" s="217"/>
      <c r="F58" s="217"/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217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217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18"/>
      <c r="C61" s="62"/>
      <c r="D61" s="62"/>
      <c r="E61" s="217"/>
      <c r="F61" s="217"/>
      <c r="G61" s="217"/>
      <c r="H61" s="217"/>
      <c r="I61" s="217"/>
      <c r="J61" s="217"/>
      <c r="K61" s="217"/>
      <c r="L61" s="217"/>
      <c r="M61" s="217"/>
      <c r="N61" s="63"/>
    </row>
    <row r="62" spans="1:14" ht="55.5" customHeight="1">
      <c r="B62" s="33"/>
      <c r="C62" s="8"/>
      <c r="D62" s="8"/>
      <c r="E62" s="217"/>
      <c r="F62" s="217"/>
      <c r="G62" s="217"/>
      <c r="H62" s="217"/>
      <c r="I62" s="217"/>
      <c r="J62" s="217"/>
      <c r="K62" s="217"/>
      <c r="L62" s="217"/>
      <c r="M62" s="217"/>
      <c r="N62" s="34"/>
    </row>
    <row r="63" spans="1:14" s="1" customFormat="1" ht="14.4" thickBot="1">
      <c r="A63" s="2"/>
      <c r="B63" s="211"/>
      <c r="C63" s="212"/>
      <c r="D63" s="212"/>
      <c r="E63" s="54"/>
      <c r="F63" s="54"/>
      <c r="G63" s="54"/>
      <c r="H63" s="54"/>
      <c r="I63" s="54"/>
      <c r="J63" s="209"/>
      <c r="K63" s="209"/>
      <c r="L63" s="209"/>
      <c r="M63" s="209"/>
      <c r="N63" s="210"/>
    </row>
    <row r="228" ht="12.75" customHeight="1"/>
    <row r="229" ht="12.75" customHeight="1"/>
    <row r="230" ht="14.25" customHeight="1"/>
    <row r="232" ht="15" customHeight="1"/>
  </sheetData>
  <mergeCells count="69">
    <mergeCell ref="B63:D63"/>
    <mergeCell ref="J63:N63"/>
    <mergeCell ref="B50:H50"/>
    <mergeCell ref="L50:M50"/>
    <mergeCell ref="B51:H51"/>
    <mergeCell ref="L51:M51"/>
    <mergeCell ref="B52:M52"/>
    <mergeCell ref="B54:M54"/>
    <mergeCell ref="E57:M62"/>
    <mergeCell ref="B47:H47"/>
    <mergeCell ref="L47:M47"/>
    <mergeCell ref="B48:H48"/>
    <mergeCell ref="L48:M48"/>
    <mergeCell ref="B49:H49"/>
    <mergeCell ref="L49:M49"/>
    <mergeCell ref="B44:N46"/>
    <mergeCell ref="B36:M36"/>
    <mergeCell ref="B37:N39"/>
    <mergeCell ref="B40:H40"/>
    <mergeCell ref="L40:M40"/>
    <mergeCell ref="B41:H41"/>
    <mergeCell ref="L41:M41"/>
    <mergeCell ref="B42:H42"/>
    <mergeCell ref="L42:M42"/>
    <mergeCell ref="B43:M43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2"/>
  <sheetViews>
    <sheetView showGridLines="0" topLeftCell="A22" zoomScale="80" zoomScaleNormal="80" zoomScaleSheetLayoutView="87" zoomScalePageLayoutView="85" workbookViewId="0">
      <selection activeCell="P48" sqref="P48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45" customHeight="1" thickBot="1">
      <c r="B22" s="64" t="s">
        <v>71</v>
      </c>
      <c r="C22" s="220" t="str">
        <f>+'PRESUPUESTO '!B25</f>
        <v>CIMENTACIÓN Y ATRAQUE DE TUBERÍA</v>
      </c>
      <c r="D22" s="221"/>
      <c r="E22" s="221"/>
      <c r="F22" s="221"/>
      <c r="G22" s="221"/>
      <c r="H22" s="221"/>
      <c r="I22" s="221"/>
      <c r="J22" s="221"/>
      <c r="K22" s="222"/>
      <c r="L22" s="172" t="str">
        <f>'[1]Table 1'!D21</f>
        <v>UN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29.25" customHeight="1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224" t="s">
        <v>62</v>
      </c>
      <c r="J27" s="225"/>
      <c r="K27" s="44">
        <v>20000</v>
      </c>
      <c r="L27" s="187">
        <v>0.8</v>
      </c>
      <c r="M27" s="188"/>
      <c r="N27" s="45">
        <f>K27*L27</f>
        <v>16000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16000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4.4" thickBot="1">
      <c r="B35" s="189" t="str">
        <f>+C22</f>
        <v>CIMENTACIÓN Y ATRAQUE DE TUBERÍA</v>
      </c>
      <c r="C35" s="190"/>
      <c r="D35" s="190"/>
      <c r="E35" s="190"/>
      <c r="F35" s="190"/>
      <c r="G35" s="190"/>
      <c r="H35" s="190"/>
      <c r="I35" s="186"/>
      <c r="J35" s="48" t="s">
        <v>170</v>
      </c>
      <c r="K35" s="49">
        <v>0.5</v>
      </c>
      <c r="L35" s="196">
        <v>89500</v>
      </c>
      <c r="M35" s="197"/>
      <c r="N35" s="50">
        <f>L35*K35</f>
        <v>44750</v>
      </c>
    </row>
    <row r="36" spans="2:15" ht="14.4" thickBot="1">
      <c r="B36" s="191" t="s">
        <v>23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3"/>
      <c r="N36" s="47">
        <f>SUM(N35:N35)</f>
        <v>44750</v>
      </c>
    </row>
    <row r="37" spans="2:15">
      <c r="B37" s="145" t="s">
        <v>26</v>
      </c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</row>
    <row r="38" spans="2:15">
      <c r="B38" s="148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50"/>
    </row>
    <row r="39" spans="2:15" ht="13.8" thickBot="1">
      <c r="B39" s="151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3"/>
    </row>
    <row r="40" spans="2:15" s="43" customFormat="1" ht="16.2">
      <c r="B40" s="164" t="s">
        <v>27</v>
      </c>
      <c r="C40" s="165"/>
      <c r="D40" s="165"/>
      <c r="E40" s="165"/>
      <c r="F40" s="165"/>
      <c r="G40" s="165"/>
      <c r="H40" s="165"/>
      <c r="I40" s="40" t="s">
        <v>28</v>
      </c>
      <c r="J40" s="36" t="s">
        <v>29</v>
      </c>
      <c r="K40" s="40" t="s">
        <v>30</v>
      </c>
      <c r="L40" s="175" t="s">
        <v>31</v>
      </c>
      <c r="M40" s="174"/>
      <c r="N40" s="41" t="s">
        <v>20</v>
      </c>
      <c r="O40" s="42"/>
    </row>
    <row r="41" spans="2:15" ht="13.8">
      <c r="B41" s="189" t="s">
        <v>32</v>
      </c>
      <c r="C41" s="190"/>
      <c r="D41" s="190"/>
      <c r="E41" s="190"/>
      <c r="F41" s="190"/>
      <c r="G41" s="190"/>
      <c r="H41" s="190"/>
      <c r="I41" s="51"/>
      <c r="J41" s="52"/>
      <c r="K41" s="51"/>
      <c r="L41" s="198"/>
      <c r="M41" s="199"/>
      <c r="N41" s="45"/>
    </row>
    <row r="42" spans="2:15" ht="14.4" thickBot="1">
      <c r="B42" s="200"/>
      <c r="C42" s="201"/>
      <c r="D42" s="201"/>
      <c r="E42" s="201"/>
      <c r="F42" s="201"/>
      <c r="G42" s="201"/>
      <c r="H42" s="201"/>
      <c r="I42" s="53"/>
      <c r="J42" s="54"/>
      <c r="K42" s="53"/>
      <c r="L42" s="202"/>
      <c r="M42" s="203"/>
      <c r="N42" s="55"/>
    </row>
    <row r="43" spans="2:15" ht="14.4" thickBot="1">
      <c r="B43" s="191" t="s">
        <v>23</v>
      </c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3"/>
      <c r="N43" s="47">
        <f>SUM(N41:N42)</f>
        <v>0</v>
      </c>
    </row>
    <row r="44" spans="2:15">
      <c r="B44" s="145" t="s">
        <v>33</v>
      </c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7"/>
    </row>
    <row r="45" spans="2:15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50"/>
    </row>
    <row r="46" spans="2:15" ht="13.8" thickBo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3"/>
    </row>
    <row r="47" spans="2:15" s="43" customFormat="1" ht="13.8">
      <c r="B47" s="164" t="s">
        <v>34</v>
      </c>
      <c r="C47" s="165"/>
      <c r="D47" s="165"/>
      <c r="E47" s="165"/>
      <c r="F47" s="165"/>
      <c r="G47" s="165"/>
      <c r="H47" s="165"/>
      <c r="I47" s="40" t="s">
        <v>35</v>
      </c>
      <c r="J47" s="36" t="s">
        <v>36</v>
      </c>
      <c r="K47" s="40" t="s">
        <v>37</v>
      </c>
      <c r="L47" s="175" t="s">
        <v>19</v>
      </c>
      <c r="M47" s="174"/>
      <c r="N47" s="41" t="s">
        <v>20</v>
      </c>
      <c r="O47" s="42"/>
    </row>
    <row r="48" spans="2:15" ht="13.8">
      <c r="B48" s="204" t="s">
        <v>158</v>
      </c>
      <c r="C48" s="205"/>
      <c r="D48" s="205"/>
      <c r="E48" s="205"/>
      <c r="F48" s="205"/>
      <c r="G48" s="205"/>
      <c r="H48" s="206"/>
      <c r="I48" s="56" t="s">
        <v>39</v>
      </c>
      <c r="J48" s="57"/>
      <c r="K48" s="58">
        <v>160000</v>
      </c>
      <c r="L48" s="218">
        <v>0.13593749999999999</v>
      </c>
      <c r="M48" s="219"/>
      <c r="N48" s="59">
        <f>+L48*K48</f>
        <v>21750</v>
      </c>
    </row>
    <row r="49" spans="1:14" ht="13.8">
      <c r="B49" s="204"/>
      <c r="C49" s="205"/>
      <c r="D49" s="205"/>
      <c r="E49" s="205"/>
      <c r="F49" s="205"/>
      <c r="G49" s="205"/>
      <c r="H49" s="206"/>
      <c r="I49" s="56"/>
      <c r="J49" s="57"/>
      <c r="K49" s="58"/>
      <c r="L49" s="207"/>
      <c r="M49" s="208"/>
      <c r="N49" s="59"/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4.4" thickBot="1">
      <c r="B51" s="200"/>
      <c r="C51" s="201"/>
      <c r="D51" s="201"/>
      <c r="E51" s="201"/>
      <c r="F51" s="201"/>
      <c r="G51" s="201"/>
      <c r="H51" s="201"/>
      <c r="I51" s="53"/>
      <c r="J51" s="54"/>
      <c r="K51" s="53"/>
      <c r="L51" s="202"/>
      <c r="M51" s="203"/>
      <c r="N51" s="55"/>
    </row>
    <row r="52" spans="1:14" ht="14.4" thickBot="1">
      <c r="B52" s="191" t="s">
        <v>23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3"/>
      <c r="N52" s="47">
        <f>SUM(N48:N51)</f>
        <v>21750</v>
      </c>
    </row>
    <row r="53" spans="1:14" ht="14.4" thickBot="1">
      <c r="B53" s="3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34"/>
    </row>
    <row r="54" spans="1:14" ht="14.4" thickBot="1">
      <c r="B54" s="213" t="s">
        <v>40</v>
      </c>
      <c r="C54" s="214"/>
      <c r="D54" s="214"/>
      <c r="E54" s="214"/>
      <c r="F54" s="214"/>
      <c r="G54" s="214"/>
      <c r="H54" s="214"/>
      <c r="I54" s="214"/>
      <c r="J54" s="214"/>
      <c r="K54" s="214"/>
      <c r="L54" s="214"/>
      <c r="M54" s="215"/>
      <c r="N54" s="60">
        <f>+N52+N36+N30</f>
        <v>82500</v>
      </c>
    </row>
    <row r="55" spans="1:14" ht="13.8">
      <c r="B55" s="30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2"/>
    </row>
    <row r="56" spans="1:14" ht="13.8">
      <c r="B56" s="3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34"/>
    </row>
    <row r="57" spans="1:14" ht="13.8">
      <c r="B57" s="33"/>
      <c r="C57" s="8"/>
      <c r="D57" s="8"/>
      <c r="E57" s="216" t="s">
        <v>49</v>
      </c>
      <c r="F57" s="217"/>
      <c r="G57" s="217"/>
      <c r="H57" s="217"/>
      <c r="I57" s="217"/>
      <c r="J57" s="217"/>
      <c r="K57" s="217"/>
      <c r="L57" s="217"/>
      <c r="M57" s="217"/>
      <c r="N57" s="34"/>
    </row>
    <row r="58" spans="1:14" ht="13.8">
      <c r="B58" s="33"/>
      <c r="C58" s="8"/>
      <c r="D58" s="8"/>
      <c r="E58" s="217"/>
      <c r="F58" s="217"/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217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217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18"/>
      <c r="C61" s="62"/>
      <c r="D61" s="62"/>
      <c r="E61" s="217"/>
      <c r="F61" s="217"/>
      <c r="G61" s="217"/>
      <c r="H61" s="217"/>
      <c r="I61" s="217"/>
      <c r="J61" s="217"/>
      <c r="K61" s="217"/>
      <c r="L61" s="217"/>
      <c r="M61" s="217"/>
      <c r="N61" s="63"/>
    </row>
    <row r="62" spans="1:14" ht="45" customHeight="1">
      <c r="B62" s="33"/>
      <c r="C62" s="8"/>
      <c r="D62" s="8"/>
      <c r="E62" s="217"/>
      <c r="F62" s="217"/>
      <c r="G62" s="217"/>
      <c r="H62" s="217"/>
      <c r="I62" s="217"/>
      <c r="J62" s="217"/>
      <c r="K62" s="217"/>
      <c r="L62" s="217"/>
      <c r="M62" s="217"/>
      <c r="N62" s="34"/>
    </row>
    <row r="63" spans="1:14" s="1" customFormat="1" ht="14.4" thickBot="1">
      <c r="A63" s="2"/>
      <c r="B63" s="211"/>
      <c r="C63" s="212"/>
      <c r="D63" s="212"/>
      <c r="E63" s="54"/>
      <c r="F63" s="54"/>
      <c r="G63" s="54"/>
      <c r="H63" s="54"/>
      <c r="I63" s="54"/>
      <c r="J63" s="209"/>
      <c r="K63" s="209"/>
      <c r="L63" s="209"/>
      <c r="M63" s="209"/>
      <c r="N63" s="210"/>
    </row>
    <row r="228" ht="12.75" customHeight="1"/>
    <row r="229" ht="12.75" customHeight="1"/>
    <row r="230" ht="14.25" customHeight="1"/>
    <row r="232" ht="15" customHeight="1"/>
  </sheetData>
  <mergeCells count="69">
    <mergeCell ref="B63:D63"/>
    <mergeCell ref="J63:N63"/>
    <mergeCell ref="B50:H50"/>
    <mergeCell ref="L50:M50"/>
    <mergeCell ref="B51:H51"/>
    <mergeCell ref="L51:M51"/>
    <mergeCell ref="B52:M52"/>
    <mergeCell ref="B54:M54"/>
    <mergeCell ref="E57:M62"/>
    <mergeCell ref="B47:H47"/>
    <mergeCell ref="L47:M47"/>
    <mergeCell ref="B48:H48"/>
    <mergeCell ref="L48:M48"/>
    <mergeCell ref="B49:H49"/>
    <mergeCell ref="L49:M49"/>
    <mergeCell ref="B44:N46"/>
    <mergeCell ref="B36:M36"/>
    <mergeCell ref="B37:N39"/>
    <mergeCell ref="B40:H40"/>
    <mergeCell ref="L40:M40"/>
    <mergeCell ref="B41:H41"/>
    <mergeCell ref="L41:M41"/>
    <mergeCell ref="B42:H42"/>
    <mergeCell ref="L42:M42"/>
    <mergeCell ref="B43:M43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2"/>
  <sheetViews>
    <sheetView showGridLines="0" topLeftCell="A21" zoomScale="80" zoomScaleNormal="80" zoomScaleSheetLayoutView="87" zoomScalePageLayoutView="85" workbookViewId="0">
      <selection activeCell="P30" sqref="P30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46.5" customHeight="1" thickBot="1">
      <c r="B22" s="64" t="s">
        <v>72</v>
      </c>
      <c r="C22" s="220" t="str">
        <f>+'PRESUPUESTO '!B26</f>
        <v>CONEXIÓN     A     RED     DE     ALCANTARILLADO
EXISTENTE</v>
      </c>
      <c r="D22" s="221"/>
      <c r="E22" s="221"/>
      <c r="F22" s="221"/>
      <c r="G22" s="221"/>
      <c r="H22" s="221"/>
      <c r="I22" s="221"/>
      <c r="J22" s="221"/>
      <c r="K22" s="222"/>
      <c r="L22" s="172" t="str">
        <f>'[1]Table 1'!D22</f>
        <v>UN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3.8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185"/>
      <c r="J27" s="186"/>
      <c r="K27" s="44">
        <v>50000</v>
      </c>
      <c r="L27" s="187">
        <v>0.6</v>
      </c>
      <c r="M27" s="188"/>
      <c r="N27" s="45">
        <f>K27*L27</f>
        <v>30000</v>
      </c>
    </row>
    <row r="28" spans="2:15" ht="13.8">
      <c r="B28" s="178"/>
      <c r="C28" s="179"/>
      <c r="D28" s="179"/>
      <c r="E28" s="179"/>
      <c r="F28" s="180"/>
      <c r="G28" s="181"/>
      <c r="H28" s="182"/>
      <c r="I28" s="185"/>
      <c r="J28" s="186"/>
      <c r="K28" s="44"/>
      <c r="L28" s="187"/>
      <c r="M28" s="188"/>
      <c r="N28" s="45"/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30000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7.25" customHeight="1" thickBot="1">
      <c r="B35" s="189" t="str">
        <f>+C22</f>
        <v>CONEXIÓN     A     RED     DE     ALCANTARILLADO
EXISTENTE</v>
      </c>
      <c r="C35" s="190"/>
      <c r="D35" s="190"/>
      <c r="E35" s="190"/>
      <c r="F35" s="190"/>
      <c r="G35" s="190"/>
      <c r="H35" s="190"/>
      <c r="I35" s="186"/>
      <c r="J35" s="48" t="s">
        <v>61</v>
      </c>
      <c r="K35" s="49">
        <v>0.35</v>
      </c>
      <c r="L35" s="196">
        <v>165900</v>
      </c>
      <c r="M35" s="197"/>
      <c r="N35" s="50">
        <f>L35*K35</f>
        <v>58064.999999999993</v>
      </c>
    </row>
    <row r="36" spans="2:15" ht="14.4" thickBot="1">
      <c r="B36" s="191" t="s">
        <v>23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3"/>
      <c r="N36" s="47">
        <f>SUM(N35:N35)</f>
        <v>58064.999999999993</v>
      </c>
    </row>
    <row r="37" spans="2:15">
      <c r="B37" s="145" t="s">
        <v>26</v>
      </c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</row>
    <row r="38" spans="2:15">
      <c r="B38" s="148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50"/>
    </row>
    <row r="39" spans="2:15" ht="13.8" thickBot="1">
      <c r="B39" s="151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3"/>
    </row>
    <row r="40" spans="2:15" s="43" customFormat="1" ht="16.2">
      <c r="B40" s="164" t="s">
        <v>27</v>
      </c>
      <c r="C40" s="165"/>
      <c r="D40" s="165"/>
      <c r="E40" s="165"/>
      <c r="F40" s="165"/>
      <c r="G40" s="165"/>
      <c r="H40" s="165"/>
      <c r="I40" s="40" t="s">
        <v>28</v>
      </c>
      <c r="J40" s="36" t="s">
        <v>29</v>
      </c>
      <c r="K40" s="40" t="s">
        <v>30</v>
      </c>
      <c r="L40" s="175" t="s">
        <v>31</v>
      </c>
      <c r="M40" s="174"/>
      <c r="N40" s="41" t="s">
        <v>20</v>
      </c>
      <c r="O40" s="42"/>
    </row>
    <row r="41" spans="2:15" ht="13.8">
      <c r="B41" s="189" t="s">
        <v>32</v>
      </c>
      <c r="C41" s="190"/>
      <c r="D41" s="190"/>
      <c r="E41" s="190"/>
      <c r="F41" s="190"/>
      <c r="G41" s="190"/>
      <c r="H41" s="190"/>
      <c r="I41" s="51"/>
      <c r="J41" s="52"/>
      <c r="K41" s="51">
        <v>0.08</v>
      </c>
      <c r="L41" s="198"/>
      <c r="M41" s="199"/>
      <c r="N41" s="45"/>
    </row>
    <row r="42" spans="2:15" ht="14.4" thickBot="1">
      <c r="B42" s="200"/>
      <c r="C42" s="201"/>
      <c r="D42" s="201"/>
      <c r="E42" s="201"/>
      <c r="F42" s="201"/>
      <c r="G42" s="201"/>
      <c r="H42" s="201"/>
      <c r="I42" s="53"/>
      <c r="J42" s="54"/>
      <c r="K42" s="53"/>
      <c r="L42" s="202"/>
      <c r="M42" s="203"/>
      <c r="N42" s="55"/>
    </row>
    <row r="43" spans="2:15" ht="14.4" thickBot="1">
      <c r="B43" s="191" t="s">
        <v>23</v>
      </c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3"/>
      <c r="N43" s="47">
        <f>SUM(N41:N42)</f>
        <v>0</v>
      </c>
    </row>
    <row r="44" spans="2:15">
      <c r="B44" s="145" t="s">
        <v>33</v>
      </c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7"/>
    </row>
    <row r="45" spans="2:15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50"/>
    </row>
    <row r="46" spans="2:15" ht="13.8" thickBo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3"/>
    </row>
    <row r="47" spans="2:15" s="43" customFormat="1" ht="13.8">
      <c r="B47" s="164" t="s">
        <v>34</v>
      </c>
      <c r="C47" s="165"/>
      <c r="D47" s="165"/>
      <c r="E47" s="165"/>
      <c r="F47" s="165"/>
      <c r="G47" s="165"/>
      <c r="H47" s="165"/>
      <c r="I47" s="40" t="s">
        <v>35</v>
      </c>
      <c r="J47" s="36" t="s">
        <v>36</v>
      </c>
      <c r="K47" s="40" t="s">
        <v>37</v>
      </c>
      <c r="L47" s="175" t="s">
        <v>19</v>
      </c>
      <c r="M47" s="174"/>
      <c r="N47" s="41" t="s">
        <v>20</v>
      </c>
      <c r="O47" s="42"/>
    </row>
    <row r="48" spans="2:15" ht="13.8">
      <c r="B48" s="204" t="s">
        <v>38</v>
      </c>
      <c r="C48" s="205"/>
      <c r="D48" s="205"/>
      <c r="E48" s="205"/>
      <c r="F48" s="205"/>
      <c r="G48" s="205"/>
      <c r="H48" s="206"/>
      <c r="I48" s="56" t="s">
        <v>39</v>
      </c>
      <c r="J48" s="57"/>
      <c r="K48" s="58">
        <v>160000</v>
      </c>
      <c r="L48" s="218">
        <v>0.35193750000000001</v>
      </c>
      <c r="M48" s="219"/>
      <c r="N48" s="59">
        <f>+L48*K48</f>
        <v>56310</v>
      </c>
    </row>
    <row r="49" spans="1:14" ht="13.8">
      <c r="B49" s="204"/>
      <c r="C49" s="205"/>
      <c r="D49" s="205"/>
      <c r="E49" s="205"/>
      <c r="F49" s="205"/>
      <c r="G49" s="205"/>
      <c r="H49" s="206"/>
      <c r="I49" s="56"/>
      <c r="J49" s="57"/>
      <c r="K49" s="58"/>
      <c r="L49" s="207"/>
      <c r="M49" s="208"/>
      <c r="N49" s="59"/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4.4" thickBot="1">
      <c r="B51" s="200"/>
      <c r="C51" s="201"/>
      <c r="D51" s="201"/>
      <c r="E51" s="201"/>
      <c r="F51" s="201"/>
      <c r="G51" s="201"/>
      <c r="H51" s="201"/>
      <c r="I51" s="53"/>
      <c r="J51" s="54"/>
      <c r="K51" s="53"/>
      <c r="L51" s="202"/>
      <c r="M51" s="203"/>
      <c r="N51" s="55"/>
    </row>
    <row r="52" spans="1:14" ht="14.4" thickBot="1">
      <c r="B52" s="191" t="s">
        <v>23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3"/>
      <c r="N52" s="47">
        <f>SUM(N48:N51)</f>
        <v>56310</v>
      </c>
    </row>
    <row r="53" spans="1:14" ht="14.4" thickBot="1">
      <c r="B53" s="3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34"/>
    </row>
    <row r="54" spans="1:14" ht="14.4" thickBot="1">
      <c r="B54" s="213" t="s">
        <v>40</v>
      </c>
      <c r="C54" s="214"/>
      <c r="D54" s="214"/>
      <c r="E54" s="214"/>
      <c r="F54" s="214"/>
      <c r="G54" s="214"/>
      <c r="H54" s="214"/>
      <c r="I54" s="214"/>
      <c r="J54" s="214"/>
      <c r="K54" s="214"/>
      <c r="L54" s="214"/>
      <c r="M54" s="215"/>
      <c r="N54" s="60">
        <f>+N52+N43+N36+N30</f>
        <v>144375</v>
      </c>
    </row>
    <row r="55" spans="1:14" ht="13.8">
      <c r="B55" s="30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2"/>
    </row>
    <row r="56" spans="1:14" ht="13.8">
      <c r="B56" s="3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34"/>
    </row>
    <row r="57" spans="1:14" ht="13.8">
      <c r="B57" s="33"/>
      <c r="C57" s="8"/>
      <c r="D57" s="8"/>
      <c r="E57" s="8"/>
      <c r="F57" s="216" t="s">
        <v>49</v>
      </c>
      <c r="G57" s="217"/>
      <c r="H57" s="217"/>
      <c r="I57" s="217"/>
      <c r="J57" s="217"/>
      <c r="K57" s="217"/>
      <c r="L57" s="217"/>
      <c r="M57" s="217"/>
      <c r="N57" s="34"/>
    </row>
    <row r="58" spans="1:14" ht="13.8">
      <c r="B58" s="33"/>
      <c r="C58" s="8"/>
      <c r="D58" s="8"/>
      <c r="E58" s="8"/>
      <c r="F58" s="217"/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8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8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18"/>
      <c r="C61" s="62"/>
      <c r="D61" s="62"/>
      <c r="E61" s="62"/>
      <c r="F61" s="217"/>
      <c r="G61" s="217"/>
      <c r="H61" s="217"/>
      <c r="I61" s="217"/>
      <c r="J61" s="217"/>
      <c r="K61" s="217"/>
      <c r="L61" s="217"/>
      <c r="M61" s="217"/>
      <c r="N61" s="63"/>
    </row>
    <row r="62" spans="1:14" ht="48.75" customHeight="1">
      <c r="B62" s="33"/>
      <c r="C62" s="8"/>
      <c r="D62" s="8"/>
      <c r="E62" s="8"/>
      <c r="F62" s="217"/>
      <c r="G62" s="217"/>
      <c r="H62" s="217"/>
      <c r="I62" s="217"/>
      <c r="J62" s="217"/>
      <c r="K62" s="217"/>
      <c r="L62" s="217"/>
      <c r="M62" s="217"/>
      <c r="N62" s="34"/>
    </row>
    <row r="63" spans="1:14" s="1" customFormat="1" ht="22.5" customHeight="1" thickBot="1">
      <c r="A63" s="2"/>
      <c r="B63" s="211"/>
      <c r="C63" s="212"/>
      <c r="D63" s="212"/>
      <c r="E63" s="54"/>
      <c r="F63" s="54"/>
      <c r="G63" s="54"/>
      <c r="H63" s="54"/>
      <c r="I63" s="54"/>
      <c r="J63" s="209"/>
      <c r="K63" s="209"/>
      <c r="L63" s="209"/>
      <c r="M63" s="209"/>
      <c r="N63" s="210"/>
    </row>
    <row r="228" ht="12.75" customHeight="1"/>
    <row r="229" ht="12.75" customHeight="1"/>
    <row r="230" ht="14.25" customHeight="1"/>
    <row r="232" ht="15" customHeight="1"/>
  </sheetData>
  <mergeCells count="69">
    <mergeCell ref="B63:D63"/>
    <mergeCell ref="J63:N63"/>
    <mergeCell ref="B50:H50"/>
    <mergeCell ref="L50:M50"/>
    <mergeCell ref="B51:H51"/>
    <mergeCell ref="L51:M51"/>
    <mergeCell ref="B52:M52"/>
    <mergeCell ref="B54:M54"/>
    <mergeCell ref="F57:M62"/>
    <mergeCell ref="B47:H47"/>
    <mergeCell ref="L47:M47"/>
    <mergeCell ref="B48:H48"/>
    <mergeCell ref="L48:M48"/>
    <mergeCell ref="B49:H49"/>
    <mergeCell ref="L49:M49"/>
    <mergeCell ref="B44:N46"/>
    <mergeCell ref="B36:M36"/>
    <mergeCell ref="B37:N39"/>
    <mergeCell ref="B40:H40"/>
    <mergeCell ref="L40:M40"/>
    <mergeCell ref="B41:H41"/>
    <mergeCell ref="L41:M41"/>
    <mergeCell ref="B42:H42"/>
    <mergeCell ref="L42:M42"/>
    <mergeCell ref="B43:M43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O233"/>
  <sheetViews>
    <sheetView showGridLines="0" tabSelected="1" zoomScale="80" zoomScaleNormal="80" zoomScaleSheetLayoutView="87" zoomScalePageLayoutView="85" workbookViewId="0">
      <selection activeCell="R35" sqref="R35"/>
    </sheetView>
  </sheetViews>
  <sheetFormatPr baseColWidth="10" defaultColWidth="12.6640625" defaultRowHeight="13.2"/>
  <cols>
    <col min="1" max="1" width="12.6640625" style="2"/>
    <col min="2" max="6" width="10.6640625" style="2" customWidth="1"/>
    <col min="7" max="7" width="4.6640625" style="2" customWidth="1"/>
    <col min="8" max="8" width="11.77734375" style="2" customWidth="1"/>
    <col min="9" max="9" width="16.109375" style="2" customWidth="1"/>
    <col min="10" max="10" width="22.6640625" style="2" customWidth="1"/>
    <col min="11" max="11" width="21.109375" style="2" customWidth="1"/>
    <col min="12" max="13" width="10.6640625" style="2" customWidth="1"/>
    <col min="14" max="14" width="19.44140625" style="5" customWidth="1"/>
    <col min="15" max="15" width="17.6640625" style="1" customWidth="1"/>
    <col min="16" max="16384" width="12.6640625" style="2"/>
  </cols>
  <sheetData>
    <row r="2" spans="2:15">
      <c r="B2" s="117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2:15">
      <c r="B3" s="118" t="s">
        <v>1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2:15">
      <c r="B4" s="4"/>
      <c r="C4" s="4"/>
      <c r="D4" s="4"/>
      <c r="E4" s="4"/>
      <c r="F4" s="4"/>
      <c r="G4" s="4"/>
      <c r="H4" s="4"/>
      <c r="I4" s="4"/>
      <c r="J4" s="4"/>
      <c r="K4" s="3"/>
      <c r="L4" s="3"/>
    </row>
    <row r="5" spans="2:15" s="7" customFormat="1" ht="20.2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6"/>
    </row>
    <row r="6" spans="2:15" s="7" customFormat="1" ht="14.4" thickBot="1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6"/>
    </row>
    <row r="7" spans="2:15" ht="15" customHeight="1">
      <c r="B7" s="120"/>
      <c r="C7" s="122"/>
      <c r="D7" s="123"/>
      <c r="E7" s="123"/>
      <c r="F7" s="123"/>
      <c r="G7" s="123"/>
      <c r="H7" s="123"/>
      <c r="I7" s="123"/>
      <c r="J7" s="124"/>
      <c r="K7" s="128"/>
      <c r="L7" s="129"/>
      <c r="M7" s="129"/>
      <c r="N7" s="130"/>
    </row>
    <row r="8" spans="2:15" ht="15" customHeight="1">
      <c r="B8" s="121"/>
      <c r="C8" s="125"/>
      <c r="D8" s="126"/>
      <c r="E8" s="126"/>
      <c r="F8" s="126"/>
      <c r="G8" s="126"/>
      <c r="H8" s="126"/>
      <c r="I8" s="126"/>
      <c r="J8" s="127"/>
      <c r="K8" s="131" t="s">
        <v>2</v>
      </c>
      <c r="L8" s="133">
        <v>1</v>
      </c>
      <c r="M8" s="134"/>
      <c r="N8" s="135"/>
    </row>
    <row r="9" spans="2:15" ht="38.25" customHeight="1">
      <c r="B9" s="121"/>
      <c r="C9" s="139"/>
      <c r="D9" s="140"/>
      <c r="E9" s="140"/>
      <c r="F9" s="140"/>
      <c r="G9" s="140"/>
      <c r="H9" s="140"/>
      <c r="I9" s="140"/>
      <c r="J9" s="141"/>
      <c r="K9" s="132"/>
      <c r="L9" s="136"/>
      <c r="M9" s="137"/>
      <c r="N9" s="138"/>
    </row>
    <row r="10" spans="2:15" ht="12.75" customHeight="1">
      <c r="B10" s="121"/>
      <c r="C10" s="142" t="s">
        <v>3</v>
      </c>
      <c r="D10" s="143"/>
      <c r="E10" s="143"/>
      <c r="F10" s="143"/>
      <c r="G10" s="143"/>
      <c r="H10" s="143"/>
      <c r="I10" s="143"/>
      <c r="J10" s="144"/>
      <c r="K10" s="131" t="s">
        <v>4</v>
      </c>
      <c r="L10" s="131">
        <v>1</v>
      </c>
      <c r="M10" s="131" t="s">
        <v>5</v>
      </c>
      <c r="N10" s="155">
        <v>19</v>
      </c>
    </row>
    <row r="11" spans="2:15" ht="14.25" customHeight="1">
      <c r="B11" s="121"/>
      <c r="C11" s="125"/>
      <c r="D11" s="126"/>
      <c r="E11" s="126"/>
      <c r="F11" s="126"/>
      <c r="G11" s="126"/>
      <c r="H11" s="126"/>
      <c r="I11" s="126"/>
      <c r="J11" s="127"/>
      <c r="K11" s="154"/>
      <c r="L11" s="154"/>
      <c r="M11" s="154"/>
      <c r="N11" s="156"/>
    </row>
    <row r="12" spans="2:15" ht="14.4" thickBot="1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2"/>
      <c r="M12" s="12"/>
      <c r="N12" s="13"/>
    </row>
    <row r="13" spans="2:15" ht="13.8">
      <c r="B13" s="14"/>
      <c r="C13" s="15"/>
      <c r="D13" s="15"/>
      <c r="E13" s="15"/>
      <c r="F13" s="15"/>
      <c r="G13" s="15"/>
      <c r="H13" s="15"/>
      <c r="I13" s="15"/>
      <c r="J13" s="15"/>
      <c r="K13" s="157" t="s">
        <v>6</v>
      </c>
      <c r="L13" s="16" t="s">
        <v>7</v>
      </c>
      <c r="M13" s="16" t="s">
        <v>8</v>
      </c>
      <c r="N13" s="17" t="s">
        <v>9</v>
      </c>
    </row>
    <row r="14" spans="2:15" ht="13.8">
      <c r="B14" s="18"/>
      <c r="C14" s="19"/>
      <c r="D14" s="19"/>
      <c r="E14" s="19"/>
      <c r="F14" s="19"/>
      <c r="G14" s="19"/>
      <c r="H14" s="19"/>
      <c r="I14" s="19"/>
      <c r="J14" s="19"/>
      <c r="K14" s="158"/>
      <c r="L14" s="20">
        <v>28</v>
      </c>
      <c r="M14" s="20">
        <v>10</v>
      </c>
      <c r="N14" s="21">
        <v>2024</v>
      </c>
    </row>
    <row r="15" spans="2:15" ht="13.8">
      <c r="B15" s="159"/>
      <c r="C15" s="160"/>
      <c r="D15" s="160"/>
      <c r="E15" s="160"/>
      <c r="F15" s="19"/>
      <c r="G15" s="19"/>
      <c r="H15" s="19"/>
      <c r="I15" s="8"/>
      <c r="J15" s="19"/>
      <c r="K15" s="22"/>
      <c r="L15" s="8"/>
      <c r="M15" s="8"/>
      <c r="N15" s="23"/>
    </row>
    <row r="16" spans="2:15" ht="13.8"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5" ht="14.4" thickBot="1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2:15" ht="14.4" thickBot="1">
      <c r="B18" s="30"/>
      <c r="C18" s="31"/>
      <c r="D18" s="31"/>
      <c r="E18" s="31"/>
      <c r="F18" s="31"/>
      <c r="G18" s="31"/>
      <c r="H18" s="8"/>
      <c r="I18" s="8"/>
      <c r="J18" s="31"/>
      <c r="K18" s="31"/>
      <c r="L18" s="31"/>
      <c r="M18" s="31"/>
      <c r="N18" s="32"/>
    </row>
    <row r="19" spans="2:15" ht="13.8">
      <c r="B19" s="161" t="s">
        <v>10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/>
    </row>
    <row r="20" spans="2:15" ht="14.4" thickBot="1">
      <c r="B20" s="33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4"/>
    </row>
    <row r="21" spans="2:15" ht="13.8">
      <c r="B21" s="35" t="s">
        <v>11</v>
      </c>
      <c r="C21" s="164" t="s">
        <v>12</v>
      </c>
      <c r="D21" s="165"/>
      <c r="E21" s="165"/>
      <c r="F21" s="165"/>
      <c r="G21" s="165"/>
      <c r="H21" s="165"/>
      <c r="I21" s="165"/>
      <c r="J21" s="165"/>
      <c r="K21" s="166"/>
      <c r="L21" s="167" t="s">
        <v>13</v>
      </c>
      <c r="M21" s="168"/>
      <c r="N21" s="37" t="s">
        <v>14</v>
      </c>
    </row>
    <row r="22" spans="2:15" ht="36.75" customHeight="1" thickBot="1">
      <c r="B22" s="64" t="s">
        <v>60</v>
      </c>
      <c r="C22" s="220" t="str">
        <f>+'PRESUPUESTO '!B29</f>
        <v>RETIRO DE SOBRANTES FUERA DE LA UNIDAD</v>
      </c>
      <c r="D22" s="221"/>
      <c r="E22" s="221"/>
      <c r="F22" s="221"/>
      <c r="G22" s="221"/>
      <c r="H22" s="221"/>
      <c r="I22" s="221"/>
      <c r="J22" s="221"/>
      <c r="K22" s="222"/>
      <c r="L22" s="172" t="str">
        <f>'[1]Table 1'!D23</f>
        <v>UN</v>
      </c>
      <c r="M22" s="173"/>
      <c r="N22" s="38">
        <v>1</v>
      </c>
    </row>
    <row r="23" spans="2:15">
      <c r="B23" s="145" t="s">
        <v>15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7"/>
    </row>
    <row r="24" spans="2:15">
      <c r="B24" s="148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50"/>
    </row>
    <row r="25" spans="2:15" ht="13.8" thickBot="1"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3"/>
    </row>
    <row r="26" spans="2:15" s="43" customFormat="1" ht="15.75" customHeight="1">
      <c r="B26" s="164" t="s">
        <v>12</v>
      </c>
      <c r="C26" s="165"/>
      <c r="D26" s="165"/>
      <c r="E26" s="165"/>
      <c r="F26" s="174"/>
      <c r="G26" s="175" t="s">
        <v>16</v>
      </c>
      <c r="H26" s="165"/>
      <c r="I26" s="176" t="s">
        <v>17</v>
      </c>
      <c r="J26" s="177"/>
      <c r="K26" s="40" t="s">
        <v>18</v>
      </c>
      <c r="L26" s="175" t="s">
        <v>19</v>
      </c>
      <c r="M26" s="174"/>
      <c r="N26" s="41" t="s">
        <v>20</v>
      </c>
      <c r="O26" s="42"/>
    </row>
    <row r="27" spans="2:15" ht="19.8" customHeight="1">
      <c r="B27" s="178" t="s">
        <v>21</v>
      </c>
      <c r="C27" s="179"/>
      <c r="D27" s="179"/>
      <c r="E27" s="179"/>
      <c r="F27" s="180"/>
      <c r="G27" s="181" t="s">
        <v>22</v>
      </c>
      <c r="H27" s="182"/>
      <c r="I27" s="224"/>
      <c r="J27" s="225"/>
      <c r="K27" s="44">
        <v>50000</v>
      </c>
      <c r="L27" s="183">
        <v>0.1</v>
      </c>
      <c r="M27" s="184"/>
      <c r="N27" s="45">
        <f>K27*L27</f>
        <v>5000</v>
      </c>
    </row>
    <row r="28" spans="2:15" ht="13.8">
      <c r="B28" s="178" t="s">
        <v>171</v>
      </c>
      <c r="C28" s="179"/>
      <c r="D28" s="179"/>
      <c r="E28" s="179"/>
      <c r="F28" s="180"/>
      <c r="G28" s="181"/>
      <c r="H28" s="182"/>
      <c r="I28" s="185"/>
      <c r="J28" s="186"/>
      <c r="K28" s="44">
        <v>21000</v>
      </c>
      <c r="L28" s="187">
        <v>0.21</v>
      </c>
      <c r="M28" s="188"/>
      <c r="N28" s="45">
        <f>K28*L28</f>
        <v>4410</v>
      </c>
    </row>
    <row r="29" spans="2:15" ht="14.4" thickBot="1">
      <c r="B29" s="189"/>
      <c r="C29" s="190"/>
      <c r="D29" s="190"/>
      <c r="E29" s="190"/>
      <c r="F29" s="186"/>
      <c r="G29" s="185"/>
      <c r="H29" s="186"/>
      <c r="I29" s="185"/>
      <c r="J29" s="186"/>
      <c r="K29" s="46"/>
      <c r="L29" s="187"/>
      <c r="M29" s="188"/>
      <c r="N29" s="45"/>
    </row>
    <row r="30" spans="2:15" ht="14.4" thickBot="1">
      <c r="B30" s="191" t="s">
        <v>23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3"/>
      <c r="N30" s="47">
        <f>SUM(N27:N29)</f>
        <v>9410</v>
      </c>
    </row>
    <row r="31" spans="2:15">
      <c r="B31" s="145" t="s">
        <v>24</v>
      </c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7"/>
    </row>
    <row r="32" spans="2:15">
      <c r="B32" s="148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50"/>
    </row>
    <row r="33" spans="2:15" ht="13.8" thickBot="1">
      <c r="B33" s="151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3"/>
    </row>
    <row r="34" spans="2:15" s="43" customFormat="1" ht="19.5" customHeight="1">
      <c r="B34" s="164" t="s">
        <v>12</v>
      </c>
      <c r="C34" s="165"/>
      <c r="D34" s="165"/>
      <c r="E34" s="165"/>
      <c r="F34" s="165"/>
      <c r="G34" s="165"/>
      <c r="H34" s="165"/>
      <c r="I34" s="174"/>
      <c r="J34" s="39" t="s">
        <v>13</v>
      </c>
      <c r="K34" s="40" t="s">
        <v>14</v>
      </c>
      <c r="L34" s="175" t="s">
        <v>25</v>
      </c>
      <c r="M34" s="174"/>
      <c r="N34" s="41" t="s">
        <v>20</v>
      </c>
      <c r="O34" s="42"/>
    </row>
    <row r="35" spans="2:15" ht="13.8">
      <c r="B35" s="189" t="str">
        <f>+C22</f>
        <v>RETIRO DE SOBRANTES FUERA DE LA UNIDAD</v>
      </c>
      <c r="C35" s="190"/>
      <c r="D35" s="190"/>
      <c r="E35" s="190"/>
      <c r="F35" s="190"/>
      <c r="G35" s="190"/>
      <c r="H35" s="190"/>
      <c r="I35" s="186"/>
      <c r="J35" s="48" t="s">
        <v>157</v>
      </c>
      <c r="K35" s="49">
        <v>0.5</v>
      </c>
      <c r="L35" s="196">
        <v>19800</v>
      </c>
      <c r="M35" s="197"/>
      <c r="N35" s="50">
        <f>L35*K35</f>
        <v>9900</v>
      </c>
    </row>
    <row r="36" spans="2:15" ht="14.4" thickBot="1">
      <c r="B36" s="189"/>
      <c r="C36" s="190"/>
      <c r="D36" s="190"/>
      <c r="E36" s="190"/>
      <c r="F36" s="190"/>
      <c r="G36" s="190"/>
      <c r="H36" s="190"/>
      <c r="I36" s="186"/>
      <c r="J36" s="48"/>
      <c r="K36" s="49"/>
      <c r="L36" s="196"/>
      <c r="M36" s="197"/>
      <c r="N36" s="50">
        <f>L36*K36</f>
        <v>0</v>
      </c>
    </row>
    <row r="37" spans="2:15" ht="14.4" thickBot="1">
      <c r="B37" s="191" t="s">
        <v>23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  <c r="N37" s="47">
        <f>SUM(N35:N36)</f>
        <v>9900</v>
      </c>
    </row>
    <row r="38" spans="2:15">
      <c r="B38" s="145" t="s">
        <v>26</v>
      </c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</row>
    <row r="39" spans="2:15">
      <c r="B39" s="148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50"/>
    </row>
    <row r="40" spans="2:15" ht="13.8" thickBot="1">
      <c r="B40" s="151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3"/>
    </row>
    <row r="41" spans="2:15" s="43" customFormat="1" ht="16.2">
      <c r="B41" s="164" t="s">
        <v>27</v>
      </c>
      <c r="C41" s="165"/>
      <c r="D41" s="165"/>
      <c r="E41" s="165"/>
      <c r="F41" s="165"/>
      <c r="G41" s="165"/>
      <c r="H41" s="165"/>
      <c r="I41" s="40" t="s">
        <v>28</v>
      </c>
      <c r="J41" s="36" t="s">
        <v>29</v>
      </c>
      <c r="K41" s="40" t="s">
        <v>30</v>
      </c>
      <c r="L41" s="175" t="s">
        <v>31</v>
      </c>
      <c r="M41" s="174"/>
      <c r="N41" s="41" t="s">
        <v>20</v>
      </c>
      <c r="O41" s="42"/>
    </row>
    <row r="42" spans="2:15" ht="13.8">
      <c r="B42" s="189"/>
      <c r="C42" s="190"/>
      <c r="D42" s="190"/>
      <c r="E42" s="190"/>
      <c r="F42" s="190"/>
      <c r="G42" s="190"/>
      <c r="H42" s="190"/>
      <c r="I42" s="51"/>
      <c r="J42" s="52"/>
      <c r="K42" s="51"/>
      <c r="L42" s="198"/>
      <c r="M42" s="199"/>
      <c r="N42" s="45"/>
    </row>
    <row r="43" spans="2:15" ht="14.4" thickBot="1">
      <c r="B43" s="200"/>
      <c r="C43" s="201"/>
      <c r="D43" s="201"/>
      <c r="E43" s="201"/>
      <c r="F43" s="201"/>
      <c r="G43" s="201"/>
      <c r="H43" s="201"/>
      <c r="I43" s="53"/>
      <c r="J43" s="54"/>
      <c r="K43" s="53"/>
      <c r="L43" s="202"/>
      <c r="M43" s="203"/>
      <c r="N43" s="55"/>
    </row>
    <row r="44" spans="2:15" ht="14.4" thickBot="1">
      <c r="B44" s="191" t="s">
        <v>23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3"/>
      <c r="N44" s="47">
        <f>SUM(N42:N43)</f>
        <v>0</v>
      </c>
    </row>
    <row r="45" spans="2:15">
      <c r="B45" s="145" t="s">
        <v>33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7"/>
    </row>
    <row r="46" spans="2:15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50"/>
    </row>
    <row r="47" spans="2:15" ht="13.8" thickBo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3"/>
    </row>
    <row r="48" spans="2:15" s="43" customFormat="1" ht="13.8">
      <c r="B48" s="164" t="s">
        <v>34</v>
      </c>
      <c r="C48" s="165"/>
      <c r="D48" s="165"/>
      <c r="E48" s="165"/>
      <c r="F48" s="165"/>
      <c r="G48" s="165"/>
      <c r="H48" s="165"/>
      <c r="I48" s="40" t="s">
        <v>35</v>
      </c>
      <c r="J48" s="36" t="s">
        <v>36</v>
      </c>
      <c r="K48" s="40" t="s">
        <v>37</v>
      </c>
      <c r="L48" s="175" t="s">
        <v>19</v>
      </c>
      <c r="M48" s="174"/>
      <c r="N48" s="41" t="s">
        <v>20</v>
      </c>
      <c r="O48" s="42"/>
    </row>
    <row r="49" spans="1:14" ht="13.8">
      <c r="B49" s="204" t="s">
        <v>38</v>
      </c>
      <c r="C49" s="205"/>
      <c r="D49" s="205"/>
      <c r="E49" s="205"/>
      <c r="F49" s="205"/>
      <c r="G49" s="205"/>
      <c r="H49" s="206"/>
      <c r="I49" s="56" t="s">
        <v>39</v>
      </c>
      <c r="J49" s="57"/>
      <c r="K49" s="58">
        <v>50000</v>
      </c>
      <c r="L49" s="218">
        <v>0.38929999999999998</v>
      </c>
      <c r="M49" s="219"/>
      <c r="N49" s="59">
        <f>+L49*K49</f>
        <v>19465</v>
      </c>
    </row>
    <row r="50" spans="1:14" ht="13.8">
      <c r="B50" s="204"/>
      <c r="C50" s="205"/>
      <c r="D50" s="205"/>
      <c r="E50" s="205"/>
      <c r="F50" s="205"/>
      <c r="G50" s="205"/>
      <c r="H50" s="206"/>
      <c r="I50" s="56"/>
      <c r="J50" s="57"/>
      <c r="K50" s="58"/>
      <c r="L50" s="207"/>
      <c r="M50" s="208"/>
      <c r="N50" s="59"/>
    </row>
    <row r="51" spans="1:14" ht="13.8">
      <c r="B51" s="204"/>
      <c r="C51" s="205"/>
      <c r="D51" s="205"/>
      <c r="E51" s="205"/>
      <c r="F51" s="205"/>
      <c r="G51" s="205"/>
      <c r="H51" s="206"/>
      <c r="I51" s="56"/>
      <c r="J51" s="57"/>
      <c r="K51" s="58"/>
      <c r="L51" s="207"/>
      <c r="M51" s="208"/>
      <c r="N51" s="59"/>
    </row>
    <row r="52" spans="1:14" ht="14.4" thickBot="1">
      <c r="B52" s="200"/>
      <c r="C52" s="201"/>
      <c r="D52" s="201"/>
      <c r="E52" s="201"/>
      <c r="F52" s="201"/>
      <c r="G52" s="201"/>
      <c r="H52" s="201"/>
      <c r="I52" s="53"/>
      <c r="J52" s="54"/>
      <c r="K52" s="53"/>
      <c r="L52" s="202"/>
      <c r="M52" s="203"/>
      <c r="N52" s="55"/>
    </row>
    <row r="53" spans="1:14" ht="14.4" thickBot="1">
      <c r="B53" s="191" t="s">
        <v>23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3"/>
      <c r="N53" s="47">
        <f>SUM(N49:N52)</f>
        <v>19465</v>
      </c>
    </row>
    <row r="54" spans="1:14" ht="14.4" thickBot="1">
      <c r="B54" s="3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34"/>
    </row>
    <row r="55" spans="1:14" ht="14.4" thickBot="1">
      <c r="B55" s="213" t="s">
        <v>40</v>
      </c>
      <c r="C55" s="214"/>
      <c r="D55" s="214"/>
      <c r="E55" s="214"/>
      <c r="F55" s="214"/>
      <c r="G55" s="214"/>
      <c r="H55" s="214"/>
      <c r="I55" s="214"/>
      <c r="J55" s="214"/>
      <c r="K55" s="214"/>
      <c r="L55" s="214"/>
      <c r="M55" s="215"/>
      <c r="N55" s="60">
        <f>+N53+N37+N30</f>
        <v>38775</v>
      </c>
    </row>
    <row r="56" spans="1:14" ht="13.8"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2"/>
    </row>
    <row r="57" spans="1:14" ht="13.8">
      <c r="B57" s="3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34"/>
    </row>
    <row r="58" spans="1:14" ht="13.8">
      <c r="B58" s="33"/>
      <c r="C58" s="8"/>
      <c r="D58" s="8"/>
      <c r="E58" s="216" t="s">
        <v>49</v>
      </c>
      <c r="F58" s="217"/>
      <c r="G58" s="217"/>
      <c r="H58" s="217"/>
      <c r="I58" s="217"/>
      <c r="J58" s="217"/>
      <c r="K58" s="217"/>
      <c r="L58" s="217"/>
      <c r="M58" s="217"/>
      <c r="N58" s="34"/>
    </row>
    <row r="59" spans="1:14" ht="13.8">
      <c r="B59" s="33"/>
      <c r="C59" s="8"/>
      <c r="D59" s="8"/>
      <c r="E59" s="217"/>
      <c r="F59" s="217"/>
      <c r="G59" s="217"/>
      <c r="H59" s="217"/>
      <c r="I59" s="217"/>
      <c r="J59" s="217"/>
      <c r="K59" s="217"/>
      <c r="L59" s="217"/>
      <c r="M59" s="217"/>
      <c r="N59" s="34"/>
    </row>
    <row r="60" spans="1:14" ht="13.8">
      <c r="B60" s="33"/>
      <c r="C60" s="8"/>
      <c r="D60" s="8"/>
      <c r="E60" s="217"/>
      <c r="F60" s="217"/>
      <c r="G60" s="217"/>
      <c r="H60" s="217"/>
      <c r="I60" s="217"/>
      <c r="J60" s="217"/>
      <c r="K60" s="217"/>
      <c r="L60" s="217"/>
      <c r="M60" s="217"/>
      <c r="N60" s="34"/>
    </row>
    <row r="61" spans="1:14" ht="13.8">
      <c r="B61" s="33"/>
      <c r="C61" s="8"/>
      <c r="D61" s="8"/>
      <c r="E61" s="217"/>
      <c r="F61" s="217"/>
      <c r="G61" s="217"/>
      <c r="H61" s="217"/>
      <c r="I61" s="217"/>
      <c r="J61" s="217"/>
      <c r="K61" s="217"/>
      <c r="L61" s="217"/>
      <c r="M61" s="217"/>
      <c r="N61" s="34"/>
    </row>
    <row r="62" spans="1:14" ht="13.8">
      <c r="B62" s="18"/>
      <c r="C62" s="62"/>
      <c r="D62" s="62"/>
      <c r="E62" s="217"/>
      <c r="F62" s="217"/>
      <c r="G62" s="217"/>
      <c r="H62" s="217"/>
      <c r="I62" s="217"/>
      <c r="J62" s="217"/>
      <c r="K62" s="217"/>
      <c r="L62" s="217"/>
      <c r="M62" s="217"/>
      <c r="N62" s="63"/>
    </row>
    <row r="63" spans="1:14" ht="57.75" customHeight="1">
      <c r="B63" s="33"/>
      <c r="C63" s="8"/>
      <c r="D63" s="8"/>
      <c r="E63" s="217"/>
      <c r="F63" s="217"/>
      <c r="G63" s="217"/>
      <c r="H63" s="217"/>
      <c r="I63" s="217"/>
      <c r="J63" s="217"/>
      <c r="K63" s="217"/>
      <c r="L63" s="217"/>
      <c r="M63" s="217"/>
      <c r="N63" s="34"/>
    </row>
    <row r="64" spans="1:14" s="1" customFormat="1" ht="14.4" thickBot="1">
      <c r="A64" s="2"/>
      <c r="B64" s="211"/>
      <c r="C64" s="212"/>
      <c r="D64" s="212"/>
      <c r="E64" s="54"/>
      <c r="F64" s="54"/>
      <c r="G64" s="54"/>
      <c r="H64" s="54"/>
      <c r="I64" s="54"/>
      <c r="J64" s="209"/>
      <c r="K64" s="209"/>
      <c r="L64" s="209"/>
      <c r="M64" s="209"/>
      <c r="N64" s="210"/>
    </row>
    <row r="229" ht="12.75" customHeight="1"/>
    <row r="230" ht="12.75" customHeight="1"/>
    <row r="231" ht="14.25" customHeight="1"/>
    <row r="233" ht="15" customHeight="1"/>
  </sheetData>
  <mergeCells count="71">
    <mergeCell ref="B64:D64"/>
    <mergeCell ref="J64:N64"/>
    <mergeCell ref="B51:H51"/>
    <mergeCell ref="L51:M51"/>
    <mergeCell ref="B52:H52"/>
    <mergeCell ref="L52:M52"/>
    <mergeCell ref="B53:M53"/>
    <mergeCell ref="B55:M55"/>
    <mergeCell ref="E58:M63"/>
    <mergeCell ref="B48:H48"/>
    <mergeCell ref="L48:M48"/>
    <mergeCell ref="B49:H49"/>
    <mergeCell ref="L49:M49"/>
    <mergeCell ref="B50:H50"/>
    <mergeCell ref="L50:M50"/>
    <mergeCell ref="B45:N47"/>
    <mergeCell ref="B36:I36"/>
    <mergeCell ref="L36:M36"/>
    <mergeCell ref="B37:M37"/>
    <mergeCell ref="B38:N40"/>
    <mergeCell ref="B41:H41"/>
    <mergeCell ref="L41:M41"/>
    <mergeCell ref="B42:H42"/>
    <mergeCell ref="L42:M42"/>
    <mergeCell ref="B43:H43"/>
    <mergeCell ref="L43:M43"/>
    <mergeCell ref="B44:M44"/>
    <mergeCell ref="B30:M30"/>
    <mergeCell ref="B31:N33"/>
    <mergeCell ref="B34:I34"/>
    <mergeCell ref="L34:M34"/>
    <mergeCell ref="B35:I35"/>
    <mergeCell ref="L35:M35"/>
    <mergeCell ref="B28:F28"/>
    <mergeCell ref="G28:H28"/>
    <mergeCell ref="I28:J28"/>
    <mergeCell ref="L28:M28"/>
    <mergeCell ref="B29:F29"/>
    <mergeCell ref="G29:H29"/>
    <mergeCell ref="I29:J29"/>
    <mergeCell ref="L29:M29"/>
    <mergeCell ref="B26:F26"/>
    <mergeCell ref="G26:H26"/>
    <mergeCell ref="I26:J26"/>
    <mergeCell ref="L26:M26"/>
    <mergeCell ref="B27:F27"/>
    <mergeCell ref="G27:H27"/>
    <mergeCell ref="I27:J27"/>
    <mergeCell ref="L27:M27"/>
    <mergeCell ref="B23:N25"/>
    <mergeCell ref="K10:K11"/>
    <mergeCell ref="L10:L11"/>
    <mergeCell ref="M10:M11"/>
    <mergeCell ref="N10:N11"/>
    <mergeCell ref="K13:K14"/>
    <mergeCell ref="B15:E15"/>
    <mergeCell ref="B19:N19"/>
    <mergeCell ref="C21:K21"/>
    <mergeCell ref="L21:M21"/>
    <mergeCell ref="C22:K22"/>
    <mergeCell ref="L22:M22"/>
    <mergeCell ref="B2:N2"/>
    <mergeCell ref="B3:N3"/>
    <mergeCell ref="B5:N5"/>
    <mergeCell ref="B7:B11"/>
    <mergeCell ref="C7:J8"/>
    <mergeCell ref="K7:N7"/>
    <mergeCell ref="K8:K9"/>
    <mergeCell ref="L8:N9"/>
    <mergeCell ref="C9:J9"/>
    <mergeCell ref="C10:J11"/>
  </mergeCells>
  <pageMargins left="0.23622047244094491" right="0.23622047244094491" top="1.1023622047244095" bottom="0.74803149606299213" header="0.31496062992125984" footer="0.31496062992125984"/>
  <pageSetup scale="35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PRESUPUESTO </vt:lpstr>
      <vt:lpstr>1.1</vt:lpstr>
      <vt:lpstr>1.2</vt:lpstr>
      <vt:lpstr>1.3</vt:lpstr>
      <vt:lpstr>1.4</vt:lpstr>
      <vt:lpstr>2.1</vt:lpstr>
      <vt:lpstr>2.2</vt:lpstr>
      <vt:lpstr>2.3</vt:lpstr>
      <vt:lpstr>2.4</vt:lpstr>
      <vt:lpstr>3.1</vt:lpstr>
      <vt:lpstr>3.2</vt:lpstr>
      <vt:lpstr>3.3</vt:lpstr>
      <vt:lpstr>3.4</vt:lpstr>
      <vt:lpstr>4.1</vt:lpstr>
      <vt:lpstr>4.2</vt:lpstr>
      <vt:lpstr>4.3</vt:lpstr>
      <vt:lpstr>4.4</vt:lpstr>
      <vt:lpstr>5.1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Carolina Manjarrez Montes</dc:creator>
  <cp:lastModifiedBy>ALAN</cp:lastModifiedBy>
  <cp:lastPrinted>2024-10-28T12:52:13Z</cp:lastPrinted>
  <dcterms:created xsi:type="dcterms:W3CDTF">2024-08-06T19:25:52Z</dcterms:created>
  <dcterms:modified xsi:type="dcterms:W3CDTF">2024-10-30T12:34:25Z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2024-08-01T00:00:00Z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2024-08-06T00:00:00Z</vt:filetime>
  </property>
  <property fmtid="{D5CDD505-2E9C-101B-9397-08002B2CF9AE}" pid="5" name="Producer">
    <vt:lpwstr>Microsoft® Excel® LTSC</vt:lpwstr>
  </property>
</Properties>
</file>