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714"/>
  <workbookPr/>
  <mc:AlternateContent xmlns:mc="http://schemas.openxmlformats.org/markup-compatibility/2006">
    <mc:Choice Requires="x15">
      <x15ac:absPath xmlns:x15ac="http://schemas.microsoft.com/office/spreadsheetml/2010/11/ac" url="/Users/franciscojavieraguirre/Library/Mobile Documents/com~apple~CloudDocs/Documents/CONTRATO 2024/39. Hidrosanitario /Documentos para subir/3. Tecnicos/"/>
    </mc:Choice>
  </mc:AlternateContent>
  <xr:revisionPtr revIDLastSave="0" documentId="8_{C093748C-1A8B-AE45-BA0A-DD09E143EBAE}" xr6:coauthVersionLast="47" xr6:coauthVersionMax="47" xr10:uidLastSave="{00000000-0000-0000-0000-000000000000}"/>
  <bookViews>
    <workbookView xWindow="0" yWindow="620" windowWidth="25600" windowHeight="15940" activeTab="1" xr2:uid="{00000000-000D-0000-FFFF-FFFF00000000}"/>
  </bookViews>
  <sheets>
    <sheet name="2 Oferta Técnica" sheetId="1" r:id="rId1"/>
    <sheet name="5 Anexo a Oferta Económica" sheetId="2" r:id="rId2"/>
    <sheet name="analisis AIU" sheetId="3" r:id="rId3"/>
  </sheets>
  <definedNames>
    <definedName name="_Toc2603941" localSheetId="0">'2 Oferta Técnica'!$C$2</definedName>
    <definedName name="_Toc2603941" localSheetId="1">'5 Anexo a Oferta Económica'!$C$2</definedName>
    <definedName name="_xlnm.Print_Area" localSheetId="0">'2 Oferta Técnica'!$B$2:$H$59</definedName>
    <definedName name="_xlnm.Print_Area" localSheetId="1">'5 Anexo a Oferta Económica'!$B$2:$K$70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59" i="2" l="1"/>
  <c r="J58" i="2"/>
  <c r="H43" i="3"/>
  <c r="H42" i="3"/>
  <c r="H41" i="3"/>
  <c r="H44" i="3" l="1"/>
  <c r="E19" i="3" l="1"/>
  <c r="H27" i="3"/>
  <c r="E13" i="3"/>
  <c r="F13" i="3" s="1"/>
  <c r="E15" i="3"/>
  <c r="F15" i="3" s="1"/>
  <c r="E14" i="3"/>
  <c r="F14" i="3" s="1"/>
  <c r="F16" i="3" l="1"/>
  <c r="D26" i="3" l="1"/>
  <c r="D25" i="3"/>
  <c r="D24" i="3"/>
  <c r="D23" i="3"/>
  <c r="D19" i="3"/>
  <c r="D15" i="3"/>
  <c r="D14" i="3"/>
  <c r="D13" i="3"/>
  <c r="B6" i="3"/>
  <c r="B5" i="3"/>
  <c r="J60" i="2" l="1"/>
  <c r="B7" i="3" s="1"/>
  <c r="J57" i="2"/>
  <c r="J51" i="2"/>
  <c r="J52" i="2"/>
  <c r="J53" i="2"/>
  <c r="J54" i="2"/>
  <c r="J55" i="2"/>
  <c r="J56" i="2"/>
  <c r="J50" i="2"/>
  <c r="J25" i="2"/>
  <c r="J26" i="2"/>
  <c r="J27" i="2"/>
  <c r="J28" i="2"/>
  <c r="J29" i="2"/>
  <c r="J30" i="2"/>
  <c r="J31" i="2"/>
  <c r="J32" i="2"/>
  <c r="J33" i="2"/>
  <c r="J34" i="2"/>
  <c r="J35" i="2"/>
  <c r="J36" i="2"/>
  <c r="J37" i="2"/>
  <c r="J38" i="2"/>
  <c r="J39" i="2"/>
  <c r="J40" i="2"/>
  <c r="J41" i="2"/>
  <c r="J42" i="2"/>
  <c r="J43" i="2"/>
  <c r="J44" i="2"/>
  <c r="J45" i="2"/>
  <c r="J46" i="2"/>
  <c r="J47" i="2"/>
  <c r="J48" i="2"/>
  <c r="J24" i="2"/>
  <c r="J18" i="2"/>
  <c r="J19" i="2"/>
  <c r="J20" i="2"/>
  <c r="J21" i="2"/>
  <c r="J22" i="2"/>
  <c r="J17" i="2"/>
  <c r="I51" i="2"/>
  <c r="I52" i="2"/>
  <c r="I53" i="2"/>
  <c r="I54" i="2"/>
  <c r="I55" i="2"/>
  <c r="I56" i="2"/>
  <c r="I50" i="2"/>
  <c r="I25" i="2"/>
  <c r="I26" i="2"/>
  <c r="I27" i="2"/>
  <c r="I28" i="2"/>
  <c r="I29" i="2"/>
  <c r="I30" i="2"/>
  <c r="I31" i="2"/>
  <c r="I32" i="2"/>
  <c r="I33" i="2"/>
  <c r="I34" i="2"/>
  <c r="I35" i="2"/>
  <c r="I36" i="2"/>
  <c r="I37" i="2"/>
  <c r="I38" i="2"/>
  <c r="I39" i="2"/>
  <c r="I40" i="2"/>
  <c r="I41" i="2"/>
  <c r="I42" i="2"/>
  <c r="I43" i="2"/>
  <c r="I44" i="2"/>
  <c r="I45" i="2"/>
  <c r="I46" i="2"/>
  <c r="I47" i="2"/>
  <c r="I48" i="2"/>
  <c r="I24" i="2"/>
  <c r="I18" i="2"/>
  <c r="I19" i="2"/>
  <c r="I20" i="2"/>
  <c r="I21" i="2"/>
  <c r="I22" i="2"/>
  <c r="I17" i="2"/>
  <c r="J61" i="2" l="1"/>
  <c r="B8" i="3" s="1"/>
  <c r="G27" i="3" s="1"/>
  <c r="E20" i="3"/>
</calcChain>
</file>

<file path=xl/sharedStrings.xml><?xml version="1.0" encoding="utf-8"?>
<sst xmlns="http://schemas.openxmlformats.org/spreadsheetml/2006/main" count="398" uniqueCount="182">
  <si>
    <t xml:space="preserve">Señores </t>
  </si>
  <si>
    <t>ITEM</t>
  </si>
  <si>
    <t>Declaramos, bajo nuestra responsabilidad que la información antes consignada es totalmente cierta, y puede ser verificada.</t>
  </si>
  <si>
    <t xml:space="preserve">FORMATO 5 - ANEXO A LA OFERTA ECONOMICA DETALLE DEL % IVA POR ITEM  ( El formato se comparte en word y en excel, puede trabajar el de su elección, y es obligatorio anexarlo </t>
  </si>
  <si>
    <t>A continuación informamos  la tarifa porcentual (%) de IVA y el  Valor Unitiario antes de IVA de cada artículo ofertado, considerando que estos datos no es posible discriminarlos en la sección cuestionario de la oferta economica total en SECOP II, donde se incluyen los valores totales unitarios de mi oferta por los siguientes lotes en los que participo del proceso referenciado.</t>
  </si>
  <si>
    <t>Declaramos, bajo nuestra responsabilidad que la información antes consignada es totalmente cierta, y puede ser verificada; y que los valores totales de la oferta económica son los registrados en el SECOP II, obtenidos a partir de la información consignada en el presente anexo.</t>
  </si>
  <si>
    <t>VALOR TOTAL</t>
  </si>
  <si>
    <t>unidad de Medidad</t>
  </si>
  <si>
    <t>Cantidad</t>
  </si>
  <si>
    <t>DESCRIPCION TECNICA</t>
  </si>
  <si>
    <t>No.</t>
  </si>
  <si>
    <t>CODIGO UNSPSC</t>
  </si>
  <si>
    <t>M2</t>
  </si>
  <si>
    <t>ML</t>
  </si>
  <si>
    <t>TOTAL COSTO DIRECTO</t>
  </si>
  <si>
    <t>ADMINISTRACION</t>
  </si>
  <si>
    <t>UTILIDAD</t>
  </si>
  <si>
    <t>IVA SOBRE UTILIDAD</t>
  </si>
  <si>
    <t xml:space="preserve">TOTAL </t>
  </si>
  <si>
    <t>VALOR UNITARIO</t>
  </si>
  <si>
    <t>1.1</t>
  </si>
  <si>
    <t>1.2</t>
  </si>
  <si>
    <t>1.3</t>
  </si>
  <si>
    <t>1.4</t>
  </si>
  <si>
    <t>1.5</t>
  </si>
  <si>
    <t>1.6</t>
  </si>
  <si>
    <t>2.1</t>
  </si>
  <si>
    <t>M3</t>
  </si>
  <si>
    <t>2.2</t>
  </si>
  <si>
    <t>2.3</t>
  </si>
  <si>
    <t>2.4</t>
  </si>
  <si>
    <t>2.5</t>
  </si>
  <si>
    <t>2.6</t>
  </si>
  <si>
    <t>2.7</t>
  </si>
  <si>
    <t>2.8</t>
  </si>
  <si>
    <t>2.9</t>
  </si>
  <si>
    <t>2.10</t>
  </si>
  <si>
    <t>TAPAS PARA CAJAS DE INSPECCIÓN SISTEMA SANITARIO</t>
  </si>
  <si>
    <t>2.11</t>
  </si>
  <si>
    <t>2.12</t>
  </si>
  <si>
    <t>2.13</t>
  </si>
  <si>
    <t>2.14</t>
  </si>
  <si>
    <t>2.15</t>
  </si>
  <si>
    <t>2.16</t>
  </si>
  <si>
    <t>2.17</t>
  </si>
  <si>
    <t>2.18</t>
  </si>
  <si>
    <t>2.19</t>
  </si>
  <si>
    <t>2.20</t>
  </si>
  <si>
    <t>2.21</t>
  </si>
  <si>
    <t>2.22</t>
  </si>
  <si>
    <t>2.23</t>
  </si>
  <si>
    <t>2.24</t>
  </si>
  <si>
    <t>2.25</t>
  </si>
  <si>
    <t>SISTEMA SANITARIO</t>
  </si>
  <si>
    <t>SISTEMAS DE CAPTACIÓN</t>
  </si>
  <si>
    <t>3.1</t>
  </si>
  <si>
    <t>3.2</t>
  </si>
  <si>
    <t>3.3</t>
  </si>
  <si>
    <t>3.4</t>
  </si>
  <si>
    <t>3.5</t>
  </si>
  <si>
    <t>3.6</t>
  </si>
  <si>
    <t>3.7</t>
  </si>
  <si>
    <t xml:space="preserve">Sistema de captación de agua lluvia </t>
  </si>
  <si>
    <t>Sistema de captación de agua lluvia  
 canales en PVC de uso industrial (0,17X0,19), garantizando la pendiente adecuada para su funcionamiento de desagüe e instalación de bajantes requeridos para la evacuación de agua y captación hacia tanque de almacenamiento, adecuar tuberia desde el tanque de almacenamiento hacia la red de uso sanitario a modo que se promueva el reuso de agua. nota: Nota: la actividad debe ejecutarse a todo costo: materiales, mano de obra, prestaciones sociales del personal, elemento de protección personal.
Altura: 3 a 8m</t>
  </si>
  <si>
    <t xml:space="preserve">Mantenimiento de canales </t>
  </si>
  <si>
    <t>Eliminación de sedimentos y residuos: Remover lodo, hojas, ramas y otros escombros acumulados en el fondo y en las paredes del canal. 
Lavado: utilizar equipos de presión de ser requerido.
Seguridad: Realizar sello de juntas donde se evidencie filtración, y ajustar e instalar soportes en donde la canal lo requiera.
Altura maxima: 8m</t>
  </si>
  <si>
    <t xml:space="preserve">Lavado y limpieza de cajas de inspección de aguas lluvia.
</t>
  </si>
  <si>
    <t>Eliminación de sedimentos y residuos: Limpiar el fondo de la caja para eliminar lodos, sedimentos, basura o cualquier obstrucción que pueda interferir con el flujo de agua.
Desatasco de conductos: Usar equipos de limpieza a presión o herramientas manuales para desobstruir los conductos de entrada y salida de la caja.</t>
  </si>
  <si>
    <t xml:space="preserve">Adecuación obras de captación - acequia el chircal </t>
  </si>
  <si>
    <t>Debe incluir: 
Localización y replanteo del proyecto, desvío temporal y restitución de cauce de acequia para ejecucón del proyecto, rocería y limpieza, excavación, lleno y compactación para estabilidad de terreno de fondo (espesor: 20cm), Muros y losa en concreto 3000 psi de 15cm de espesor reforzado cada 20cm en parilla de varilla de 1/2, suministro e instalación de lámina partidora empotrada 20cm al muro partidor (debe ser en acero con espesor mínimo de ¼”), se debe instalar piedra regada de 15cm de espesor en la entrada y salida de la canal, debe realizarse canal de conducción en terreno natural desde el final del sistema de rebose hasta el reservorio.
Nota: revisar diseño en documentos adjuntos.</t>
  </si>
  <si>
    <t>UN</t>
  </si>
  <si>
    <t>Disposición Final</t>
  </si>
  <si>
    <t>Disposición Final de escombros y sobrantes</t>
  </si>
  <si>
    <t>Limpieza General</t>
  </si>
  <si>
    <t>Tapa para Casa Fiscal (Almacén)</t>
  </si>
  <si>
    <t>Tapa en concreto fundida en cemento y varrilla con Medidas de 60cm de largo por 60 cm de ancho. 
Se debe incluir reparación de marco para instalar la tapa.</t>
  </si>
  <si>
    <t xml:space="preserve"> Tapa para Área del (Auditorio)</t>
  </si>
  <si>
    <t>Tapa en concreto  fundida en cemento y varrilla con Medidas de 85cm de largo y de ancho 51,5 cm.
Se debe incluir reparación de marco para instalar la tapa.</t>
  </si>
  <si>
    <t>Tapa para Área de la (Capilla)</t>
  </si>
  <si>
    <t>Tapa en concreto fundida en cemento y varrilla con Medidas de 48cm de largo y 44cm de ancho
Se debe incluir reparación de marco para instalar la tapa.</t>
  </si>
  <si>
    <t>Tapa para Área de (Cafetería)</t>
  </si>
  <si>
    <t>Tapa en concreto fundida en cemento y varrilla con Medidas de 44cm de ancho por 44cm de largo.
Se debe incluir reparación de marco para instalar la tapa.</t>
  </si>
  <si>
    <t>Tapa para Área de la (Oficinas de los instructores)</t>
  </si>
  <si>
    <t>Tapa en concreto fundida en cemento y varrilla con Medidas de 65cm de ancho y 65cm de largo.
Se debe incluir reparación de marco para instalar la tapa.</t>
  </si>
  <si>
    <t>Tapa para Área del (comedor)</t>
  </si>
  <si>
    <t>Tapa en concreto fundida en cemento y varrilla con Medidas de 60cm de ancho por 60 cm de largo.
Se debe incluir reparación de marco para instalar la tapa.</t>
  </si>
  <si>
    <t>Tapa para Área (frente del edificio administrativo viejo)</t>
  </si>
  <si>
    <t>Tapa en concreto fundida en cemento y varrilla con Medidas de 85cm de ancho por 86cm de largo.
Se debe incluir reparación de marco para instalar la tapa.</t>
  </si>
  <si>
    <t>Tapa para Área del (edificio administrativo viejo)</t>
  </si>
  <si>
    <t>Tapa en concreto fundida en cemento y varrilla con Medidas de 30.1cm de largo por 40cm de ancho.
Se debe incluir reparación de marco para instalar la tapa.</t>
  </si>
  <si>
    <t>Tapa para Área de la (torre de alturas)</t>
  </si>
  <si>
    <t>Tapa en concreto fundida en cemento y varrilla con Medidas de55cm de largo por 55cm de ancho.
Se debe incluir reparación de marco para instalar la tapa.</t>
  </si>
  <si>
    <t>Tapa para Área de (mantenimiento)</t>
  </si>
  <si>
    <t>Tapa en concreto fundida en cemento y varrilla con Medidas de 98cm de largo por 98cm de ancho.
Se debe incluir reparación de marco para instalar la tapa.</t>
  </si>
  <si>
    <t>Tapa en concreto fundida en cemento y varrilla con Medidas de 100 cm de ancho por 100cm de largo.
Se debe incluir reparación de marco para instalar la tapa.</t>
  </si>
  <si>
    <t>Tapa para Área de (mecanización agrícola)</t>
  </si>
  <si>
    <t>Tapa en concreto fundida en cemento y varrilla con Medidas de 60cm de largo por 60cm de ancho.
Se debe incluir reparación de marco para instalar la tapa.</t>
  </si>
  <si>
    <t>Tapa en concreto fundida en cemento y varrilla con Medidas de 52cm de ancho por 52 cm de largo.
Se debe incluir reparación de marco para instalar la tapa.</t>
  </si>
  <si>
    <t xml:space="preserve">Tapa para Área del (gimnasio) </t>
  </si>
  <si>
    <t xml:space="preserve">Tapa para Área del (quiosco) </t>
  </si>
  <si>
    <t>Tapa en concreto fundida en cemento y varrilla con Medidas de 58cm de largo por 58 cm de ancho.
Se debe incluir reparación de marco para instalar la tapa.</t>
  </si>
  <si>
    <t>Tapa para Área (complejo agroindustrial)</t>
  </si>
  <si>
    <t>Tapa en concreto fundida en cemento y varrilla con Medidas de 71cm de largo por 71cm de ancho.
Se debe incluir reparación de marco para instalar la tapa.</t>
  </si>
  <si>
    <t xml:space="preserve">Tapa para Área (bodega de respel) </t>
  </si>
  <si>
    <t>Tapa en concreto fundida en cemento y varrilla con Medidas de 85cm de largo por 36cm de largo.
Se debe incluir reparación de marco para instalar la tapa.</t>
  </si>
  <si>
    <t>Tapa para Área de granja (cocheras)</t>
  </si>
  <si>
    <t>Rejilla metalica con medidas 130cm de largo por 65cm de ancho. 
Se debe incluir reparación de marco para instalar la tapa.</t>
  </si>
  <si>
    <t>Tapa para Área de (granja)</t>
  </si>
  <si>
    <t>Tapa en concreto fundida en cemento y varrilla con Medidas de 50cm de largo por 50cm de ancho.
Se debe incluir reparación de marco para instalar la tapa.</t>
  </si>
  <si>
    <t>Tapa para Área de (vivero)</t>
  </si>
  <si>
    <t>Tapa para Área de (vivero por la platanera)</t>
  </si>
  <si>
    <t>Tapa en concreto fundida en cemento y varrilla con Medidas de 53cm de largo por 53cm de ancho.
Se debe incluir reparación de marco para instalar la tapa.</t>
  </si>
  <si>
    <t>Tapa para Área de ganadería (casa fiscal)</t>
  </si>
  <si>
    <t>Tapa en concreto fundida en cemento y varrilla con Medidas de68cm de largo por 64cm de ancho.
Se debe incluir reparación de marco para instalar la tapa.</t>
  </si>
  <si>
    <t>Tapa en concreto fundida en cemento y varrilla con Medidas de 167cm de largo y 90cm de ancho.
Se debe incluir reparación de marco para instalar la tapa.</t>
  </si>
  <si>
    <t>Tapa en concreto fundida en cemento y varrilla con Medidas de 147cm de largo y 104 cm de ancho.
Se debe incluir reparación de marco para instalar la tapa.</t>
  </si>
  <si>
    <t>Lavado y limpieza de pozos de inspección.
Diametro: 0,60m
Profundidad max: 3,0m</t>
  </si>
  <si>
    <t>Eliminación de sedimentos y residuos: Limpiar el fondo del pozo para eliminar lodos, sedimentos, basura o cualquier obstrucción que pueda interferir con el flujo de agua.
Desatasco de conductos: Usar equipos de limpieza a presión o herramientas manuales para desobstruir los conductos de entrada y salida del pozo.</t>
  </si>
  <si>
    <t xml:space="preserve">Lavado y limpieza de cajas de inspección.
</t>
  </si>
  <si>
    <t>SONDEO, DESTAPONAMIENTO, LAVADO Y DESINFECCION TUBERIA</t>
  </si>
  <si>
    <t>Instalación tuberia Sanitaria 3"</t>
  </si>
  <si>
    <t>Suministro e Instalación de tuberia sanitaria 3". No incluye excavacion</t>
  </si>
  <si>
    <t>Instalación tuberia Sanitaria 4"</t>
  </si>
  <si>
    <t>Suministro e Instalación de tuberia sanitaria 4". No incluye excavacion</t>
  </si>
  <si>
    <t>Suministro e Instalación tuberia Sanitaria 6"</t>
  </si>
  <si>
    <t>Suministro e Instalación de tuberia sanitaria 6". No incluye excavacion</t>
  </si>
  <si>
    <t>Fabricación caja de inspección en concreto 80x80cm 
H= hasta 1,20m</t>
  </si>
  <si>
    <t>Fabricación de caja de inspección en concreto de 80x80cm con un profundidad de hasta 1,20m. Debe incluir excavación  solo del area de la caja. Cualquier excavacion extra se tomara por un item aparte</t>
  </si>
  <si>
    <t xml:space="preserve">FORMATO 2 - OFERTA TÉCNICA  </t>
  </si>
  <si>
    <t>Guadalajara de Buga , 1 noviembre de 2024</t>
  </si>
  <si>
    <t>Sena CAB</t>
  </si>
  <si>
    <t>Proceso de Contratación MC-VLL-CAB-0059-2024</t>
  </si>
  <si>
    <t>ANALISIS AIU</t>
  </si>
  <si>
    <t>VALOR COSTO DIRECTO</t>
  </si>
  <si>
    <t>UTILIDAD (8%)</t>
  </si>
  <si>
    <t>IVA SOBRE UTILIDD (19%)</t>
  </si>
  <si>
    <t>VALOR COSTO TOTAL</t>
  </si>
  <si>
    <t>DURACION OBRA EN MESES</t>
  </si>
  <si>
    <t>COSTOS ADMINISTRATIVOS</t>
  </si>
  <si>
    <t>VALOR MENSUAL</t>
  </si>
  <si>
    <t xml:space="preserve">DISPONILIDAD </t>
  </si>
  <si>
    <t>% S/Costos Directos</t>
  </si>
  <si>
    <t>PERSONAL TECNICO Y ADM: (Incl. Prest. Soc.)</t>
  </si>
  <si>
    <t>OFICINA, PAPELERIA Y OTROS:</t>
  </si>
  <si>
    <t>VALOR</t>
  </si>
  <si>
    <t>%Utiliz.</t>
  </si>
  <si>
    <t>Meses</t>
  </si>
  <si>
    <t>COSTO PAPELERIA, FOTOCOPIAS, ETC.</t>
  </si>
  <si>
    <t>PAPELERIA</t>
  </si>
  <si>
    <t>LEGALIZACION DEL CONTRATO (Pólizas):</t>
  </si>
  <si>
    <t>% AMPARO</t>
  </si>
  <si>
    <t>(Meses)</t>
  </si>
  <si>
    <t>% prima</t>
  </si>
  <si>
    <t>VALOR ASEGURADO</t>
  </si>
  <si>
    <t>COSTO</t>
  </si>
  <si>
    <t>POLIZA DE CUMPLIMIENTO</t>
  </si>
  <si>
    <t>POLIZA DE SALARIOS Y P. SOCIALES</t>
  </si>
  <si>
    <t>POLIZA DE CALIDAD DEL SERVICIO</t>
  </si>
  <si>
    <t>POLIZA DE R. CIVIL EXTRACONTRACTUAL</t>
  </si>
  <si>
    <t>200 SMMV</t>
  </si>
  <si>
    <t>POLIZAS</t>
  </si>
  <si>
    <t>DESCUENTOS SOBRE EL CONTRATO:</t>
  </si>
  <si>
    <t>%</t>
  </si>
  <si>
    <t xml:space="preserve">VALOR BASE </t>
  </si>
  <si>
    <t>VALOR DEDUCCION</t>
  </si>
  <si>
    <t>2-01-04-01-04-01 RETEFUENTE - SERVICIOS EN
GENERAL - PERSONAS DECLARANTES</t>
  </si>
  <si>
    <t>2-01-04-02-01-03 RETE IVA - SERVICIOS GRAVADOS -
RÉGIMEN COMÚN - SERVICIOS</t>
  </si>
  <si>
    <t>2-01-05-01-97 RETE-ICA-OTRAS CIUDADESSERVICIOS</t>
  </si>
  <si>
    <t>2-10-01 CONTRIBUCIÓN CONTRATO OBRA PÚBLICA</t>
  </si>
  <si>
    <t>2-03-80-01 PRO-UNIVERSIDAD NACIONAL Y DEMAS
UNIVERSIDADES ESTATALES DE COLOMBIA</t>
  </si>
  <si>
    <t>2-03-19-02 PRO-DESARROLLO UNIDAD CENTRAL
DEL VALLE DEL CAUCA-UCEVA</t>
  </si>
  <si>
    <t>2-03-19-03 ESTAMPILLA PRO UNIVERSIDAD DEL
PACIFICO</t>
  </si>
  <si>
    <t>VALOR DEDUCCIONES</t>
  </si>
  <si>
    <t>TOTAL COSTOS ADMINISTRATIVOS</t>
  </si>
  <si>
    <t>TOTAL UTILIDAD</t>
  </si>
  <si>
    <t>COSTO TOTAL AIU</t>
  </si>
  <si>
    <t xml:space="preserve">
______________________________________ 
LIZETH YURANI ALVARADO GONZALEZ
CC 1.115.083.318 
VITA CORPORACION 
NIT 901.082.292-3
</t>
  </si>
  <si>
    <r>
      <rPr>
        <b/>
        <sz val="5"/>
        <color theme="1"/>
        <rFont val="Arial"/>
        <family val="2"/>
      </rPr>
      <t>Meses</t>
    </r>
  </si>
  <si>
    <t>INGENIERO SANITARIO CON ESPECIALIZACION EN INGENIERIA HIDRAULICA Y AMBIENTAL</t>
  </si>
  <si>
    <t>INGENIERO AMBIENTAL CON ESPECIALIZACION EN SEGURIDAD Y SALUD EN EL TRABAJO</t>
  </si>
  <si>
    <t>MAESTRO DE OBRA CERTIFICADO</t>
  </si>
  <si>
    <t>CONSTRUCTORA LA FORTALEZA S.A.S
FABIO LEON OCHOA RENDON
NIT 900897550-3
INTEGRANTE DE LA UNIÓN TEMPORAL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</si>
</sst>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2" formatCode="_-&quot;$&quot;* #,##0_-;\-&quot;$&quot;* #,##0_-;_-&quot;$&quot;* &quot;-&quot;_-;_-@_-"/>
    <numFmt numFmtId="43" formatCode="_-* #,##0.00_-;\-* #,##0.00_-;_-* &quot;-&quot;??_-;_-@_-"/>
    <numFmt numFmtId="164" formatCode="_-&quot;$&quot;* #,##0.00_-;\-&quot;$&quot;* #,##0.00_-;_-&quot;$&quot;* &quot;-&quot;_-;_-@_-"/>
    <numFmt numFmtId="165" formatCode="&quot;$&quot;\ #,##0.00"/>
    <numFmt numFmtId="166" formatCode="_-&quot;$&quot;\ * #,##0.00_-;\-&quot;$&quot;\ * #,##0.00_-;_-&quot;$&quot;\ * &quot;-&quot;??_-;_-@_-"/>
    <numFmt numFmtId="167" formatCode="0.00000%"/>
    <numFmt numFmtId="168" formatCode="0.0%"/>
    <numFmt numFmtId="169" formatCode="0.000%"/>
    <numFmt numFmtId="170" formatCode="0.0"/>
  </numFmts>
  <fonts count="23">
    <font>
      <sz val="11"/>
      <color theme="1"/>
      <name val="Calibri"/>
      <family val="2"/>
      <scheme val="minor"/>
    </font>
    <font>
      <sz val="12"/>
      <color rgb="FF000000"/>
      <name val="Arial"/>
      <family val="2"/>
    </font>
    <font>
      <b/>
      <sz val="10"/>
      <color rgb="FFFF0000"/>
      <name val="Arial"/>
      <family val="2"/>
    </font>
    <font>
      <b/>
      <sz val="10"/>
      <color rgb="FF000000"/>
      <name val="Arial"/>
      <family val="2"/>
    </font>
    <font>
      <sz val="11"/>
      <color rgb="FF000000"/>
      <name val="Arial"/>
      <family val="2"/>
    </font>
    <font>
      <b/>
      <sz val="8"/>
      <color rgb="FF000000"/>
      <name val="Calibri"/>
      <family val="2"/>
      <scheme val="minor"/>
    </font>
    <font>
      <sz val="9"/>
      <color theme="1"/>
      <name val="Calibri"/>
      <family val="2"/>
      <scheme val="minor"/>
    </font>
    <font>
      <sz val="10"/>
      <color rgb="FF000000"/>
      <name val="Arial"/>
      <family val="2"/>
    </font>
    <font>
      <b/>
      <sz val="9"/>
      <color rgb="FF262626"/>
      <name val="Arial"/>
      <family val="2"/>
    </font>
    <font>
      <b/>
      <sz val="10"/>
      <color rgb="FF000000"/>
      <name val="Calibri"/>
      <family val="2"/>
      <scheme val="minor"/>
    </font>
    <font>
      <sz val="8"/>
      <color rgb="FF000000"/>
      <name val="Calibri"/>
      <family val="2"/>
      <scheme val="minor"/>
    </font>
    <font>
      <sz val="11"/>
      <color theme="1"/>
      <name val="Calibri"/>
      <family val="2"/>
      <scheme val="minor"/>
    </font>
    <font>
      <sz val="10"/>
      <name val="Arial"/>
      <family val="2"/>
    </font>
    <font>
      <sz val="5.5"/>
      <name val="Arial"/>
      <family val="2"/>
    </font>
    <font>
      <sz val="5.5"/>
      <color rgb="FF000000"/>
      <name val="Arial"/>
      <family val="2"/>
    </font>
    <font>
      <b/>
      <sz val="5.5"/>
      <color rgb="FF000000"/>
      <name val="Arial"/>
      <family val="2"/>
    </font>
    <font>
      <b/>
      <sz val="5.5"/>
      <name val="Arial"/>
      <family val="2"/>
    </font>
    <font>
      <b/>
      <sz val="10"/>
      <color rgb="FF000000"/>
      <name val="Times New Roman"/>
      <family val="1"/>
    </font>
    <font>
      <sz val="10"/>
      <color theme="1"/>
      <name val="Arial"/>
      <family val="2"/>
    </font>
    <font>
      <b/>
      <sz val="5.5"/>
      <color theme="1"/>
      <name val="Arial"/>
      <family val="2"/>
    </font>
    <font>
      <b/>
      <sz val="5"/>
      <color theme="1"/>
      <name val="Arial"/>
      <family val="2"/>
    </font>
    <font>
      <sz val="5"/>
      <color theme="1"/>
      <name val="Arial"/>
      <family val="2"/>
    </font>
    <font>
      <sz val="5.5"/>
      <color theme="1"/>
      <name val="Arial"/>
      <family val="2"/>
    </font>
  </fonts>
  <fills count="7">
    <fill>
      <patternFill patternType="none"/>
    </fill>
    <fill>
      <patternFill patternType="gray125"/>
    </fill>
    <fill>
      <patternFill patternType="solid">
        <fgColor rgb="FFFFFFFF"/>
        <bgColor indexed="64"/>
      </patternFill>
    </fill>
    <fill>
      <patternFill patternType="solid">
        <fgColor theme="2"/>
        <bgColor indexed="64"/>
      </patternFill>
    </fill>
    <fill>
      <patternFill patternType="solid">
        <fgColor theme="0"/>
        <bgColor indexed="64"/>
      </patternFill>
    </fill>
    <fill>
      <patternFill patternType="solid">
        <fgColor theme="2" tint="-9.9978637043366805E-2"/>
        <bgColor indexed="64"/>
      </patternFill>
    </fill>
    <fill>
      <patternFill patternType="solid">
        <fgColor rgb="FFCCFFCC"/>
      </patternFill>
    </fill>
  </fills>
  <borders count="3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top style="thin">
        <color rgb="FF000000"/>
      </top>
      <bottom style="thin">
        <color rgb="FF000000"/>
      </bottom>
      <diagonal/>
    </border>
    <border>
      <left/>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style="thin">
        <color rgb="FF000000"/>
      </top>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style="thin">
        <color rgb="FF000000"/>
      </left>
      <right style="medium">
        <color indexed="64"/>
      </right>
      <top style="thin">
        <color rgb="FF000000"/>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rgb="FF000000"/>
      </left>
      <right/>
      <top style="medium">
        <color indexed="64"/>
      </top>
      <bottom style="thin">
        <color rgb="FF000000"/>
      </bottom>
      <diagonal/>
    </border>
    <border>
      <left/>
      <right style="thin">
        <color rgb="FF000000"/>
      </right>
      <top style="medium">
        <color indexed="64"/>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style="thin">
        <color rgb="FF000000"/>
      </right>
      <top style="medium">
        <color indexed="64"/>
      </top>
      <bottom style="medium">
        <color indexed="64"/>
      </bottom>
      <diagonal/>
    </border>
  </borders>
  <cellStyleXfs count="4">
    <xf numFmtId="0" fontId="0" fillId="0" borderId="0"/>
    <xf numFmtId="43" fontId="11" fillId="0" borderId="0" applyFont="0" applyFill="0" applyBorder="0" applyAlignment="0" applyProtection="0"/>
    <xf numFmtId="42" fontId="11" fillId="0" borderId="0" applyFont="0" applyFill="0" applyBorder="0" applyAlignment="0" applyProtection="0"/>
    <xf numFmtId="9" fontId="11" fillId="0" borderId="0" applyFont="0" applyFill="0" applyBorder="0" applyAlignment="0" applyProtection="0"/>
  </cellStyleXfs>
  <cellXfs count="157">
    <xf numFmtId="0" fontId="0" fillId="0" borderId="0" xfId="0"/>
    <xf numFmtId="0" fontId="1" fillId="0" borderId="0" xfId="0" applyFont="1" applyAlignment="1">
      <alignment vertical="center"/>
    </xf>
    <xf numFmtId="0" fontId="4" fillId="0" borderId="0" xfId="0" applyFont="1" applyAlignment="1">
      <alignment vertical="center"/>
    </xf>
    <xf numFmtId="0" fontId="7"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0" fillId="0" borderId="0" xfId="0" applyAlignment="1">
      <alignment horizontal="justify"/>
    </xf>
    <xf numFmtId="0" fontId="6" fillId="0" borderId="0" xfId="0" applyFont="1"/>
    <xf numFmtId="0" fontId="5" fillId="2" borderId="1" xfId="0" applyFont="1" applyFill="1" applyBorder="1" applyAlignment="1">
      <alignment horizontal="center" vertical="center" wrapText="1"/>
    </xf>
    <xf numFmtId="0" fontId="6" fillId="2" borderId="0" xfId="0" applyFont="1" applyFill="1" applyAlignment="1">
      <alignment horizontal="center" vertical="center"/>
    </xf>
    <xf numFmtId="0" fontId="6" fillId="2" borderId="0" xfId="0" applyFont="1" applyFill="1" applyAlignment="1">
      <alignment vertical="center"/>
    </xf>
    <xf numFmtId="0" fontId="10" fillId="2" borderId="1" xfId="0" applyFont="1" applyFill="1" applyBorder="1" applyAlignment="1">
      <alignment horizontal="center" vertical="center" wrapText="1"/>
    </xf>
    <xf numFmtId="2" fontId="10" fillId="2" borderId="1" xfId="0" applyNumberFormat="1" applyFont="1" applyFill="1" applyBorder="1" applyAlignment="1">
      <alignment horizontal="center" vertical="center" wrapText="1"/>
    </xf>
    <xf numFmtId="42" fontId="0" fillId="0" borderId="0" xfId="2" applyFont="1" applyAlignment="1">
      <alignment horizontal="justify"/>
    </xf>
    <xf numFmtId="164" fontId="9" fillId="0" borderId="1" xfId="2" applyNumberFormat="1" applyFont="1" applyBorder="1" applyAlignment="1">
      <alignment horizontal="center" vertical="center" wrapText="1"/>
    </xf>
    <xf numFmtId="164" fontId="9" fillId="0" borderId="1" xfId="0" applyNumberFormat="1" applyFont="1" applyBorder="1" applyAlignment="1">
      <alignment horizontal="right" vertical="center" wrapText="1"/>
    </xf>
    <xf numFmtId="164" fontId="0" fillId="0" borderId="0" xfId="2" applyNumberFormat="1" applyFont="1"/>
    <xf numFmtId="164" fontId="9" fillId="3" borderId="1" xfId="2" applyNumberFormat="1" applyFont="1" applyFill="1" applyBorder="1" applyAlignment="1">
      <alignment horizontal="center" vertical="center" wrapText="1"/>
    </xf>
    <xf numFmtId="164" fontId="0" fillId="0" borderId="1" xfId="2" applyNumberFormat="1" applyFont="1" applyBorder="1"/>
    <xf numFmtId="9" fontId="12" fillId="4" borderId="1" xfId="3" applyFont="1" applyFill="1" applyBorder="1" applyAlignment="1">
      <alignment vertical="center"/>
    </xf>
    <xf numFmtId="0" fontId="5" fillId="2" borderId="3" xfId="0" applyFont="1" applyFill="1" applyBorder="1" applyAlignment="1">
      <alignment vertical="center" wrapText="1"/>
    </xf>
    <xf numFmtId="0" fontId="5" fillId="2" borderId="4" xfId="0" applyFont="1" applyFill="1" applyBorder="1" applyAlignment="1">
      <alignment vertical="center" wrapText="1"/>
    </xf>
    <xf numFmtId="164" fontId="0" fillId="5" borderId="1" xfId="2" applyNumberFormat="1" applyFont="1" applyFill="1" applyBorder="1"/>
    <xf numFmtId="0" fontId="7" fillId="0" borderId="0" xfId="0" applyFont="1" applyAlignment="1">
      <alignment horizontal="left" wrapText="1"/>
    </xf>
    <xf numFmtId="0" fontId="7" fillId="0" borderId="0" xfId="0" applyFont="1" applyAlignment="1">
      <alignment horizontal="left" vertical="top"/>
    </xf>
    <xf numFmtId="0" fontId="0" fillId="0" borderId="0" xfId="0" applyAlignment="1">
      <alignment horizontal="left" vertical="top"/>
    </xf>
    <xf numFmtId="0" fontId="13" fillId="0" borderId="0" xfId="0" applyFont="1" applyAlignment="1">
      <alignment horizontal="right" vertical="top" wrapText="1" indent="5"/>
    </xf>
    <xf numFmtId="10" fontId="14" fillId="0" borderId="0" xfId="0" applyNumberFormat="1" applyFont="1" applyAlignment="1">
      <alignment horizontal="right" vertical="top" shrinkToFit="1"/>
    </xf>
    <xf numFmtId="165" fontId="15" fillId="0" borderId="5" xfId="1" applyNumberFormat="1" applyFont="1" applyFill="1" applyBorder="1" applyAlignment="1">
      <alignment horizontal="right" vertical="center" shrinkToFit="1"/>
    </xf>
    <xf numFmtId="0" fontId="15" fillId="0" borderId="5" xfId="0" applyFont="1" applyBorder="1" applyAlignment="1">
      <alignment horizontal="right" vertical="center" shrinkToFit="1"/>
    </xf>
    <xf numFmtId="0" fontId="16" fillId="0" borderId="0" xfId="0" applyFont="1" applyAlignment="1">
      <alignment horizontal="center" vertical="top" wrapText="1"/>
    </xf>
    <xf numFmtId="43" fontId="15" fillId="0" borderId="0" xfId="1" applyFont="1" applyFill="1" applyBorder="1" applyAlignment="1">
      <alignment horizontal="right" vertical="center" shrinkToFit="1"/>
    </xf>
    <xf numFmtId="0" fontId="13" fillId="0" borderId="12" xfId="0" applyFont="1" applyBorder="1" applyAlignment="1">
      <alignment horizontal="left" wrapText="1"/>
    </xf>
    <xf numFmtId="3" fontId="14" fillId="0" borderId="13" xfId="0" applyNumberFormat="1" applyFont="1" applyBorder="1" applyAlignment="1">
      <alignment shrinkToFit="1"/>
    </xf>
    <xf numFmtId="9" fontId="14" fillId="0" borderId="5" xfId="0" applyNumberFormat="1" applyFont="1" applyBorder="1" applyAlignment="1">
      <alignment horizontal="center" shrinkToFit="1"/>
    </xf>
    <xf numFmtId="2" fontId="14" fillId="0" borderId="5" xfId="0" applyNumberFormat="1" applyFont="1" applyBorder="1" applyAlignment="1">
      <alignment horizontal="center" shrinkToFit="1"/>
    </xf>
    <xf numFmtId="4" fontId="14" fillId="0" borderId="5" xfId="0" applyNumberFormat="1" applyFont="1" applyBorder="1" applyAlignment="1">
      <alignment horizontal="right" shrinkToFit="1"/>
    </xf>
    <xf numFmtId="9" fontId="14" fillId="0" borderId="14" xfId="3" applyFont="1" applyFill="1" applyBorder="1" applyAlignment="1">
      <alignment horizontal="center" shrinkToFit="1"/>
    </xf>
    <xf numFmtId="4" fontId="14" fillId="0" borderId="0" xfId="0" applyNumberFormat="1" applyFont="1" applyAlignment="1">
      <alignment horizontal="right" shrinkToFit="1"/>
    </xf>
    <xf numFmtId="0" fontId="7" fillId="0" borderId="0" xfId="0" applyFont="1" applyAlignment="1">
      <alignment horizontal="left"/>
    </xf>
    <xf numFmtId="0" fontId="0" fillId="0" borderId="0" xfId="0" applyAlignment="1">
      <alignment horizontal="left"/>
    </xf>
    <xf numFmtId="0" fontId="13" fillId="0" borderId="15" xfId="0" applyFont="1" applyBorder="1" applyAlignment="1">
      <alignment horizontal="left" vertical="center" wrapText="1"/>
    </xf>
    <xf numFmtId="3" fontId="14" fillId="0" borderId="16" xfId="0" applyNumberFormat="1" applyFont="1" applyBorder="1" applyAlignment="1">
      <alignment vertical="center" shrinkToFit="1"/>
    </xf>
    <xf numFmtId="10" fontId="14" fillId="0" borderId="17" xfId="0" applyNumberFormat="1" applyFont="1" applyBorder="1" applyAlignment="1">
      <alignment horizontal="center" vertical="center" shrinkToFit="1"/>
    </xf>
    <xf numFmtId="2" fontId="14" fillId="0" borderId="17" xfId="0" applyNumberFormat="1" applyFont="1" applyBorder="1" applyAlignment="1">
      <alignment horizontal="center" vertical="center" shrinkToFit="1"/>
    </xf>
    <xf numFmtId="4" fontId="14" fillId="0" borderId="17" xfId="0" applyNumberFormat="1" applyFont="1" applyBorder="1" applyAlignment="1">
      <alignment horizontal="right" vertical="center" shrinkToFit="1"/>
    </xf>
    <xf numFmtId="9" fontId="14" fillId="0" borderId="18" xfId="3" applyFont="1" applyFill="1" applyBorder="1" applyAlignment="1">
      <alignment horizontal="center" vertical="center" shrinkToFit="1"/>
    </xf>
    <xf numFmtId="0" fontId="13" fillId="0" borderId="0" xfId="0" applyFont="1" applyAlignment="1">
      <alignment horizontal="right" vertical="center" wrapText="1"/>
    </xf>
    <xf numFmtId="10" fontId="14" fillId="0" borderId="22" xfId="3" applyNumberFormat="1" applyFont="1" applyFill="1" applyBorder="1" applyAlignment="1">
      <alignment horizontal="center" vertical="center" shrinkToFit="1"/>
    </xf>
    <xf numFmtId="0" fontId="13" fillId="0" borderId="0" xfId="0" applyFont="1" applyAlignment="1">
      <alignment horizontal="right" vertical="top" wrapText="1" indent="1"/>
    </xf>
    <xf numFmtId="9" fontId="15" fillId="0" borderId="0" xfId="3" applyFont="1" applyFill="1" applyBorder="1" applyAlignment="1">
      <alignment horizontal="center" vertical="center" shrinkToFit="1"/>
    </xf>
    <xf numFmtId="0" fontId="13" fillId="0" borderId="26" xfId="0" applyFont="1" applyBorder="1" applyAlignment="1">
      <alignment horizontal="left" vertical="center" wrapText="1"/>
    </xf>
    <xf numFmtId="165" fontId="13" fillId="0" borderId="26" xfId="0" applyNumberFormat="1" applyFont="1" applyBorder="1" applyAlignment="1">
      <alignment horizontal="left" vertical="center" wrapText="1"/>
    </xf>
    <xf numFmtId="9" fontId="13" fillId="0" borderId="26" xfId="3" applyFont="1" applyFill="1" applyBorder="1" applyAlignment="1">
      <alignment horizontal="center" vertical="center" wrapText="1"/>
    </xf>
    <xf numFmtId="2" fontId="14" fillId="0" borderId="27" xfId="0" applyNumberFormat="1" applyFont="1" applyBorder="1" applyAlignment="1">
      <alignment horizontal="center" vertical="center" shrinkToFit="1"/>
    </xf>
    <xf numFmtId="166" fontId="13" fillId="0" borderId="28" xfId="1" applyNumberFormat="1" applyFont="1" applyFill="1" applyBorder="1" applyAlignment="1">
      <alignment horizontal="right" vertical="center" wrapText="1"/>
    </xf>
    <xf numFmtId="10" fontId="13" fillId="0" borderId="30" xfId="3" applyNumberFormat="1" applyFont="1" applyFill="1" applyBorder="1" applyAlignment="1">
      <alignment horizontal="center" vertical="center" wrapText="1"/>
    </xf>
    <xf numFmtId="0" fontId="13" fillId="0" borderId="12" xfId="0" applyFont="1" applyBorder="1" applyAlignment="1">
      <alignment horizontal="left" vertical="top" wrapText="1"/>
    </xf>
    <xf numFmtId="10" fontId="14" fillId="0" borderId="5" xfId="0" applyNumberFormat="1" applyFont="1" applyBorder="1" applyAlignment="1">
      <alignment horizontal="center" vertical="top" shrinkToFit="1"/>
    </xf>
    <xf numFmtId="4" fontId="14" fillId="0" borderId="5" xfId="0" applyNumberFormat="1" applyFont="1" applyBorder="1" applyAlignment="1">
      <alignment horizontal="right" vertical="top" shrinkToFit="1"/>
    </xf>
    <xf numFmtId="167" fontId="14" fillId="0" borderId="5" xfId="0" applyNumberFormat="1" applyFont="1" applyBorder="1" applyAlignment="1">
      <alignment horizontal="center" vertical="top" shrinkToFit="1"/>
    </xf>
    <xf numFmtId="165" fontId="14" fillId="0" borderId="14" xfId="0" applyNumberFormat="1" applyFont="1" applyBorder="1" applyAlignment="1">
      <alignment horizontal="right" vertical="top" shrinkToFit="1"/>
    </xf>
    <xf numFmtId="0" fontId="13" fillId="0" borderId="15" xfId="0" applyFont="1" applyBorder="1" applyAlignment="1">
      <alignment horizontal="left" vertical="top" wrapText="1"/>
    </xf>
    <xf numFmtId="10" fontId="14" fillId="0" borderId="17" xfId="0" applyNumberFormat="1" applyFont="1" applyBorder="1" applyAlignment="1">
      <alignment horizontal="center" vertical="top" shrinkToFit="1"/>
    </xf>
    <xf numFmtId="4" fontId="14" fillId="0" borderId="17" xfId="0" applyNumberFormat="1" applyFont="1" applyBorder="1" applyAlignment="1">
      <alignment horizontal="right" vertical="top" shrinkToFit="1"/>
    </xf>
    <xf numFmtId="167" fontId="14" fillId="0" borderId="17" xfId="0" applyNumberFormat="1" applyFont="1" applyBorder="1" applyAlignment="1">
      <alignment horizontal="center" vertical="top" shrinkToFit="1"/>
    </xf>
    <xf numFmtId="165" fontId="14" fillId="0" borderId="18" xfId="0" applyNumberFormat="1" applyFont="1" applyBorder="1" applyAlignment="1">
      <alignment horizontal="right" vertical="top" shrinkToFit="1"/>
    </xf>
    <xf numFmtId="167" fontId="14" fillId="0" borderId="35" xfId="0" applyNumberFormat="1" applyFont="1" applyBorder="1" applyAlignment="1">
      <alignment horizontal="center" vertical="center" shrinkToFit="1"/>
    </xf>
    <xf numFmtId="165" fontId="13" fillId="0" borderId="22" xfId="0" applyNumberFormat="1" applyFont="1" applyBorder="1" applyAlignment="1">
      <alignment horizontal="right" vertical="center" wrapText="1"/>
    </xf>
    <xf numFmtId="0" fontId="7" fillId="0" borderId="5" xfId="0" applyFont="1" applyBorder="1" applyAlignment="1">
      <alignment horizontal="left" wrapText="1"/>
    </xf>
    <xf numFmtId="0" fontId="16" fillId="6" borderId="5" xfId="0" applyFont="1" applyFill="1" applyBorder="1" applyAlignment="1">
      <alignment horizontal="center" vertical="center" wrapText="1"/>
    </xf>
    <xf numFmtId="0" fontId="16" fillId="6" borderId="13" xfId="0" applyFont="1" applyFill="1" applyBorder="1" applyAlignment="1">
      <alignment horizontal="center" vertical="center" wrapText="1"/>
    </xf>
    <xf numFmtId="0" fontId="16" fillId="6" borderId="33" xfId="0" applyFont="1" applyFill="1" applyBorder="1" applyAlignment="1">
      <alignment horizontal="center" vertical="center" wrapText="1"/>
    </xf>
    <xf numFmtId="3" fontId="15" fillId="6" borderId="33" xfId="0" applyNumberFormat="1" applyFont="1" applyFill="1" applyBorder="1" applyAlignment="1">
      <alignment horizontal="center" vertical="center" shrinkToFit="1"/>
    </xf>
    <xf numFmtId="0" fontId="17" fillId="0" borderId="0" xfId="0" applyFont="1" applyAlignment="1">
      <alignment horizontal="center" vertical="center"/>
    </xf>
    <xf numFmtId="0" fontId="13" fillId="0" borderId="5" xfId="0" applyFont="1" applyBorder="1" applyAlignment="1">
      <alignment horizontal="left" vertical="top" wrapText="1"/>
    </xf>
    <xf numFmtId="4" fontId="14" fillId="0" borderId="5" xfId="0" applyNumberFormat="1" applyFont="1" applyBorder="1" applyAlignment="1">
      <alignment horizontal="right" vertical="center" shrinkToFit="1"/>
    </xf>
    <xf numFmtId="168" fontId="14" fillId="0" borderId="5" xfId="3" applyNumberFormat="1" applyFont="1" applyFill="1" applyBorder="1" applyAlignment="1">
      <alignment horizontal="center" vertical="center" shrinkToFit="1"/>
    </xf>
    <xf numFmtId="0" fontId="13" fillId="0" borderId="17" xfId="0" applyFont="1" applyBorder="1" applyAlignment="1">
      <alignment horizontal="left" vertical="top" wrapText="1"/>
    </xf>
    <xf numFmtId="168" fontId="14" fillId="0" borderId="17" xfId="3" applyNumberFormat="1" applyFont="1" applyFill="1" applyBorder="1" applyAlignment="1">
      <alignment horizontal="center" vertical="center" shrinkToFit="1"/>
    </xf>
    <xf numFmtId="168" fontId="7" fillId="0" borderId="35" xfId="0" applyNumberFormat="1" applyFont="1" applyBorder="1" applyAlignment="1">
      <alignment horizontal="center" wrapText="1"/>
    </xf>
    <xf numFmtId="0" fontId="7" fillId="0" borderId="22" xfId="0" applyFont="1" applyBorder="1" applyAlignment="1">
      <alignment horizontal="left" wrapText="1"/>
    </xf>
    <xf numFmtId="0" fontId="0" fillId="0" borderId="0" xfId="0" applyAlignment="1">
      <alignment horizontal="left" vertical="center"/>
    </xf>
    <xf numFmtId="165" fontId="7" fillId="0" borderId="0" xfId="0" applyNumberFormat="1" applyFont="1" applyAlignment="1">
      <alignment horizontal="left" vertical="top"/>
    </xf>
    <xf numFmtId="9" fontId="0" fillId="0" borderId="0" xfId="0" applyNumberFormat="1" applyAlignment="1">
      <alignment horizontal="left" vertical="top"/>
    </xf>
    <xf numFmtId="169" fontId="0" fillId="0" borderId="0" xfId="0" applyNumberFormat="1" applyAlignment="1">
      <alignment horizontal="left" vertical="top"/>
    </xf>
    <xf numFmtId="0" fontId="19" fillId="5" borderId="5" xfId="0" applyFont="1" applyFill="1" applyBorder="1" applyAlignment="1">
      <alignment horizontal="left" vertical="top" wrapText="1"/>
    </xf>
    <xf numFmtId="0" fontId="19" fillId="5" borderId="6" xfId="0" applyFont="1" applyFill="1" applyBorder="1" applyAlignment="1">
      <alignment horizontal="left" vertical="center" wrapText="1" indent="1"/>
    </xf>
    <xf numFmtId="0" fontId="19" fillId="5" borderId="7" xfId="0" applyFont="1" applyFill="1" applyBorder="1" applyAlignment="1">
      <alignment horizontal="left" vertical="center" wrapText="1" indent="1"/>
    </xf>
    <xf numFmtId="0" fontId="20" fillId="5" borderId="7" xfId="0" applyFont="1" applyFill="1" applyBorder="1" applyAlignment="1">
      <alignment horizontal="left" vertical="center" wrapText="1" indent="1"/>
    </xf>
    <xf numFmtId="0" fontId="19" fillId="5" borderId="7" xfId="0" applyFont="1" applyFill="1" applyBorder="1" applyAlignment="1">
      <alignment horizontal="left" vertical="top" wrapText="1" indent="1"/>
    </xf>
    <xf numFmtId="0" fontId="19" fillId="5" borderId="8" xfId="0" applyFont="1" applyFill="1" applyBorder="1" applyAlignment="1">
      <alignment horizontal="center" vertical="top" wrapText="1"/>
    </xf>
    <xf numFmtId="0" fontId="19" fillId="5" borderId="9" xfId="0" applyFont="1" applyFill="1" applyBorder="1" applyAlignment="1">
      <alignment horizontal="left" vertical="center" wrapText="1"/>
    </xf>
    <xf numFmtId="3" fontId="19" fillId="5" borderId="10" xfId="0" applyNumberFormat="1" applyFont="1" applyFill="1" applyBorder="1" applyAlignment="1">
      <alignment horizontal="right" vertical="center" shrinkToFit="1"/>
    </xf>
    <xf numFmtId="0" fontId="18" fillId="5" borderId="10" xfId="0" applyFont="1" applyFill="1" applyBorder="1" applyAlignment="1">
      <alignment horizontal="left" vertical="center" wrapText="1"/>
    </xf>
    <xf numFmtId="9" fontId="19" fillId="5" borderId="10" xfId="3" applyFont="1" applyFill="1" applyBorder="1" applyAlignment="1">
      <alignment horizontal="center" vertical="center" shrinkToFit="1"/>
    </xf>
    <xf numFmtId="9" fontId="19" fillId="5" borderId="11" xfId="3" applyFont="1" applyFill="1" applyBorder="1" applyAlignment="1">
      <alignment horizontal="center" vertical="center" shrinkToFit="1"/>
    </xf>
    <xf numFmtId="0" fontId="19" fillId="5" borderId="23" xfId="0" applyFont="1" applyFill="1" applyBorder="1" applyAlignment="1">
      <alignment horizontal="left" vertical="center" wrapText="1"/>
    </xf>
    <xf numFmtId="3" fontId="19" fillId="5" borderId="24" xfId="0" applyNumberFormat="1" applyFont="1" applyFill="1" applyBorder="1" applyAlignment="1">
      <alignment horizontal="center" vertical="center" shrinkToFit="1"/>
    </xf>
    <xf numFmtId="0" fontId="21" fillId="5" borderId="24" xfId="0" applyFont="1" applyFill="1" applyBorder="1" applyAlignment="1">
      <alignment horizontal="center" vertical="center" wrapText="1"/>
    </xf>
    <xf numFmtId="9" fontId="19" fillId="5" borderId="25" xfId="3" applyFont="1" applyFill="1" applyBorder="1" applyAlignment="1">
      <alignment horizontal="center" vertical="center" shrinkToFit="1"/>
    </xf>
    <xf numFmtId="0" fontId="19" fillId="5" borderId="6" xfId="0" applyFont="1" applyFill="1" applyBorder="1" applyAlignment="1">
      <alignment horizontal="center" vertical="center" wrapText="1"/>
    </xf>
    <xf numFmtId="0" fontId="22" fillId="5" borderId="7" xfId="0" applyFont="1" applyFill="1" applyBorder="1" applyAlignment="1">
      <alignment horizontal="center" vertical="top" wrapText="1"/>
    </xf>
    <xf numFmtId="10" fontId="19" fillId="5" borderId="35" xfId="0" applyNumberFormat="1" applyFont="1" applyFill="1" applyBorder="1" applyAlignment="1">
      <alignment horizontal="center" vertical="center" shrinkToFit="1"/>
    </xf>
    <xf numFmtId="4" fontId="19" fillId="5" borderId="22" xfId="0" applyNumberFormat="1" applyFont="1" applyFill="1" applyBorder="1" applyAlignment="1">
      <alignment horizontal="right" vertical="center" shrinkToFit="1"/>
    </xf>
    <xf numFmtId="4" fontId="19" fillId="5" borderId="29" xfId="0" applyNumberFormat="1" applyFont="1" applyFill="1" applyBorder="1" applyAlignment="1">
      <alignment horizontal="right" vertical="center" shrinkToFit="1"/>
    </xf>
    <xf numFmtId="170" fontId="14" fillId="0" borderId="5" xfId="0" applyNumberFormat="1" applyFont="1" applyBorder="1" applyAlignment="1">
      <alignment horizontal="center" vertical="top" shrinkToFit="1"/>
    </xf>
    <xf numFmtId="170" fontId="14" fillId="0" borderId="17" xfId="0" applyNumberFormat="1" applyFont="1" applyBorder="1" applyAlignment="1">
      <alignment horizontal="center" vertical="top" shrinkToFit="1"/>
    </xf>
    <xf numFmtId="168" fontId="19" fillId="5" borderId="35" xfId="0" applyNumberFormat="1" applyFont="1" applyFill="1" applyBorder="1" applyAlignment="1">
      <alignment horizontal="center" vertical="center" shrinkToFit="1"/>
    </xf>
    <xf numFmtId="0" fontId="4" fillId="0" borderId="0" xfId="0" applyFont="1" applyAlignment="1">
      <alignment vertical="top"/>
    </xf>
    <xf numFmtId="0" fontId="3" fillId="0" borderId="0" xfId="0" applyFont="1" applyAlignment="1">
      <alignment horizontal="left" vertical="center" wrapText="1"/>
    </xf>
    <xf numFmtId="0" fontId="3" fillId="0" borderId="0" xfId="0" applyFont="1" applyAlignment="1">
      <alignment horizontal="left" vertical="center"/>
    </xf>
    <xf numFmtId="0" fontId="1" fillId="0" borderId="0" xfId="0" applyFont="1" applyAlignment="1">
      <alignment horizontal="center" vertical="center"/>
    </xf>
    <xf numFmtId="0" fontId="5" fillId="2" borderId="2"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4" xfId="0" applyFont="1" applyFill="1" applyBorder="1" applyAlignment="1">
      <alignment horizontal="left" vertical="center" wrapText="1"/>
    </xf>
    <xf numFmtId="0" fontId="8" fillId="0" borderId="0" xfId="0" applyFont="1" applyAlignment="1">
      <alignment horizontal="center" vertical="center"/>
    </xf>
    <xf numFmtId="0" fontId="1" fillId="0" borderId="0" xfId="0" applyFont="1" applyAlignment="1">
      <alignment horizontal="left" vertical="center"/>
    </xf>
    <xf numFmtId="0" fontId="1" fillId="0" borderId="0" xfId="0" applyFont="1" applyAlignment="1">
      <alignment horizontal="center" vertical="center" wrapText="1"/>
    </xf>
    <xf numFmtId="164" fontId="9" fillId="3" borderId="1" xfId="0" applyNumberFormat="1" applyFont="1" applyFill="1" applyBorder="1" applyAlignment="1">
      <alignment horizontal="right" vertical="center" wrapText="1"/>
    </xf>
    <xf numFmtId="0" fontId="4" fillId="0" borderId="0" xfId="0" applyFont="1" applyAlignment="1">
      <alignment horizontal="center" vertical="top" wrapText="1"/>
    </xf>
    <xf numFmtId="0" fontId="19" fillId="5" borderId="19" xfId="0" applyFont="1" applyFill="1" applyBorder="1" applyAlignment="1">
      <alignment horizontal="right" vertical="center" wrapText="1"/>
    </xf>
    <xf numFmtId="0" fontId="19" fillId="5" borderId="20" xfId="0" applyFont="1" applyFill="1" applyBorder="1" applyAlignment="1">
      <alignment horizontal="right" vertical="center" wrapText="1"/>
    </xf>
    <xf numFmtId="0" fontId="19" fillId="5" borderId="21" xfId="0" applyFont="1" applyFill="1" applyBorder="1" applyAlignment="1">
      <alignment horizontal="right" vertical="center" wrapText="1"/>
    </xf>
    <xf numFmtId="0" fontId="18" fillId="5" borderId="19" xfId="0" applyFont="1" applyFill="1" applyBorder="1" applyAlignment="1">
      <alignment horizontal="right" vertical="center"/>
    </xf>
    <xf numFmtId="0" fontId="18" fillId="5" borderId="20" xfId="0" applyFont="1" applyFill="1" applyBorder="1" applyAlignment="1">
      <alignment horizontal="right" vertical="center"/>
    </xf>
    <xf numFmtId="0" fontId="18" fillId="5" borderId="29" xfId="0" applyFont="1" applyFill="1" applyBorder="1" applyAlignment="1">
      <alignment horizontal="right" vertical="center"/>
    </xf>
    <xf numFmtId="0" fontId="7" fillId="0" borderId="0" xfId="0" applyFont="1" applyAlignment="1">
      <alignment horizontal="center" vertical="top" wrapText="1"/>
    </xf>
    <xf numFmtId="0" fontId="7" fillId="0" borderId="0" xfId="0" applyFont="1" applyAlignment="1">
      <alignment horizontal="center" vertical="top"/>
    </xf>
    <xf numFmtId="10" fontId="14" fillId="0" borderId="16" xfId="0" applyNumberFormat="1" applyFont="1" applyBorder="1" applyAlignment="1">
      <alignment horizontal="center" vertical="top" shrinkToFit="1"/>
    </xf>
    <xf numFmtId="10" fontId="14" fillId="0" borderId="34" xfId="0" applyNumberFormat="1" applyFont="1" applyBorder="1" applyAlignment="1">
      <alignment horizontal="center" vertical="top" shrinkToFit="1"/>
    </xf>
    <xf numFmtId="165" fontId="14" fillId="0" borderId="16" xfId="0" applyNumberFormat="1" applyFont="1" applyBorder="1" applyAlignment="1">
      <alignment horizontal="center" vertical="center" shrinkToFit="1"/>
    </xf>
    <xf numFmtId="165" fontId="14" fillId="0" borderId="34" xfId="0" applyNumberFormat="1" applyFont="1" applyBorder="1" applyAlignment="1">
      <alignment horizontal="center" vertical="center" shrinkToFit="1"/>
    </xf>
    <xf numFmtId="0" fontId="16" fillId="6" borderId="19" xfId="0" applyFont="1" applyFill="1" applyBorder="1" applyAlignment="1">
      <alignment horizontal="center" vertical="center" wrapText="1"/>
    </xf>
    <xf numFmtId="0" fontId="16" fillId="6" borderId="20" xfId="0" applyFont="1" applyFill="1" applyBorder="1" applyAlignment="1">
      <alignment horizontal="center" vertical="center" wrapText="1"/>
    </xf>
    <xf numFmtId="0" fontId="16" fillId="6" borderId="21" xfId="0" applyFont="1" applyFill="1" applyBorder="1" applyAlignment="1">
      <alignment horizontal="center" vertical="center" wrapText="1"/>
    </xf>
    <xf numFmtId="0" fontId="7" fillId="0" borderId="0" xfId="0" applyFont="1" applyAlignment="1">
      <alignment horizontal="left" vertical="center" wrapText="1"/>
    </xf>
    <xf numFmtId="10" fontId="14" fillId="0" borderId="13" xfId="0" applyNumberFormat="1" applyFont="1" applyBorder="1" applyAlignment="1">
      <alignment horizontal="center" vertical="top" shrinkToFit="1"/>
    </xf>
    <xf numFmtId="10" fontId="14" fillId="0" borderId="33" xfId="0" applyNumberFormat="1" applyFont="1" applyBorder="1" applyAlignment="1">
      <alignment horizontal="center" vertical="top" shrinkToFit="1"/>
    </xf>
    <xf numFmtId="165" fontId="14" fillId="0" borderId="13" xfId="0" applyNumberFormat="1" applyFont="1" applyBorder="1" applyAlignment="1">
      <alignment horizontal="center" vertical="center" shrinkToFit="1"/>
    </xf>
    <xf numFmtId="165" fontId="14" fillId="0" borderId="33" xfId="0" applyNumberFormat="1" applyFont="1" applyBorder="1" applyAlignment="1">
      <alignment horizontal="center" vertical="center" shrinkToFit="1"/>
    </xf>
    <xf numFmtId="0" fontId="7" fillId="0" borderId="13" xfId="0" applyFont="1" applyBorder="1" applyAlignment="1">
      <alignment horizontal="left" wrapText="1"/>
    </xf>
    <xf numFmtId="0" fontId="7" fillId="0" borderId="33" xfId="0" applyFont="1" applyBorder="1" applyAlignment="1">
      <alignment horizontal="left" wrapText="1"/>
    </xf>
    <xf numFmtId="0" fontId="16" fillId="6" borderId="13" xfId="0" applyFont="1" applyFill="1" applyBorder="1" applyAlignment="1">
      <alignment horizontal="center" vertical="center" wrapText="1"/>
    </xf>
    <xf numFmtId="0" fontId="16" fillId="6" borderId="33" xfId="0" applyFont="1" applyFill="1" applyBorder="1" applyAlignment="1">
      <alignment horizontal="center" vertical="center" wrapText="1"/>
    </xf>
    <xf numFmtId="0" fontId="19" fillId="5" borderId="19" xfId="0" applyFont="1" applyFill="1" applyBorder="1" applyAlignment="1">
      <alignment horizontal="center" vertical="center" wrapText="1"/>
    </xf>
    <xf numFmtId="0" fontId="19" fillId="5" borderId="20" xfId="0" applyFont="1" applyFill="1" applyBorder="1" applyAlignment="1">
      <alignment horizontal="center" vertical="center" wrapText="1"/>
    </xf>
    <xf numFmtId="0" fontId="19" fillId="5" borderId="21" xfId="0" applyFont="1" applyFill="1" applyBorder="1" applyAlignment="1">
      <alignment horizontal="center" vertical="center" wrapText="1"/>
    </xf>
    <xf numFmtId="0" fontId="7" fillId="0" borderId="0" xfId="0" applyFont="1" applyAlignment="1">
      <alignment horizontal="left" wrapText="1"/>
    </xf>
    <xf numFmtId="0" fontId="18" fillId="5" borderId="0" xfId="0" applyFont="1" applyFill="1" applyAlignment="1">
      <alignment horizontal="center" vertical="center" wrapText="1"/>
    </xf>
    <xf numFmtId="0" fontId="13" fillId="0" borderId="19" xfId="0" applyFont="1" applyBorder="1" applyAlignment="1">
      <alignment horizontal="center" vertical="center" wrapText="1"/>
    </xf>
    <xf numFmtId="0" fontId="13" fillId="0" borderId="20" xfId="0" applyFont="1" applyBorder="1" applyAlignment="1">
      <alignment horizontal="center" vertical="center" wrapText="1"/>
    </xf>
    <xf numFmtId="0" fontId="13" fillId="0" borderId="29" xfId="0" applyFont="1" applyBorder="1" applyAlignment="1">
      <alignment horizontal="center" vertical="center" wrapText="1"/>
    </xf>
    <xf numFmtId="0" fontId="22" fillId="5" borderId="31" xfId="0" applyFont="1" applyFill="1" applyBorder="1" applyAlignment="1">
      <alignment horizontal="center" vertical="top" wrapText="1"/>
    </xf>
    <xf numFmtId="0" fontId="22" fillId="5" borderId="32" xfId="0" applyFont="1" applyFill="1" applyBorder="1" applyAlignment="1">
      <alignment horizontal="center" vertical="top" wrapText="1"/>
    </xf>
    <xf numFmtId="167" fontId="19" fillId="5" borderId="31" xfId="0" applyNumberFormat="1" applyFont="1" applyFill="1" applyBorder="1" applyAlignment="1">
      <alignment horizontal="center" vertical="center" shrinkToFit="1"/>
    </xf>
    <xf numFmtId="167" fontId="19" fillId="5" borderId="25" xfId="0" applyNumberFormat="1" applyFont="1" applyFill="1" applyBorder="1" applyAlignment="1">
      <alignment horizontal="center" vertical="center" shrinkToFit="1"/>
    </xf>
  </cellXfs>
  <cellStyles count="4">
    <cellStyle name="Millares" xfId="1" builtinId="3"/>
    <cellStyle name="Moneda [0]" xfId="2" builtinId="7"/>
    <cellStyle name="Normal" xfId="0" builtinId="0"/>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12700</xdr:colOff>
      <xdr:row>57</xdr:row>
      <xdr:rowOff>25400</xdr:rowOff>
    </xdr:from>
    <xdr:to>
      <xdr:col>4</xdr:col>
      <xdr:colOff>363220</xdr:colOff>
      <xdr:row>58</xdr:row>
      <xdr:rowOff>229870</xdr:rowOff>
    </xdr:to>
    <xdr:pic>
      <xdr:nvPicPr>
        <xdr:cNvPr id="2" name="Image 8">
          <a:extLst>
            <a:ext uri="{FF2B5EF4-FFF2-40B4-BE49-F238E27FC236}">
              <a16:creationId xmlns:a16="http://schemas.microsoft.com/office/drawing/2014/main" id="{A11D442F-38E8-D705-E5F4-7B23D744CFAF}"/>
            </a:ext>
          </a:extLst>
        </xdr:cNvPr>
        <xdr:cNvPicPr>
          <a:picLocks/>
        </xdr:cNvPicPr>
      </xdr:nvPicPr>
      <xdr:blipFill>
        <a:blip xmlns:r="http://schemas.openxmlformats.org/officeDocument/2006/relationships" r:embed="rId1" cstate="print"/>
        <a:stretch>
          <a:fillRect/>
        </a:stretch>
      </xdr:blipFill>
      <xdr:spPr>
        <a:xfrm>
          <a:off x="508000" y="33959800"/>
          <a:ext cx="1607820" cy="71247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182033</xdr:colOff>
      <xdr:row>65</xdr:row>
      <xdr:rowOff>194733</xdr:rowOff>
    </xdr:from>
    <xdr:to>
      <xdr:col>4</xdr:col>
      <xdr:colOff>113453</xdr:colOff>
      <xdr:row>68</xdr:row>
      <xdr:rowOff>169334</xdr:rowOff>
    </xdr:to>
    <xdr:pic>
      <xdr:nvPicPr>
        <xdr:cNvPr id="2" name="Image 8">
          <a:extLst>
            <a:ext uri="{FF2B5EF4-FFF2-40B4-BE49-F238E27FC236}">
              <a16:creationId xmlns:a16="http://schemas.microsoft.com/office/drawing/2014/main" id="{C5E07BFD-4214-524A-8322-AAB68945F1F9}"/>
            </a:ext>
          </a:extLst>
        </xdr:cNvPr>
        <xdr:cNvPicPr>
          <a:picLocks/>
        </xdr:cNvPicPr>
      </xdr:nvPicPr>
      <xdr:blipFill>
        <a:blip xmlns:r="http://schemas.openxmlformats.org/officeDocument/2006/relationships" r:embed="rId1" cstate="print"/>
        <a:stretch>
          <a:fillRect/>
        </a:stretch>
      </xdr:blipFill>
      <xdr:spPr>
        <a:xfrm>
          <a:off x="478366" y="28896733"/>
          <a:ext cx="1603587" cy="90593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0</xdr:rowOff>
    </xdr:from>
    <xdr:ext cx="18415" cy="22860"/>
    <xdr:sp macro="" textlink="">
      <xdr:nvSpPr>
        <xdr:cNvPr id="2" name="Shape 3">
          <a:extLst>
            <a:ext uri="{FF2B5EF4-FFF2-40B4-BE49-F238E27FC236}">
              <a16:creationId xmlns:a16="http://schemas.microsoft.com/office/drawing/2014/main" id="{F85120F7-B343-A04E-A9C3-58E87EC0BC63}"/>
            </a:ext>
          </a:extLst>
        </xdr:cNvPr>
        <xdr:cNvSpPr/>
      </xdr:nvSpPr>
      <xdr:spPr>
        <a:xfrm>
          <a:off x="0" y="0"/>
          <a:ext cx="18415" cy="22860"/>
        </a:xfrm>
        <a:custGeom>
          <a:avLst/>
          <a:gdLst/>
          <a:ahLst/>
          <a:cxnLst/>
          <a:rect l="0" t="0" r="0" b="0"/>
          <a:pathLst>
            <a:path w="18415" h="22860">
              <a:moveTo>
                <a:pt x="3048" y="0"/>
              </a:moveTo>
              <a:lnTo>
                <a:pt x="0" y="0"/>
              </a:lnTo>
              <a:lnTo>
                <a:pt x="0" y="22860"/>
              </a:lnTo>
              <a:lnTo>
                <a:pt x="3048" y="22860"/>
              </a:lnTo>
              <a:lnTo>
                <a:pt x="3048" y="0"/>
              </a:lnTo>
              <a:close/>
            </a:path>
            <a:path w="18415" h="22860">
              <a:moveTo>
                <a:pt x="18288" y="0"/>
              </a:moveTo>
              <a:lnTo>
                <a:pt x="10668" y="0"/>
              </a:lnTo>
              <a:lnTo>
                <a:pt x="10668" y="7620"/>
              </a:lnTo>
              <a:lnTo>
                <a:pt x="18288" y="7620"/>
              </a:lnTo>
              <a:lnTo>
                <a:pt x="18288" y="0"/>
              </a:lnTo>
              <a:close/>
            </a:path>
          </a:pathLst>
        </a:custGeom>
        <a:solidFill>
          <a:srgbClr val="000000"/>
        </a:solidFill>
      </xdr:spPr>
    </xdr:sp>
    <xdr:clientData/>
  </xdr:oneCellAnchor>
  <xdr:oneCellAnchor>
    <xdr:from>
      <xdr:col>7</xdr:col>
      <xdr:colOff>345982</xdr:colOff>
      <xdr:row>0</xdr:row>
      <xdr:rowOff>0</xdr:rowOff>
    </xdr:from>
    <xdr:ext cx="22860" cy="22860"/>
    <xdr:sp macro="" textlink="">
      <xdr:nvSpPr>
        <xdr:cNvPr id="3" name="Shape 4">
          <a:extLst>
            <a:ext uri="{FF2B5EF4-FFF2-40B4-BE49-F238E27FC236}">
              <a16:creationId xmlns:a16="http://schemas.microsoft.com/office/drawing/2014/main" id="{77CA6D9D-F118-D34C-A2F1-0CE2E8F74883}"/>
            </a:ext>
          </a:extLst>
        </xdr:cNvPr>
        <xdr:cNvSpPr/>
      </xdr:nvSpPr>
      <xdr:spPr>
        <a:xfrm>
          <a:off x="6657882" y="0"/>
          <a:ext cx="22860" cy="22860"/>
        </a:xfrm>
        <a:custGeom>
          <a:avLst/>
          <a:gdLst/>
          <a:ahLst/>
          <a:cxnLst/>
          <a:rect l="0" t="0" r="0" b="0"/>
          <a:pathLst>
            <a:path w="22860" h="22860">
              <a:moveTo>
                <a:pt x="7620" y="0"/>
              </a:moveTo>
              <a:lnTo>
                <a:pt x="0" y="0"/>
              </a:lnTo>
              <a:lnTo>
                <a:pt x="0" y="7620"/>
              </a:lnTo>
              <a:lnTo>
                <a:pt x="7620" y="7620"/>
              </a:lnTo>
              <a:lnTo>
                <a:pt x="7620" y="0"/>
              </a:lnTo>
              <a:close/>
            </a:path>
            <a:path w="22860" h="22860">
              <a:moveTo>
                <a:pt x="22860" y="0"/>
              </a:moveTo>
              <a:lnTo>
                <a:pt x="15240" y="0"/>
              </a:lnTo>
              <a:lnTo>
                <a:pt x="15240" y="22860"/>
              </a:lnTo>
              <a:lnTo>
                <a:pt x="22860" y="22860"/>
              </a:lnTo>
              <a:lnTo>
                <a:pt x="22860" y="0"/>
              </a:lnTo>
              <a:close/>
            </a:path>
          </a:pathLst>
        </a:custGeom>
        <a:solidFill>
          <a:srgbClr val="000000"/>
        </a:solidFill>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H63"/>
  <sheetViews>
    <sheetView showGridLines="0" view="pageBreakPreview" topLeftCell="A5" zoomScale="60" zoomScaleNormal="100" workbookViewId="0">
      <selection activeCell="E72" sqref="E72"/>
    </sheetView>
  </sheetViews>
  <sheetFormatPr baseColWidth="10" defaultRowHeight="15"/>
  <cols>
    <col min="1" max="1" width="4" customWidth="1"/>
    <col min="2" max="2" width="2.5" customWidth="1"/>
    <col min="3" max="3" width="5" customWidth="1"/>
    <col min="4" max="4" width="11.5" customWidth="1"/>
    <col min="5" max="6" width="28.33203125" customWidth="1"/>
    <col min="7" max="7" width="16.6640625" customWidth="1"/>
    <col min="8" max="8" width="16.83203125" customWidth="1"/>
  </cols>
  <sheetData>
    <row r="2" spans="2:8">
      <c r="B2" s="7"/>
      <c r="C2" s="116" t="s">
        <v>128</v>
      </c>
      <c r="D2" s="116"/>
      <c r="E2" s="116"/>
      <c r="F2" s="116"/>
      <c r="G2" s="116"/>
      <c r="H2" s="116"/>
    </row>
    <row r="3" spans="2:8">
      <c r="C3" s="4"/>
      <c r="D3" s="4"/>
    </row>
    <row r="4" spans="2:8">
      <c r="C4" s="5"/>
      <c r="D4" s="5"/>
    </row>
    <row r="5" spans="2:8" ht="16">
      <c r="C5" s="117" t="s">
        <v>129</v>
      </c>
      <c r="D5" s="117"/>
      <c r="E5" s="117"/>
      <c r="F5" s="117"/>
      <c r="G5" s="117"/>
      <c r="H5" s="117"/>
    </row>
    <row r="6" spans="2:8">
      <c r="C6" s="2" t="s">
        <v>0</v>
      </c>
      <c r="D6" s="2"/>
    </row>
    <row r="7" spans="2:8">
      <c r="C7" s="2" t="s">
        <v>130</v>
      </c>
      <c r="D7" s="2"/>
    </row>
    <row r="8" spans="2:8">
      <c r="C8" s="5"/>
      <c r="D8" s="5"/>
    </row>
    <row r="9" spans="2:8">
      <c r="C9" s="5"/>
      <c r="D9" s="5"/>
    </row>
    <row r="10" spans="2:8" ht="16">
      <c r="C10" s="117" t="s">
        <v>131</v>
      </c>
      <c r="D10" s="117"/>
      <c r="E10" s="117"/>
      <c r="F10" s="117"/>
      <c r="G10" s="117"/>
      <c r="H10" s="117"/>
    </row>
    <row r="11" spans="2:8">
      <c r="C11" s="5"/>
      <c r="D11" s="5"/>
    </row>
    <row r="12" spans="2:8">
      <c r="C12" s="5"/>
      <c r="D12" s="5"/>
    </row>
    <row r="13" spans="2:8" s="6" customFormat="1">
      <c r="C13" s="8" t="s">
        <v>10</v>
      </c>
      <c r="D13" s="8" t="s">
        <v>11</v>
      </c>
      <c r="E13" s="8" t="s">
        <v>1</v>
      </c>
      <c r="F13" s="8" t="s">
        <v>9</v>
      </c>
      <c r="G13" s="8" t="s">
        <v>7</v>
      </c>
      <c r="H13" s="8" t="s">
        <v>8</v>
      </c>
    </row>
    <row r="14" spans="2:8" s="6" customFormat="1" ht="16.75" customHeight="1">
      <c r="C14" s="8">
        <v>1</v>
      </c>
      <c r="D14" s="113" t="s">
        <v>54</v>
      </c>
      <c r="E14" s="114"/>
      <c r="F14" s="114"/>
      <c r="G14" s="114"/>
      <c r="H14" s="115"/>
    </row>
    <row r="15" spans="2:8" s="6" customFormat="1" ht="156">
      <c r="C15" s="8" t="s">
        <v>20</v>
      </c>
      <c r="D15" s="11">
        <v>30151700</v>
      </c>
      <c r="E15" s="11" t="s">
        <v>62</v>
      </c>
      <c r="F15" s="11" t="s">
        <v>63</v>
      </c>
      <c r="G15" s="11" t="s">
        <v>13</v>
      </c>
      <c r="H15" s="11">
        <v>40</v>
      </c>
    </row>
    <row r="16" spans="2:8" s="6" customFormat="1" ht="132">
      <c r="C16" s="8" t="s">
        <v>21</v>
      </c>
      <c r="D16" s="11">
        <v>30151700</v>
      </c>
      <c r="E16" s="11" t="s">
        <v>64</v>
      </c>
      <c r="F16" s="11" t="s">
        <v>65</v>
      </c>
      <c r="G16" s="11" t="s">
        <v>13</v>
      </c>
      <c r="H16" s="11">
        <v>85</v>
      </c>
    </row>
    <row r="17" spans="3:8" s="6" customFormat="1" ht="96">
      <c r="C17" s="8" t="s">
        <v>22</v>
      </c>
      <c r="D17" s="11">
        <v>70171701</v>
      </c>
      <c r="E17" s="11" t="s">
        <v>66</v>
      </c>
      <c r="F17" s="11" t="s">
        <v>67</v>
      </c>
      <c r="G17" s="11" t="s">
        <v>27</v>
      </c>
      <c r="H17" s="11">
        <v>5</v>
      </c>
    </row>
    <row r="18" spans="3:8" s="6" customFormat="1" ht="228">
      <c r="C18" s="8" t="s">
        <v>23</v>
      </c>
      <c r="D18" s="11">
        <v>72141209</v>
      </c>
      <c r="E18" s="11" t="s">
        <v>68</v>
      </c>
      <c r="F18" s="11" t="s">
        <v>69</v>
      </c>
      <c r="G18" s="11" t="s">
        <v>70</v>
      </c>
      <c r="H18" s="11">
        <v>1</v>
      </c>
    </row>
    <row r="19" spans="3:8" s="6" customFormat="1">
      <c r="C19" s="8" t="s">
        <v>24</v>
      </c>
      <c r="D19" s="11">
        <v>72153507</v>
      </c>
      <c r="E19" s="11" t="s">
        <v>71</v>
      </c>
      <c r="F19" s="11" t="s">
        <v>72</v>
      </c>
      <c r="G19" s="11" t="s">
        <v>27</v>
      </c>
      <c r="H19" s="11">
        <v>20</v>
      </c>
    </row>
    <row r="20" spans="3:8" s="6" customFormat="1">
      <c r="C20" s="8" t="s">
        <v>25</v>
      </c>
      <c r="D20" s="11">
        <v>72153508</v>
      </c>
      <c r="E20" s="11" t="s">
        <v>73</v>
      </c>
      <c r="F20" s="11" t="s">
        <v>73</v>
      </c>
      <c r="G20" s="11" t="s">
        <v>12</v>
      </c>
      <c r="H20" s="11">
        <v>20</v>
      </c>
    </row>
    <row r="21" spans="3:8" s="6" customFormat="1" ht="16.75" customHeight="1">
      <c r="C21" s="8">
        <v>2</v>
      </c>
      <c r="D21" s="113" t="s">
        <v>37</v>
      </c>
      <c r="E21" s="114"/>
      <c r="F21" s="114"/>
      <c r="G21" s="114"/>
      <c r="H21" s="115"/>
    </row>
    <row r="22" spans="3:8" s="6" customFormat="1" ht="60">
      <c r="C22" s="8" t="s">
        <v>26</v>
      </c>
      <c r="D22" s="11">
        <v>72151900</v>
      </c>
      <c r="E22" s="11" t="s">
        <v>74</v>
      </c>
      <c r="F22" s="11" t="s">
        <v>75</v>
      </c>
      <c r="G22" s="11" t="s">
        <v>70</v>
      </c>
      <c r="H22" s="11">
        <v>1</v>
      </c>
    </row>
    <row r="23" spans="3:8" s="6" customFormat="1" ht="60">
      <c r="C23" s="8" t="s">
        <v>28</v>
      </c>
      <c r="D23" s="11">
        <v>72151900</v>
      </c>
      <c r="E23" s="11" t="s">
        <v>76</v>
      </c>
      <c r="F23" s="11" t="s">
        <v>77</v>
      </c>
      <c r="G23" s="11" t="s">
        <v>70</v>
      </c>
      <c r="H23" s="11">
        <v>1</v>
      </c>
    </row>
    <row r="24" spans="3:8" s="6" customFormat="1" ht="48">
      <c r="C24" s="8" t="s">
        <v>29</v>
      </c>
      <c r="D24" s="11">
        <v>72151900</v>
      </c>
      <c r="E24" s="11" t="s">
        <v>78</v>
      </c>
      <c r="F24" s="11" t="s">
        <v>79</v>
      </c>
      <c r="G24" s="11" t="s">
        <v>70</v>
      </c>
      <c r="H24" s="11">
        <v>1</v>
      </c>
    </row>
    <row r="25" spans="3:8" s="6" customFormat="1" ht="60">
      <c r="C25" s="8" t="s">
        <v>30</v>
      </c>
      <c r="D25" s="11">
        <v>72151900</v>
      </c>
      <c r="E25" s="11" t="s">
        <v>80</v>
      </c>
      <c r="F25" s="11" t="s">
        <v>81</v>
      </c>
      <c r="G25" s="11" t="s">
        <v>70</v>
      </c>
      <c r="H25" s="11">
        <v>1</v>
      </c>
    </row>
    <row r="26" spans="3:8" s="6" customFormat="1" ht="48">
      <c r="C26" s="8" t="s">
        <v>31</v>
      </c>
      <c r="D26" s="11">
        <v>72151900</v>
      </c>
      <c r="E26" s="11" t="s">
        <v>80</v>
      </c>
      <c r="F26" s="11" t="s">
        <v>79</v>
      </c>
      <c r="G26" s="11" t="s">
        <v>70</v>
      </c>
      <c r="H26" s="11">
        <v>1</v>
      </c>
    </row>
    <row r="27" spans="3:8" s="6" customFormat="1" ht="48">
      <c r="C27" s="8" t="s">
        <v>32</v>
      </c>
      <c r="D27" s="11">
        <v>72151900</v>
      </c>
      <c r="E27" s="11" t="s">
        <v>82</v>
      </c>
      <c r="F27" s="11" t="s">
        <v>83</v>
      </c>
      <c r="G27" s="11" t="s">
        <v>70</v>
      </c>
      <c r="H27" s="11">
        <v>1</v>
      </c>
    </row>
    <row r="28" spans="3:8" s="6" customFormat="1" ht="60">
      <c r="C28" s="8" t="s">
        <v>33</v>
      </c>
      <c r="D28" s="11">
        <v>72151900</v>
      </c>
      <c r="E28" s="11" t="s">
        <v>84</v>
      </c>
      <c r="F28" s="11" t="s">
        <v>85</v>
      </c>
      <c r="G28" s="11" t="s">
        <v>70</v>
      </c>
      <c r="H28" s="11">
        <v>1</v>
      </c>
    </row>
    <row r="29" spans="3:8" s="6" customFormat="1" ht="60">
      <c r="C29" s="8" t="s">
        <v>34</v>
      </c>
      <c r="D29" s="11">
        <v>72151900</v>
      </c>
      <c r="E29" s="11" t="s">
        <v>86</v>
      </c>
      <c r="F29" s="11" t="s">
        <v>87</v>
      </c>
      <c r="G29" s="11" t="s">
        <v>70</v>
      </c>
      <c r="H29" s="11">
        <v>1</v>
      </c>
    </row>
    <row r="30" spans="3:8" s="6" customFormat="1" ht="60">
      <c r="C30" s="8" t="s">
        <v>35</v>
      </c>
      <c r="D30" s="11">
        <v>72151900</v>
      </c>
      <c r="E30" s="11" t="s">
        <v>88</v>
      </c>
      <c r="F30" s="11" t="s">
        <v>89</v>
      </c>
      <c r="G30" s="11" t="s">
        <v>70</v>
      </c>
      <c r="H30" s="11">
        <v>1</v>
      </c>
    </row>
    <row r="31" spans="3:8" s="6" customFormat="1" ht="60">
      <c r="C31" s="8" t="s">
        <v>36</v>
      </c>
      <c r="D31" s="11">
        <v>72151900</v>
      </c>
      <c r="E31" s="11" t="s">
        <v>90</v>
      </c>
      <c r="F31" s="11" t="s">
        <v>91</v>
      </c>
      <c r="G31" s="11" t="s">
        <v>70</v>
      </c>
      <c r="H31" s="11">
        <v>1</v>
      </c>
    </row>
    <row r="32" spans="3:8" s="6" customFormat="1" ht="60">
      <c r="C32" s="8" t="s">
        <v>38</v>
      </c>
      <c r="D32" s="11">
        <v>72151900</v>
      </c>
      <c r="E32" s="11" t="s">
        <v>92</v>
      </c>
      <c r="F32" s="11" t="s">
        <v>93</v>
      </c>
      <c r="G32" s="11" t="s">
        <v>70</v>
      </c>
      <c r="H32" s="11">
        <v>1</v>
      </c>
    </row>
    <row r="33" spans="3:8" s="6" customFormat="1" ht="60">
      <c r="C33" s="8" t="s">
        <v>39</v>
      </c>
      <c r="D33" s="11">
        <v>72151900</v>
      </c>
      <c r="E33" s="11" t="s">
        <v>92</v>
      </c>
      <c r="F33" s="11" t="s">
        <v>94</v>
      </c>
      <c r="G33" s="11" t="s">
        <v>70</v>
      </c>
      <c r="H33" s="11">
        <v>1</v>
      </c>
    </row>
    <row r="34" spans="3:8" s="6" customFormat="1" ht="60">
      <c r="C34" s="8" t="s">
        <v>40</v>
      </c>
      <c r="D34" s="11">
        <v>72151900</v>
      </c>
      <c r="E34" s="11" t="s">
        <v>95</v>
      </c>
      <c r="F34" s="11" t="s">
        <v>96</v>
      </c>
      <c r="G34" s="11" t="s">
        <v>70</v>
      </c>
      <c r="H34" s="11">
        <v>1</v>
      </c>
    </row>
    <row r="35" spans="3:8" s="6" customFormat="1" ht="60">
      <c r="C35" s="8" t="s">
        <v>41</v>
      </c>
      <c r="D35" s="11">
        <v>72151900</v>
      </c>
      <c r="E35" s="11" t="s">
        <v>95</v>
      </c>
      <c r="F35" s="11" t="s">
        <v>97</v>
      </c>
      <c r="G35" s="11" t="s">
        <v>70</v>
      </c>
      <c r="H35" s="11">
        <v>1</v>
      </c>
    </row>
    <row r="36" spans="3:8" s="6" customFormat="1" ht="60">
      <c r="C36" s="8" t="s">
        <v>42</v>
      </c>
      <c r="D36" s="11">
        <v>72151900</v>
      </c>
      <c r="E36" s="11" t="s">
        <v>98</v>
      </c>
      <c r="F36" s="11" t="s">
        <v>96</v>
      </c>
      <c r="G36" s="11" t="s">
        <v>70</v>
      </c>
      <c r="H36" s="11">
        <v>1</v>
      </c>
    </row>
    <row r="37" spans="3:8" s="6" customFormat="1" ht="60">
      <c r="C37" s="8" t="s">
        <v>43</v>
      </c>
      <c r="D37" s="11">
        <v>72151900</v>
      </c>
      <c r="E37" s="11" t="s">
        <v>99</v>
      </c>
      <c r="F37" s="11" t="s">
        <v>100</v>
      </c>
      <c r="G37" s="11" t="s">
        <v>70</v>
      </c>
      <c r="H37" s="11">
        <v>1</v>
      </c>
    </row>
    <row r="38" spans="3:8" s="6" customFormat="1" ht="60">
      <c r="C38" s="8" t="s">
        <v>44</v>
      </c>
      <c r="D38" s="11">
        <v>72151900</v>
      </c>
      <c r="E38" s="11" t="s">
        <v>101</v>
      </c>
      <c r="F38" s="11" t="s">
        <v>102</v>
      </c>
      <c r="G38" s="11" t="s">
        <v>70</v>
      </c>
      <c r="H38" s="11">
        <v>1</v>
      </c>
    </row>
    <row r="39" spans="3:8" s="6" customFormat="1" ht="60">
      <c r="C39" s="8" t="s">
        <v>45</v>
      </c>
      <c r="D39" s="11">
        <v>72151900</v>
      </c>
      <c r="E39" s="11" t="s">
        <v>103</v>
      </c>
      <c r="F39" s="11" t="s">
        <v>104</v>
      </c>
      <c r="G39" s="11" t="s">
        <v>70</v>
      </c>
      <c r="H39" s="11">
        <v>1</v>
      </c>
    </row>
    <row r="40" spans="3:8" s="6" customFormat="1" ht="48">
      <c r="C40" s="8" t="s">
        <v>46</v>
      </c>
      <c r="D40" s="11">
        <v>72151900</v>
      </c>
      <c r="E40" s="11" t="s">
        <v>105</v>
      </c>
      <c r="F40" s="11" t="s">
        <v>106</v>
      </c>
      <c r="G40" s="11" t="s">
        <v>70</v>
      </c>
      <c r="H40" s="11">
        <v>1</v>
      </c>
    </row>
    <row r="41" spans="3:8" s="6" customFormat="1" ht="60">
      <c r="C41" s="8" t="s">
        <v>47</v>
      </c>
      <c r="D41" s="11">
        <v>72151900</v>
      </c>
      <c r="E41" s="11" t="s">
        <v>107</v>
      </c>
      <c r="F41" s="11" t="s">
        <v>108</v>
      </c>
      <c r="G41" s="11" t="s">
        <v>70</v>
      </c>
      <c r="H41" s="11">
        <v>1</v>
      </c>
    </row>
    <row r="42" spans="3:8" s="6" customFormat="1" ht="60">
      <c r="C42" s="8" t="s">
        <v>48</v>
      </c>
      <c r="D42" s="11">
        <v>72151900</v>
      </c>
      <c r="E42" s="11" t="s">
        <v>109</v>
      </c>
      <c r="F42" s="11" t="s">
        <v>108</v>
      </c>
      <c r="G42" s="11" t="s">
        <v>70</v>
      </c>
      <c r="H42" s="11">
        <v>1</v>
      </c>
    </row>
    <row r="43" spans="3:8" s="6" customFormat="1" ht="60">
      <c r="C43" s="8" t="s">
        <v>49</v>
      </c>
      <c r="D43" s="11">
        <v>72151900</v>
      </c>
      <c r="E43" s="11" t="s">
        <v>110</v>
      </c>
      <c r="F43" s="11" t="s">
        <v>111</v>
      </c>
      <c r="G43" s="11" t="s">
        <v>70</v>
      </c>
      <c r="H43" s="11">
        <v>1</v>
      </c>
    </row>
    <row r="44" spans="3:8" s="6" customFormat="1" ht="60">
      <c r="C44" s="8" t="s">
        <v>50</v>
      </c>
      <c r="D44" s="11">
        <v>72151900</v>
      </c>
      <c r="E44" s="11" t="s">
        <v>112</v>
      </c>
      <c r="F44" s="11" t="s">
        <v>113</v>
      </c>
      <c r="G44" s="11" t="s">
        <v>70</v>
      </c>
      <c r="H44" s="11">
        <v>1</v>
      </c>
    </row>
    <row r="45" spans="3:8" s="6" customFormat="1" ht="60">
      <c r="C45" s="8" t="s">
        <v>51</v>
      </c>
      <c r="D45" s="11">
        <v>72151900</v>
      </c>
      <c r="E45" s="11" t="s">
        <v>112</v>
      </c>
      <c r="F45" s="11" t="s">
        <v>114</v>
      </c>
      <c r="G45" s="11" t="s">
        <v>70</v>
      </c>
      <c r="H45" s="11">
        <v>1</v>
      </c>
    </row>
    <row r="46" spans="3:8" s="6" customFormat="1" ht="60">
      <c r="C46" s="8" t="s">
        <v>52</v>
      </c>
      <c r="D46" s="11">
        <v>72151900</v>
      </c>
      <c r="E46" s="11" t="s">
        <v>112</v>
      </c>
      <c r="F46" s="11" t="s">
        <v>115</v>
      </c>
      <c r="G46" s="11" t="s">
        <v>70</v>
      </c>
      <c r="H46" s="11">
        <v>1</v>
      </c>
    </row>
    <row r="47" spans="3:8" s="6" customFormat="1" ht="14.5" customHeight="1">
      <c r="C47" s="8">
        <v>3</v>
      </c>
      <c r="D47" s="113" t="s">
        <v>53</v>
      </c>
      <c r="E47" s="114"/>
      <c r="F47" s="114"/>
      <c r="G47" s="114"/>
      <c r="H47" s="115"/>
    </row>
    <row r="48" spans="3:8" s="6" customFormat="1" ht="96">
      <c r="C48" s="8" t="s">
        <v>55</v>
      </c>
      <c r="D48" s="11">
        <v>83101500</v>
      </c>
      <c r="E48" s="11" t="s">
        <v>116</v>
      </c>
      <c r="F48" s="11" t="s">
        <v>117</v>
      </c>
      <c r="G48" s="11" t="s">
        <v>70</v>
      </c>
      <c r="H48" s="11">
        <v>1</v>
      </c>
    </row>
    <row r="49" spans="3:8" s="6" customFormat="1" ht="96">
      <c r="C49" s="8" t="s">
        <v>56</v>
      </c>
      <c r="D49" s="11">
        <v>83101500</v>
      </c>
      <c r="E49" s="11" t="s">
        <v>118</v>
      </c>
      <c r="F49" s="11" t="s">
        <v>67</v>
      </c>
      <c r="G49" s="11" t="s">
        <v>70</v>
      </c>
      <c r="H49" s="11">
        <v>7</v>
      </c>
    </row>
    <row r="50" spans="3:8" s="6" customFormat="1" ht="24">
      <c r="C50" s="8" t="s">
        <v>57</v>
      </c>
      <c r="D50" s="11">
        <v>83101500</v>
      </c>
      <c r="E50" s="11" t="s">
        <v>119</v>
      </c>
      <c r="F50" s="11" t="s">
        <v>119</v>
      </c>
      <c r="G50" s="11" t="s">
        <v>13</v>
      </c>
      <c r="H50" s="11">
        <v>85</v>
      </c>
    </row>
    <row r="51" spans="3:8" s="6" customFormat="1" ht="24">
      <c r="C51" s="8" t="s">
        <v>58</v>
      </c>
      <c r="D51" s="11">
        <v>83101500</v>
      </c>
      <c r="E51" s="11" t="s">
        <v>120</v>
      </c>
      <c r="F51" s="11" t="s">
        <v>121</v>
      </c>
      <c r="G51" s="11" t="s">
        <v>13</v>
      </c>
      <c r="H51" s="12">
        <v>23.89</v>
      </c>
    </row>
    <row r="52" spans="3:8" s="6" customFormat="1" ht="24">
      <c r="C52" s="8" t="s">
        <v>59</v>
      </c>
      <c r="D52" s="11">
        <v>83101500</v>
      </c>
      <c r="E52" s="11" t="s">
        <v>122</v>
      </c>
      <c r="F52" s="11" t="s">
        <v>123</v>
      </c>
      <c r="G52" s="11" t="s">
        <v>13</v>
      </c>
      <c r="H52" s="11">
        <v>20</v>
      </c>
    </row>
    <row r="53" spans="3:8" s="6" customFormat="1" ht="24">
      <c r="C53" s="8" t="s">
        <v>60</v>
      </c>
      <c r="D53" s="11">
        <v>83101500</v>
      </c>
      <c r="E53" s="11" t="s">
        <v>124</v>
      </c>
      <c r="F53" s="11" t="s">
        <v>125</v>
      </c>
      <c r="G53" s="11" t="s">
        <v>13</v>
      </c>
      <c r="H53" s="11">
        <v>20</v>
      </c>
    </row>
    <row r="54" spans="3:8" s="6" customFormat="1" ht="60">
      <c r="C54" s="8" t="s">
        <v>61</v>
      </c>
      <c r="D54" s="11">
        <v>83101500</v>
      </c>
      <c r="E54" s="11" t="s">
        <v>126</v>
      </c>
      <c r="F54" s="11" t="s">
        <v>127</v>
      </c>
      <c r="G54" s="11" t="s">
        <v>70</v>
      </c>
      <c r="H54" s="11">
        <v>1</v>
      </c>
    </row>
    <row r="55" spans="3:8">
      <c r="C55" s="5"/>
      <c r="D55" s="5"/>
    </row>
    <row r="56" spans="3:8" ht="36" customHeight="1">
      <c r="C56" s="112" t="s">
        <v>2</v>
      </c>
      <c r="D56" s="112"/>
      <c r="E56" s="112"/>
      <c r="F56" s="112"/>
      <c r="G56" s="112"/>
      <c r="H56" s="112"/>
    </row>
    <row r="57" spans="3:8" ht="16">
      <c r="C57" s="1"/>
      <c r="D57" s="1"/>
    </row>
    <row r="58" spans="3:8" ht="40" customHeight="1">
      <c r="C58" s="1"/>
      <c r="D58" s="1"/>
    </row>
    <row r="59" spans="3:8" ht="91" customHeight="1">
      <c r="C59" s="110" t="s">
        <v>181</v>
      </c>
      <c r="D59" s="111"/>
      <c r="E59" s="111"/>
      <c r="F59" s="111"/>
      <c r="G59" s="111"/>
      <c r="H59" s="111"/>
    </row>
    <row r="60" spans="3:8">
      <c r="C60" s="3"/>
      <c r="D60" s="3"/>
    </row>
    <row r="61" spans="3:8">
      <c r="C61" s="3"/>
      <c r="D61" s="3"/>
    </row>
    <row r="62" spans="3:8">
      <c r="C62" s="3"/>
      <c r="D62" s="3"/>
    </row>
    <row r="63" spans="3:8">
      <c r="C63" s="3"/>
      <c r="D63" s="3"/>
    </row>
  </sheetData>
  <mergeCells count="8">
    <mergeCell ref="C2:H2"/>
    <mergeCell ref="C5:H5"/>
    <mergeCell ref="C10:H10"/>
    <mergeCell ref="C59:H59"/>
    <mergeCell ref="C56:H56"/>
    <mergeCell ref="D14:H14"/>
    <mergeCell ref="D21:H21"/>
    <mergeCell ref="D47:H47"/>
  </mergeCells>
  <pageMargins left="0.51" right="0.33" top="0.55118110236220474" bottom="0.51181102362204722" header="0.31496062992125984" footer="0.31496062992125984"/>
  <pageSetup paperSize="5" scale="84" orientation="portrait" r:id="rId1"/>
  <headerFooter>
    <oddFooter>&amp;CPág.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M70"/>
  <sheetViews>
    <sheetView showGridLines="0" tabSelected="1" view="pageBreakPreview" topLeftCell="F50" zoomScale="137" zoomScaleNormal="85" workbookViewId="0">
      <selection activeCell="J60" sqref="J60"/>
    </sheetView>
  </sheetViews>
  <sheetFormatPr baseColWidth="10" defaultRowHeight="15"/>
  <cols>
    <col min="1" max="1" width="4" customWidth="1"/>
    <col min="2" max="2" width="2.5" customWidth="1"/>
    <col min="3" max="3" width="7.1640625" customWidth="1"/>
    <col min="4" max="4" width="12.33203125" customWidth="1"/>
    <col min="5" max="5" width="29.33203125" customWidth="1"/>
    <col min="6" max="6" width="34.33203125" customWidth="1"/>
    <col min="7" max="7" width="8.83203125" customWidth="1"/>
    <col min="8" max="8" width="21" customWidth="1"/>
    <col min="9" max="9" width="18.5" style="16" customWidth="1"/>
    <col min="10" max="10" width="21.5" style="16" customWidth="1"/>
    <col min="13" max="13" width="11.83203125" bestFit="1" customWidth="1"/>
  </cols>
  <sheetData>
    <row r="2" spans="2:11">
      <c r="B2" s="7"/>
      <c r="C2" s="116" t="s">
        <v>3</v>
      </c>
      <c r="D2" s="116"/>
      <c r="E2" s="116"/>
      <c r="F2" s="116"/>
      <c r="G2" s="116"/>
      <c r="H2" s="116"/>
      <c r="I2" s="116"/>
      <c r="J2" s="116"/>
    </row>
    <row r="3" spans="2:11">
      <c r="C3" s="4"/>
    </row>
    <row r="4" spans="2:11">
      <c r="C4" s="5"/>
    </row>
    <row r="5" spans="2:11" ht="16">
      <c r="C5" s="117" t="s">
        <v>129</v>
      </c>
      <c r="D5" s="117"/>
      <c r="E5" s="117"/>
      <c r="F5" s="117"/>
      <c r="G5" s="117"/>
      <c r="H5" s="117"/>
    </row>
    <row r="6" spans="2:11">
      <c r="C6" s="2" t="s">
        <v>0</v>
      </c>
      <c r="D6" s="2"/>
    </row>
    <row r="7" spans="2:11">
      <c r="C7" s="2" t="s">
        <v>130</v>
      </c>
      <c r="D7" s="2"/>
    </row>
    <row r="8" spans="2:11">
      <c r="C8" s="5"/>
      <c r="D8" s="5"/>
    </row>
    <row r="9" spans="2:11">
      <c r="C9" s="5"/>
      <c r="D9" s="5"/>
    </row>
    <row r="10" spans="2:11" ht="16">
      <c r="C10" s="117" t="s">
        <v>131</v>
      </c>
      <c r="D10" s="117"/>
      <c r="E10" s="117"/>
      <c r="F10" s="117"/>
      <c r="G10" s="117"/>
      <c r="H10" s="117"/>
    </row>
    <row r="11" spans="2:11" ht="16">
      <c r="C11" s="1"/>
    </row>
    <row r="12" spans="2:11" ht="69.75" customHeight="1">
      <c r="C12" s="120" t="s">
        <v>4</v>
      </c>
      <c r="D12" s="120"/>
      <c r="E12" s="120"/>
      <c r="F12" s="120"/>
      <c r="G12" s="120"/>
      <c r="H12" s="120"/>
      <c r="I12" s="120"/>
      <c r="J12" s="120"/>
      <c r="K12" s="109"/>
    </row>
    <row r="13" spans="2:11">
      <c r="C13" s="5"/>
    </row>
    <row r="14" spans="2:11">
      <c r="C14" s="5"/>
    </row>
    <row r="15" spans="2:11" s="6" customFormat="1" ht="24">
      <c r="C15" s="8" t="s">
        <v>10</v>
      </c>
      <c r="D15" s="8" t="s">
        <v>11</v>
      </c>
      <c r="E15" s="8" t="s">
        <v>1</v>
      </c>
      <c r="F15" s="8" t="s">
        <v>9</v>
      </c>
      <c r="G15" s="8" t="s">
        <v>7</v>
      </c>
      <c r="H15" s="8" t="s">
        <v>8</v>
      </c>
      <c r="I15" s="17" t="s">
        <v>19</v>
      </c>
      <c r="J15" s="17" t="s">
        <v>6</v>
      </c>
    </row>
    <row r="16" spans="2:11" s="6" customFormat="1" ht="16.75" customHeight="1">
      <c r="C16" s="8">
        <v>1</v>
      </c>
      <c r="D16" s="113" t="s">
        <v>54</v>
      </c>
      <c r="E16" s="114"/>
      <c r="F16" s="114"/>
      <c r="G16" s="114"/>
      <c r="H16" s="114"/>
      <c r="I16" s="114"/>
      <c r="J16" s="115"/>
    </row>
    <row r="17" spans="3:13" s="6" customFormat="1" ht="132">
      <c r="C17" s="11" t="s">
        <v>20</v>
      </c>
      <c r="D17" s="11">
        <v>30151700</v>
      </c>
      <c r="E17" s="11" t="s">
        <v>62</v>
      </c>
      <c r="F17" s="11" t="s">
        <v>63</v>
      </c>
      <c r="G17" s="11" t="s">
        <v>13</v>
      </c>
      <c r="H17" s="11">
        <v>40</v>
      </c>
      <c r="I17" s="14">
        <f>+M17</f>
        <v>352000</v>
      </c>
      <c r="J17" s="14">
        <f>+I17*H17</f>
        <v>14080000</v>
      </c>
      <c r="M17" s="13">
        <v>352000</v>
      </c>
    </row>
    <row r="18" spans="3:13" s="6" customFormat="1" ht="108">
      <c r="C18" s="11" t="s">
        <v>21</v>
      </c>
      <c r="D18" s="11">
        <v>30151700</v>
      </c>
      <c r="E18" s="11" t="s">
        <v>64</v>
      </c>
      <c r="F18" s="11" t="s">
        <v>65</v>
      </c>
      <c r="G18" s="11" t="s">
        <v>13</v>
      </c>
      <c r="H18" s="11">
        <v>85</v>
      </c>
      <c r="I18" s="14">
        <f t="shared" ref="I18:I22" si="0">+M18</f>
        <v>15000</v>
      </c>
      <c r="J18" s="14">
        <f t="shared" ref="J18:J22" si="1">+I18*H18</f>
        <v>1275000</v>
      </c>
      <c r="M18" s="13">
        <v>15000</v>
      </c>
    </row>
    <row r="19" spans="3:13" s="6" customFormat="1" ht="72">
      <c r="C19" s="11" t="s">
        <v>22</v>
      </c>
      <c r="D19" s="11">
        <v>70171701</v>
      </c>
      <c r="E19" s="11" t="s">
        <v>66</v>
      </c>
      <c r="F19" s="11" t="s">
        <v>67</v>
      </c>
      <c r="G19" s="11" t="s">
        <v>27</v>
      </c>
      <c r="H19" s="11">
        <v>5</v>
      </c>
      <c r="I19" s="14">
        <f t="shared" si="0"/>
        <v>73500</v>
      </c>
      <c r="J19" s="14">
        <f t="shared" si="1"/>
        <v>367500</v>
      </c>
      <c r="M19" s="13">
        <v>73500</v>
      </c>
    </row>
    <row r="20" spans="3:13" s="6" customFormat="1" ht="192">
      <c r="C20" s="11" t="s">
        <v>23</v>
      </c>
      <c r="D20" s="11">
        <v>72141209</v>
      </c>
      <c r="E20" s="11" t="s">
        <v>68</v>
      </c>
      <c r="F20" s="11" t="s">
        <v>69</v>
      </c>
      <c r="G20" s="11" t="s">
        <v>70</v>
      </c>
      <c r="H20" s="11">
        <v>1</v>
      </c>
      <c r="I20" s="14">
        <f t="shared" si="0"/>
        <v>59800000</v>
      </c>
      <c r="J20" s="14">
        <f t="shared" si="1"/>
        <v>59800000</v>
      </c>
      <c r="M20" s="13">
        <v>59800000</v>
      </c>
    </row>
    <row r="21" spans="3:13" s="6" customFormat="1">
      <c r="C21" s="11" t="s">
        <v>24</v>
      </c>
      <c r="D21" s="11">
        <v>72153507</v>
      </c>
      <c r="E21" s="11" t="s">
        <v>71</v>
      </c>
      <c r="F21" s="11" t="s">
        <v>72</v>
      </c>
      <c r="G21" s="11" t="s">
        <v>27</v>
      </c>
      <c r="H21" s="11">
        <v>20</v>
      </c>
      <c r="I21" s="14">
        <f t="shared" si="0"/>
        <v>6000</v>
      </c>
      <c r="J21" s="14">
        <f t="shared" si="1"/>
        <v>120000</v>
      </c>
      <c r="M21" s="13">
        <v>6000</v>
      </c>
    </row>
    <row r="22" spans="3:13" s="6" customFormat="1">
      <c r="C22" s="11" t="s">
        <v>25</v>
      </c>
      <c r="D22" s="11">
        <v>72153508</v>
      </c>
      <c r="E22" s="11" t="s">
        <v>73</v>
      </c>
      <c r="F22" s="11" t="s">
        <v>73</v>
      </c>
      <c r="G22" s="11" t="s">
        <v>12</v>
      </c>
      <c r="H22" s="11">
        <v>20</v>
      </c>
      <c r="I22" s="14">
        <f t="shared" si="0"/>
        <v>1000</v>
      </c>
      <c r="J22" s="14">
        <f t="shared" si="1"/>
        <v>20000</v>
      </c>
      <c r="M22" s="13">
        <v>1000</v>
      </c>
    </row>
    <row r="23" spans="3:13" s="6" customFormat="1" ht="20.5" customHeight="1">
      <c r="C23" s="8">
        <v>2</v>
      </c>
      <c r="D23" s="113" t="s">
        <v>37</v>
      </c>
      <c r="E23" s="114"/>
      <c r="F23" s="114"/>
      <c r="G23" s="114"/>
      <c r="H23" s="20"/>
      <c r="I23" s="20"/>
      <c r="J23" s="21"/>
      <c r="M23" s="13">
        <v>0</v>
      </c>
    </row>
    <row r="24" spans="3:13" s="6" customFormat="1" ht="36">
      <c r="C24" s="11" t="s">
        <v>26</v>
      </c>
      <c r="D24" s="11">
        <v>72151900</v>
      </c>
      <c r="E24" s="11" t="s">
        <v>74</v>
      </c>
      <c r="F24" s="11" t="s">
        <v>75</v>
      </c>
      <c r="G24" s="11" t="s">
        <v>70</v>
      </c>
      <c r="H24" s="11">
        <v>1</v>
      </c>
      <c r="I24" s="14">
        <f>+M24</f>
        <v>520000</v>
      </c>
      <c r="J24" s="14">
        <f>+I24*H24</f>
        <v>520000</v>
      </c>
      <c r="M24" s="13">
        <v>520000</v>
      </c>
    </row>
    <row r="25" spans="3:13" s="6" customFormat="1" ht="36">
      <c r="C25" s="11" t="s">
        <v>28</v>
      </c>
      <c r="D25" s="11">
        <v>72151900</v>
      </c>
      <c r="E25" s="11" t="s">
        <v>76</v>
      </c>
      <c r="F25" s="11" t="s">
        <v>77</v>
      </c>
      <c r="G25" s="11" t="s">
        <v>70</v>
      </c>
      <c r="H25" s="11">
        <v>1</v>
      </c>
      <c r="I25" s="14">
        <f t="shared" ref="I25:I48" si="2">+M25</f>
        <v>650000</v>
      </c>
      <c r="J25" s="14">
        <f t="shared" ref="J25:J48" si="3">+I25*H25</f>
        <v>650000</v>
      </c>
      <c r="M25" s="13">
        <v>650000</v>
      </c>
    </row>
    <row r="26" spans="3:13" s="6" customFormat="1" ht="36">
      <c r="C26" s="11" t="s">
        <v>29</v>
      </c>
      <c r="D26" s="11">
        <v>72151900</v>
      </c>
      <c r="E26" s="11" t="s">
        <v>78</v>
      </c>
      <c r="F26" s="11" t="s">
        <v>79</v>
      </c>
      <c r="G26" s="11" t="s">
        <v>70</v>
      </c>
      <c r="H26" s="11">
        <v>1</v>
      </c>
      <c r="I26" s="14">
        <f t="shared" si="2"/>
        <v>455000</v>
      </c>
      <c r="J26" s="14">
        <f t="shared" si="3"/>
        <v>455000</v>
      </c>
      <c r="M26" s="13">
        <v>455000</v>
      </c>
    </row>
    <row r="27" spans="3:13" s="6" customFormat="1" ht="36">
      <c r="C27" s="11" t="s">
        <v>30</v>
      </c>
      <c r="D27" s="11">
        <v>72151900</v>
      </c>
      <c r="E27" s="11" t="s">
        <v>80</v>
      </c>
      <c r="F27" s="11" t="s">
        <v>81</v>
      </c>
      <c r="G27" s="11" t="s">
        <v>70</v>
      </c>
      <c r="H27" s="11">
        <v>1</v>
      </c>
      <c r="I27" s="14">
        <f t="shared" si="2"/>
        <v>455000</v>
      </c>
      <c r="J27" s="14">
        <f t="shared" si="3"/>
        <v>455000</v>
      </c>
      <c r="M27" s="13">
        <v>455000</v>
      </c>
    </row>
    <row r="28" spans="3:13" s="6" customFormat="1" ht="36">
      <c r="C28" s="11" t="s">
        <v>31</v>
      </c>
      <c r="D28" s="11">
        <v>72151900</v>
      </c>
      <c r="E28" s="11" t="s">
        <v>80</v>
      </c>
      <c r="F28" s="11" t="s">
        <v>79</v>
      </c>
      <c r="G28" s="11" t="s">
        <v>70</v>
      </c>
      <c r="H28" s="11">
        <v>1</v>
      </c>
      <c r="I28" s="14">
        <f t="shared" si="2"/>
        <v>455000</v>
      </c>
      <c r="J28" s="14">
        <f t="shared" si="3"/>
        <v>455000</v>
      </c>
      <c r="M28" s="13">
        <v>455000</v>
      </c>
    </row>
    <row r="29" spans="3:13" s="6" customFormat="1" ht="36">
      <c r="C29" s="11" t="s">
        <v>32</v>
      </c>
      <c r="D29" s="11">
        <v>72151900</v>
      </c>
      <c r="E29" s="11" t="s">
        <v>82</v>
      </c>
      <c r="F29" s="11" t="s">
        <v>83</v>
      </c>
      <c r="G29" s="11" t="s">
        <v>70</v>
      </c>
      <c r="H29" s="11">
        <v>1</v>
      </c>
      <c r="I29" s="14">
        <f t="shared" si="2"/>
        <v>520000</v>
      </c>
      <c r="J29" s="14">
        <f t="shared" si="3"/>
        <v>520000</v>
      </c>
      <c r="M29" s="13">
        <v>520000</v>
      </c>
    </row>
    <row r="30" spans="3:13" s="6" customFormat="1" ht="36">
      <c r="C30" s="11" t="s">
        <v>33</v>
      </c>
      <c r="D30" s="11">
        <v>72151900</v>
      </c>
      <c r="E30" s="11" t="s">
        <v>84</v>
      </c>
      <c r="F30" s="11" t="s">
        <v>85</v>
      </c>
      <c r="G30" s="11" t="s">
        <v>70</v>
      </c>
      <c r="H30" s="11">
        <v>1</v>
      </c>
      <c r="I30" s="14">
        <f t="shared" si="2"/>
        <v>520000</v>
      </c>
      <c r="J30" s="14">
        <f t="shared" si="3"/>
        <v>520000</v>
      </c>
      <c r="M30" s="13">
        <v>520000</v>
      </c>
    </row>
    <row r="31" spans="3:13" s="6" customFormat="1" ht="36">
      <c r="C31" s="11" t="s">
        <v>34</v>
      </c>
      <c r="D31" s="11">
        <v>72151900</v>
      </c>
      <c r="E31" s="11" t="s">
        <v>86</v>
      </c>
      <c r="F31" s="11" t="s">
        <v>87</v>
      </c>
      <c r="G31" s="11" t="s">
        <v>70</v>
      </c>
      <c r="H31" s="11">
        <v>1</v>
      </c>
      <c r="I31" s="14">
        <f t="shared" si="2"/>
        <v>650000</v>
      </c>
      <c r="J31" s="14">
        <f t="shared" si="3"/>
        <v>650000</v>
      </c>
      <c r="M31" s="13">
        <v>650000</v>
      </c>
    </row>
    <row r="32" spans="3:13" s="6" customFormat="1" ht="36">
      <c r="C32" s="11" t="s">
        <v>35</v>
      </c>
      <c r="D32" s="11">
        <v>72151900</v>
      </c>
      <c r="E32" s="11" t="s">
        <v>88</v>
      </c>
      <c r="F32" s="11" t="s">
        <v>89</v>
      </c>
      <c r="G32" s="11" t="s">
        <v>70</v>
      </c>
      <c r="H32" s="11">
        <v>1</v>
      </c>
      <c r="I32" s="14">
        <f t="shared" si="2"/>
        <v>455000</v>
      </c>
      <c r="J32" s="14">
        <f t="shared" si="3"/>
        <v>455000</v>
      </c>
      <c r="M32" s="13">
        <v>455000</v>
      </c>
    </row>
    <row r="33" spans="3:13" s="6" customFormat="1" ht="36">
      <c r="C33" s="11" t="s">
        <v>36</v>
      </c>
      <c r="D33" s="11">
        <v>72151900</v>
      </c>
      <c r="E33" s="11" t="s">
        <v>90</v>
      </c>
      <c r="F33" s="11" t="s">
        <v>91</v>
      </c>
      <c r="G33" s="11" t="s">
        <v>70</v>
      </c>
      <c r="H33" s="11">
        <v>1</v>
      </c>
      <c r="I33" s="14">
        <f t="shared" si="2"/>
        <v>520000</v>
      </c>
      <c r="J33" s="14">
        <f t="shared" si="3"/>
        <v>520000</v>
      </c>
      <c r="M33" s="13">
        <v>520000</v>
      </c>
    </row>
    <row r="34" spans="3:13" s="6" customFormat="1" ht="36">
      <c r="C34" s="11" t="s">
        <v>38</v>
      </c>
      <c r="D34" s="11">
        <v>72151900</v>
      </c>
      <c r="E34" s="11" t="s">
        <v>92</v>
      </c>
      <c r="F34" s="11" t="s">
        <v>93</v>
      </c>
      <c r="G34" s="11" t="s">
        <v>70</v>
      </c>
      <c r="H34" s="11">
        <v>1</v>
      </c>
      <c r="I34" s="14">
        <f t="shared" si="2"/>
        <v>715000</v>
      </c>
      <c r="J34" s="14">
        <f t="shared" si="3"/>
        <v>715000</v>
      </c>
      <c r="M34" s="13">
        <v>715000</v>
      </c>
    </row>
    <row r="35" spans="3:13" s="6" customFormat="1" ht="36">
      <c r="C35" s="11" t="s">
        <v>39</v>
      </c>
      <c r="D35" s="11">
        <v>72151900</v>
      </c>
      <c r="E35" s="11" t="s">
        <v>92</v>
      </c>
      <c r="F35" s="11" t="s">
        <v>94</v>
      </c>
      <c r="G35" s="11" t="s">
        <v>70</v>
      </c>
      <c r="H35" s="11">
        <v>1</v>
      </c>
      <c r="I35" s="14">
        <f t="shared" si="2"/>
        <v>780000</v>
      </c>
      <c r="J35" s="14">
        <f t="shared" si="3"/>
        <v>780000</v>
      </c>
      <c r="M35" s="13">
        <v>780000</v>
      </c>
    </row>
    <row r="36" spans="3:13" s="6" customFormat="1" ht="36">
      <c r="C36" s="11" t="s">
        <v>40</v>
      </c>
      <c r="D36" s="11">
        <v>72151900</v>
      </c>
      <c r="E36" s="11" t="s">
        <v>95</v>
      </c>
      <c r="F36" s="11" t="s">
        <v>96</v>
      </c>
      <c r="G36" s="11" t="s">
        <v>70</v>
      </c>
      <c r="H36" s="11">
        <v>1</v>
      </c>
      <c r="I36" s="14">
        <f t="shared" si="2"/>
        <v>520000</v>
      </c>
      <c r="J36" s="14">
        <f t="shared" si="3"/>
        <v>520000</v>
      </c>
      <c r="M36" s="13">
        <v>520000</v>
      </c>
    </row>
    <row r="37" spans="3:13" s="6" customFormat="1" ht="36">
      <c r="C37" s="11" t="s">
        <v>41</v>
      </c>
      <c r="D37" s="11">
        <v>72151900</v>
      </c>
      <c r="E37" s="11" t="s">
        <v>95</v>
      </c>
      <c r="F37" s="11" t="s">
        <v>97</v>
      </c>
      <c r="G37" s="11" t="s">
        <v>70</v>
      </c>
      <c r="H37" s="11">
        <v>1</v>
      </c>
      <c r="I37" s="14">
        <f t="shared" si="2"/>
        <v>520000</v>
      </c>
      <c r="J37" s="14">
        <f t="shared" si="3"/>
        <v>520000</v>
      </c>
      <c r="M37" s="13">
        <v>520000</v>
      </c>
    </row>
    <row r="38" spans="3:13" s="6" customFormat="1" ht="36">
      <c r="C38" s="11" t="s">
        <v>42</v>
      </c>
      <c r="D38" s="11">
        <v>72151900</v>
      </c>
      <c r="E38" s="11" t="s">
        <v>98</v>
      </c>
      <c r="F38" s="11" t="s">
        <v>96</v>
      </c>
      <c r="G38" s="11" t="s">
        <v>70</v>
      </c>
      <c r="H38" s="11">
        <v>1</v>
      </c>
      <c r="I38" s="14">
        <f t="shared" si="2"/>
        <v>520000</v>
      </c>
      <c r="J38" s="14">
        <f t="shared" si="3"/>
        <v>520000</v>
      </c>
      <c r="M38" s="13">
        <v>520000</v>
      </c>
    </row>
    <row r="39" spans="3:13" s="6" customFormat="1" ht="36">
      <c r="C39" s="11" t="s">
        <v>43</v>
      </c>
      <c r="D39" s="11">
        <v>72151900</v>
      </c>
      <c r="E39" s="11" t="s">
        <v>99</v>
      </c>
      <c r="F39" s="11" t="s">
        <v>100</v>
      </c>
      <c r="G39" s="11" t="s">
        <v>70</v>
      </c>
      <c r="H39" s="11">
        <v>1</v>
      </c>
      <c r="I39" s="14">
        <f t="shared" si="2"/>
        <v>520000</v>
      </c>
      <c r="J39" s="14">
        <f t="shared" si="3"/>
        <v>520000</v>
      </c>
      <c r="M39" s="13">
        <v>520000</v>
      </c>
    </row>
    <row r="40" spans="3:13" s="6" customFormat="1" ht="36">
      <c r="C40" s="11" t="s">
        <v>44</v>
      </c>
      <c r="D40" s="11">
        <v>72151900</v>
      </c>
      <c r="E40" s="11" t="s">
        <v>101</v>
      </c>
      <c r="F40" s="11" t="s">
        <v>102</v>
      </c>
      <c r="G40" s="11" t="s">
        <v>70</v>
      </c>
      <c r="H40" s="11">
        <v>1</v>
      </c>
      <c r="I40" s="14">
        <f t="shared" si="2"/>
        <v>585000</v>
      </c>
      <c r="J40" s="14">
        <f t="shared" si="3"/>
        <v>585000</v>
      </c>
      <c r="M40" s="13">
        <v>585000</v>
      </c>
    </row>
    <row r="41" spans="3:13" s="6" customFormat="1" ht="36">
      <c r="C41" s="11" t="s">
        <v>45</v>
      </c>
      <c r="D41" s="11">
        <v>72151900</v>
      </c>
      <c r="E41" s="11" t="s">
        <v>103</v>
      </c>
      <c r="F41" s="11" t="s">
        <v>104</v>
      </c>
      <c r="G41" s="11" t="s">
        <v>70</v>
      </c>
      <c r="H41" s="11">
        <v>1</v>
      </c>
      <c r="I41" s="14">
        <f t="shared" si="2"/>
        <v>650000</v>
      </c>
      <c r="J41" s="14">
        <f t="shared" si="3"/>
        <v>650000</v>
      </c>
      <c r="M41" s="13">
        <v>650000</v>
      </c>
    </row>
    <row r="42" spans="3:13" s="6" customFormat="1" ht="36">
      <c r="C42" s="11" t="s">
        <v>46</v>
      </c>
      <c r="D42" s="11">
        <v>72151900</v>
      </c>
      <c r="E42" s="11" t="s">
        <v>105</v>
      </c>
      <c r="F42" s="11" t="s">
        <v>106</v>
      </c>
      <c r="G42" s="11" t="s">
        <v>70</v>
      </c>
      <c r="H42" s="11">
        <v>1</v>
      </c>
      <c r="I42" s="14">
        <f t="shared" si="2"/>
        <v>520000</v>
      </c>
      <c r="J42" s="14">
        <f t="shared" si="3"/>
        <v>520000</v>
      </c>
      <c r="M42" s="13">
        <v>520000</v>
      </c>
    </row>
    <row r="43" spans="3:13" s="6" customFormat="1" ht="36">
      <c r="C43" s="11" t="s">
        <v>47</v>
      </c>
      <c r="D43" s="11">
        <v>72151900</v>
      </c>
      <c r="E43" s="11" t="s">
        <v>107</v>
      </c>
      <c r="F43" s="11" t="s">
        <v>108</v>
      </c>
      <c r="G43" s="11" t="s">
        <v>70</v>
      </c>
      <c r="H43" s="11">
        <v>1</v>
      </c>
      <c r="I43" s="14">
        <f t="shared" si="2"/>
        <v>520000</v>
      </c>
      <c r="J43" s="14">
        <f t="shared" si="3"/>
        <v>520000</v>
      </c>
      <c r="M43" s="13">
        <v>520000</v>
      </c>
    </row>
    <row r="44" spans="3:13" s="6" customFormat="1" ht="36">
      <c r="C44" s="11" t="s">
        <v>48</v>
      </c>
      <c r="D44" s="11">
        <v>72151900</v>
      </c>
      <c r="E44" s="11" t="s">
        <v>109</v>
      </c>
      <c r="F44" s="11" t="s">
        <v>108</v>
      </c>
      <c r="G44" s="11" t="s">
        <v>70</v>
      </c>
      <c r="H44" s="11">
        <v>1</v>
      </c>
      <c r="I44" s="14">
        <f t="shared" si="2"/>
        <v>494000</v>
      </c>
      <c r="J44" s="14">
        <f t="shared" si="3"/>
        <v>494000</v>
      </c>
      <c r="M44" s="13">
        <v>494000</v>
      </c>
    </row>
    <row r="45" spans="3:13" s="6" customFormat="1" ht="36">
      <c r="C45" s="11" t="s">
        <v>49</v>
      </c>
      <c r="D45" s="11">
        <v>72151900</v>
      </c>
      <c r="E45" s="11" t="s">
        <v>110</v>
      </c>
      <c r="F45" s="11" t="s">
        <v>111</v>
      </c>
      <c r="G45" s="11" t="s">
        <v>70</v>
      </c>
      <c r="H45" s="11">
        <v>1</v>
      </c>
      <c r="I45" s="14">
        <f t="shared" si="2"/>
        <v>494000</v>
      </c>
      <c r="J45" s="14">
        <f t="shared" si="3"/>
        <v>494000</v>
      </c>
      <c r="M45" s="13">
        <v>494000</v>
      </c>
    </row>
    <row r="46" spans="3:13" s="6" customFormat="1" ht="36">
      <c r="C46" s="11" t="s">
        <v>50</v>
      </c>
      <c r="D46" s="11">
        <v>72151900</v>
      </c>
      <c r="E46" s="11" t="s">
        <v>112</v>
      </c>
      <c r="F46" s="11" t="s">
        <v>113</v>
      </c>
      <c r="G46" s="11" t="s">
        <v>70</v>
      </c>
      <c r="H46" s="11">
        <v>1</v>
      </c>
      <c r="I46" s="14">
        <f t="shared" si="2"/>
        <v>520000</v>
      </c>
      <c r="J46" s="14">
        <f t="shared" si="3"/>
        <v>520000</v>
      </c>
      <c r="M46" s="13">
        <v>520000</v>
      </c>
    </row>
    <row r="47" spans="3:13" s="6" customFormat="1" ht="36">
      <c r="C47" s="11" t="s">
        <v>51</v>
      </c>
      <c r="D47" s="11">
        <v>72151900</v>
      </c>
      <c r="E47" s="11" t="s">
        <v>112</v>
      </c>
      <c r="F47" s="11" t="s">
        <v>114</v>
      </c>
      <c r="G47" s="11" t="s">
        <v>70</v>
      </c>
      <c r="H47" s="11">
        <v>1</v>
      </c>
      <c r="I47" s="14">
        <f t="shared" si="2"/>
        <v>845000</v>
      </c>
      <c r="J47" s="14">
        <f t="shared" si="3"/>
        <v>845000</v>
      </c>
      <c r="M47" s="13">
        <v>845000</v>
      </c>
    </row>
    <row r="48" spans="3:13" s="6" customFormat="1" ht="36">
      <c r="C48" s="11" t="s">
        <v>52</v>
      </c>
      <c r="D48" s="11">
        <v>72151900</v>
      </c>
      <c r="E48" s="11" t="s">
        <v>112</v>
      </c>
      <c r="F48" s="11" t="s">
        <v>115</v>
      </c>
      <c r="G48" s="11" t="s">
        <v>70</v>
      </c>
      <c r="H48" s="11">
        <v>1</v>
      </c>
      <c r="I48" s="14">
        <f t="shared" si="2"/>
        <v>845000</v>
      </c>
      <c r="J48" s="14">
        <f t="shared" si="3"/>
        <v>845000</v>
      </c>
      <c r="M48" s="13">
        <v>845000</v>
      </c>
    </row>
    <row r="49" spans="3:13" s="6" customFormat="1" ht="20.5" customHeight="1">
      <c r="C49" s="11">
        <v>3</v>
      </c>
      <c r="D49" s="113" t="s">
        <v>53</v>
      </c>
      <c r="E49" s="114"/>
      <c r="F49" s="114"/>
      <c r="G49" s="114"/>
      <c r="H49" s="114"/>
      <c r="I49" s="20"/>
      <c r="J49" s="21"/>
      <c r="M49" s="13">
        <v>0</v>
      </c>
    </row>
    <row r="50" spans="3:13" s="6" customFormat="1" ht="72">
      <c r="C50" s="11" t="s">
        <v>55</v>
      </c>
      <c r="D50" s="11">
        <v>83101500</v>
      </c>
      <c r="E50" s="11" t="s">
        <v>116</v>
      </c>
      <c r="F50" s="11" t="s">
        <v>117</v>
      </c>
      <c r="G50" s="11" t="s">
        <v>70</v>
      </c>
      <c r="H50" s="11">
        <v>1</v>
      </c>
      <c r="I50" s="14">
        <f>+M50</f>
        <v>800000</v>
      </c>
      <c r="J50" s="14">
        <f>+I50*H50</f>
        <v>800000</v>
      </c>
      <c r="M50" s="13">
        <v>800000</v>
      </c>
    </row>
    <row r="51" spans="3:13" s="6" customFormat="1" ht="72">
      <c r="C51" s="11" t="s">
        <v>56</v>
      </c>
      <c r="D51" s="11">
        <v>83101500</v>
      </c>
      <c r="E51" s="11" t="s">
        <v>118</v>
      </c>
      <c r="F51" s="11" t="s">
        <v>67</v>
      </c>
      <c r="G51" s="11" t="s">
        <v>70</v>
      </c>
      <c r="H51" s="11">
        <v>7</v>
      </c>
      <c r="I51" s="14">
        <f t="shared" ref="I51:I56" si="4">+M51</f>
        <v>800000</v>
      </c>
      <c r="J51" s="14">
        <f t="shared" ref="J51:J56" si="5">+I51*H51</f>
        <v>5600000</v>
      </c>
      <c r="M51" s="13">
        <v>800000</v>
      </c>
    </row>
    <row r="52" spans="3:13" s="6" customFormat="1" ht="24">
      <c r="C52" s="11" t="s">
        <v>57</v>
      </c>
      <c r="D52" s="11">
        <v>83101500</v>
      </c>
      <c r="E52" s="11" t="s">
        <v>119</v>
      </c>
      <c r="F52" s="11" t="s">
        <v>119</v>
      </c>
      <c r="G52" s="11" t="s">
        <v>13</v>
      </c>
      <c r="H52" s="11">
        <v>85</v>
      </c>
      <c r="I52" s="14">
        <f t="shared" si="4"/>
        <v>20000</v>
      </c>
      <c r="J52" s="14">
        <f t="shared" si="5"/>
        <v>1700000</v>
      </c>
      <c r="M52" s="13">
        <v>20000</v>
      </c>
    </row>
    <row r="53" spans="3:13" s="6" customFormat="1" ht="24">
      <c r="C53" s="11" t="s">
        <v>58</v>
      </c>
      <c r="D53" s="11">
        <v>83101500</v>
      </c>
      <c r="E53" s="11" t="s">
        <v>120</v>
      </c>
      <c r="F53" s="11" t="s">
        <v>121</v>
      </c>
      <c r="G53" s="11" t="s">
        <v>13</v>
      </c>
      <c r="H53" s="11">
        <v>23.89</v>
      </c>
      <c r="I53" s="14">
        <f t="shared" si="4"/>
        <v>51350</v>
      </c>
      <c r="J53" s="14">
        <f t="shared" si="5"/>
        <v>1226751.5</v>
      </c>
      <c r="M53" s="13">
        <v>51350</v>
      </c>
    </row>
    <row r="54" spans="3:13" s="6" customFormat="1" ht="24">
      <c r="C54" s="11" t="s">
        <v>59</v>
      </c>
      <c r="D54" s="11">
        <v>83101500</v>
      </c>
      <c r="E54" s="11" t="s">
        <v>122</v>
      </c>
      <c r="F54" s="11" t="s">
        <v>123</v>
      </c>
      <c r="G54" s="11" t="s">
        <v>13</v>
      </c>
      <c r="H54" s="11">
        <v>20</v>
      </c>
      <c r="I54" s="14">
        <f t="shared" si="4"/>
        <v>61350</v>
      </c>
      <c r="J54" s="14">
        <f t="shared" si="5"/>
        <v>1227000</v>
      </c>
      <c r="M54" s="13">
        <v>61350</v>
      </c>
    </row>
    <row r="55" spans="3:13" s="6" customFormat="1" ht="24">
      <c r="C55" s="11" t="s">
        <v>60</v>
      </c>
      <c r="D55" s="11">
        <v>83101500</v>
      </c>
      <c r="E55" s="11" t="s">
        <v>124</v>
      </c>
      <c r="F55" s="11" t="s">
        <v>125</v>
      </c>
      <c r="G55" s="11" t="s">
        <v>13</v>
      </c>
      <c r="H55" s="11">
        <v>20</v>
      </c>
      <c r="I55" s="14">
        <f t="shared" si="4"/>
        <v>98500</v>
      </c>
      <c r="J55" s="14">
        <f t="shared" si="5"/>
        <v>1970000</v>
      </c>
      <c r="M55" s="13">
        <v>98500</v>
      </c>
    </row>
    <row r="56" spans="3:13" s="6" customFormat="1" ht="48">
      <c r="C56" s="11" t="s">
        <v>61</v>
      </c>
      <c r="D56" s="11">
        <v>83101500</v>
      </c>
      <c r="E56" s="11" t="s">
        <v>126</v>
      </c>
      <c r="F56" s="11" t="s">
        <v>127</v>
      </c>
      <c r="G56" s="11" t="s">
        <v>70</v>
      </c>
      <c r="H56" s="11">
        <v>1</v>
      </c>
      <c r="I56" s="14">
        <f t="shared" si="4"/>
        <v>650000</v>
      </c>
      <c r="J56" s="14">
        <f t="shared" si="5"/>
        <v>650000</v>
      </c>
      <c r="M56" s="13">
        <v>650000</v>
      </c>
    </row>
    <row r="57" spans="3:13">
      <c r="C57" s="9"/>
      <c r="D57" s="10"/>
      <c r="E57" s="10"/>
      <c r="F57" s="10"/>
      <c r="G57" s="10"/>
      <c r="H57" s="119" t="s">
        <v>14</v>
      </c>
      <c r="I57" s="119"/>
      <c r="J57" s="22">
        <f>+SUM(J17:J56)</f>
        <v>103084251.5</v>
      </c>
    </row>
    <row r="58" spans="3:13" ht="15.5" customHeight="1">
      <c r="C58" s="9"/>
      <c r="D58" s="10"/>
      <c r="E58" s="10"/>
      <c r="F58" s="10"/>
      <c r="G58" s="10"/>
      <c r="H58" s="15" t="s">
        <v>15</v>
      </c>
      <c r="I58" s="19">
        <v>0.2</v>
      </c>
      <c r="J58" s="18">
        <f>+ROUND($J$57*I58,2)</f>
        <v>20616850.300000001</v>
      </c>
    </row>
    <row r="59" spans="3:13" ht="15.5" customHeight="1">
      <c r="C59" s="9"/>
      <c r="D59" s="10"/>
      <c r="E59" s="10"/>
      <c r="F59" s="10"/>
      <c r="G59" s="10"/>
      <c r="H59" s="15" t="s">
        <v>16</v>
      </c>
      <c r="I59" s="19">
        <v>0.05</v>
      </c>
      <c r="J59" s="18">
        <f>+ROUND($J$57*I59,2)</f>
        <v>5154212.58</v>
      </c>
    </row>
    <row r="60" spans="3:13" ht="15.5" customHeight="1">
      <c r="C60" s="9"/>
      <c r="D60" s="10"/>
      <c r="E60" s="10"/>
      <c r="F60" s="10"/>
      <c r="G60" s="10"/>
      <c r="H60" s="15" t="s">
        <v>17</v>
      </c>
      <c r="I60" s="19">
        <v>0.19</v>
      </c>
      <c r="J60" s="18">
        <f>+J59*I60</f>
        <v>979300.39020000002</v>
      </c>
    </row>
    <row r="61" spans="3:13" ht="15.5" customHeight="1">
      <c r="C61" s="9"/>
      <c r="D61" s="10"/>
      <c r="E61" s="10"/>
      <c r="F61" s="10"/>
      <c r="G61" s="10"/>
      <c r="H61" s="119" t="s">
        <v>18</v>
      </c>
      <c r="I61" s="119"/>
      <c r="J61" s="22">
        <f>+SUM(J57:J60)</f>
        <v>129834614.7702</v>
      </c>
    </row>
    <row r="62" spans="3:13">
      <c r="C62" s="5"/>
    </row>
    <row r="63" spans="3:13" ht="53" customHeight="1">
      <c r="C63" s="118" t="s">
        <v>5</v>
      </c>
      <c r="D63" s="118"/>
      <c r="E63" s="118"/>
      <c r="F63" s="118"/>
      <c r="G63" s="118"/>
      <c r="H63" s="118"/>
      <c r="I63" s="118"/>
      <c r="J63" s="118"/>
    </row>
    <row r="64" spans="3:13" ht="16">
      <c r="C64" s="1"/>
    </row>
    <row r="65" spans="3:10" ht="16">
      <c r="C65" s="1"/>
    </row>
    <row r="66" spans="3:10" ht="16">
      <c r="C66" s="1"/>
    </row>
    <row r="67" spans="3:10" ht="16">
      <c r="C67" s="1"/>
      <c r="D67" s="1"/>
      <c r="I67"/>
      <c r="J67"/>
    </row>
    <row r="68" spans="3:10" ht="40" customHeight="1">
      <c r="C68" s="1"/>
      <c r="D68" s="1"/>
      <c r="I68"/>
      <c r="J68"/>
    </row>
    <row r="69" spans="3:10" ht="91" customHeight="1">
      <c r="C69" s="110" t="s">
        <v>181</v>
      </c>
      <c r="D69" s="111"/>
      <c r="E69" s="111"/>
      <c r="F69" s="111"/>
      <c r="G69" s="111"/>
      <c r="H69" s="111"/>
      <c r="I69"/>
      <c r="J69"/>
    </row>
    <row r="70" spans="3:10">
      <c r="C70" s="3"/>
    </row>
  </sheetData>
  <mergeCells count="11">
    <mergeCell ref="C69:H69"/>
    <mergeCell ref="C63:J63"/>
    <mergeCell ref="C2:J2"/>
    <mergeCell ref="H57:I57"/>
    <mergeCell ref="H61:I61"/>
    <mergeCell ref="D49:H49"/>
    <mergeCell ref="D23:G23"/>
    <mergeCell ref="C12:J12"/>
    <mergeCell ref="D16:J16"/>
    <mergeCell ref="C5:H5"/>
    <mergeCell ref="C10:H10"/>
  </mergeCells>
  <pageMargins left="0.51" right="0.33" top="0.55118110236220474" bottom="0.51181102362204722" header="0.31496062992125984" footer="0.31496062992125984"/>
  <pageSetup paperSize="5" scale="41" orientation="portrait" r:id="rId1"/>
  <headerFooter>
    <oddFooter>&amp;CPág. &amp;P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DC73D9-B77C-7F4D-BAAC-8737B3468B54}">
  <dimension ref="A1:H49"/>
  <sheetViews>
    <sheetView view="pageBreakPreview" zoomScale="60" zoomScaleNormal="200" workbookViewId="0">
      <selection activeCell="I64" sqref="I64"/>
    </sheetView>
  </sheetViews>
  <sheetFormatPr baseColWidth="10" defaultColWidth="7.83203125" defaultRowHeight="15"/>
  <cols>
    <col min="1" max="1" width="25.33203125" style="25" customWidth="1"/>
    <col min="2" max="2" width="8.6640625" style="25" customWidth="1"/>
    <col min="3" max="3" width="10.1640625" style="25" customWidth="1"/>
    <col min="4" max="4" width="7.83203125" style="25"/>
    <col min="5" max="5" width="8.6640625" style="25" bestFit="1" customWidth="1"/>
    <col min="6" max="6" width="14.33203125" style="25" customWidth="1"/>
    <col min="7" max="7" width="7.83203125" style="25"/>
    <col min="8" max="8" width="12.33203125" style="25" bestFit="1" customWidth="1"/>
    <col min="9" max="16384" width="7.83203125" style="25"/>
  </cols>
  <sheetData>
    <row r="1" spans="1:8">
      <c r="A1" s="23"/>
      <c r="B1" s="23"/>
      <c r="C1" s="23"/>
      <c r="D1" s="24"/>
      <c r="E1" s="24"/>
      <c r="F1" s="24"/>
      <c r="G1" s="24"/>
      <c r="H1" s="24"/>
    </row>
    <row r="2" spans="1:8">
      <c r="A2" s="149" t="s">
        <v>132</v>
      </c>
      <c r="B2" s="149"/>
      <c r="C2" s="149"/>
      <c r="D2" s="149"/>
      <c r="E2" s="149"/>
      <c r="F2" s="149"/>
      <c r="G2" s="149"/>
      <c r="H2" s="149"/>
    </row>
    <row r="3" spans="1:8">
      <c r="A3" s="26"/>
      <c r="B3" s="23"/>
      <c r="C3" s="27"/>
      <c r="D3" s="24"/>
      <c r="E3" s="24"/>
      <c r="F3" s="24"/>
      <c r="G3" s="24"/>
      <c r="H3" s="24"/>
    </row>
    <row r="4" spans="1:8" ht="9" customHeight="1">
      <c r="A4" s="23"/>
      <c r="B4" s="23"/>
      <c r="C4" s="23"/>
      <c r="D4" s="24"/>
      <c r="E4" s="24"/>
      <c r="F4" s="24"/>
      <c r="G4" s="24"/>
      <c r="H4" s="24"/>
    </row>
    <row r="5" spans="1:8">
      <c r="A5" s="86" t="s">
        <v>133</v>
      </c>
      <c r="B5" s="28">
        <f>+'5 Anexo a Oferta Económica'!J57</f>
        <v>103084251.5</v>
      </c>
      <c r="C5" s="24"/>
      <c r="D5" s="24"/>
      <c r="E5" s="24"/>
      <c r="F5" s="24"/>
      <c r="G5" s="24"/>
      <c r="H5" s="24"/>
    </row>
    <row r="6" spans="1:8">
      <c r="A6" s="86" t="s">
        <v>134</v>
      </c>
      <c r="B6" s="28">
        <f>+'5 Anexo a Oferta Económica'!J59</f>
        <v>5154212.58</v>
      </c>
      <c r="C6" s="24"/>
      <c r="D6" s="24"/>
      <c r="E6" s="24"/>
      <c r="F6" s="24"/>
      <c r="G6" s="24"/>
      <c r="H6" s="24"/>
    </row>
    <row r="7" spans="1:8">
      <c r="A7" s="86" t="s">
        <v>135</v>
      </c>
      <c r="B7" s="28">
        <f>+'5 Anexo a Oferta Económica'!J60</f>
        <v>979300.39020000002</v>
      </c>
      <c r="C7" s="24"/>
      <c r="D7" s="24"/>
      <c r="E7" s="24"/>
      <c r="F7" s="24"/>
      <c r="G7" s="24"/>
      <c r="H7" s="24"/>
    </row>
    <row r="8" spans="1:8">
      <c r="A8" s="86" t="s">
        <v>136</v>
      </c>
      <c r="B8" s="28">
        <f>+'5 Anexo a Oferta Económica'!J61</f>
        <v>129834614.7702</v>
      </c>
      <c r="C8" s="24"/>
      <c r="D8" s="24"/>
      <c r="E8" s="24"/>
      <c r="F8" s="24"/>
      <c r="G8" s="24"/>
      <c r="H8" s="24"/>
    </row>
    <row r="9" spans="1:8">
      <c r="A9" s="86" t="s">
        <v>137</v>
      </c>
      <c r="B9" s="29">
        <v>1.5</v>
      </c>
      <c r="C9" s="24"/>
      <c r="D9" s="24"/>
      <c r="E9" s="24"/>
      <c r="F9" s="24"/>
      <c r="G9" s="24"/>
      <c r="H9" s="24"/>
    </row>
    <row r="10" spans="1:8" ht="16" thickBot="1">
      <c r="A10" s="24"/>
      <c r="B10" s="24"/>
      <c r="C10" s="24"/>
      <c r="D10" s="24"/>
      <c r="E10" s="24"/>
      <c r="F10" s="24"/>
      <c r="G10" s="24"/>
      <c r="H10" s="24"/>
    </row>
    <row r="11" spans="1:8" ht="22">
      <c r="A11" s="87" t="s">
        <v>138</v>
      </c>
      <c r="B11" s="88" t="s">
        <v>139</v>
      </c>
      <c r="C11" s="89" t="s">
        <v>140</v>
      </c>
      <c r="D11" s="88" t="s">
        <v>177</v>
      </c>
      <c r="E11" s="90" t="s">
        <v>6</v>
      </c>
      <c r="F11" s="91" t="s">
        <v>141</v>
      </c>
      <c r="G11" s="30"/>
      <c r="H11" s="24"/>
    </row>
    <row r="12" spans="1:8">
      <c r="A12" s="92" t="s">
        <v>142</v>
      </c>
      <c r="B12" s="93">
        <v>4805000</v>
      </c>
      <c r="C12" s="94"/>
      <c r="D12" s="94"/>
      <c r="E12" s="95"/>
      <c r="F12" s="96">
        <v>0.20367971422583192</v>
      </c>
      <c r="G12" s="31"/>
      <c r="H12" s="24"/>
    </row>
    <row r="13" spans="1:8" s="40" customFormat="1" ht="23">
      <c r="A13" s="32" t="s">
        <v>178</v>
      </c>
      <c r="B13" s="33">
        <v>5100000</v>
      </c>
      <c r="C13" s="34">
        <v>1</v>
      </c>
      <c r="D13" s="35">
        <f>+B9</f>
        <v>1.5</v>
      </c>
      <c r="E13" s="36">
        <f>+B13*(C13*D13)</f>
        <v>7650000</v>
      </c>
      <c r="F13" s="37">
        <f>+E13/$B$5</f>
        <v>7.421114174748604E-2</v>
      </c>
      <c r="G13" s="38"/>
      <c r="H13" s="39"/>
    </row>
    <row r="14" spans="1:8" s="40" customFormat="1" ht="23">
      <c r="A14" s="32" t="s">
        <v>179</v>
      </c>
      <c r="B14" s="33">
        <v>3903000</v>
      </c>
      <c r="C14" s="34">
        <v>1</v>
      </c>
      <c r="D14" s="35">
        <f>+D13</f>
        <v>1.5</v>
      </c>
      <c r="E14" s="36">
        <f t="shared" ref="E14:E15" si="0">+B14*(C14*D14)</f>
        <v>5854500</v>
      </c>
      <c r="F14" s="37">
        <f t="shared" ref="F14:F15" si="1">+E14/$B$5</f>
        <v>5.6793350243223135E-2</v>
      </c>
      <c r="G14" s="38"/>
      <c r="H14" s="39"/>
    </row>
    <row r="15" spans="1:8" ht="16" thickBot="1">
      <c r="A15" s="41" t="s">
        <v>180</v>
      </c>
      <c r="B15" s="42">
        <v>3500000</v>
      </c>
      <c r="C15" s="43">
        <v>1</v>
      </c>
      <c r="D15" s="44">
        <f>+D14</f>
        <v>1.5</v>
      </c>
      <c r="E15" s="45">
        <f t="shared" si="0"/>
        <v>5250000</v>
      </c>
      <c r="F15" s="46">
        <f t="shared" si="1"/>
        <v>5.0929214924745315E-2</v>
      </c>
      <c r="G15" s="47"/>
      <c r="H15" s="24"/>
    </row>
    <row r="16" spans="1:8" ht="16" thickBot="1">
      <c r="A16" s="145" t="s">
        <v>15</v>
      </c>
      <c r="B16" s="146"/>
      <c r="C16" s="146"/>
      <c r="D16" s="146"/>
      <c r="E16" s="147"/>
      <c r="F16" s="48">
        <f>+SUM(F13:F15)</f>
        <v>0.18193370691545449</v>
      </c>
      <c r="G16" s="49"/>
      <c r="H16" s="24"/>
    </row>
    <row r="17" spans="1:8" ht="16" thickBot="1">
      <c r="A17" s="23"/>
      <c r="B17" s="148"/>
      <c r="C17" s="148"/>
      <c r="D17" s="23"/>
      <c r="E17" s="23"/>
      <c r="F17" s="23"/>
      <c r="G17" s="23"/>
      <c r="H17" s="23"/>
    </row>
    <row r="18" spans="1:8">
      <c r="A18" s="97" t="s">
        <v>143</v>
      </c>
      <c r="B18" s="98" t="s">
        <v>144</v>
      </c>
      <c r="C18" s="99" t="s">
        <v>145</v>
      </c>
      <c r="D18" s="99" t="s">
        <v>146</v>
      </c>
      <c r="E18" s="100"/>
      <c r="F18" s="50"/>
      <c r="G18" s="50"/>
      <c r="H18" s="24"/>
    </row>
    <row r="19" spans="1:8" ht="16" thickBot="1">
      <c r="A19" s="51" t="s">
        <v>147</v>
      </c>
      <c r="B19" s="52">
        <v>1000000</v>
      </c>
      <c r="C19" s="53">
        <v>1</v>
      </c>
      <c r="D19" s="54">
        <f>+B9</f>
        <v>1.5</v>
      </c>
      <c r="E19" s="55">
        <f>+B19*C19*D19</f>
        <v>1500000</v>
      </c>
      <c r="F19" s="23"/>
      <c r="G19" s="49"/>
      <c r="H19" s="24"/>
    </row>
    <row r="20" spans="1:8" ht="16" thickBot="1">
      <c r="A20" s="150" t="s">
        <v>148</v>
      </c>
      <c r="B20" s="151"/>
      <c r="C20" s="151"/>
      <c r="D20" s="152"/>
      <c r="E20" s="56">
        <f>+E19/B8</f>
        <v>1.1553159399401431E-2</v>
      </c>
      <c r="F20" s="23"/>
      <c r="G20" s="49"/>
      <c r="H20" s="24"/>
    </row>
    <row r="21" spans="1:8" ht="16" thickBot="1">
      <c r="A21" s="23"/>
      <c r="B21" s="148"/>
      <c r="C21" s="148"/>
      <c r="D21" s="23"/>
      <c r="E21" s="23"/>
      <c r="F21" s="23"/>
      <c r="G21" s="23"/>
      <c r="H21" s="23"/>
    </row>
    <row r="22" spans="1:8">
      <c r="A22" s="101" t="s">
        <v>149</v>
      </c>
      <c r="B22" s="153" t="s">
        <v>150</v>
      </c>
      <c r="C22" s="154"/>
      <c r="D22" s="102" t="s">
        <v>151</v>
      </c>
      <c r="E22" s="102" t="s">
        <v>152</v>
      </c>
      <c r="F22" s="102" t="s">
        <v>153</v>
      </c>
      <c r="G22" s="155" t="s">
        <v>154</v>
      </c>
      <c r="H22" s="156"/>
    </row>
    <row r="23" spans="1:8">
      <c r="A23" s="57" t="s">
        <v>155</v>
      </c>
      <c r="B23" s="137">
        <v>0.3</v>
      </c>
      <c r="C23" s="138"/>
      <c r="D23" s="106">
        <f>+B9</f>
        <v>1.5</v>
      </c>
      <c r="E23" s="58">
        <v>5.0000000000000001E-3</v>
      </c>
      <c r="F23" s="59">
        <v>16412120.4</v>
      </c>
      <c r="G23" s="60">
        <v>5.0000000000000001E-3</v>
      </c>
      <c r="H23" s="61">
        <v>82060.601999999999</v>
      </c>
    </row>
    <row r="24" spans="1:8">
      <c r="A24" s="57" t="s">
        <v>156</v>
      </c>
      <c r="B24" s="137">
        <v>0.05</v>
      </c>
      <c r="C24" s="138"/>
      <c r="D24" s="106">
        <f>+D23</f>
        <v>1.5</v>
      </c>
      <c r="E24" s="58">
        <v>0.01</v>
      </c>
      <c r="F24" s="59">
        <v>4103030.1</v>
      </c>
      <c r="G24" s="60">
        <v>5.0000000000000001E-3</v>
      </c>
      <c r="H24" s="61">
        <v>20515.1505</v>
      </c>
    </row>
    <row r="25" spans="1:8">
      <c r="A25" s="57" t="s">
        <v>157</v>
      </c>
      <c r="B25" s="137">
        <v>0.5</v>
      </c>
      <c r="C25" s="138"/>
      <c r="D25" s="106">
        <f>+D23</f>
        <v>1.5</v>
      </c>
      <c r="E25" s="58">
        <v>5.0000000000000001E-3</v>
      </c>
      <c r="F25" s="59">
        <v>41030301</v>
      </c>
      <c r="G25" s="60">
        <v>5.0000000000000001E-3</v>
      </c>
      <c r="H25" s="61">
        <v>205151.505</v>
      </c>
    </row>
    <row r="26" spans="1:8" ht="16" thickBot="1">
      <c r="A26" s="62" t="s">
        <v>158</v>
      </c>
      <c r="B26" s="129" t="s">
        <v>159</v>
      </c>
      <c r="C26" s="130"/>
      <c r="D26" s="107">
        <f>+D23</f>
        <v>1.5</v>
      </c>
      <c r="E26" s="63">
        <v>5.0000000000000001E-3</v>
      </c>
      <c r="F26" s="64">
        <v>260000000</v>
      </c>
      <c r="G26" s="65">
        <v>6.4999999999999997E-3</v>
      </c>
      <c r="H26" s="66">
        <v>533393.91299999994</v>
      </c>
    </row>
    <row r="27" spans="1:8" ht="16" thickBot="1">
      <c r="A27" s="145" t="s">
        <v>160</v>
      </c>
      <c r="B27" s="146"/>
      <c r="C27" s="146"/>
      <c r="D27" s="146"/>
      <c r="E27" s="146"/>
      <c r="F27" s="147"/>
      <c r="G27" s="67">
        <f>+H27/B8</f>
        <v>6.4784046379984059E-3</v>
      </c>
      <c r="H27" s="68">
        <f>SUM(H23:H26)</f>
        <v>841121.17050000001</v>
      </c>
    </row>
    <row r="28" spans="1:8" ht="16" thickBot="1">
      <c r="A28" s="23"/>
      <c r="B28" s="148"/>
      <c r="C28" s="148"/>
      <c r="D28" s="148"/>
      <c r="E28" s="148"/>
      <c r="F28" s="23"/>
      <c r="G28" s="23"/>
      <c r="H28" s="23"/>
    </row>
    <row r="29" spans="1:8" ht="16" hidden="1" thickBot="1">
      <c r="A29" s="69"/>
      <c r="B29" s="141"/>
      <c r="C29" s="142"/>
      <c r="D29" s="141"/>
      <c r="E29" s="142"/>
      <c r="F29" s="69"/>
      <c r="G29" s="69"/>
      <c r="H29" s="69"/>
    </row>
    <row r="30" spans="1:8" s="74" customFormat="1" ht="14" hidden="1" thickBot="1">
      <c r="A30" s="70" t="s">
        <v>161</v>
      </c>
      <c r="B30" s="143" t="s">
        <v>162</v>
      </c>
      <c r="C30" s="144"/>
      <c r="D30" s="143" t="s">
        <v>163</v>
      </c>
      <c r="E30" s="144"/>
      <c r="F30" s="71" t="s">
        <v>164</v>
      </c>
      <c r="G30" s="72" t="s">
        <v>162</v>
      </c>
      <c r="H30" s="73"/>
    </row>
    <row r="31" spans="1:8" ht="23" hidden="1" thickBot="1">
      <c r="A31" s="75" t="s">
        <v>165</v>
      </c>
      <c r="B31" s="137">
        <v>0.04</v>
      </c>
      <c r="C31" s="138"/>
      <c r="D31" s="139">
        <v>82060602</v>
      </c>
      <c r="E31" s="140"/>
      <c r="F31" s="76">
        <v>3282424.08</v>
      </c>
      <c r="G31" s="77">
        <v>0.04</v>
      </c>
      <c r="H31" s="59"/>
    </row>
    <row r="32" spans="1:8" ht="34" hidden="1" thickBot="1">
      <c r="A32" s="75" t="s">
        <v>166</v>
      </c>
      <c r="B32" s="137">
        <v>0.15</v>
      </c>
      <c r="C32" s="138"/>
      <c r="D32" s="139">
        <v>949255</v>
      </c>
      <c r="E32" s="140"/>
      <c r="F32" s="76">
        <v>142388.25</v>
      </c>
      <c r="G32" s="77">
        <v>1.7351597055064256E-3</v>
      </c>
      <c r="H32" s="59"/>
    </row>
    <row r="33" spans="1:8" ht="23" hidden="1" thickBot="1">
      <c r="A33" s="75" t="s">
        <v>167</v>
      </c>
      <c r="B33" s="137">
        <v>5.0000000000000001E-3</v>
      </c>
      <c r="C33" s="138"/>
      <c r="D33" s="139">
        <v>82060602</v>
      </c>
      <c r="E33" s="140"/>
      <c r="F33" s="76">
        <v>410303.01</v>
      </c>
      <c r="G33" s="77">
        <v>5.0000000000000001E-3</v>
      </c>
      <c r="H33" s="59"/>
    </row>
    <row r="34" spans="1:8" ht="23" hidden="1" thickBot="1">
      <c r="A34" s="75" t="s">
        <v>168</v>
      </c>
      <c r="B34" s="137">
        <v>0.05</v>
      </c>
      <c r="C34" s="138"/>
      <c r="D34" s="139">
        <v>82060602</v>
      </c>
      <c r="E34" s="140"/>
      <c r="F34" s="76">
        <v>4103030.1</v>
      </c>
      <c r="G34" s="77">
        <v>0.05</v>
      </c>
      <c r="H34" s="59"/>
    </row>
    <row r="35" spans="1:8" ht="23" hidden="1" thickBot="1">
      <c r="A35" s="75" t="s">
        <v>169</v>
      </c>
      <c r="B35" s="137">
        <v>5.0000000000000001E-3</v>
      </c>
      <c r="C35" s="138"/>
      <c r="D35" s="139">
        <v>82060602</v>
      </c>
      <c r="E35" s="140"/>
      <c r="F35" s="76">
        <v>410303.01</v>
      </c>
      <c r="G35" s="77">
        <v>5.0000000000000001E-3</v>
      </c>
      <c r="H35" s="59"/>
    </row>
    <row r="36" spans="1:8" ht="23" hidden="1" thickBot="1">
      <c r="A36" s="75" t="s">
        <v>170</v>
      </c>
      <c r="B36" s="137">
        <v>5.0000000000000001E-3</v>
      </c>
      <c r="C36" s="138"/>
      <c r="D36" s="139">
        <v>82060602</v>
      </c>
      <c r="E36" s="140"/>
      <c r="F36" s="76">
        <v>410303.01</v>
      </c>
      <c r="G36" s="77">
        <v>5.0000000000000001E-3</v>
      </c>
      <c r="H36" s="59"/>
    </row>
    <row r="37" spans="1:8" ht="23" hidden="1" thickBot="1">
      <c r="A37" s="75" t="s">
        <v>171</v>
      </c>
      <c r="B37" s="137">
        <v>0</v>
      </c>
      <c r="C37" s="138"/>
      <c r="D37" s="139">
        <v>82060602</v>
      </c>
      <c r="E37" s="140"/>
      <c r="F37" s="76">
        <v>0</v>
      </c>
      <c r="G37" s="77">
        <v>0</v>
      </c>
      <c r="H37" s="59"/>
    </row>
    <row r="38" spans="1:8" ht="23" hidden="1" thickBot="1">
      <c r="A38" s="78" t="s">
        <v>171</v>
      </c>
      <c r="B38" s="129">
        <v>5.0000000000000001E-3</v>
      </c>
      <c r="C38" s="130"/>
      <c r="D38" s="131">
        <v>82060602</v>
      </c>
      <c r="E38" s="132"/>
      <c r="F38" s="45">
        <v>410303.01</v>
      </c>
      <c r="G38" s="79">
        <v>5.0000000000000001E-3</v>
      </c>
      <c r="H38" s="64"/>
    </row>
    <row r="39" spans="1:8" ht="16" hidden="1" thickBot="1">
      <c r="A39" s="133" t="s">
        <v>172</v>
      </c>
      <c r="B39" s="134"/>
      <c r="C39" s="134"/>
      <c r="D39" s="134"/>
      <c r="E39" s="134"/>
      <c r="F39" s="135"/>
      <c r="G39" s="80"/>
      <c r="H39" s="81"/>
    </row>
    <row r="40" spans="1:8" ht="16" hidden="1" thickBot="1">
      <c r="A40" s="136"/>
      <c r="B40" s="136"/>
      <c r="C40" s="136"/>
      <c r="D40" s="136"/>
      <c r="E40" s="136"/>
      <c r="F40" s="136"/>
      <c r="G40" s="136"/>
      <c r="H40" s="136"/>
    </row>
    <row r="41" spans="1:8" s="82" customFormat="1" ht="16" thickBot="1">
      <c r="A41" s="121" t="s">
        <v>173</v>
      </c>
      <c r="B41" s="122"/>
      <c r="C41" s="122"/>
      <c r="D41" s="122"/>
      <c r="E41" s="122"/>
      <c r="F41" s="123"/>
      <c r="G41" s="108">
        <v>0.2</v>
      </c>
      <c r="H41" s="104">
        <f>(G41*B5)</f>
        <v>20616850.300000001</v>
      </c>
    </row>
    <row r="42" spans="1:8" ht="16" thickBot="1">
      <c r="A42" s="121" t="s">
        <v>174</v>
      </c>
      <c r="B42" s="122"/>
      <c r="C42" s="122"/>
      <c r="D42" s="122"/>
      <c r="E42" s="122"/>
      <c r="F42" s="123"/>
      <c r="G42" s="103">
        <v>0.05</v>
      </c>
      <c r="H42" s="104">
        <f>G42*B5</f>
        <v>5154212.5750000002</v>
      </c>
    </row>
    <row r="43" spans="1:8" ht="16" thickBot="1">
      <c r="A43" s="121" t="s">
        <v>17</v>
      </c>
      <c r="B43" s="122"/>
      <c r="C43" s="122"/>
      <c r="D43" s="122"/>
      <c r="E43" s="122"/>
      <c r="F43" s="123"/>
      <c r="G43" s="103">
        <v>0.19</v>
      </c>
      <c r="H43" s="104">
        <f>+H42*G43</f>
        <v>979300.38925000001</v>
      </c>
    </row>
    <row r="44" spans="1:8" ht="16" thickBot="1">
      <c r="A44" s="124" t="s">
        <v>175</v>
      </c>
      <c r="B44" s="125"/>
      <c r="C44" s="125"/>
      <c r="D44" s="125"/>
      <c r="E44" s="125"/>
      <c r="F44" s="125"/>
      <c r="G44" s="126"/>
      <c r="H44" s="105">
        <f>SUM(H41:H43)</f>
        <v>26750363.264249999</v>
      </c>
    </row>
    <row r="45" spans="1:8">
      <c r="A45" s="24"/>
      <c r="B45" s="24"/>
      <c r="C45" s="24"/>
      <c r="D45" s="24"/>
      <c r="E45" s="24"/>
      <c r="F45" s="24"/>
      <c r="G45" s="24"/>
      <c r="H45" s="83"/>
    </row>
    <row r="46" spans="1:8">
      <c r="A46" s="127" t="s">
        <v>176</v>
      </c>
      <c r="B46" s="128"/>
      <c r="C46" s="128"/>
      <c r="D46" s="128"/>
      <c r="E46" s="128"/>
      <c r="F46" s="128"/>
      <c r="G46" s="128"/>
      <c r="H46" s="128"/>
    </row>
    <row r="48" spans="1:8">
      <c r="G48" s="84"/>
    </row>
    <row r="49" spans="7:7">
      <c r="G49" s="85"/>
    </row>
  </sheetData>
  <mergeCells count="41">
    <mergeCell ref="B28:C28"/>
    <mergeCell ref="D28:E28"/>
    <mergeCell ref="A2:H2"/>
    <mergeCell ref="A16:E16"/>
    <mergeCell ref="B17:C17"/>
    <mergeCell ref="A20:D20"/>
    <mergeCell ref="B21:C21"/>
    <mergeCell ref="B22:C22"/>
    <mergeCell ref="G22:H22"/>
    <mergeCell ref="B23:C23"/>
    <mergeCell ref="B24:C24"/>
    <mergeCell ref="B25:C25"/>
    <mergeCell ref="B26:C26"/>
    <mergeCell ref="A27:F27"/>
    <mergeCell ref="B29:C29"/>
    <mergeCell ref="D29:E29"/>
    <mergeCell ref="B30:C30"/>
    <mergeCell ref="D30:E30"/>
    <mergeCell ref="B31:C31"/>
    <mergeCell ref="D31:E31"/>
    <mergeCell ref="B32:C32"/>
    <mergeCell ref="D32:E32"/>
    <mergeCell ref="B33:C33"/>
    <mergeCell ref="D33:E33"/>
    <mergeCell ref="B34:C34"/>
    <mergeCell ref="D34:E34"/>
    <mergeCell ref="B35:C35"/>
    <mergeCell ref="D35:E35"/>
    <mergeCell ref="B36:C36"/>
    <mergeCell ref="D36:E36"/>
    <mergeCell ref="B37:C37"/>
    <mergeCell ref="D37:E37"/>
    <mergeCell ref="A43:F43"/>
    <mergeCell ref="A44:G44"/>
    <mergeCell ref="A46:H46"/>
    <mergeCell ref="B38:C38"/>
    <mergeCell ref="D38:E38"/>
    <mergeCell ref="A39:F39"/>
    <mergeCell ref="A40:H40"/>
    <mergeCell ref="A41:F41"/>
    <mergeCell ref="A42:F42"/>
  </mergeCells>
  <pageMargins left="0.7" right="0.7" top="0.75" bottom="0.75" header="0.3" footer="0.3"/>
  <pageSetup scale="89" orientation="portrait" horizontalDpi="0" verticalDpi="0"/>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2 Oferta Técnica</vt:lpstr>
      <vt:lpstr>5 Anexo a Oferta Económica</vt:lpstr>
      <vt:lpstr>analisis AIU</vt:lpstr>
      <vt:lpstr>'2 Oferta Técnica'!_Toc2603941</vt:lpstr>
      <vt:lpstr>'5 Anexo a Oferta Económica'!_Toc2603941</vt:lpstr>
      <vt:lpstr>'2 Oferta Técnica'!Área_de_impresión</vt:lpstr>
      <vt:lpstr>'5 Anexo a Oferta Económica'!Área_de_impresión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Martha</dc:creator>
  <cp:lastModifiedBy>Francisco Javier Aguirre</cp:lastModifiedBy>
  <cp:lastPrinted>2024-11-01T05:34:44Z</cp:lastPrinted>
  <dcterms:created xsi:type="dcterms:W3CDTF">2020-06-16T02:08:27Z</dcterms:created>
  <dcterms:modified xsi:type="dcterms:W3CDTF">2024-11-01T05:34:57Z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2023-07-05T16:13:14Z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ebf45801-1c5c-4b13-82f6-aa64282c9311</vt:lpwstr>
  </property>
  <property fmtid="{D5CDD505-2E9C-101B-9397-08002B2CF9AE}" pid="8" name="MSIP_Label_1299739c-ad3d-4908-806e-4d91151a6e13_ContentBits">
    <vt:lpwstr>0</vt:lpwstr>
  </property>
</Properties>
</file>