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tiff" ContentType="image/tif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/>
  <workbookPr hidePivotFieldList="1" defaultThemeVersion="166925"/>
  <mc:AlternateContent xmlns:mc="http://schemas.openxmlformats.org/markup-compatibility/2006">
    <mc:Choice Requires="x15">
      <x15ac:absPath xmlns:x15ac="http://schemas.microsoft.com/office/spreadsheetml/2010/11/ac" url="https://sena4-my.sharepoint.com/personal/jpgomezb_sena_edu_co/Documents/Contratacion 2024/BIENES Y SERVICIOS/17. AIRES ACONDICIONADOS/8. EVALUACION/EVALUACION FINAL - RECOMENDACION ADJUDICACION/"/>
    </mc:Choice>
  </mc:AlternateContent>
  <xr:revisionPtr revIDLastSave="77" documentId="8_{7BA7F47B-E369-4C92-A05E-91B96509ADBB}" xr6:coauthVersionLast="47" xr6:coauthVersionMax="47" xr10:uidLastSave="{492038B5-FC4E-4472-AA46-59A0CB387E22}"/>
  <bookViews>
    <workbookView xWindow="-120" yWindow="-120" windowWidth="29040" windowHeight="15840" activeTab="1" xr2:uid="{55BDF271-4C34-4CAF-9DA8-EA2E135C44B8}"/>
  </bookViews>
  <sheets>
    <sheet name="PROYECCIÓN ECONÓMICA COMPRA AA" sheetId="1" r:id="rId1"/>
    <sheet name="EXPERIENCIA " sheetId="4" r:id="rId2"/>
  </sheets>
  <externalReferences>
    <externalReference r:id="rId3"/>
  </externalReferences>
  <definedNames>
    <definedName name="_xlnm._FilterDatabase" localSheetId="0" hidden="1">'PROYECCIÓN ECONÓMICA COMPRA AA'!$B$3:$J$8</definedName>
    <definedName name="AMBIENTE">#REF!</definedName>
    <definedName name="_xlnm.Print_Area" localSheetId="0">'PROYECCIÓN ECONÓMICA COMPRA AA'!$A$1:$J$39</definedName>
    <definedName name="Comercio_y_Servicios___43">#REF!</definedName>
    <definedName name="DIAGNOSTICO">#REF!</definedName>
    <definedName name="GENERAL">#REF!</definedName>
    <definedName name="NODO">#REF!</definedName>
    <definedName name="NUEVIKKKK">[1]!INDICE[AMBIENTE / AREA]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4" i="4" l="1"/>
  <c r="H4" i="1"/>
  <c r="H18" i="1"/>
  <c r="I18" i="1" s="1"/>
  <c r="H12" i="1"/>
  <c r="I12" i="1" s="1"/>
  <c r="H13" i="1"/>
  <c r="I13" i="1" s="1"/>
  <c r="H14" i="1"/>
  <c r="I14" i="1" s="1"/>
  <c r="H15" i="1"/>
  <c r="I15" i="1" s="1"/>
  <c r="H16" i="1"/>
  <c r="I16" i="1" s="1"/>
  <c r="H17" i="1"/>
  <c r="I17" i="1" s="1"/>
  <c r="H19" i="1"/>
  <c r="I19" i="1" s="1"/>
  <c r="H20" i="1"/>
  <c r="I20" i="1" s="1"/>
  <c r="H21" i="1"/>
  <c r="I21" i="1" s="1"/>
  <c r="H11" i="1"/>
  <c r="I11" i="1" s="1"/>
  <c r="H5" i="1"/>
  <c r="I5" i="1" s="1"/>
  <c r="H6" i="1"/>
  <c r="I6" i="1" s="1"/>
  <c r="H7" i="1"/>
  <c r="I7" i="1" s="1"/>
  <c r="I4" i="1"/>
  <c r="J11" i="1" l="1"/>
  <c r="L11" i="1"/>
  <c r="J13" i="1"/>
  <c r="L13" i="1"/>
  <c r="J21" i="1"/>
  <c r="L21" i="1"/>
  <c r="J12" i="1"/>
  <c r="L12" i="1"/>
  <c r="J20" i="1"/>
  <c r="L20" i="1"/>
  <c r="J15" i="1"/>
  <c r="L15" i="1"/>
  <c r="J18" i="1"/>
  <c r="L18" i="1"/>
  <c r="J4" i="1"/>
  <c r="L4" i="1"/>
  <c r="J17" i="1"/>
  <c r="L17" i="1"/>
  <c r="J7" i="1"/>
  <c r="L7" i="1"/>
  <c r="J16" i="1"/>
  <c r="L16" i="1"/>
  <c r="J6" i="1"/>
  <c r="L6" i="1"/>
  <c r="J5" i="1"/>
  <c r="L5" i="1"/>
  <c r="J19" i="1"/>
  <c r="L19" i="1"/>
  <c r="J14" i="1"/>
  <c r="L14" i="1"/>
  <c r="J22" i="1"/>
  <c r="J8" i="1"/>
  <c r="J23" i="1" l="1"/>
</calcChain>
</file>

<file path=xl/sharedStrings.xml><?xml version="1.0" encoding="utf-8"?>
<sst xmlns="http://schemas.openxmlformats.org/spreadsheetml/2006/main" count="74" uniqueCount="51">
  <si>
    <t>ITEM</t>
  </si>
  <si>
    <t xml:space="preserve">CODIGO UNSPSC </t>
  </si>
  <si>
    <t>EQUIPO</t>
  </si>
  <si>
    <t>UNIDAD</t>
  </si>
  <si>
    <t>VALOR UNITARIO</t>
  </si>
  <si>
    <t>IVA</t>
  </si>
  <si>
    <t>VALOR UNITARIO INCLUIDO IVA</t>
  </si>
  <si>
    <t>A.A. Central/ 60000 BTU Inverter/ 220 V Monofásico/ GAS R410A</t>
  </si>
  <si>
    <t>UND</t>
  </si>
  <si>
    <t>A.A. Piso Techo/ 60000 BTU Inverter/ 220 V Monofásico/ GAS R410A</t>
  </si>
  <si>
    <t>Mini Split/ 24000 BTU Inverter/ 220V / GAS R410A</t>
  </si>
  <si>
    <t>Mini Split/ 36000 BTU Inverter/ 220V / GAS R410A</t>
  </si>
  <si>
    <t xml:space="preserve">SUBTOTAL 1 </t>
  </si>
  <si>
    <t>INSTALACION AA</t>
  </si>
  <si>
    <t xml:space="preserve">Montaje de acometida eléctrica con cable eléctrico No. 3x8 encauchetado protegido en tubería EMT de 3/4". Distancia aproximada 15 mts entre unidades de los equipos, Sistema de protección eléctrica incluye breaker 2x50 AMP Enchufable y caja para breaker metálica de 4 circuitos.
</t>
  </si>
  <si>
    <t>PUNTO</t>
  </si>
  <si>
    <t>Montaje de Líneas de señal con Cable N° 3x12 encauchetado. Distancia aproximada 15 mts entre unidades de los equipos de Condensadora y Evaporador.</t>
  </si>
  <si>
    <t xml:space="preserve">Construcción de drenaje en tubería pvc de 3/4 incluye accesorios de fijación aprox. 22 ml, cubierta en rubatex por equipo
</t>
  </si>
  <si>
    <t xml:space="preserve">Construcción de red de tubería de cobre de 1/2", 22 ml por equipo
</t>
  </si>
  <si>
    <t>Construcción de red de tubería de cobre de 7/8", 22 ml por equipo</t>
  </si>
  <si>
    <t>Suministro e instalación de protector de voltaje a 220 V para Aires Acondicionados</t>
  </si>
  <si>
    <t xml:space="preserve">Suministro e instalación de protector electrónico trifásico contra fallas por voltaje alto y bajo, secuencia de fase intervenida, ausencia de fase. Incluye retardador de arranque y autoprotección contra sobrepicos. </t>
  </si>
  <si>
    <t>Instalación de equipos de refrigeración tipo Industrial inverter (Condensadora y Evaporadores), incluye barrido de toda la tubería con nitrogeno y vacio a 500 micrones.</t>
  </si>
  <si>
    <t>Suministro e instalación de recubrimiento con RUBATEX en tubería de alta y baja para equipos nuevos, incluye Retiro de recubrimiento de Rubatex existente en tuberia de baja.</t>
  </si>
  <si>
    <t>ML</t>
  </si>
  <si>
    <t xml:space="preserve">Suministro e Instalación de tubería de 7/8" con sus respectivos accesorioscon soldura de plata (codos, union), incluye recubrimiento con rubatex de 7/8" </t>
  </si>
  <si>
    <t>Suministro e Instalación de tubería de 3/8", con sus respectivos accesorios con soldura de plata (codos, union) incluye recubrimiento con rubatex de 3/8".</t>
  </si>
  <si>
    <t>SUBTOTAL 2</t>
  </si>
  <si>
    <t>TOTAL 1 Y 2</t>
  </si>
  <si>
    <t>TOTAL CANTIDAD</t>
  </si>
  <si>
    <t xml:space="preserve">                                 PROYECCIÓN ECONÓMICA COMPRA DE AIRES ACONDICIONADOS</t>
  </si>
  <si>
    <t>VALOR TOTAL  INCLUIDO IMPUESTOS</t>
  </si>
  <si>
    <t>Firma_______________________________________</t>
  </si>
  <si>
    <r>
      <rPr>
        <b/>
        <sz val="11"/>
        <color theme="1"/>
        <rFont val="Arial"/>
        <family val="2"/>
      </rPr>
      <t>Representante legal:</t>
    </r>
    <r>
      <rPr>
        <sz val="11"/>
        <color theme="1"/>
        <rFont val="Arial"/>
        <family val="2"/>
      </rPr>
      <t xml:space="preserve"> </t>
    </r>
    <r>
      <rPr>
        <sz val="12"/>
        <color theme="1"/>
        <rFont val="Arial"/>
        <family val="2"/>
      </rPr>
      <t>Francisco Arturo Quintero Casas</t>
    </r>
    <r>
      <rPr>
        <b/>
        <sz val="12"/>
        <color theme="1"/>
        <rFont val="Arial"/>
        <family val="2"/>
      </rPr>
      <t xml:space="preserve"> </t>
    </r>
  </si>
  <si>
    <r>
      <rPr>
        <b/>
        <sz val="11"/>
        <color theme="1"/>
        <rFont val="Arial"/>
        <family val="2"/>
      </rPr>
      <t xml:space="preserve">CC. </t>
    </r>
    <r>
      <rPr>
        <sz val="12"/>
        <color theme="1"/>
        <rFont val="Arial"/>
        <family val="2"/>
      </rPr>
      <t>71.737.866 de</t>
    </r>
    <r>
      <rPr>
        <b/>
        <sz val="12"/>
        <color theme="1"/>
        <rFont val="Arial"/>
        <family val="2"/>
      </rPr>
      <t xml:space="preserve"> </t>
    </r>
    <r>
      <rPr>
        <sz val="12"/>
        <color theme="1"/>
        <rFont val="Arial"/>
        <family val="2"/>
      </rPr>
      <t xml:space="preserve">Barranquilla </t>
    </r>
  </si>
  <si>
    <r>
      <rPr>
        <b/>
        <sz val="11"/>
        <color theme="1"/>
        <rFont val="Arial"/>
        <family val="2"/>
      </rPr>
      <t xml:space="preserve">GD GROUP SAS NIT: </t>
    </r>
    <r>
      <rPr>
        <sz val="12"/>
        <color theme="1"/>
        <rFont val="Arial"/>
        <family val="2"/>
      </rPr>
      <t>901.165.045-8</t>
    </r>
  </si>
  <si>
    <r>
      <rPr>
        <b/>
        <sz val="11"/>
        <color theme="1"/>
        <rFont val="Arial"/>
        <family val="2"/>
      </rPr>
      <t>DIRECCION:</t>
    </r>
    <r>
      <rPr>
        <sz val="11"/>
        <color theme="1"/>
        <rFont val="Arial"/>
        <family val="2"/>
      </rPr>
      <t xml:space="preserve"> </t>
    </r>
    <r>
      <rPr>
        <sz val="12"/>
        <color theme="1"/>
        <rFont val="Arial"/>
        <family val="2"/>
      </rPr>
      <t>Carrera 54 No. 72 - 142 Piso 11</t>
    </r>
  </si>
  <si>
    <r>
      <rPr>
        <b/>
        <sz val="11"/>
        <color theme="1"/>
        <rFont val="Arial"/>
        <family val="2"/>
      </rPr>
      <t>Correo:</t>
    </r>
    <r>
      <rPr>
        <u/>
        <sz val="12"/>
        <color theme="10"/>
        <rFont val="Arial"/>
        <family val="2"/>
      </rPr>
      <t xml:space="preserve"> </t>
    </r>
    <r>
      <rPr>
        <u/>
        <sz val="12"/>
        <color theme="3" tint="0.249977111117893"/>
        <rFont val="Arial"/>
        <family val="2"/>
      </rPr>
      <t>gerencia@gdgroup.com.co</t>
    </r>
  </si>
  <si>
    <t>CUMPLE/NO CUMPLE</t>
  </si>
  <si>
    <t>PROMEDIO EM VALOR UNITARIO IVA INCLUIDO</t>
  </si>
  <si>
    <t>PRESUPUESTO OFICIAL</t>
  </si>
  <si>
    <t>SMMLV</t>
  </si>
  <si>
    <t>CODIGOS UNSPSC</t>
  </si>
  <si>
    <t>PROPONENTE</t>
  </si>
  <si>
    <t>EXPERIENCIA</t>
  </si>
  <si>
    <t xml:space="preserve"> GD GROUP SAS</t>
  </si>
  <si>
    <t>CONTRATO</t>
  </si>
  <si>
    <t>VERIFICADO</t>
  </si>
  <si>
    <t>VALOR CONTRATO</t>
  </si>
  <si>
    <t>COOPERATIVA MULTIACTIVA DE POLICÍAS RETIRADOS COOMPOR</t>
  </si>
  <si>
    <t>CONTRATANTE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</si>
</sst>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&quot;$&quot;\ * #,##0.00_-;\-&quot;$&quot;\ * #,##0.00_-;_-&quot;$&quot;\ * &quot;-&quot;??_-;_-@_-"/>
    <numFmt numFmtId="164" formatCode="_-&quot;$&quot;\ * #,##0_-;\-&quot;$&quot;\ * #,##0_-;_-&quot;$&quot;\ * &quot;-&quot;??_-;_-@_-"/>
    <numFmt numFmtId="165" formatCode="_-[$$-240A]\ * #,##0_-;\-[$$-240A]\ * #,##0_-;_-[$$-240A]\ * &quot;-&quot;_-;_-@_-"/>
  </numFmts>
  <fonts count="1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theme="1"/>
      <name val="Arial"/>
      <family val="2"/>
    </font>
    <font>
      <b/>
      <sz val="12"/>
      <color theme="1"/>
      <name val="Arial"/>
      <family val="2"/>
    </font>
    <font>
      <u/>
      <sz val="12"/>
      <color theme="10"/>
      <name val="Arial"/>
      <family val="2"/>
    </font>
    <font>
      <u/>
      <sz val="12"/>
      <color theme="3" tint="0.249977111117893"/>
      <name val="Arial"/>
      <family val="2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sz val="11"/>
      <color rgb="FF000000"/>
      <name val="AriaL"/>
      <family val="2"/>
    </font>
    <font>
      <b/>
      <sz val="14"/>
      <color theme="1"/>
      <name val="AriaL"/>
      <family val="2"/>
    </font>
    <font>
      <b/>
      <sz val="11"/>
      <name val="AriaL"/>
      <family val="2"/>
    </font>
    <font>
      <b/>
      <sz val="11"/>
      <color rgb="FFFF0000"/>
      <name val="AriaL"/>
      <family val="2"/>
    </font>
    <font>
      <sz val="11"/>
      <name val="AriaL"/>
      <family val="2"/>
    </font>
    <font>
      <b/>
      <sz val="11"/>
      <color theme="1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00B0F0"/>
        <bgColor theme="8" tint="0.39997558519241921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14999847407452621"/>
        <bgColor theme="8" tint="0.39997558519241921"/>
      </patternFill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4">
    <xf numFmtId="0" fontId="0" fillId="0" borderId="0"/>
    <xf numFmtId="44" fontId="1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</cellStyleXfs>
  <cellXfs count="42">
    <xf numFmtId="0" fontId="0" fillId="0" borderId="0" xfId="0"/>
    <xf numFmtId="0" fontId="7" fillId="2" borderId="0" xfId="0" applyFont="1" applyFill="1"/>
    <xf numFmtId="0" fontId="9" fillId="0" borderId="0" xfId="0" applyFont="1"/>
    <xf numFmtId="0" fontId="7" fillId="2" borderId="0" xfId="0" applyFont="1" applyFill="1" applyAlignment="1">
      <alignment vertical="top"/>
    </xf>
    <xf numFmtId="0" fontId="8" fillId="3" borderId="2" xfId="0" applyFont="1" applyFill="1" applyBorder="1" applyAlignment="1">
      <alignment horizontal="center" vertical="center"/>
    </xf>
    <xf numFmtId="0" fontId="8" fillId="3" borderId="2" xfId="0" applyFont="1" applyFill="1" applyBorder="1" applyAlignment="1">
      <alignment horizontal="center" vertical="center" wrapText="1"/>
    </xf>
    <xf numFmtId="0" fontId="11" fillId="8" borderId="2" xfId="0" applyFont="1" applyFill="1" applyBorder="1" applyAlignment="1">
      <alignment horizontal="center" vertical="center" wrapText="1"/>
    </xf>
    <xf numFmtId="0" fontId="11" fillId="5" borderId="2" xfId="0" applyFont="1" applyFill="1" applyBorder="1" applyAlignment="1">
      <alignment horizontal="center" vertical="center" wrapText="1"/>
    </xf>
    <xf numFmtId="0" fontId="8" fillId="7" borderId="2" xfId="0" applyFont="1" applyFill="1" applyBorder="1" applyAlignment="1">
      <alignment horizontal="center" vertical="center" wrapText="1"/>
    </xf>
    <xf numFmtId="0" fontId="7" fillId="2" borderId="0" xfId="0" applyFont="1" applyFill="1" applyAlignment="1">
      <alignment horizontal="center"/>
    </xf>
    <xf numFmtId="0" fontId="7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vertical="center" wrapText="1"/>
    </xf>
    <xf numFmtId="0" fontId="7" fillId="0" borderId="1" xfId="0" applyFont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164" fontId="7" fillId="6" borderId="1" xfId="1" applyNumberFormat="1" applyFont="1" applyFill="1" applyBorder="1" applyAlignment="1">
      <alignment vertical="center"/>
    </xf>
    <xf numFmtId="164" fontId="7" fillId="2" borderId="1" xfId="0" applyNumberFormat="1" applyFont="1" applyFill="1" applyBorder="1" applyAlignment="1">
      <alignment vertical="center"/>
    </xf>
    <xf numFmtId="0" fontId="8" fillId="2" borderId="1" xfId="0" applyFont="1" applyFill="1" applyBorder="1" applyAlignment="1">
      <alignment horizontal="center" vertical="center"/>
    </xf>
    <xf numFmtId="164" fontId="8" fillId="7" borderId="1" xfId="0" applyNumberFormat="1" applyFont="1" applyFill="1" applyBorder="1"/>
    <xf numFmtId="0" fontId="8" fillId="2" borderId="0" xfId="0" applyFont="1" applyFill="1" applyAlignment="1">
      <alignment horizontal="center" vertical="center" wrapText="1"/>
    </xf>
    <xf numFmtId="0" fontId="7" fillId="0" borderId="1" xfId="0" applyFont="1" applyBorder="1" applyAlignment="1">
      <alignment vertical="top" wrapText="1"/>
    </xf>
    <xf numFmtId="0" fontId="13" fillId="0" borderId="1" xfId="0" applyFont="1" applyBorder="1" applyAlignment="1">
      <alignment horizontal="center" vertical="center" wrapText="1"/>
    </xf>
    <xf numFmtId="0" fontId="7" fillId="0" borderId="0" xfId="0" applyFont="1"/>
    <xf numFmtId="0" fontId="13" fillId="0" borderId="1" xfId="0" applyFont="1" applyBorder="1" applyAlignment="1">
      <alignment vertical="center" wrapText="1"/>
    </xf>
    <xf numFmtId="164" fontId="7" fillId="6" borderId="1" xfId="1" applyNumberFormat="1" applyFont="1" applyFill="1" applyBorder="1" applyAlignment="1">
      <alignment horizontal="center" vertical="center"/>
    </xf>
    <xf numFmtId="164" fontId="8" fillId="2" borderId="1" xfId="0" applyNumberFormat="1" applyFont="1" applyFill="1" applyBorder="1"/>
    <xf numFmtId="0" fontId="7" fillId="0" borderId="1" xfId="0" applyFont="1" applyBorder="1" applyAlignment="1">
      <alignment horizontal="left" vertical="top" wrapText="1"/>
    </xf>
    <xf numFmtId="164" fontId="0" fillId="2" borderId="1" xfId="0" applyNumberFormat="1" applyFill="1" applyBorder="1" applyAlignment="1">
      <alignment vertical="center"/>
    </xf>
    <xf numFmtId="0" fontId="7" fillId="2" borderId="0" xfId="0" applyFont="1" applyFill="1" applyAlignment="1">
      <alignment vertical="center"/>
    </xf>
    <xf numFmtId="0" fontId="7" fillId="2" borderId="1" xfId="0" applyFont="1" applyFill="1" applyBorder="1" applyAlignment="1">
      <alignment vertical="center"/>
    </xf>
    <xf numFmtId="165" fontId="12" fillId="2" borderId="0" xfId="0" applyNumberFormat="1" applyFont="1" applyFill="1" applyAlignment="1">
      <alignment horizontal="center" vertical="center"/>
    </xf>
    <xf numFmtId="165" fontId="12" fillId="0" borderId="0" xfId="0" applyNumberFormat="1" applyFont="1" applyAlignment="1">
      <alignment vertical="center"/>
    </xf>
    <xf numFmtId="0" fontId="14" fillId="7" borderId="1" xfId="0" applyFont="1" applyFill="1" applyBorder="1" applyAlignment="1">
      <alignment horizontal="center" vertical="center" wrapText="1"/>
    </xf>
    <xf numFmtId="0" fontId="8" fillId="7" borderId="1" xfId="0" applyFont="1" applyFill="1" applyBorder="1" applyAlignment="1">
      <alignment horizontal="center"/>
    </xf>
    <xf numFmtId="0" fontId="8" fillId="9" borderId="1" xfId="0" applyFont="1" applyFill="1" applyBorder="1" applyAlignment="1">
      <alignment horizontal="center"/>
    </xf>
    <xf numFmtId="0" fontId="8" fillId="4" borderId="1" xfId="0" applyFont="1" applyFill="1" applyBorder="1" applyAlignment="1">
      <alignment horizontal="center" vertical="center" wrapText="1"/>
    </xf>
    <xf numFmtId="0" fontId="8" fillId="7" borderId="1" xfId="0" applyFont="1" applyFill="1" applyBorder="1" applyAlignment="1">
      <alignment horizontal="center" vertical="center"/>
    </xf>
    <xf numFmtId="0" fontId="10" fillId="2" borderId="1" xfId="0" applyFont="1" applyFill="1" applyBorder="1" applyAlignment="1">
      <alignment horizontal="center" vertical="center"/>
    </xf>
    <xf numFmtId="44" fontId="0" fillId="0" borderId="0" xfId="1" applyFont="1"/>
    <xf numFmtId="2" fontId="0" fillId="0" borderId="0" xfId="0" applyNumberFormat="1"/>
    <xf numFmtId="44" fontId="0" fillId="0" borderId="0" xfId="1" applyFont="1" applyAlignment="1">
      <alignment horizontal="center" vertical="center"/>
    </xf>
    <xf numFmtId="0" fontId="0" fillId="0" borderId="0" xfId="0" applyAlignment="1">
      <alignment horizontal="center" vertical="center"/>
    </xf>
    <xf numFmtId="44" fontId="0" fillId="0" borderId="0" xfId="0" applyNumberFormat="1" applyAlignment="1">
      <alignment horizontal="center" vertical="center" wrapText="1"/>
    </xf>
  </cellXfs>
  <cellStyles count="4">
    <cellStyle name="Moneda" xfId="1" builtinId="4"/>
    <cellStyle name="Moneda 2" xfId="3" xr:uid="{E8E47363-EFF9-4F9B-A7DE-B6BC915FE231}"/>
    <cellStyle name="Normal" xfId="0" builtinId="0"/>
    <cellStyle name="Normal 2" xfId="2" xr:uid="{62EEB23E-728D-434A-A4C1-5634C87B4E2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image" Target="../media/image4.tif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173974</xdr:colOff>
      <xdr:row>0</xdr:row>
      <xdr:rowOff>208768</xdr:rowOff>
    </xdr:from>
    <xdr:to>
      <xdr:col>9</xdr:col>
      <xdr:colOff>611024</xdr:colOff>
      <xdr:row>0</xdr:row>
      <xdr:rowOff>887261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9A08B12A-F9B7-B3D2-9424-039B52547C3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74522" y="208768"/>
          <a:ext cx="8568149" cy="67849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165274</xdr:colOff>
      <xdr:row>0</xdr:row>
      <xdr:rowOff>8698</xdr:rowOff>
    </xdr:from>
    <xdr:to>
      <xdr:col>3</xdr:col>
      <xdr:colOff>234863</xdr:colOff>
      <xdr:row>0</xdr:row>
      <xdr:rowOff>991643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40AC97F8-F314-ACA8-7012-D76BE60B9EA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9726" y="8698"/>
          <a:ext cx="1365685" cy="9829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284714</xdr:colOff>
      <xdr:row>23</xdr:row>
      <xdr:rowOff>33457</xdr:rowOff>
    </xdr:from>
    <xdr:to>
      <xdr:col>3</xdr:col>
      <xdr:colOff>1615378</xdr:colOff>
      <xdr:row>27</xdr:row>
      <xdr:rowOff>97090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E98C821B-3F48-8B46-9010-9C487E45E11B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 t="8414" b="59544"/>
        <a:stretch/>
      </xdr:blipFill>
      <xdr:spPr bwMode="auto">
        <a:xfrm rot="240869">
          <a:off x="1006700" y="12402909"/>
          <a:ext cx="2209226" cy="967131"/>
        </a:xfrm>
        <a:prstGeom prst="rect">
          <a:avLst/>
        </a:prstGeom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twoCellAnchor editAs="oneCell">
    <xdr:from>
      <xdr:col>0</xdr:col>
      <xdr:colOff>278648</xdr:colOff>
      <xdr:row>31</xdr:row>
      <xdr:rowOff>47263</xdr:rowOff>
    </xdr:from>
    <xdr:to>
      <xdr:col>9</xdr:col>
      <xdr:colOff>471558</xdr:colOff>
      <xdr:row>37</xdr:row>
      <xdr:rowOff>116852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844FD66D-B500-A14A-9093-2948C72327F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278648" y="17022930"/>
          <a:ext cx="9933546" cy="1085589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HP\Desktop\HERNANDO%20INFORMES%20MENSUALES%208%20am\OTROS%202024\COMERCIO%20PLAN%20DE%20COMPRA,%20MTO.%20E%20INSUMOS%202024\1.%20PLAN%20DE%20COMPRA%20COMERCIO%202024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MPRA"/>
      <sheetName val="AA CASSETTE 36000 BTU"/>
      <sheetName val="AA CENTRAL 60000 BTU ."/>
      <sheetName val="AA PISO TECHO 36000 BTU"/>
      <sheetName val="AA PISO TECHO 60000 BTU "/>
      <sheetName val="AA FAN COIL 60000 BTU"/>
      <sheetName val="CONDENSADORA 60000 BTU "/>
      <sheetName val="CONDENSADORA 48000 BTU"/>
      <sheetName val="MINISPLIT 12000 BTU"/>
      <sheetName val="MINISPLIT 18000 BTU"/>
      <sheetName val="MINISPLIT 24000 BTU"/>
      <sheetName val="MINISPLIT 36000 BTU"/>
      <sheetName val="PORTATIL 12000 BTU"/>
      <sheetName val="MINISPLIT 9000 BTU"/>
      <sheetName val="1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gerencia@gdgroup.com.co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21FECB-5566-48FA-8C36-51EEB43E8919}">
  <sheetPr>
    <pageSetUpPr fitToPage="1"/>
  </sheetPr>
  <dimension ref="A1:L31"/>
  <sheetViews>
    <sheetView zoomScale="80" zoomScaleNormal="80" workbookViewId="0">
      <selection activeCell="M17" sqref="M1:M1048576"/>
    </sheetView>
  </sheetViews>
  <sheetFormatPr baseColWidth="10" defaultColWidth="11.42578125" defaultRowHeight="14.25" x14ac:dyDescent="0.2"/>
  <cols>
    <col min="1" max="1" width="4" style="1" customWidth="1"/>
    <col min="2" max="2" width="5.42578125" style="1" bestFit="1" customWidth="1"/>
    <col min="3" max="3" width="11.42578125" style="1"/>
    <col min="4" max="4" width="39" style="3" customWidth="1"/>
    <col min="5" max="5" width="10.42578125" style="1" customWidth="1"/>
    <col min="6" max="6" width="11.28515625" style="1" customWidth="1"/>
    <col min="7" max="7" width="16.7109375" style="1" customWidth="1"/>
    <col min="8" max="8" width="14.28515625" style="1" bestFit="1" customWidth="1"/>
    <col min="9" max="9" width="15.5703125" style="1" bestFit="1" customWidth="1"/>
    <col min="10" max="10" width="17.140625" style="1" customWidth="1"/>
    <col min="11" max="11" width="22.85546875" style="1" bestFit="1" customWidth="1"/>
    <col min="12" max="12" width="15.42578125" style="27" bestFit="1" customWidth="1"/>
    <col min="13" max="16384" width="11.42578125" style="1"/>
  </cols>
  <sheetData>
    <row r="1" spans="2:12" ht="83.1" customHeight="1" x14ac:dyDescent="0.2">
      <c r="C1" s="2"/>
      <c r="E1" s="2"/>
    </row>
    <row r="2" spans="2:12" ht="30.95" customHeight="1" x14ac:dyDescent="0.2">
      <c r="B2" s="36" t="s">
        <v>30</v>
      </c>
      <c r="C2" s="36"/>
      <c r="D2" s="36"/>
      <c r="E2" s="36"/>
      <c r="F2" s="36"/>
      <c r="G2" s="36"/>
      <c r="H2" s="36"/>
      <c r="I2" s="36"/>
      <c r="J2" s="36"/>
      <c r="K2" s="31" t="s">
        <v>39</v>
      </c>
      <c r="L2" s="31" t="s">
        <v>38</v>
      </c>
    </row>
    <row r="3" spans="2:12" s="9" customFormat="1" ht="48.95" customHeight="1" x14ac:dyDescent="0.2">
      <c r="B3" s="4" t="s">
        <v>0</v>
      </c>
      <c r="C3" s="5" t="s">
        <v>1</v>
      </c>
      <c r="D3" s="4" t="s">
        <v>2</v>
      </c>
      <c r="E3" s="4" t="s">
        <v>3</v>
      </c>
      <c r="F3" s="6" t="s">
        <v>29</v>
      </c>
      <c r="G3" s="7" t="s">
        <v>4</v>
      </c>
      <c r="H3" s="7" t="s">
        <v>5</v>
      </c>
      <c r="I3" s="7" t="s">
        <v>6</v>
      </c>
      <c r="J3" s="8" t="s">
        <v>31</v>
      </c>
      <c r="K3" s="31"/>
      <c r="L3" s="31"/>
    </row>
    <row r="4" spans="2:12" ht="33" customHeight="1" x14ac:dyDescent="0.2">
      <c r="B4" s="10">
        <v>1</v>
      </c>
      <c r="C4" s="10">
        <v>40101700</v>
      </c>
      <c r="D4" s="11" t="s">
        <v>7</v>
      </c>
      <c r="E4" s="12" t="s">
        <v>8</v>
      </c>
      <c r="F4" s="13">
        <v>2</v>
      </c>
      <c r="G4" s="14">
        <v>15210084.033613401</v>
      </c>
      <c r="H4" s="14">
        <f>G4*19%</f>
        <v>2889915.9663865459</v>
      </c>
      <c r="I4" s="14">
        <f>+G4+H4</f>
        <v>18099999.999999948</v>
      </c>
      <c r="J4" s="15">
        <f>+I4*F4</f>
        <v>36199999.999999896</v>
      </c>
      <c r="K4" s="26">
        <v>18256103.763333332</v>
      </c>
      <c r="L4" s="28" t="str">
        <f>+IF(I4&lt;=K4,"CUMPLE","NO CUMPLE")</f>
        <v>CUMPLE</v>
      </c>
    </row>
    <row r="5" spans="2:12" ht="42.95" customHeight="1" x14ac:dyDescent="0.2">
      <c r="B5" s="10">
        <v>2</v>
      </c>
      <c r="C5" s="10">
        <v>40101700</v>
      </c>
      <c r="D5" s="11" t="s">
        <v>9</v>
      </c>
      <c r="E5" s="12" t="s">
        <v>8</v>
      </c>
      <c r="F5" s="16">
        <v>20</v>
      </c>
      <c r="G5" s="14">
        <v>13739495.798319329</v>
      </c>
      <c r="H5" s="14">
        <f t="shared" ref="H5:H7" si="0">G5*19%</f>
        <v>2610504.2016806724</v>
      </c>
      <c r="I5" s="14">
        <f t="shared" ref="I5:I7" si="1">+G5+H5</f>
        <v>16350000</v>
      </c>
      <c r="J5" s="15">
        <f t="shared" ref="J5:J7" si="2">+I5*F5</f>
        <v>327000000</v>
      </c>
      <c r="K5" s="26">
        <v>16441367.646666666</v>
      </c>
      <c r="L5" s="28" t="str">
        <f t="shared" ref="L5:L21" si="3">+IF(I5&lt;=K5,"CUMPLE","NO CUMPLE")</f>
        <v>CUMPLE</v>
      </c>
    </row>
    <row r="6" spans="2:12" ht="33" customHeight="1" x14ac:dyDescent="0.2">
      <c r="B6" s="10">
        <v>3</v>
      </c>
      <c r="C6" s="10">
        <v>40101700</v>
      </c>
      <c r="D6" s="11" t="s">
        <v>10</v>
      </c>
      <c r="E6" s="12" t="s">
        <v>8</v>
      </c>
      <c r="F6" s="13">
        <v>4</v>
      </c>
      <c r="G6" s="14">
        <v>5126050.4201680673</v>
      </c>
      <c r="H6" s="14">
        <f t="shared" si="0"/>
        <v>973949.57983193279</v>
      </c>
      <c r="I6" s="14">
        <f t="shared" si="1"/>
        <v>6100000</v>
      </c>
      <c r="J6" s="15">
        <f t="shared" si="2"/>
        <v>24400000</v>
      </c>
      <c r="K6" s="26">
        <v>6145433.3033333337</v>
      </c>
      <c r="L6" s="28" t="str">
        <f t="shared" si="3"/>
        <v>CUMPLE</v>
      </c>
    </row>
    <row r="7" spans="2:12" ht="33" customHeight="1" x14ac:dyDescent="0.2">
      <c r="B7" s="10">
        <v>4</v>
      </c>
      <c r="C7" s="10">
        <v>40101700</v>
      </c>
      <c r="D7" s="11" t="s">
        <v>11</v>
      </c>
      <c r="E7" s="12" t="s">
        <v>8</v>
      </c>
      <c r="F7" s="13">
        <v>1</v>
      </c>
      <c r="G7" s="14">
        <v>7798319.3279999997</v>
      </c>
      <c r="H7" s="14">
        <f t="shared" si="0"/>
        <v>1481680.6723199999</v>
      </c>
      <c r="I7" s="14">
        <f t="shared" si="1"/>
        <v>9280000.0003199987</v>
      </c>
      <c r="J7" s="15">
        <f t="shared" si="2"/>
        <v>9280000.0003199987</v>
      </c>
      <c r="K7" s="26">
        <v>9312305.333333334</v>
      </c>
      <c r="L7" s="28" t="str">
        <f t="shared" si="3"/>
        <v>CUMPLE</v>
      </c>
    </row>
    <row r="8" spans="2:12" ht="15" customHeight="1" x14ac:dyDescent="0.25">
      <c r="B8" s="35" t="s">
        <v>12</v>
      </c>
      <c r="C8" s="35"/>
      <c r="D8" s="35"/>
      <c r="E8" s="35"/>
      <c r="F8" s="35"/>
      <c r="G8" s="35"/>
      <c r="H8" s="35"/>
      <c r="I8" s="35"/>
      <c r="J8" s="17">
        <f>SUM(J4:J7)</f>
        <v>396880000.0003199</v>
      </c>
    </row>
    <row r="9" spans="2:12" ht="15" x14ac:dyDescent="0.2">
      <c r="B9" s="18"/>
      <c r="C9" s="18"/>
      <c r="D9" s="18"/>
      <c r="E9" s="18"/>
      <c r="G9" s="18"/>
      <c r="H9" s="18"/>
      <c r="I9" s="18"/>
    </row>
    <row r="10" spans="2:12" ht="15" customHeight="1" x14ac:dyDescent="0.2">
      <c r="B10" s="34" t="s">
        <v>13</v>
      </c>
      <c r="C10" s="34"/>
      <c r="D10" s="34"/>
      <c r="E10" s="34"/>
      <c r="F10" s="34"/>
      <c r="G10" s="34"/>
      <c r="H10" s="34"/>
      <c r="I10" s="34"/>
      <c r="J10" s="34"/>
    </row>
    <row r="11" spans="2:12" ht="116.1" customHeight="1" x14ac:dyDescent="0.2">
      <c r="B11" s="10">
        <v>5</v>
      </c>
      <c r="C11" s="10">
        <v>72151200</v>
      </c>
      <c r="D11" s="19" t="s">
        <v>14</v>
      </c>
      <c r="E11" s="12" t="s">
        <v>15</v>
      </c>
      <c r="F11" s="12">
        <v>1</v>
      </c>
      <c r="G11" s="23">
        <v>1558100</v>
      </c>
      <c r="H11" s="14">
        <f t="shared" ref="H11:H21" si="4">G11*19%</f>
        <v>296039</v>
      </c>
      <c r="I11" s="14">
        <f t="shared" ref="I11" si="5">+G11+H11</f>
        <v>1854139</v>
      </c>
      <c r="J11" s="15">
        <f t="shared" ref="J11" si="6">+I11*F11</f>
        <v>1854139</v>
      </c>
      <c r="K11" s="26">
        <v>1864447.1766666668</v>
      </c>
      <c r="L11" s="28" t="str">
        <f t="shared" si="3"/>
        <v>CUMPLE</v>
      </c>
    </row>
    <row r="12" spans="2:12" ht="66.95" customHeight="1" x14ac:dyDescent="0.2">
      <c r="B12" s="10">
        <v>6</v>
      </c>
      <c r="C12" s="10">
        <v>72151200</v>
      </c>
      <c r="D12" s="19" t="s">
        <v>16</v>
      </c>
      <c r="E12" s="12" t="s">
        <v>15</v>
      </c>
      <c r="F12" s="12">
        <v>1</v>
      </c>
      <c r="G12" s="23">
        <v>752394.95798319334</v>
      </c>
      <c r="H12" s="14">
        <f t="shared" si="4"/>
        <v>142955.04201680672</v>
      </c>
      <c r="I12" s="14">
        <f t="shared" ref="I12:I21" si="7">+G12+H12</f>
        <v>895350</v>
      </c>
      <c r="J12" s="15">
        <f t="shared" ref="J12:J21" si="8">+I12*F12</f>
        <v>895350</v>
      </c>
      <c r="K12" s="26">
        <v>942403.44333333336</v>
      </c>
      <c r="L12" s="28" t="str">
        <f t="shared" si="3"/>
        <v>CUMPLE</v>
      </c>
    </row>
    <row r="13" spans="2:12" ht="60.95" customHeight="1" x14ac:dyDescent="0.2">
      <c r="B13" s="10">
        <v>7</v>
      </c>
      <c r="C13" s="10">
        <v>72151200</v>
      </c>
      <c r="D13" s="19" t="s">
        <v>17</v>
      </c>
      <c r="E13" s="12" t="s">
        <v>15</v>
      </c>
      <c r="F13" s="12">
        <v>4</v>
      </c>
      <c r="G13" s="23">
        <v>1020538.8</v>
      </c>
      <c r="H13" s="14">
        <f t="shared" si="4"/>
        <v>193902.372</v>
      </c>
      <c r="I13" s="14">
        <f t="shared" si="7"/>
        <v>1214441.172</v>
      </c>
      <c r="J13" s="15">
        <f t="shared" si="8"/>
        <v>4857764.6880000001</v>
      </c>
      <c r="K13" s="26">
        <v>1233449.6766666668</v>
      </c>
      <c r="L13" s="28" t="str">
        <f t="shared" si="3"/>
        <v>CUMPLE</v>
      </c>
    </row>
    <row r="14" spans="2:12" ht="39.950000000000003" customHeight="1" x14ac:dyDescent="0.2">
      <c r="B14" s="10">
        <v>8</v>
      </c>
      <c r="C14" s="10">
        <v>72151200</v>
      </c>
      <c r="D14" s="25" t="s">
        <v>18</v>
      </c>
      <c r="E14" s="12" t="s">
        <v>15</v>
      </c>
      <c r="F14" s="12">
        <v>2</v>
      </c>
      <c r="G14" s="23">
        <v>1767198.3193277312</v>
      </c>
      <c r="H14" s="14">
        <f t="shared" si="4"/>
        <v>335767.68067226891</v>
      </c>
      <c r="I14" s="14">
        <f t="shared" si="7"/>
        <v>2102966</v>
      </c>
      <c r="J14" s="15">
        <f t="shared" si="8"/>
        <v>4205932</v>
      </c>
      <c r="K14" s="26">
        <v>2104452.7233333332</v>
      </c>
      <c r="L14" s="28" t="str">
        <f t="shared" si="3"/>
        <v>CUMPLE</v>
      </c>
    </row>
    <row r="15" spans="2:12" ht="39.950000000000003" customHeight="1" x14ac:dyDescent="0.2">
      <c r="B15" s="10">
        <v>9</v>
      </c>
      <c r="C15" s="10">
        <v>72151200</v>
      </c>
      <c r="D15" s="11" t="s">
        <v>19</v>
      </c>
      <c r="E15" s="12" t="s">
        <v>15</v>
      </c>
      <c r="F15" s="12">
        <v>1</v>
      </c>
      <c r="G15" s="23">
        <v>2986724.3697478995</v>
      </c>
      <c r="H15" s="14">
        <f t="shared" si="4"/>
        <v>567477.63025210088</v>
      </c>
      <c r="I15" s="14">
        <f t="shared" si="7"/>
        <v>3554202.0000000005</v>
      </c>
      <c r="J15" s="15">
        <f t="shared" si="8"/>
        <v>3554202.0000000005</v>
      </c>
      <c r="K15" s="26">
        <v>3689241.9666666668</v>
      </c>
      <c r="L15" s="28" t="str">
        <f t="shared" si="3"/>
        <v>CUMPLE</v>
      </c>
    </row>
    <row r="16" spans="2:12" ht="51.95" customHeight="1" x14ac:dyDescent="0.2">
      <c r="B16" s="10">
        <v>10</v>
      </c>
      <c r="C16" s="10">
        <v>72151200</v>
      </c>
      <c r="D16" s="11" t="s">
        <v>20</v>
      </c>
      <c r="E16" s="20" t="s">
        <v>8</v>
      </c>
      <c r="F16" s="20">
        <v>7</v>
      </c>
      <c r="G16" s="23">
        <v>371008.40336134454</v>
      </c>
      <c r="H16" s="14">
        <f t="shared" si="4"/>
        <v>70491.596638655465</v>
      </c>
      <c r="I16" s="14">
        <f t="shared" si="7"/>
        <v>441500</v>
      </c>
      <c r="J16" s="15">
        <f t="shared" si="8"/>
        <v>3090500</v>
      </c>
      <c r="K16" s="26">
        <v>442428.91</v>
      </c>
      <c r="L16" s="28" t="str">
        <f t="shared" si="3"/>
        <v>CUMPLE</v>
      </c>
    </row>
    <row r="17" spans="1:12" ht="89.1" customHeight="1" x14ac:dyDescent="0.2">
      <c r="B17" s="10">
        <v>11</v>
      </c>
      <c r="C17" s="10">
        <v>72151200</v>
      </c>
      <c r="D17" s="11" t="s">
        <v>21</v>
      </c>
      <c r="E17" s="12" t="s">
        <v>8</v>
      </c>
      <c r="F17" s="12">
        <v>1</v>
      </c>
      <c r="G17" s="23">
        <v>461764.70588235295</v>
      </c>
      <c r="H17" s="14">
        <f t="shared" si="4"/>
        <v>87735.294117647063</v>
      </c>
      <c r="I17" s="14">
        <f t="shared" si="7"/>
        <v>549500</v>
      </c>
      <c r="J17" s="15">
        <f t="shared" si="8"/>
        <v>549500</v>
      </c>
      <c r="K17" s="26">
        <v>555536.82333333336</v>
      </c>
      <c r="L17" s="28" t="str">
        <f t="shared" si="3"/>
        <v>CUMPLE</v>
      </c>
    </row>
    <row r="18" spans="1:12" ht="77.099999999999994" customHeight="1" x14ac:dyDescent="0.2">
      <c r="B18" s="10">
        <v>12</v>
      </c>
      <c r="C18" s="10">
        <v>72151200</v>
      </c>
      <c r="D18" s="11" t="s">
        <v>22</v>
      </c>
      <c r="E18" s="12" t="s">
        <v>8</v>
      </c>
      <c r="F18" s="10">
        <v>8</v>
      </c>
      <c r="G18" s="23">
        <v>2730022.9</v>
      </c>
      <c r="H18" s="14">
        <f t="shared" si="4"/>
        <v>518704.35099999997</v>
      </c>
      <c r="I18" s="14">
        <f t="shared" si="7"/>
        <v>3248727.2509999997</v>
      </c>
      <c r="J18" s="15">
        <f t="shared" si="8"/>
        <v>25989818.007999998</v>
      </c>
      <c r="K18" s="26">
        <v>3294532.0566666666</v>
      </c>
      <c r="L18" s="28" t="str">
        <f t="shared" si="3"/>
        <v>CUMPLE</v>
      </c>
    </row>
    <row r="19" spans="1:12" ht="80.099999999999994" customHeight="1" x14ac:dyDescent="0.2">
      <c r="B19" s="10">
        <v>13</v>
      </c>
      <c r="C19" s="10">
        <v>72151200</v>
      </c>
      <c r="D19" s="22" t="s">
        <v>23</v>
      </c>
      <c r="E19" s="20" t="s">
        <v>24</v>
      </c>
      <c r="F19" s="10">
        <v>40</v>
      </c>
      <c r="G19" s="23">
        <v>47815.126050420171</v>
      </c>
      <c r="H19" s="14">
        <f t="shared" si="4"/>
        <v>9084.8739495798327</v>
      </c>
      <c r="I19" s="14">
        <f t="shared" si="7"/>
        <v>56900</v>
      </c>
      <c r="J19" s="15">
        <f t="shared" si="8"/>
        <v>2276000</v>
      </c>
      <c r="K19" s="26">
        <v>57895.08666666667</v>
      </c>
      <c r="L19" s="28" t="str">
        <f t="shared" si="3"/>
        <v>CUMPLE</v>
      </c>
    </row>
    <row r="20" spans="1:12" ht="68.099999999999994" customHeight="1" x14ac:dyDescent="0.2">
      <c r="B20" s="10">
        <v>14</v>
      </c>
      <c r="C20" s="10">
        <v>72151200</v>
      </c>
      <c r="D20" s="22" t="s">
        <v>25</v>
      </c>
      <c r="E20" s="20" t="s">
        <v>24</v>
      </c>
      <c r="F20" s="20">
        <v>25</v>
      </c>
      <c r="G20" s="23">
        <v>143859.95800000001</v>
      </c>
      <c r="H20" s="14">
        <f t="shared" si="4"/>
        <v>27333.392020000003</v>
      </c>
      <c r="I20" s="14">
        <f t="shared" si="7"/>
        <v>171193.35002000001</v>
      </c>
      <c r="J20" s="15">
        <f t="shared" si="8"/>
        <v>4279833.7505000001</v>
      </c>
      <c r="K20" s="26">
        <v>171194.98666666666</v>
      </c>
      <c r="L20" s="28" t="str">
        <f t="shared" si="3"/>
        <v>CUMPLE</v>
      </c>
    </row>
    <row r="21" spans="1:12" ht="69.95" customHeight="1" x14ac:dyDescent="0.2">
      <c r="B21" s="10">
        <v>15</v>
      </c>
      <c r="C21" s="10">
        <v>72151200</v>
      </c>
      <c r="D21" s="22" t="s">
        <v>26</v>
      </c>
      <c r="E21" s="20" t="s">
        <v>24</v>
      </c>
      <c r="F21" s="20">
        <v>25.5</v>
      </c>
      <c r="G21" s="23">
        <v>74734.259999999995</v>
      </c>
      <c r="H21" s="14">
        <f t="shared" si="4"/>
        <v>14199.509399999999</v>
      </c>
      <c r="I21" s="14">
        <f t="shared" si="7"/>
        <v>88933.76939999999</v>
      </c>
      <c r="J21" s="15">
        <f t="shared" si="8"/>
        <v>2267811.1196999997</v>
      </c>
      <c r="K21" s="26">
        <v>90204.776666666672</v>
      </c>
      <c r="L21" s="28" t="str">
        <f t="shared" si="3"/>
        <v>CUMPLE</v>
      </c>
    </row>
    <row r="22" spans="1:12" ht="15" x14ac:dyDescent="0.25">
      <c r="B22" s="32" t="s">
        <v>27</v>
      </c>
      <c r="C22" s="32"/>
      <c r="D22" s="32"/>
      <c r="E22" s="32"/>
      <c r="F22" s="32"/>
      <c r="G22" s="32"/>
      <c r="H22" s="32"/>
      <c r="I22" s="32"/>
      <c r="J22" s="17">
        <f>SUM(J11:J21)</f>
        <v>53820850.566199996</v>
      </c>
      <c r="L22" s="29"/>
    </row>
    <row r="23" spans="1:12" ht="15" x14ac:dyDescent="0.25">
      <c r="B23" s="33" t="s">
        <v>28</v>
      </c>
      <c r="C23" s="33"/>
      <c r="D23" s="33"/>
      <c r="E23" s="33"/>
      <c r="F23" s="33"/>
      <c r="G23" s="33"/>
      <c r="H23" s="33"/>
      <c r="I23" s="33"/>
      <c r="J23" s="24">
        <f>J8+J22</f>
        <v>450700850.56651992</v>
      </c>
      <c r="L23" s="30"/>
    </row>
    <row r="24" spans="1:12" x14ac:dyDescent="0.2">
      <c r="I24" s="21"/>
    </row>
    <row r="25" spans="1:12" ht="21" customHeight="1" x14ac:dyDescent="0.2"/>
    <row r="26" spans="1:12" ht="19.5" customHeight="1" x14ac:dyDescent="0.2">
      <c r="A26" s="21"/>
      <c r="B26" s="1" t="s">
        <v>32</v>
      </c>
    </row>
    <row r="27" spans="1:12" ht="15.75" x14ac:dyDescent="0.25">
      <c r="B27" s="1" t="s">
        <v>33</v>
      </c>
    </row>
    <row r="28" spans="1:12" ht="15.75" x14ac:dyDescent="0.25">
      <c r="B28" s="1" t="s">
        <v>34</v>
      </c>
    </row>
    <row r="29" spans="1:12" ht="15.75" x14ac:dyDescent="0.25">
      <c r="B29" s="1" t="s">
        <v>35</v>
      </c>
    </row>
    <row r="30" spans="1:12" ht="15.75" x14ac:dyDescent="0.25">
      <c r="B30" s="1" t="s">
        <v>36</v>
      </c>
    </row>
    <row r="31" spans="1:12" ht="15.75" x14ac:dyDescent="0.25">
      <c r="B31" s="1" t="s">
        <v>37</v>
      </c>
    </row>
  </sheetData>
  <mergeCells count="7">
    <mergeCell ref="K2:K3"/>
    <mergeCell ref="L2:L3"/>
    <mergeCell ref="B22:I22"/>
    <mergeCell ref="B23:I23"/>
    <mergeCell ref="B10:J10"/>
    <mergeCell ref="B8:I8"/>
    <mergeCell ref="B2:J2"/>
  </mergeCells>
  <hyperlinks>
    <hyperlink ref="B31" r:id="rId1" display="mailto:gerencia@gdgroup.com.co" xr:uid="{3EDB57C9-C225-5A45-B61B-D1A60618B27A}"/>
  </hyperlinks>
  <pageMargins left="0.7" right="0.7" top="0.75" bottom="0.75" header="0.3" footer="0.3"/>
  <pageSetup paperSize="9" scale="57" fitToHeight="0" orientation="portrait" r:id="rId2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A5976A-1EDF-46B1-B10B-A059FEA7DD94}">
  <dimension ref="A1:D20"/>
  <sheetViews>
    <sheetView tabSelected="1" workbookViewId="0">
      <selection activeCell="C13" sqref="C13"/>
    </sheetView>
  </sheetViews>
  <sheetFormatPr baseColWidth="10" defaultRowHeight="15" x14ac:dyDescent="0.25"/>
  <cols>
    <col min="1" max="1" width="23.42578125" customWidth="1"/>
    <col min="2" max="2" width="15.85546875" style="37" bestFit="1" customWidth="1"/>
    <col min="3" max="3" width="17.42578125" bestFit="1" customWidth="1"/>
    <col min="4" max="4" width="22.85546875" customWidth="1"/>
    <col min="5" max="5" width="22" customWidth="1"/>
  </cols>
  <sheetData>
    <row r="1" spans="1:4" x14ac:dyDescent="0.25">
      <c r="A1" t="s">
        <v>44</v>
      </c>
    </row>
    <row r="3" spans="1:4" x14ac:dyDescent="0.25">
      <c r="A3" t="s">
        <v>40</v>
      </c>
      <c r="B3" s="37" t="s">
        <v>41</v>
      </c>
    </row>
    <row r="4" spans="1:4" x14ac:dyDescent="0.25">
      <c r="A4" s="37">
        <v>453777619</v>
      </c>
      <c r="B4" s="37">
        <v>1300000</v>
      </c>
      <c r="C4" s="38">
        <f>+A4/B4</f>
        <v>349.05970692307693</v>
      </c>
    </row>
    <row r="6" spans="1:4" x14ac:dyDescent="0.25">
      <c r="A6" s="39" t="s">
        <v>43</v>
      </c>
      <c r="B6" s="40" t="s">
        <v>46</v>
      </c>
      <c r="C6" s="40" t="s">
        <v>48</v>
      </c>
      <c r="D6" s="40" t="s">
        <v>50</v>
      </c>
    </row>
    <row r="7" spans="1:4" ht="60" x14ac:dyDescent="0.25">
      <c r="A7" s="39" t="s">
        <v>45</v>
      </c>
      <c r="B7" s="40">
        <v>12</v>
      </c>
      <c r="C7" s="40">
        <v>495.37</v>
      </c>
      <c r="D7" s="41" t="s">
        <v>49</v>
      </c>
    </row>
    <row r="8" spans="1:4" x14ac:dyDescent="0.25">
      <c r="A8" t="s">
        <v>42</v>
      </c>
    </row>
    <row r="9" spans="1:4" x14ac:dyDescent="0.25">
      <c r="A9">
        <v>25173900</v>
      </c>
      <c r="B9" s="37" t="s">
        <v>47</v>
      </c>
    </row>
    <row r="10" spans="1:4" x14ac:dyDescent="0.25">
      <c r="A10">
        <v>30111900</v>
      </c>
      <c r="B10" s="37" t="s">
        <v>47</v>
      </c>
    </row>
    <row r="11" spans="1:4" x14ac:dyDescent="0.25">
      <c r="A11">
        <v>30191800</v>
      </c>
      <c r="B11" s="37" t="s">
        <v>47</v>
      </c>
    </row>
    <row r="12" spans="1:4" x14ac:dyDescent="0.25">
      <c r="A12">
        <v>39121700</v>
      </c>
      <c r="B12" s="37" t="s">
        <v>47</v>
      </c>
    </row>
    <row r="13" spans="1:4" x14ac:dyDescent="0.25">
      <c r="A13">
        <v>40101700</v>
      </c>
      <c r="B13" s="37" t="s">
        <v>47</v>
      </c>
    </row>
    <row r="14" spans="1:4" x14ac:dyDescent="0.25">
      <c r="A14">
        <v>40171600</v>
      </c>
      <c r="B14" s="37" t="s">
        <v>47</v>
      </c>
    </row>
    <row r="15" spans="1:4" x14ac:dyDescent="0.25">
      <c r="A15">
        <v>43202200</v>
      </c>
      <c r="B15" s="37" t="s">
        <v>47</v>
      </c>
    </row>
    <row r="16" spans="1:4" x14ac:dyDescent="0.25">
      <c r="A16">
        <v>72151500</v>
      </c>
      <c r="B16" s="37" t="s">
        <v>47</v>
      </c>
    </row>
    <row r="17" spans="1:2" x14ac:dyDescent="0.25">
      <c r="A17">
        <v>72151200</v>
      </c>
      <c r="B17" s="37" t="s">
        <v>47</v>
      </c>
    </row>
    <row r="18" spans="1:2" x14ac:dyDescent="0.25">
      <c r="A18">
        <v>72101500</v>
      </c>
      <c r="B18" s="37" t="s">
        <v>47</v>
      </c>
    </row>
    <row r="19" spans="1:2" x14ac:dyDescent="0.25">
      <c r="A19">
        <v>81101700</v>
      </c>
      <c r="B19" s="37" t="s">
        <v>47</v>
      </c>
    </row>
    <row r="20" spans="1:2" x14ac:dyDescent="0.25">
      <c r="A20">
        <v>81101500</v>
      </c>
      <c r="B20" s="37" t="s">
        <v>47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PROYECCIÓN ECONÓMICA COMPRA AA</vt:lpstr>
      <vt:lpstr>EXPERIENCIA </vt:lpstr>
      <vt:lpstr>'PROYECCIÓN ECONÓMICA COMPRA AA'!Área_de_impresión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Leslie Mendez</dc:creator>
  <cp:lastModifiedBy>Jhanerys Paola Gomez Bayona</cp:lastModifiedBy>
  <cp:lastPrinted>2024-10-22T03:49:41Z</cp:lastPrinted>
  <dcterms:created xsi:type="dcterms:W3CDTF">2024-05-24T21:36:44Z</dcterms:created>
  <dcterms:modified xsi:type="dcterms:W3CDTF">2024-11-01T15:31:56Z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c111285-cafa-4fc9-8a9a-bd902089b24f_Enabled">
    <vt:lpwstr>true</vt:lpwstr>
  </property>
  <property fmtid="{D5CDD505-2E9C-101B-9397-08002B2CF9AE}" pid="3" name="MSIP_Label_fc111285-cafa-4fc9-8a9a-bd902089b24f_SetDate">
    <vt:lpwstr>2024-05-28T16:07:51Z</vt:lpwstr>
  </property>
  <property fmtid="{D5CDD505-2E9C-101B-9397-08002B2CF9AE}" pid="4" name="MSIP_Label_fc111285-cafa-4fc9-8a9a-bd902089b24f_Method">
    <vt:lpwstr>Privileged</vt:lpwstr>
  </property>
  <property fmtid="{D5CDD505-2E9C-101B-9397-08002B2CF9AE}" pid="5" name="MSIP_Label_fc111285-cafa-4fc9-8a9a-bd902089b24f_Name">
    <vt:lpwstr>Public</vt:lpwstr>
  </property>
  <property fmtid="{D5CDD505-2E9C-101B-9397-08002B2CF9AE}" pid="6" name="MSIP_Label_fc111285-cafa-4fc9-8a9a-bd902089b24f_SiteId">
    <vt:lpwstr>cbc2c381-2f2e-4d93-91d1-506c9316ace7</vt:lpwstr>
  </property>
  <property fmtid="{D5CDD505-2E9C-101B-9397-08002B2CF9AE}" pid="7" name="MSIP_Label_fc111285-cafa-4fc9-8a9a-bd902089b24f_ActionId">
    <vt:lpwstr>3d08f462-51b0-4e65-b15f-d31b8b85c7a0</vt:lpwstr>
  </property>
  <property fmtid="{D5CDD505-2E9C-101B-9397-08002B2CF9AE}" pid="8" name="MSIP_Label_fc111285-cafa-4fc9-8a9a-bd902089b24f_ContentBits">
    <vt:lpwstr>0</vt:lpwstr>
  </property>
</Properties>
</file>