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SECRETARIA DE DEPORTE DOSQUEBRADAS\minima cuantia\vias activas\"/>
    </mc:Choice>
  </mc:AlternateContent>
  <xr:revisionPtr revIDLastSave="0" documentId="13_ncr:1_{32001707-2FF9-4123-96A5-3030696C69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vías activas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7" i="5" l="1"/>
  <c r="L44" i="5"/>
  <c r="L45" i="5" s="1"/>
  <c r="L43" i="5"/>
  <c r="K44" i="5"/>
  <c r="K43" i="5"/>
  <c r="L39" i="5"/>
  <c r="L36" i="5"/>
  <c r="L37" i="5"/>
  <c r="L38" i="5"/>
  <c r="L35" i="5"/>
  <c r="K36" i="5"/>
  <c r="K37" i="5"/>
  <c r="K38" i="5"/>
  <c r="K35" i="5"/>
  <c r="K27" i="5"/>
  <c r="K28" i="5"/>
  <c r="K29" i="5"/>
  <c r="K30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7" i="5"/>
  <c r="K6" i="5"/>
  <c r="F43" i="5" l="1"/>
  <c r="F44" i="5"/>
  <c r="F38" i="5"/>
  <c r="F37" i="5"/>
  <c r="F36" i="5"/>
  <c r="F35" i="5"/>
  <c r="F30" i="5"/>
  <c r="L30" i="5" s="1"/>
  <c r="F29" i="5"/>
  <c r="L29" i="5" s="1"/>
  <c r="F28" i="5"/>
  <c r="L28" i="5" s="1"/>
  <c r="F27" i="5"/>
  <c r="L27" i="5" s="1"/>
  <c r="L31" i="5" s="1"/>
  <c r="F23" i="5"/>
  <c r="L23" i="5" s="1"/>
  <c r="F22" i="5"/>
  <c r="L22" i="5" s="1"/>
  <c r="F21" i="5"/>
  <c r="L21" i="5" s="1"/>
  <c r="F20" i="5"/>
  <c r="L20" i="5" s="1"/>
  <c r="F19" i="5"/>
  <c r="L19" i="5" s="1"/>
  <c r="F18" i="5"/>
  <c r="L18" i="5" s="1"/>
  <c r="F17" i="5"/>
  <c r="L17" i="5" s="1"/>
  <c r="F16" i="5"/>
  <c r="L16" i="5" s="1"/>
  <c r="F15" i="5"/>
  <c r="L15" i="5" s="1"/>
  <c r="F14" i="5"/>
  <c r="L14" i="5" s="1"/>
  <c r="F13" i="5"/>
  <c r="L13" i="5" s="1"/>
  <c r="F12" i="5"/>
  <c r="L12" i="5" s="1"/>
  <c r="F11" i="5"/>
  <c r="L11" i="5" s="1"/>
  <c r="F10" i="5"/>
  <c r="L10" i="5" s="1"/>
  <c r="F9" i="5"/>
  <c r="L9" i="5" s="1"/>
  <c r="F8" i="5"/>
  <c r="L8" i="5" s="1"/>
  <c r="F7" i="5"/>
  <c r="L7" i="5" s="1"/>
  <c r="F6" i="5"/>
  <c r="L6" i="5" s="1"/>
  <c r="L24" i="5" l="1"/>
  <c r="F45" i="5"/>
  <c r="F46" i="5" s="1"/>
  <c r="F31" i="5"/>
  <c r="F39" i="5"/>
  <c r="F40" i="5" s="1"/>
  <c r="F24" i="5"/>
</calcChain>
</file>

<file path=xl/sharedStrings.xml><?xml version="1.0" encoding="utf-8"?>
<sst xmlns="http://schemas.openxmlformats.org/spreadsheetml/2006/main" count="120" uniqueCount="77">
  <si>
    <t>conos viales en PVC de 60 cm color naranja con cinta reflectiva gris</t>
  </si>
  <si>
    <t>VALOR TOTAL
CON IVA</t>
  </si>
  <si>
    <t>COLOR: Blanco.
ESTILO MODULAR: Plegable y apilable para mayor eficiencia y ahorro de espacio.
MATERIAL: Polietileno inyectado 100% original para los parales y las bandejas superiores, polietileno soplado para las bandejas inferiores. MEDIDAS: 1.10 mts de altura x 0.61 cms de ancho.
PESO: 6,45 Kg aproximadamente
BANDEJAS: 2 bandejas superiores de 0.61 cm x 31 cm y 2 bandejas inferiores de 0.61 cm x 0.21 cm con tanque incluido para llenado de agua para mayor estabilidad.
OTRAS CARACTERÍSTICAS: dos orificios en la parte superior como soporte para flasher luminoso.
DECORACIÓN: Reflectivos de Alta Intensidad Prismático según diseño
entregado previamente por la supervisión</t>
  </si>
  <si>
    <t>Personal de apoyo para el desarrollo de las VAS Mayores de edad, mínimo bachiller, experiencia laboral de seis (6) meses en trabajo operativo en vías activas Y/O logística de eventos recreativos o deportivos.</t>
  </si>
  <si>
    <t>kit de férulas de inmovilización de extremidades y cuello por 5 unidades</t>
  </si>
  <si>
    <t xml:space="preserve">Empacado de forma individual, compuesto por: 1 alimentos sólido( Pastel de pollo, pastel hawaiano, dedo de queso)
1 bebida (250 ml aprox.)
1 fruta </t>
  </si>
  <si>
    <t>INSUMOS</t>
  </si>
  <si>
    <t>Bomba P/inflar Bicicleta Alta Presión 160psi Con Manómetro</t>
  </si>
  <si>
    <t>kit de parches para neumáticos x 48 parches</t>
  </si>
  <si>
    <t xml:space="preserve">kit completo de herramientas bicileta y reparación (Estuche de transporte.
2 puntas phillips planas.
2 puntas phillps cruz.
Llave removedora de rueda libre.
Extractor de rueda libre "Turner"
Desarmador pequeño de cruz (ideal para ajustar desviadores).
Dado 8 mm
Dado 9 mm
Dado 10 mm
Llave para tazas de dirección 30/32
Llave para tazas de dirección 36/40
2 llaves para conos (13/15mm y 14/16mm)
Extractor de multiplicación (bielas).
Llave para ajustar rayos (10, 11, 12, 13, 14 y 15G)
Juego de llaves allen punta redonda: 2, 2.5, 3, 4, 5 y 6mm
2 llaves para bottom bracket
Llave para pedales 15/16 y 15/17mm
Perico 0/21mm
Rompe cadenas
Llave hexagonal de 8mm
3 desmontadores de llantas
Kit de parchado con cemento
Llave española 8 y 10mm
Calibrador de PSI </t>
  </si>
  <si>
    <t>Mesa Cuadrada Plástico Blanco 72x72cm</t>
  </si>
  <si>
    <t>Sillas sin apoya brazos;Espaldar compacto y liso para mayor comodidad;Ideal para interiores y espacios al aire libre;Resiste hasta 120 Kg;Apilable;Con antideslizante para mayor estabilidad alto 89.5 cm y acho 53 cm</t>
  </si>
  <si>
    <t>TOTAL PRESUPUESTO ENTREGA DE INSUMOS Y TALENTO HUMANO-LOGISTICA PARA 17 JORNADAS</t>
  </si>
  <si>
    <t>SUBTOTAL</t>
  </si>
  <si>
    <t>TOTAL 17 JORNADAS</t>
  </si>
  <si>
    <t>COTIZACIÓN NRO. 1 CUIDAD FUTURO</t>
  </si>
  <si>
    <t>COTIZACIÓN NRO. 2 ASOVIVE</t>
  </si>
  <si>
    <t>TOTAL POR 17 JORNADAS</t>
  </si>
  <si>
    <t>COTIZACIÓN NRO. 3 MULTISER</t>
  </si>
  <si>
    <t>CONOS</t>
  </si>
  <si>
    <t>Conos viales en PVC entre 90 cm color naranja con cinta reflectiva gris</t>
  </si>
  <si>
    <t>VALLAS</t>
  </si>
  <si>
    <t>CINTA DE CIERRE</t>
  </si>
  <si>
    <t>cinta amarilla de seguridad por 500 mtos</t>
  </si>
  <si>
    <t>PALETA DE SEÑALIZACION "PARE Y SIGA"</t>
  </si>
  <si>
    <t>CHALECOS VIALES REFLECTIVOS</t>
  </si>
  <si>
    <t>IMPERMEABLE ABRIGO NEVADO</t>
  </si>
  <si>
    <t>Carpa</t>
  </si>
  <si>
    <t>Botiquín tipo b básico con dotación</t>
  </si>
  <si>
    <t>Vallas publicitarias</t>
  </si>
  <si>
    <t>kit férulas para adultos</t>
  </si>
  <si>
    <t>kit férulas para niños</t>
  </si>
  <si>
    <t>camilla</t>
  </si>
  <si>
    <t>camilla rígida estándar con cuello para transporte de lesionados o heridos</t>
  </si>
  <si>
    <t>inflador</t>
  </si>
  <si>
    <t>kit parches</t>
  </si>
  <si>
    <t>herramientas</t>
  </si>
  <si>
    <t>mesas plásticas</t>
  </si>
  <si>
    <t>sillas plásticas</t>
  </si>
  <si>
    <t>ITEM</t>
  </si>
  <si>
    <t>ROL</t>
  </si>
  <si>
    <t>FUNCION PRINCIPAL</t>
  </si>
  <si>
    <t>CANTIDAD</t>
  </si>
  <si>
    <t>VALOR UNITARIO POR JORNADA</t>
  </si>
  <si>
    <t>VALOR TOTAL CON IVA POR JORNADA</t>
  </si>
  <si>
    <t>COORDINADOR</t>
  </si>
  <si>
    <t>MONITORES/GUARDA VIAS</t>
  </si>
  <si>
    <t>ASISTENCIA PRIMERO AUXILIOS</t>
  </si>
  <si>
    <t>Persona  mayor  de  edad  con  título  de  auxiliar  de  enfermería  o  APH,  con experiencia relacionada mínimo seis (06) meses, quién deberán contar con botiquín  de  primeros  auxilios  y  con  equipo  de  radio  de  comunicaciones digital de largo alcance y motocicletas con luces de emergencia</t>
  </si>
  <si>
    <t>ASISTENCIA MECANICA</t>
  </si>
  <si>
    <t>ítem</t>
  </si>
  <si>
    <t>ELEMENTO</t>
  </si>
  <si>
    <t>DESCRIPCIÓN</t>
  </si>
  <si>
    <t>TRANSPORTE</t>
  </si>
  <si>
    <t>REFRIGERIOS</t>
  </si>
  <si>
    <t>Material: Cerro Sport
Color: Verde Limon, Naranja
2 bolsillos Frontales con cremallera. Cuello en v.
Cremalleras en nylon
Con marcacion en espalda según texto entregado previamente por la supervision (tallas M, L y XL)</t>
  </si>
  <si>
    <t>Toldo Carpa Plegable Reforzado 3X3 Impermeable. lona oxford de 600d
con tratamiento impermeable. postes de acero reforzado anticorrosivo.</t>
  </si>
  <si>
    <t>Camioneta Modelo 2010 en adelante, tipo estacas, con todas las condiciones de seguridad y documentos al día (SOAT y Tecno-Mecánica) Deberá presentar contrato de arrendamiento del vehículo o tarjeta de propiedad la cual deberá estar inscrita a una empresa de transporte, realizará recorridos durante cada uno de los eventos  y será utilizada para el acarreo de los elementos necesarios para la implementación de la Vía Activa, al inicio y final de la jornada, según indicaciones de la supervisión
del contrato y/o de la coordinación de la Vía Activa</t>
  </si>
  <si>
    <t>ÍTEM</t>
  </si>
  <si>
    <t>DESCRIPCION</t>
  </si>
  <si>
    <t xml:space="preserve">TOTAL 16 JORNADAS </t>
  </si>
  <si>
    <t xml:space="preserve">TOTAL JORNADAS (1) </t>
  </si>
  <si>
    <t>LOGÍSTICA requerida para cada una de las 17 jornadas</t>
  </si>
  <si>
    <t>Morral grande elaborado en lona con múltiples compartimentos  con los elementos básicos de atención de emergencias (1 Gasa limpia paquete x 100 unidades; 20 Gasa estéril 7.5x7.5 por 5 unidades; 4 Compresa abdominal; 1 Esparadrapo de tela 4" x5 yardas; 1 Bajalenguas paquete x 20 unidades; 2 Venda elástica 2" x 5 yardas; 2 Venda elástica 3" x 5 yardas; 2 Venda elástica 5" x 5 yardas; 2 Venda de algodón 3" x 5 yardas; 2 Venda de algodón 5" x 5 yardas; 1 Yodopovidona solución 120ml; 5 Solución salina 250ml; 1 Guante vinilo caja por 100unidades; 1 Termómetro digital; 1 Alcohol antiséptico frasco x 300ml; 1 Linterna dinamo recargable no necesita pilas; 1 Tijera universal para trauma; 1 Cuello para inmovilización cervical uso adulto mul; 1 Inmovilizador maleable para extremidades superior o inferiores; 1 Vasos paquete x 25 unidades; 1 Ácido acetil salicílico tab x 10 unidades; 2 Acetaminofén 500 mg tab x 10 unidades; 1 Hidróxido de aluminio tableta x 10; 2 Barrera plástica de protección para
RCP tipo llavero)</t>
  </si>
  <si>
    <t>Valla publicitaria en vinilo, impresión digital calidad fotográfica, de 2 metros de largo por 1,20 de alto; con ojales metálicos en cada extremo, según diseño entregado previamente por la supervisión</t>
  </si>
  <si>
    <t>Coordinador para el desarrollo de las VAS. Persona mayor de edad, Profesional y/ o tecnólogo en Áreas del deporte y la recreación con experiencia certificada de mínimo un (01) año en manejo logístico, en vías activas o en eventos de recreación y/o deporte.</t>
  </si>
  <si>
    <t>Persona con punto de atención a los usuarios VAS. Experiencia mínimo seis (06) meses en mantenimiento y reparación de bicicletas, quien deberá contar con herramientas y utensilios básicos para prestar los servicios y estará ubicado en punto establecido con el fin de brindar asistencia técnica a quien lo requiera en su momento.</t>
  </si>
  <si>
    <t>PROMEDIO</t>
  </si>
  <si>
    <t>PROMEDIO VALOR UNITARIO</t>
  </si>
  <si>
    <t>PROMEDIO VALOR TOTAL CON IVA</t>
  </si>
  <si>
    <r>
      <rPr>
        <b/>
        <sz val="6"/>
        <color rgb="FF000000"/>
        <rFont val="Calibri"/>
        <family val="2"/>
      </rPr>
      <t>VALOR
UNITARIO</t>
    </r>
  </si>
  <si>
    <r>
      <rPr>
        <b/>
        <sz val="6"/>
        <color rgb="FF000000"/>
        <rFont val="Calibri"/>
        <family val="2"/>
      </rPr>
      <t>VALOR UNITARIO POR
JORNADA</t>
    </r>
  </si>
  <si>
    <t>peleta informativa de 30 cm en Poliestireno de alto impacto con mango plástico por un lado con la palabra PARE  en mayuscula sostenida fondo rojo letra reflectiva gris y por el otro lado la palabra SIGA en mayúscula sostenida fondo verde letra reflectiva gris</t>
  </si>
  <si>
    <t>Chaquetas Impermeables larga tipo abrigo transparente fabricadas en material plástico viniglass, mangas largas tipo ala de murciélago, cuello redondo con capota, cierre con broches o velcro (tallas M, L y XL)</t>
  </si>
  <si>
    <r>
      <rPr>
        <b/>
        <u/>
        <sz val="6"/>
        <color theme="1"/>
        <rFont val="Calibri"/>
        <family val="2"/>
      </rPr>
      <t>PERSONAL MÍNIMO REQUERIDO (1)</t>
    </r>
    <r>
      <rPr>
        <b/>
        <sz val="6"/>
        <color theme="1"/>
        <rFont val="Calibri"/>
        <family val="2"/>
      </rPr>
      <t xml:space="preserve"> JORNADA  NOCTURNA</t>
    </r>
  </si>
  <si>
    <t>PERSONAL MÍNIMO REQUERIDO 16 JORNADAS DIURNAS</t>
  </si>
  <si>
    <t>VALOR TOTAL CON IVA POR 16 JORNADAS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</si>
</sst>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3" x14ac:knownFonts="1">
    <font>
      <sz val="10"/>
      <color rgb="FF000000"/>
      <name val="Times New Roman"/>
      <scheme val="minor"/>
    </font>
    <font>
      <b/>
      <sz val="5"/>
      <color theme="1"/>
      <name val="Arial"/>
      <family val="2"/>
    </font>
    <font>
      <sz val="10"/>
      <color rgb="FF000000"/>
      <name val="Times New Roman"/>
      <family val="1"/>
      <scheme val="minor"/>
    </font>
    <font>
      <sz val="10"/>
      <color rgb="FF000000"/>
      <name val="Times New Roman"/>
      <family val="1"/>
      <scheme val="minor"/>
    </font>
    <font>
      <b/>
      <u/>
      <sz val="6"/>
      <color theme="1"/>
      <name val="Calibri"/>
      <family val="2"/>
    </font>
    <font>
      <b/>
      <sz val="6"/>
      <color theme="1"/>
      <name val="Calibri"/>
      <family val="2"/>
    </font>
    <font>
      <b/>
      <sz val="6"/>
      <color rgb="FF000000"/>
      <name val="Calibri"/>
      <family val="2"/>
    </font>
    <font>
      <sz val="6"/>
      <color rgb="FF000000"/>
      <name val="Times New Roman"/>
      <family val="1"/>
      <scheme val="minor"/>
    </font>
    <font>
      <sz val="6"/>
      <color rgb="FF000000"/>
      <name val="Calibri"/>
      <family val="2"/>
    </font>
    <font>
      <sz val="6"/>
      <color theme="1"/>
      <name val="Calibri"/>
      <family val="2"/>
    </font>
    <font>
      <sz val="6"/>
      <name val="Calibri"/>
      <family val="2"/>
    </font>
    <font>
      <b/>
      <u/>
      <sz val="6"/>
      <name val="Calibri"/>
      <family val="2"/>
    </font>
    <font>
      <b/>
      <sz val="6"/>
      <color theme="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rgb="FFC8C8C8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rgb="FFD0CECE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rgb="FFC8C8C8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rgb="FFC8C8C8"/>
      </patternFill>
    </fill>
    <fill>
      <patternFill patternType="solid">
        <fgColor theme="2"/>
        <bgColor rgb="FFC8C8C8"/>
      </patternFill>
    </fill>
    <fill>
      <patternFill patternType="solid">
        <fgColor theme="2"/>
        <bgColor rgb="FFFFFF00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44" fontId="2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 wrapText="1"/>
    </xf>
    <xf numFmtId="3" fontId="0" fillId="0" borderId="0" xfId="0" applyNumberFormat="1" applyAlignment="1">
      <alignment horizontal="left" vertical="top"/>
    </xf>
    <xf numFmtId="42" fontId="0" fillId="0" borderId="0" xfId="2" applyFont="1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6" fillId="3" borderId="8" xfId="0" applyFont="1" applyFill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1" fontId="6" fillId="0" borderId="9" xfId="0" applyNumberFormat="1" applyFont="1" applyBorder="1" applyAlignment="1">
      <alignment horizontal="center" vertical="top" wrapText="1" shrinkToFit="1"/>
    </xf>
    <xf numFmtId="0" fontId="9" fillId="0" borderId="9" xfId="0" applyFont="1" applyBorder="1" applyAlignment="1">
      <alignment horizontal="left" vertical="top" wrapText="1"/>
    </xf>
    <xf numFmtId="1" fontId="8" fillId="0" borderId="9" xfId="0" applyNumberFormat="1" applyFont="1" applyBorder="1" applyAlignment="1">
      <alignment horizontal="center" vertical="top" wrapText="1" shrinkToFit="1"/>
    </xf>
    <xf numFmtId="164" fontId="8" fillId="0" borderId="1" xfId="1" applyNumberFormat="1" applyFont="1" applyBorder="1" applyAlignment="1">
      <alignment horizontal="center" vertical="top" wrapText="1" shrinkToFit="1"/>
    </xf>
    <xf numFmtId="164" fontId="8" fillId="0" borderId="2" xfId="1" applyNumberFormat="1" applyFont="1" applyBorder="1" applyAlignment="1">
      <alignment horizontal="center" vertical="top" wrapText="1" shrinkToFit="1"/>
    </xf>
    <xf numFmtId="164" fontId="8" fillId="0" borderId="1" xfId="1" applyNumberFormat="1" applyFont="1" applyBorder="1" applyAlignment="1">
      <alignment horizontal="right" vertical="top" shrinkToFit="1"/>
    </xf>
    <xf numFmtId="164" fontId="8" fillId="0" borderId="2" xfId="1" applyNumberFormat="1" applyFont="1" applyBorder="1" applyAlignment="1">
      <alignment horizontal="right" vertical="top" shrinkToFit="1"/>
    </xf>
    <xf numFmtId="164" fontId="6" fillId="0" borderId="8" xfId="1" applyNumberFormat="1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center" vertical="top" wrapText="1" shrinkToFit="1"/>
    </xf>
    <xf numFmtId="0" fontId="9" fillId="0" borderId="1" xfId="0" applyFont="1" applyBorder="1" applyAlignment="1">
      <alignment horizontal="left" vertical="top" wrapText="1"/>
    </xf>
    <xf numFmtId="1" fontId="8" fillId="0" borderId="1" xfId="0" applyNumberFormat="1" applyFont="1" applyBorder="1" applyAlignment="1">
      <alignment horizontal="center" vertical="top" wrapText="1" shrinkToFit="1"/>
    </xf>
    <xf numFmtId="1" fontId="6" fillId="0" borderId="1" xfId="0" applyNumberFormat="1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1" fontId="8" fillId="0" borderId="1" xfId="0" applyNumberFormat="1" applyFont="1" applyBorder="1" applyAlignment="1">
      <alignment horizontal="center" vertical="center" wrapText="1" shrinkToFit="1"/>
    </xf>
    <xf numFmtId="164" fontId="8" fillId="0" borderId="1" xfId="1" applyNumberFormat="1" applyFont="1" applyFill="1" applyBorder="1" applyAlignment="1">
      <alignment horizontal="center" vertical="top" wrapText="1" shrinkToFit="1"/>
    </xf>
    <xf numFmtId="164" fontId="8" fillId="0" borderId="2" xfId="1" applyNumberFormat="1" applyFont="1" applyFill="1" applyBorder="1" applyAlignment="1">
      <alignment horizontal="center" vertical="top" wrapText="1" shrinkToFit="1"/>
    </xf>
    <xf numFmtId="164" fontId="8" fillId="0" borderId="1" xfId="1" applyNumberFormat="1" applyFont="1" applyFill="1" applyBorder="1" applyAlignment="1">
      <alignment horizontal="right" vertical="top" shrinkToFit="1"/>
    </xf>
    <xf numFmtId="164" fontId="8" fillId="0" borderId="2" xfId="1" applyNumberFormat="1" applyFont="1" applyFill="1" applyBorder="1" applyAlignment="1">
      <alignment horizontal="right" vertical="top" shrinkToFit="1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wrapText="1"/>
    </xf>
    <xf numFmtId="1" fontId="8" fillId="0" borderId="4" xfId="0" applyNumberFormat="1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left" vertical="center" wrapText="1"/>
    </xf>
    <xf numFmtId="164" fontId="6" fillId="5" borderId="10" xfId="1" applyNumberFormat="1" applyFont="1" applyFill="1" applyBorder="1" applyAlignment="1">
      <alignment horizontal="right" vertical="top" wrapText="1" shrinkToFit="1"/>
    </xf>
    <xf numFmtId="44" fontId="8" fillId="2" borderId="10" xfId="1" applyFont="1" applyFill="1" applyBorder="1" applyAlignment="1">
      <alignment horizontal="left" vertical="center" wrapText="1"/>
    </xf>
    <xf numFmtId="44" fontId="8" fillId="0" borderId="15" xfId="1" applyFont="1" applyBorder="1" applyAlignment="1">
      <alignment horizontal="left" vertical="top" wrapText="1"/>
    </xf>
    <xf numFmtId="164" fontId="6" fillId="5" borderId="2" xfId="1" applyNumberFormat="1" applyFont="1" applyFill="1" applyBorder="1" applyAlignment="1">
      <alignment horizontal="right" vertical="top" shrinkToFit="1"/>
    </xf>
    <xf numFmtId="0" fontId="7" fillId="0" borderId="8" xfId="0" applyFont="1" applyBorder="1" applyAlignment="1">
      <alignment horizontal="left" vertical="top"/>
    </xf>
    <xf numFmtId="164" fontId="6" fillId="3" borderId="8" xfId="1" applyNumberFormat="1" applyFont="1" applyFill="1" applyBorder="1" applyAlignment="1">
      <alignment horizontal="left" vertical="top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top" wrapText="1"/>
    </xf>
    <xf numFmtId="0" fontId="5" fillId="3" borderId="11" xfId="0" applyFont="1" applyFill="1" applyBorder="1" applyAlignment="1">
      <alignment horizontal="center" vertical="top" wrapText="1"/>
    </xf>
    <xf numFmtId="0" fontId="5" fillId="3" borderId="19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164" fontId="8" fillId="0" borderId="1" xfId="1" applyNumberFormat="1" applyFont="1" applyBorder="1" applyAlignment="1">
      <alignment horizontal="right" vertical="top" wrapText="1" shrinkToFit="1"/>
    </xf>
    <xf numFmtId="164" fontId="8" fillId="0" borderId="2" xfId="1" applyNumberFormat="1" applyFont="1" applyBorder="1" applyAlignment="1">
      <alignment horizontal="right" vertical="top" wrapText="1" shrinkToFit="1"/>
    </xf>
    <xf numFmtId="165" fontId="8" fillId="0" borderId="8" xfId="0" applyNumberFormat="1" applyFont="1" applyBorder="1" applyAlignment="1">
      <alignment horizontal="left" vertical="top"/>
    </xf>
    <xf numFmtId="164" fontId="8" fillId="0" borderId="8" xfId="1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164" fontId="6" fillId="8" borderId="2" xfId="1" applyNumberFormat="1" applyFont="1" applyFill="1" applyBorder="1" applyAlignment="1">
      <alignment horizontal="right" vertical="top" wrapText="1" shrinkToFit="1"/>
    </xf>
    <xf numFmtId="0" fontId="8" fillId="9" borderId="8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horizontal="left" vertical="top" wrapText="1"/>
    </xf>
    <xf numFmtId="0" fontId="8" fillId="7" borderId="8" xfId="0" applyFont="1" applyFill="1" applyBorder="1" applyAlignment="1">
      <alignment horizontal="left" vertical="top" wrapText="1"/>
    </xf>
    <xf numFmtId="164" fontId="6" fillId="10" borderId="2" xfId="1" applyNumberFormat="1" applyFont="1" applyFill="1" applyBorder="1" applyAlignment="1">
      <alignment horizontal="right" vertical="top" shrinkToFit="1"/>
    </xf>
    <xf numFmtId="1" fontId="6" fillId="6" borderId="10" xfId="0" applyNumberFormat="1" applyFont="1" applyFill="1" applyBorder="1" applyAlignment="1">
      <alignment horizontal="center" vertical="top" wrapText="1" shrinkToFit="1"/>
    </xf>
    <xf numFmtId="164" fontId="6" fillId="8" borderId="12" xfId="1" applyNumberFormat="1" applyFont="1" applyFill="1" applyBorder="1" applyAlignment="1">
      <alignment horizontal="right" vertical="top" wrapText="1" shrinkToFit="1"/>
    </xf>
    <xf numFmtId="0" fontId="8" fillId="9" borderId="15" xfId="0" applyFont="1" applyFill="1" applyBorder="1" applyAlignment="1">
      <alignment horizontal="left" vertical="top" wrapText="1"/>
    </xf>
    <xf numFmtId="164" fontId="6" fillId="4" borderId="18" xfId="1" applyNumberFormat="1" applyFont="1" applyFill="1" applyBorder="1" applyAlignment="1">
      <alignment horizontal="left" vertical="top" wrapText="1"/>
    </xf>
    <xf numFmtId="0" fontId="8" fillId="7" borderId="15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/>
    </xf>
    <xf numFmtId="0" fontId="5" fillId="3" borderId="17" xfId="0" applyFont="1" applyFill="1" applyBorder="1" applyAlignment="1">
      <alignment horizontal="center" vertical="top" wrapText="1"/>
    </xf>
    <xf numFmtId="0" fontId="8" fillId="11" borderId="1" xfId="0" applyFont="1" applyFill="1" applyBorder="1" applyAlignment="1">
      <alignment horizontal="left" vertical="center" wrapText="1"/>
    </xf>
    <xf numFmtId="3" fontId="6" fillId="10" borderId="2" xfId="0" applyNumberFormat="1" applyFont="1" applyFill="1" applyBorder="1" applyAlignment="1">
      <alignment horizontal="right" vertical="top" wrapText="1" shrinkToFit="1"/>
    </xf>
    <xf numFmtId="164" fontId="6" fillId="3" borderId="5" xfId="1" applyNumberFormat="1" applyFont="1" applyFill="1" applyBorder="1" applyAlignment="1">
      <alignment horizontal="left" vertical="top" wrapText="1"/>
    </xf>
    <xf numFmtId="1" fontId="12" fillId="12" borderId="10" xfId="0" applyNumberFormat="1" applyFont="1" applyFill="1" applyBorder="1" applyAlignment="1">
      <alignment horizontal="center" vertical="top" wrapText="1" shrinkToFit="1"/>
    </xf>
    <xf numFmtId="3" fontId="6" fillId="10" borderId="12" xfId="0" applyNumberFormat="1" applyFont="1" applyFill="1" applyBorder="1" applyAlignment="1">
      <alignment horizontal="right" vertical="top" wrapText="1" shrinkToFit="1"/>
    </xf>
    <xf numFmtId="164" fontId="6" fillId="3" borderId="18" xfId="1" applyNumberFormat="1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left" vertical="top" wrapText="1"/>
    </xf>
    <xf numFmtId="0" fontId="6" fillId="3" borderId="17" xfId="0" applyFont="1" applyFill="1" applyBorder="1" applyAlignment="1">
      <alignment horizontal="center" vertical="top" wrapText="1"/>
    </xf>
    <xf numFmtId="0" fontId="6" fillId="3" borderId="19" xfId="0" applyFont="1" applyFill="1" applyBorder="1" applyAlignment="1">
      <alignment horizontal="center" vertical="top" wrapText="1"/>
    </xf>
    <xf numFmtId="164" fontId="8" fillId="0" borderId="12" xfId="1" applyNumberFormat="1" applyFont="1" applyBorder="1" applyAlignment="1">
      <alignment horizontal="right" vertical="top" shrinkToFit="1"/>
    </xf>
    <xf numFmtId="164" fontId="8" fillId="0" borderId="10" xfId="1" applyNumberFormat="1" applyFont="1" applyBorder="1" applyAlignment="1">
      <alignment horizontal="right" vertical="top" wrapText="1" shrinkToFit="1"/>
    </xf>
    <xf numFmtId="164" fontId="8" fillId="0" borderId="5" xfId="1" applyNumberFormat="1" applyFont="1" applyBorder="1" applyAlignment="1">
      <alignment horizontal="right" vertical="top" shrinkToFit="1"/>
    </xf>
    <xf numFmtId="164" fontId="6" fillId="3" borderId="5" xfId="1" applyNumberFormat="1" applyFont="1" applyFill="1" applyBorder="1" applyAlignment="1">
      <alignment horizontal="right" vertical="center" wrapText="1" shrinkToFit="1"/>
    </xf>
    <xf numFmtId="6" fontId="6" fillId="3" borderId="8" xfId="0" applyNumberFormat="1" applyFont="1" applyFill="1" applyBorder="1" applyAlignment="1">
      <alignment horizontal="right" vertical="top" wrapText="1"/>
    </xf>
    <xf numFmtId="164" fontId="6" fillId="3" borderId="5" xfId="1" applyNumberFormat="1" applyFont="1" applyFill="1" applyBorder="1" applyAlignment="1">
      <alignment horizontal="right" vertical="center" shrinkToFit="1"/>
    </xf>
    <xf numFmtId="164" fontId="6" fillId="3" borderId="5" xfId="1" applyNumberFormat="1" applyFont="1" applyFill="1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164" fontId="6" fillId="3" borderId="5" xfId="1" applyNumberFormat="1" applyFont="1" applyFill="1" applyBorder="1" applyAlignment="1">
      <alignment horizontal="right" vertical="top"/>
    </xf>
    <xf numFmtId="0" fontId="8" fillId="7" borderId="8" xfId="0" applyFont="1" applyFill="1" applyBorder="1" applyAlignment="1">
      <alignment horizontal="left" vertical="top"/>
    </xf>
    <xf numFmtId="164" fontId="8" fillId="7" borderId="2" xfId="1" applyNumberFormat="1" applyFont="1" applyFill="1" applyBorder="1" applyAlignment="1">
      <alignment horizontal="right" vertical="top" shrinkToFit="1"/>
    </xf>
    <xf numFmtId="0" fontId="8" fillId="7" borderId="15" xfId="0" applyFont="1" applyFill="1" applyBorder="1" applyAlignment="1">
      <alignment vertical="top" wrapText="1"/>
    </xf>
    <xf numFmtId="0" fontId="8" fillId="7" borderId="17" xfId="0" applyFont="1" applyFill="1" applyBorder="1" applyAlignment="1">
      <alignment vertical="top" wrapText="1"/>
    </xf>
    <xf numFmtId="164" fontId="7" fillId="0" borderId="8" xfId="0" applyNumberFormat="1" applyFont="1" applyBorder="1" applyAlignment="1">
      <alignment horizontal="left" vertical="top"/>
    </xf>
    <xf numFmtId="164" fontId="6" fillId="3" borderId="8" xfId="0" applyNumberFormat="1" applyFont="1" applyFill="1" applyBorder="1" applyAlignment="1">
      <alignment horizontal="left" vertical="top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164" fontId="6" fillId="13" borderId="15" xfId="1" applyNumberFormat="1" applyFont="1" applyFill="1" applyBorder="1" applyAlignment="1">
      <alignment horizontal="center" vertical="top" wrapText="1"/>
    </xf>
    <xf numFmtId="164" fontId="6" fillId="13" borderId="17" xfId="1" applyNumberFormat="1" applyFont="1" applyFill="1" applyBorder="1" applyAlignment="1">
      <alignment horizontal="center" vertical="top" wrapText="1"/>
    </xf>
    <xf numFmtId="0" fontId="8" fillId="7" borderId="15" xfId="0" applyFont="1" applyFill="1" applyBorder="1" applyAlignment="1">
      <alignment horizontal="center" vertical="top"/>
    </xf>
    <xf numFmtId="0" fontId="8" fillId="7" borderId="17" xfId="0" applyFont="1" applyFill="1" applyBorder="1" applyAlignment="1">
      <alignment horizontal="center" vertical="top"/>
    </xf>
    <xf numFmtId="0" fontId="5" fillId="8" borderId="12" xfId="0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horizontal="left" vertical="top" wrapText="1"/>
    </xf>
    <xf numFmtId="0" fontId="10" fillId="4" borderId="14" xfId="0" applyFont="1" applyFill="1" applyBorder="1" applyAlignment="1">
      <alignment horizontal="left" vertical="top" wrapText="1"/>
    </xf>
    <xf numFmtId="164" fontId="6" fillId="13" borderId="5" xfId="1" applyNumberFormat="1" applyFont="1" applyFill="1" applyBorder="1" applyAlignment="1">
      <alignment horizontal="center" vertical="top"/>
    </xf>
    <xf numFmtId="0" fontId="6" fillId="13" borderId="8" xfId="0" applyFont="1" applyFill="1" applyBorder="1" applyAlignment="1">
      <alignment horizontal="center" vertical="top" wrapText="1"/>
    </xf>
    <xf numFmtId="0" fontId="8" fillId="13" borderId="8" xfId="0" applyFont="1" applyFill="1" applyBorder="1" applyAlignment="1">
      <alignment horizontal="center" vertical="top" wrapText="1"/>
    </xf>
    <xf numFmtId="164" fontId="6" fillId="13" borderId="5" xfId="1" applyNumberFormat="1" applyFont="1" applyFill="1" applyBorder="1" applyAlignment="1">
      <alignment horizontal="center" vertical="top" wrapText="1"/>
    </xf>
    <xf numFmtId="0" fontId="5" fillId="10" borderId="2" xfId="0" applyFont="1" applyFill="1" applyBorder="1" applyAlignment="1">
      <alignment horizontal="right" vertical="top" wrapText="1"/>
    </xf>
    <xf numFmtId="0" fontId="10" fillId="3" borderId="3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0" fontId="5" fillId="10" borderId="12" xfId="0" applyFont="1" applyFill="1" applyBorder="1" applyAlignment="1">
      <alignment horizontal="right" vertical="top" wrapText="1"/>
    </xf>
    <xf numFmtId="0" fontId="10" fillId="3" borderId="13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left" vertical="top" wrapText="1"/>
    </xf>
    <xf numFmtId="1" fontId="6" fillId="3" borderId="5" xfId="0" applyNumberFormat="1" applyFont="1" applyFill="1" applyBorder="1" applyAlignment="1">
      <alignment horizontal="right" vertical="center" wrapText="1" shrinkToFit="1"/>
    </xf>
    <xf numFmtId="1" fontId="6" fillId="3" borderId="6" xfId="0" applyNumberFormat="1" applyFont="1" applyFill="1" applyBorder="1" applyAlignment="1">
      <alignment horizontal="right" vertical="center" wrapText="1" shrinkToFit="1"/>
    </xf>
    <xf numFmtId="1" fontId="6" fillId="3" borderId="7" xfId="0" applyNumberFormat="1" applyFont="1" applyFill="1" applyBorder="1" applyAlignment="1">
      <alignment horizontal="right" vertical="center" wrapText="1" shrinkToFit="1"/>
    </xf>
    <xf numFmtId="164" fontId="6" fillId="13" borderId="15" xfId="0" applyNumberFormat="1" applyFont="1" applyFill="1" applyBorder="1" applyAlignment="1">
      <alignment horizontal="center" vertical="top"/>
    </xf>
    <xf numFmtId="164" fontId="6" fillId="13" borderId="17" xfId="0" applyNumberFormat="1" applyFont="1" applyFill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0" borderId="17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/>
    </xf>
    <xf numFmtId="0" fontId="5" fillId="5" borderId="12" xfId="0" applyFont="1" applyFill="1" applyBorder="1" applyAlignment="1">
      <alignment horizontal="right" vertical="top" wrapText="1"/>
    </xf>
    <xf numFmtId="0" fontId="5" fillId="8" borderId="2" xfId="0" applyFont="1" applyFill="1" applyBorder="1" applyAlignment="1">
      <alignment horizontal="right" vertical="top" wrapText="1"/>
    </xf>
    <xf numFmtId="0" fontId="10" fillId="4" borderId="3" xfId="0" applyFont="1" applyFill="1" applyBorder="1" applyAlignment="1">
      <alignment horizontal="left" vertical="top" wrapText="1"/>
    </xf>
    <xf numFmtId="0" fontId="10" fillId="4" borderId="4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/>
    </xf>
    <xf numFmtId="0" fontId="7" fillId="3" borderId="7" xfId="0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8">
    <cellStyle name="Moneda" xfId="1" builtinId="4"/>
    <cellStyle name="Moneda [0]" xfId="2" builtinId="7"/>
    <cellStyle name="Moneda [0] 2" xfId="4" xr:uid="{1EE882A0-59CC-4AED-8215-45248D2B65A9}"/>
    <cellStyle name="Moneda 10" xfId="12" xr:uid="{9D0A1588-09C3-4654-BB95-7D361C21BCE6}"/>
    <cellStyle name="Moneda 11" xfId="13" xr:uid="{B0D92982-4D9F-4EC0-9CFF-760A0D781BE2}"/>
    <cellStyle name="Moneda 12" xfId="14" xr:uid="{5DACC690-CCCF-44E1-ABAE-E5FED4A91BB5}"/>
    <cellStyle name="Moneda 13" xfId="16" xr:uid="{59086886-7AD2-42CA-8044-24DF3414E40A}"/>
    <cellStyle name="Moneda 14" xfId="17" xr:uid="{9C7F7131-93DA-400F-BEC3-B073158F5BE9}"/>
    <cellStyle name="Moneda 2" xfId="3" xr:uid="{3D053C7E-C49F-4662-868C-54B6EF4996EA}"/>
    <cellStyle name="Moneda 3" xfId="5" xr:uid="{8C9F342F-09DD-4EC2-8307-49A5B9959B9E}"/>
    <cellStyle name="Moneda 4" xfId="6" xr:uid="{F1CB9B68-550B-4D03-8B8C-31502F380BE4}"/>
    <cellStyle name="Moneda 5" xfId="7" xr:uid="{62A8B01B-9974-477F-8037-F81AEB0D5D4C}"/>
    <cellStyle name="Moneda 6" xfId="8" xr:uid="{EDC614CF-A665-4B2E-814C-3998B65773BF}"/>
    <cellStyle name="Moneda 7" xfId="9" xr:uid="{4ABCA51C-5F0F-45A6-BF1F-D620B33E91BA}"/>
    <cellStyle name="Moneda 8" xfId="10" xr:uid="{40141064-0C45-4DE5-8828-EA36C4A6F428}"/>
    <cellStyle name="Moneda 9" xfId="11" xr:uid="{661A5FC4-E3CB-4FAC-896D-BE8A36D90471}"/>
    <cellStyle name="Normal" xfId="0" builtinId="0"/>
    <cellStyle name="Normal 2" xfId="15" xr:uid="{3FADEF76-4917-4DD6-9091-7E832D89F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131989</xdr:colOff>
      <xdr:row>0</xdr:row>
      <xdr:rowOff>0</xdr:rowOff>
    </xdr:from>
    <xdr:ext cx="3105150" cy="381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99A7DCD8-FDFF-1543-83A2-A8FEC232A64D}"/>
            </a:ext>
          </a:extLst>
        </xdr:cNvPr>
        <xdr:cNvSpPr/>
      </xdr:nvSpPr>
      <xdr:spPr>
        <a:xfrm>
          <a:off x="385989" y="0"/>
          <a:ext cx="3105150" cy="38100"/>
        </a:xfrm>
        <a:custGeom>
          <a:avLst/>
          <a:gdLst/>
          <a:ahLst/>
          <a:cxnLst/>
          <a:rect l="l" t="t" r="r" b="b"/>
          <a:pathLst>
            <a:path w="3108325" h="9525" extrusionOk="0">
              <a:moveTo>
                <a:pt x="3108070" y="0"/>
              </a:moveTo>
              <a:lnTo>
                <a:pt x="0" y="0"/>
              </a:lnTo>
              <a:lnTo>
                <a:pt x="0" y="9144"/>
              </a:lnTo>
              <a:lnTo>
                <a:pt x="3108070" y="9144"/>
              </a:lnTo>
              <a:lnTo>
                <a:pt x="310807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26D84-E816-CE40-B191-35F94C4DE811}">
  <dimension ref="A1:M53"/>
  <sheetViews>
    <sheetView tabSelected="1" topLeftCell="A24" zoomScale="140" zoomScaleNormal="140" workbookViewId="0">
      <selection activeCell="N28" sqref="N28"/>
    </sheetView>
  </sheetViews>
  <sheetFormatPr baseColWidth="10" defaultRowHeight="13.2" x14ac:dyDescent="0.25"/>
  <cols>
    <col min="1" max="1" width="2.5546875" customWidth="1"/>
    <col min="2" max="2" width="7.6640625" customWidth="1"/>
    <col min="3" max="3" width="23.77734375" style="85" customWidth="1"/>
    <col min="4" max="4" width="3.21875" customWidth="1"/>
    <col min="5" max="5" width="5.109375" customWidth="1"/>
    <col min="6" max="6" width="8.5546875" customWidth="1"/>
    <col min="7" max="7" width="5.109375" customWidth="1"/>
    <col min="8" max="8" width="6.77734375" customWidth="1"/>
    <col min="9" max="9" width="5.21875" customWidth="1"/>
    <col min="10" max="10" width="7" customWidth="1"/>
    <col min="11" max="11" width="5.88671875" customWidth="1"/>
    <col min="12" max="12" width="7.5546875" customWidth="1"/>
    <col min="13" max="13" width="13" customWidth="1"/>
  </cols>
  <sheetData>
    <row r="1" spans="1:13" x14ac:dyDescent="0.25">
      <c r="A1" s="119"/>
      <c r="B1" s="120"/>
      <c r="C1" s="120"/>
      <c r="D1" s="120"/>
      <c r="E1" s="120"/>
      <c r="F1" s="120"/>
      <c r="G1" s="120"/>
    </row>
    <row r="2" spans="1:13" x14ac:dyDescent="0.25">
      <c r="A2" s="2"/>
    </row>
    <row r="3" spans="1:13" ht="19.2" customHeight="1" x14ac:dyDescent="0.25">
      <c r="A3" s="132" t="s">
        <v>6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4"/>
    </row>
    <row r="4" spans="1:13" ht="22.2" customHeight="1" x14ac:dyDescent="0.25">
      <c r="A4" s="125" t="s">
        <v>58</v>
      </c>
      <c r="B4" s="125" t="s">
        <v>51</v>
      </c>
      <c r="C4" s="125" t="s">
        <v>59</v>
      </c>
      <c r="D4" s="125" t="s">
        <v>42</v>
      </c>
      <c r="E4" s="126" t="s">
        <v>15</v>
      </c>
      <c r="F4" s="125"/>
      <c r="G4" s="127" t="s">
        <v>16</v>
      </c>
      <c r="H4" s="128"/>
      <c r="I4" s="128" t="s">
        <v>18</v>
      </c>
      <c r="J4" s="131"/>
      <c r="K4" s="135" t="s">
        <v>67</v>
      </c>
      <c r="L4" s="136"/>
    </row>
    <row r="5" spans="1:13" ht="31.2" x14ac:dyDescent="0.25">
      <c r="A5" s="125"/>
      <c r="B5" s="125"/>
      <c r="C5" s="125"/>
      <c r="D5" s="125"/>
      <c r="E5" s="7" t="s">
        <v>70</v>
      </c>
      <c r="F5" s="8" t="s">
        <v>1</v>
      </c>
      <c r="G5" s="9" t="s">
        <v>70</v>
      </c>
      <c r="H5" s="10" t="s">
        <v>1</v>
      </c>
      <c r="I5" s="11" t="s">
        <v>70</v>
      </c>
      <c r="J5" s="12" t="s">
        <v>1</v>
      </c>
      <c r="K5" s="11" t="s">
        <v>70</v>
      </c>
      <c r="L5" s="13" t="s">
        <v>1</v>
      </c>
    </row>
    <row r="6" spans="1:13" ht="15" customHeight="1" x14ac:dyDescent="0.25">
      <c r="A6" s="14">
        <v>1</v>
      </c>
      <c r="B6" s="15" t="s">
        <v>19</v>
      </c>
      <c r="C6" s="15" t="s">
        <v>20</v>
      </c>
      <c r="D6" s="16">
        <v>30</v>
      </c>
      <c r="E6" s="17">
        <v>130000</v>
      </c>
      <c r="F6" s="17">
        <f>E6*D6</f>
        <v>3900000</v>
      </c>
      <c r="G6" s="17">
        <v>120000</v>
      </c>
      <c r="H6" s="18">
        <v>3600000</v>
      </c>
      <c r="I6" s="19">
        <v>100620</v>
      </c>
      <c r="J6" s="20">
        <v>3018600</v>
      </c>
      <c r="K6" s="21">
        <f>(E6+G6+I6)/3</f>
        <v>116873.33333333333</v>
      </c>
      <c r="L6" s="21">
        <f>(F6+H6+J6)/3</f>
        <v>3506200</v>
      </c>
      <c r="M6" s="5"/>
    </row>
    <row r="7" spans="1:13" ht="15" customHeight="1" x14ac:dyDescent="0.25">
      <c r="A7" s="22">
        <v>2</v>
      </c>
      <c r="B7" s="23" t="s">
        <v>19</v>
      </c>
      <c r="C7" s="23" t="s">
        <v>0</v>
      </c>
      <c r="D7" s="24">
        <v>20</v>
      </c>
      <c r="E7" s="17">
        <v>69000</v>
      </c>
      <c r="F7" s="17">
        <f t="shared" ref="F7:F23" si="0">E7*D7</f>
        <v>1380000</v>
      </c>
      <c r="G7" s="17">
        <v>75000</v>
      </c>
      <c r="H7" s="18">
        <v>1500000</v>
      </c>
      <c r="I7" s="19">
        <v>77000</v>
      </c>
      <c r="J7" s="20">
        <v>1540000</v>
      </c>
      <c r="K7" s="21">
        <f>(E7+G7+I7)/3</f>
        <v>73666.666666666672</v>
      </c>
      <c r="L7" s="21">
        <f t="shared" ref="L7:L23" si="1">(F7+H7+J7)/3</f>
        <v>1473333.3333333333</v>
      </c>
    </row>
    <row r="8" spans="1:13" ht="135" customHeight="1" x14ac:dyDescent="0.25">
      <c r="A8" s="25">
        <v>3</v>
      </c>
      <c r="B8" s="26" t="s">
        <v>21</v>
      </c>
      <c r="C8" s="27" t="s">
        <v>2</v>
      </c>
      <c r="D8" s="28">
        <v>4</v>
      </c>
      <c r="E8" s="29">
        <v>750000</v>
      </c>
      <c r="F8" s="29">
        <f t="shared" si="0"/>
        <v>3000000</v>
      </c>
      <c r="G8" s="29">
        <v>790000</v>
      </c>
      <c r="H8" s="30">
        <v>3160000</v>
      </c>
      <c r="I8" s="31">
        <v>712000</v>
      </c>
      <c r="J8" s="32">
        <v>2848000</v>
      </c>
      <c r="K8" s="21">
        <f t="shared" ref="K8:K23" si="2">(E8+G8+I8)/3</f>
        <v>750666.66666666663</v>
      </c>
      <c r="L8" s="21">
        <f t="shared" si="1"/>
        <v>3002666.6666666665</v>
      </c>
    </row>
    <row r="9" spans="1:13" ht="15.6" x14ac:dyDescent="0.25">
      <c r="A9" s="22">
        <v>4</v>
      </c>
      <c r="B9" s="23" t="s">
        <v>22</v>
      </c>
      <c r="C9" s="23" t="s">
        <v>23</v>
      </c>
      <c r="D9" s="24">
        <v>15</v>
      </c>
      <c r="E9" s="29">
        <v>31000</v>
      </c>
      <c r="F9" s="29">
        <f t="shared" si="0"/>
        <v>465000</v>
      </c>
      <c r="G9" s="29">
        <v>32900</v>
      </c>
      <c r="H9" s="30">
        <v>493500</v>
      </c>
      <c r="I9" s="31">
        <v>33320</v>
      </c>
      <c r="J9" s="32">
        <v>499800</v>
      </c>
      <c r="K9" s="21">
        <f t="shared" si="2"/>
        <v>32406.666666666668</v>
      </c>
      <c r="L9" s="21">
        <f t="shared" si="1"/>
        <v>486100</v>
      </c>
    </row>
    <row r="10" spans="1:13" ht="47.4" customHeight="1" x14ac:dyDescent="0.25">
      <c r="A10" s="22">
        <v>5</v>
      </c>
      <c r="B10" s="23" t="s">
        <v>24</v>
      </c>
      <c r="C10" s="27" t="s">
        <v>72</v>
      </c>
      <c r="D10" s="24">
        <v>5</v>
      </c>
      <c r="E10" s="29">
        <v>33000</v>
      </c>
      <c r="F10" s="29">
        <f t="shared" si="0"/>
        <v>165000</v>
      </c>
      <c r="G10" s="29">
        <v>32000</v>
      </c>
      <c r="H10" s="30">
        <v>160000</v>
      </c>
      <c r="I10" s="31">
        <v>30940</v>
      </c>
      <c r="J10" s="32">
        <v>154700</v>
      </c>
      <c r="K10" s="21">
        <f t="shared" si="2"/>
        <v>31980</v>
      </c>
      <c r="L10" s="21">
        <f t="shared" si="1"/>
        <v>159900</v>
      </c>
    </row>
    <row r="11" spans="1:13" ht="48.6" customHeight="1" x14ac:dyDescent="0.25">
      <c r="A11" s="25">
        <v>6</v>
      </c>
      <c r="B11" s="26" t="s">
        <v>25</v>
      </c>
      <c r="C11" s="27" t="s">
        <v>55</v>
      </c>
      <c r="D11" s="28">
        <v>19</v>
      </c>
      <c r="E11" s="29">
        <v>49000</v>
      </c>
      <c r="F11" s="29">
        <f t="shared" si="0"/>
        <v>931000</v>
      </c>
      <c r="G11" s="29">
        <v>47000</v>
      </c>
      <c r="H11" s="30">
        <v>893000</v>
      </c>
      <c r="I11" s="31">
        <v>45200</v>
      </c>
      <c r="J11" s="32">
        <v>858800</v>
      </c>
      <c r="K11" s="21">
        <f t="shared" si="2"/>
        <v>47066.666666666664</v>
      </c>
      <c r="L11" s="21">
        <f t="shared" si="1"/>
        <v>894266.66666666663</v>
      </c>
    </row>
    <row r="12" spans="1:13" ht="39" customHeight="1" x14ac:dyDescent="0.25">
      <c r="A12" s="25">
        <v>7</v>
      </c>
      <c r="B12" s="23" t="s">
        <v>26</v>
      </c>
      <c r="C12" s="27" t="s">
        <v>73</v>
      </c>
      <c r="D12" s="28">
        <v>19</v>
      </c>
      <c r="E12" s="29">
        <v>60000</v>
      </c>
      <c r="F12" s="29">
        <f t="shared" si="0"/>
        <v>1140000</v>
      </c>
      <c r="G12" s="29">
        <v>50000</v>
      </c>
      <c r="H12" s="30">
        <v>950000</v>
      </c>
      <c r="I12" s="31">
        <v>54740</v>
      </c>
      <c r="J12" s="32">
        <v>1040060</v>
      </c>
      <c r="K12" s="21">
        <f t="shared" si="2"/>
        <v>54913.333333333336</v>
      </c>
      <c r="L12" s="21">
        <f t="shared" si="1"/>
        <v>1043353.3333333334</v>
      </c>
    </row>
    <row r="13" spans="1:13" ht="31.8" customHeight="1" x14ac:dyDescent="0.25">
      <c r="A13" s="22">
        <v>8</v>
      </c>
      <c r="B13" s="23" t="s">
        <v>27</v>
      </c>
      <c r="C13" s="27" t="s">
        <v>56</v>
      </c>
      <c r="D13" s="24">
        <v>2</v>
      </c>
      <c r="E13" s="29">
        <v>480000</v>
      </c>
      <c r="F13" s="29">
        <f t="shared" si="0"/>
        <v>960000</v>
      </c>
      <c r="G13" s="29">
        <v>503000</v>
      </c>
      <c r="H13" s="30">
        <v>1006000</v>
      </c>
      <c r="I13" s="31">
        <v>505700</v>
      </c>
      <c r="J13" s="32">
        <v>1011400</v>
      </c>
      <c r="K13" s="21">
        <f t="shared" si="2"/>
        <v>496233.33333333331</v>
      </c>
      <c r="L13" s="21">
        <f t="shared" si="1"/>
        <v>992466.66666666663</v>
      </c>
    </row>
    <row r="14" spans="1:13" ht="173.4" customHeight="1" x14ac:dyDescent="0.25">
      <c r="A14" s="25">
        <v>9</v>
      </c>
      <c r="B14" s="26" t="s">
        <v>28</v>
      </c>
      <c r="C14" s="27" t="s">
        <v>63</v>
      </c>
      <c r="D14" s="28">
        <v>1</v>
      </c>
      <c r="E14" s="29">
        <v>420000</v>
      </c>
      <c r="F14" s="29">
        <f t="shared" si="0"/>
        <v>420000</v>
      </c>
      <c r="G14" s="29">
        <v>425000</v>
      </c>
      <c r="H14" s="30">
        <v>425000</v>
      </c>
      <c r="I14" s="31">
        <v>430000</v>
      </c>
      <c r="J14" s="32">
        <v>430000</v>
      </c>
      <c r="K14" s="21">
        <f t="shared" si="2"/>
        <v>425000</v>
      </c>
      <c r="L14" s="21">
        <f t="shared" si="1"/>
        <v>425000</v>
      </c>
    </row>
    <row r="15" spans="1:13" ht="34.200000000000003" customHeight="1" x14ac:dyDescent="0.25">
      <c r="A15" s="25">
        <v>10</v>
      </c>
      <c r="B15" s="26" t="s">
        <v>29</v>
      </c>
      <c r="C15" s="27" t="s">
        <v>64</v>
      </c>
      <c r="D15" s="28">
        <v>1</v>
      </c>
      <c r="E15" s="29">
        <v>175000</v>
      </c>
      <c r="F15" s="29">
        <f t="shared" si="0"/>
        <v>175000</v>
      </c>
      <c r="G15" s="29">
        <v>185000</v>
      </c>
      <c r="H15" s="30">
        <v>185000</v>
      </c>
      <c r="I15" s="31">
        <v>180000</v>
      </c>
      <c r="J15" s="32">
        <v>180000</v>
      </c>
      <c r="K15" s="21">
        <f t="shared" si="2"/>
        <v>180000</v>
      </c>
      <c r="L15" s="21">
        <f t="shared" si="1"/>
        <v>180000</v>
      </c>
    </row>
    <row r="16" spans="1:13" ht="16.8" customHeight="1" x14ac:dyDescent="0.25">
      <c r="A16" s="25">
        <v>11</v>
      </c>
      <c r="B16" s="23" t="s">
        <v>30</v>
      </c>
      <c r="C16" s="23" t="s">
        <v>4</v>
      </c>
      <c r="D16" s="33">
        <v>2</v>
      </c>
      <c r="E16" s="29">
        <v>40000</v>
      </c>
      <c r="F16" s="29">
        <f t="shared" si="0"/>
        <v>80000</v>
      </c>
      <c r="G16" s="29">
        <v>47000</v>
      </c>
      <c r="H16" s="30">
        <v>94000</v>
      </c>
      <c r="I16" s="31">
        <v>45000</v>
      </c>
      <c r="J16" s="32">
        <v>90000</v>
      </c>
      <c r="K16" s="21">
        <f t="shared" si="2"/>
        <v>44000</v>
      </c>
      <c r="L16" s="21">
        <f t="shared" si="1"/>
        <v>88000</v>
      </c>
    </row>
    <row r="17" spans="1:12" ht="15.6" x14ac:dyDescent="0.15">
      <c r="A17" s="25">
        <v>12</v>
      </c>
      <c r="B17" s="23" t="s">
        <v>31</v>
      </c>
      <c r="C17" s="34" t="s">
        <v>4</v>
      </c>
      <c r="D17" s="35">
        <v>2</v>
      </c>
      <c r="E17" s="29">
        <v>38000</v>
      </c>
      <c r="F17" s="29">
        <f t="shared" si="0"/>
        <v>76000</v>
      </c>
      <c r="G17" s="29">
        <v>42000</v>
      </c>
      <c r="H17" s="30">
        <v>84000</v>
      </c>
      <c r="I17" s="31">
        <v>40000</v>
      </c>
      <c r="J17" s="32">
        <v>80000</v>
      </c>
      <c r="K17" s="21">
        <f t="shared" si="2"/>
        <v>40000</v>
      </c>
      <c r="L17" s="21">
        <f t="shared" si="1"/>
        <v>80000</v>
      </c>
    </row>
    <row r="18" spans="1:12" ht="15.6" x14ac:dyDescent="0.25">
      <c r="A18" s="25">
        <v>13</v>
      </c>
      <c r="B18" s="23" t="s">
        <v>32</v>
      </c>
      <c r="C18" s="23" t="s">
        <v>33</v>
      </c>
      <c r="D18" s="35">
        <v>2</v>
      </c>
      <c r="E18" s="29">
        <v>180000</v>
      </c>
      <c r="F18" s="29">
        <f t="shared" si="0"/>
        <v>360000</v>
      </c>
      <c r="G18" s="29">
        <v>190000</v>
      </c>
      <c r="H18" s="30">
        <v>380000</v>
      </c>
      <c r="I18" s="31">
        <v>190000</v>
      </c>
      <c r="J18" s="32">
        <v>380000</v>
      </c>
      <c r="K18" s="21">
        <f t="shared" si="2"/>
        <v>186666.66666666666</v>
      </c>
      <c r="L18" s="21">
        <f t="shared" si="1"/>
        <v>373333.33333333331</v>
      </c>
    </row>
    <row r="19" spans="1:12" ht="15.6" x14ac:dyDescent="0.25">
      <c r="A19" s="25">
        <v>14</v>
      </c>
      <c r="B19" s="23" t="s">
        <v>34</v>
      </c>
      <c r="C19" s="23" t="s">
        <v>7</v>
      </c>
      <c r="D19" s="35">
        <v>2</v>
      </c>
      <c r="E19" s="29">
        <v>87000</v>
      </c>
      <c r="F19" s="29">
        <f t="shared" si="0"/>
        <v>174000</v>
      </c>
      <c r="G19" s="29">
        <v>91000</v>
      </c>
      <c r="H19" s="30">
        <v>182000</v>
      </c>
      <c r="I19" s="31">
        <v>80000</v>
      </c>
      <c r="J19" s="32">
        <v>160000</v>
      </c>
      <c r="K19" s="21">
        <f t="shared" si="2"/>
        <v>86000</v>
      </c>
      <c r="L19" s="21">
        <f t="shared" si="1"/>
        <v>172000</v>
      </c>
    </row>
    <row r="20" spans="1:12" x14ac:dyDescent="0.25">
      <c r="A20" s="25">
        <v>15</v>
      </c>
      <c r="B20" s="23" t="s">
        <v>35</v>
      </c>
      <c r="C20" s="23" t="s">
        <v>8</v>
      </c>
      <c r="D20" s="35">
        <v>15</v>
      </c>
      <c r="E20" s="29">
        <v>13500</v>
      </c>
      <c r="F20" s="29">
        <f t="shared" si="0"/>
        <v>202500</v>
      </c>
      <c r="G20" s="29">
        <v>14000</v>
      </c>
      <c r="H20" s="30">
        <v>210000</v>
      </c>
      <c r="I20" s="31">
        <v>16000</v>
      </c>
      <c r="J20" s="32">
        <v>240000</v>
      </c>
      <c r="K20" s="21">
        <f t="shared" si="2"/>
        <v>14500</v>
      </c>
      <c r="L20" s="21">
        <f t="shared" si="1"/>
        <v>217500</v>
      </c>
    </row>
    <row r="21" spans="1:12" ht="212.4" customHeight="1" x14ac:dyDescent="0.25">
      <c r="A21" s="25">
        <v>16</v>
      </c>
      <c r="B21" s="23" t="s">
        <v>36</v>
      </c>
      <c r="C21" s="23" t="s">
        <v>9</v>
      </c>
      <c r="D21" s="35">
        <v>1</v>
      </c>
      <c r="E21" s="17">
        <v>440000</v>
      </c>
      <c r="F21" s="17">
        <f t="shared" si="0"/>
        <v>440000</v>
      </c>
      <c r="G21" s="17">
        <v>450000</v>
      </c>
      <c r="H21" s="18">
        <v>450000</v>
      </c>
      <c r="I21" s="19">
        <v>420000</v>
      </c>
      <c r="J21" s="20">
        <v>420000</v>
      </c>
      <c r="K21" s="21">
        <f t="shared" si="2"/>
        <v>436666.66666666669</v>
      </c>
      <c r="L21" s="21">
        <f t="shared" si="1"/>
        <v>436666.66666666669</v>
      </c>
    </row>
    <row r="22" spans="1:12" ht="12.6" customHeight="1" x14ac:dyDescent="0.25">
      <c r="A22" s="25">
        <v>17</v>
      </c>
      <c r="B22" s="23" t="s">
        <v>37</v>
      </c>
      <c r="C22" s="23" t="s">
        <v>10</v>
      </c>
      <c r="D22" s="35">
        <v>2</v>
      </c>
      <c r="E22" s="17">
        <v>115000</v>
      </c>
      <c r="F22" s="17">
        <f t="shared" si="0"/>
        <v>230000</v>
      </c>
      <c r="G22" s="17">
        <v>110000</v>
      </c>
      <c r="H22" s="18">
        <v>220000</v>
      </c>
      <c r="I22" s="19">
        <v>120000</v>
      </c>
      <c r="J22" s="20">
        <v>240000</v>
      </c>
      <c r="K22" s="21">
        <f t="shared" si="2"/>
        <v>115000</v>
      </c>
      <c r="L22" s="21">
        <f t="shared" si="1"/>
        <v>230000</v>
      </c>
    </row>
    <row r="23" spans="1:12" ht="43.2" customHeight="1" x14ac:dyDescent="0.25">
      <c r="A23" s="25">
        <v>18</v>
      </c>
      <c r="B23" s="23" t="s">
        <v>38</v>
      </c>
      <c r="C23" s="23" t="s">
        <v>11</v>
      </c>
      <c r="D23" s="35">
        <v>10</v>
      </c>
      <c r="E23" s="17">
        <v>42000</v>
      </c>
      <c r="F23" s="17">
        <f t="shared" si="0"/>
        <v>420000</v>
      </c>
      <c r="G23" s="17">
        <v>44000</v>
      </c>
      <c r="H23" s="18">
        <v>440000</v>
      </c>
      <c r="I23" s="19">
        <v>44000</v>
      </c>
      <c r="J23" s="20">
        <v>440000</v>
      </c>
      <c r="K23" s="21">
        <f t="shared" si="2"/>
        <v>43333.333333333336</v>
      </c>
      <c r="L23" s="21">
        <f t="shared" si="1"/>
        <v>433333.33333333331</v>
      </c>
    </row>
    <row r="24" spans="1:12" x14ac:dyDescent="0.25">
      <c r="A24" s="121" t="s">
        <v>13</v>
      </c>
      <c r="B24" s="110"/>
      <c r="C24" s="110"/>
      <c r="D24" s="111"/>
      <c r="E24" s="36"/>
      <c r="F24" s="37">
        <f>SUM(F6:F23)</f>
        <v>14518500</v>
      </c>
      <c r="G24" s="38"/>
      <c r="H24" s="37">
        <v>14432500</v>
      </c>
      <c r="I24" s="39"/>
      <c r="J24" s="40">
        <v>13631360</v>
      </c>
      <c r="K24" s="41"/>
      <c r="L24" s="42">
        <f>SUM(L6:L23)</f>
        <v>14194120</v>
      </c>
    </row>
    <row r="25" spans="1:12" ht="13.8" customHeight="1" x14ac:dyDescent="0.25">
      <c r="A25" s="129" t="s">
        <v>75</v>
      </c>
      <c r="B25" s="130"/>
      <c r="C25" s="130"/>
      <c r="D25" s="130"/>
      <c r="E25" s="130"/>
      <c r="F25" s="130"/>
      <c r="G25" s="130"/>
      <c r="H25" s="130"/>
      <c r="I25" s="130"/>
      <c r="J25" s="130"/>
      <c r="K25" s="41"/>
      <c r="L25" s="41"/>
    </row>
    <row r="26" spans="1:12" ht="36.6" customHeight="1" x14ac:dyDescent="0.25">
      <c r="A26" s="43" t="s">
        <v>39</v>
      </c>
      <c r="B26" s="43" t="s">
        <v>40</v>
      </c>
      <c r="C26" s="43" t="s">
        <v>41</v>
      </c>
      <c r="D26" s="43" t="s">
        <v>42</v>
      </c>
      <c r="E26" s="44" t="s">
        <v>43</v>
      </c>
      <c r="F26" s="45" t="s">
        <v>76</v>
      </c>
      <c r="G26" s="44" t="s">
        <v>43</v>
      </c>
      <c r="H26" s="45" t="s">
        <v>44</v>
      </c>
      <c r="I26" s="45" t="s">
        <v>43</v>
      </c>
      <c r="J26" s="46" t="s">
        <v>44</v>
      </c>
      <c r="K26" s="6" t="s">
        <v>68</v>
      </c>
      <c r="L26" s="6" t="s">
        <v>69</v>
      </c>
    </row>
    <row r="27" spans="1:12" ht="49.2" customHeight="1" x14ac:dyDescent="0.25">
      <c r="A27" s="28">
        <v>1</v>
      </c>
      <c r="B27" s="47" t="s">
        <v>45</v>
      </c>
      <c r="C27" s="27" t="s">
        <v>65</v>
      </c>
      <c r="D27" s="28">
        <v>1</v>
      </c>
      <c r="E27" s="48">
        <v>160000</v>
      </c>
      <c r="F27" s="49">
        <f>E27*D27</f>
        <v>160000</v>
      </c>
      <c r="G27" s="48">
        <v>165000</v>
      </c>
      <c r="H27" s="48">
        <v>165000</v>
      </c>
      <c r="I27" s="19">
        <v>175000</v>
      </c>
      <c r="J27" s="20">
        <v>175000</v>
      </c>
      <c r="K27" s="50">
        <f>(E27+G27+I27)/3</f>
        <v>166666.66666666666</v>
      </c>
      <c r="L27" s="51">
        <f>(F27+H27+J27)/3</f>
        <v>166666.66666666666</v>
      </c>
    </row>
    <row r="28" spans="1:12" ht="39" x14ac:dyDescent="0.25">
      <c r="A28" s="28">
        <v>2</v>
      </c>
      <c r="B28" s="52" t="s">
        <v>46</v>
      </c>
      <c r="C28" s="23" t="s">
        <v>3</v>
      </c>
      <c r="D28" s="28">
        <v>19</v>
      </c>
      <c r="E28" s="48">
        <v>82000</v>
      </c>
      <c r="F28" s="49">
        <f t="shared" ref="F28:F30" si="3">E28*D28</f>
        <v>1558000</v>
      </c>
      <c r="G28" s="48">
        <v>81000</v>
      </c>
      <c r="H28" s="48">
        <v>1539000</v>
      </c>
      <c r="I28" s="19">
        <v>82000</v>
      </c>
      <c r="J28" s="20">
        <v>1558000</v>
      </c>
      <c r="K28" s="50">
        <f t="shared" ref="K28:K30" si="4">(E28+G28+I28)/3</f>
        <v>81666.666666666672</v>
      </c>
      <c r="L28" s="51">
        <f t="shared" ref="L28:L30" si="5">(F28+H28+J28)/3</f>
        <v>1551666.6666666667</v>
      </c>
    </row>
    <row r="29" spans="1:12" ht="49.2" customHeight="1" x14ac:dyDescent="0.25">
      <c r="A29" s="28">
        <v>3</v>
      </c>
      <c r="B29" s="47" t="s">
        <v>47</v>
      </c>
      <c r="C29" s="23" t="s">
        <v>48</v>
      </c>
      <c r="D29" s="28">
        <v>1</v>
      </c>
      <c r="E29" s="48">
        <v>116000</v>
      </c>
      <c r="F29" s="49">
        <f t="shared" si="3"/>
        <v>116000</v>
      </c>
      <c r="G29" s="48">
        <v>115000</v>
      </c>
      <c r="H29" s="48">
        <v>115000</v>
      </c>
      <c r="I29" s="19">
        <v>120000</v>
      </c>
      <c r="J29" s="20">
        <v>120000</v>
      </c>
      <c r="K29" s="50">
        <f t="shared" si="4"/>
        <v>117000</v>
      </c>
      <c r="L29" s="51">
        <f t="shared" si="5"/>
        <v>117000</v>
      </c>
    </row>
    <row r="30" spans="1:12" ht="60.6" customHeight="1" x14ac:dyDescent="0.25">
      <c r="A30" s="28">
        <v>4</v>
      </c>
      <c r="B30" s="47" t="s">
        <v>49</v>
      </c>
      <c r="C30" s="27" t="s">
        <v>66</v>
      </c>
      <c r="D30" s="28">
        <v>1</v>
      </c>
      <c r="E30" s="48">
        <v>101000</v>
      </c>
      <c r="F30" s="49">
        <f t="shared" si="3"/>
        <v>101000</v>
      </c>
      <c r="G30" s="48">
        <v>100000</v>
      </c>
      <c r="H30" s="48">
        <v>100000</v>
      </c>
      <c r="I30" s="19">
        <v>90000</v>
      </c>
      <c r="J30" s="20">
        <v>90000</v>
      </c>
      <c r="K30" s="50">
        <f t="shared" si="4"/>
        <v>97000</v>
      </c>
      <c r="L30" s="51">
        <f t="shared" si="5"/>
        <v>97000</v>
      </c>
    </row>
    <row r="31" spans="1:12" x14ac:dyDescent="0.25">
      <c r="A31" s="122" t="s">
        <v>13</v>
      </c>
      <c r="B31" s="123"/>
      <c r="C31" s="123"/>
      <c r="D31" s="124"/>
      <c r="E31" s="53"/>
      <c r="F31" s="54">
        <f>SUM(F27:F30)</f>
        <v>1935000</v>
      </c>
      <c r="G31" s="55"/>
      <c r="H31" s="56">
        <v>1919000</v>
      </c>
      <c r="I31" s="57"/>
      <c r="J31" s="58">
        <v>1943000</v>
      </c>
      <c r="K31" s="50"/>
      <c r="L31" s="42">
        <f>SUM(L27:L30)</f>
        <v>1932333.3333333335</v>
      </c>
    </row>
    <row r="32" spans="1:12" x14ac:dyDescent="0.25">
      <c r="A32" s="99" t="s">
        <v>60</v>
      </c>
      <c r="B32" s="100"/>
      <c r="C32" s="100"/>
      <c r="D32" s="101"/>
      <c r="E32" s="59"/>
      <c r="F32" s="60">
        <v>30960000</v>
      </c>
      <c r="G32" s="61"/>
      <c r="H32" s="62">
        <v>30704000</v>
      </c>
      <c r="I32" s="63"/>
      <c r="J32" s="58">
        <v>31088000</v>
      </c>
      <c r="K32" s="64"/>
      <c r="L32" s="42">
        <v>30917328</v>
      </c>
    </row>
    <row r="33" spans="1:12" ht="21.6" customHeight="1" x14ac:dyDescent="0.25">
      <c r="A33" s="137" t="s">
        <v>74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41"/>
      <c r="L33" s="41"/>
    </row>
    <row r="34" spans="1:12" ht="35.4" customHeight="1" x14ac:dyDescent="0.25">
      <c r="A34" s="43" t="s">
        <v>39</v>
      </c>
      <c r="B34" s="43" t="s">
        <v>40</v>
      </c>
      <c r="C34" s="43" t="s">
        <v>41</v>
      </c>
      <c r="D34" s="43" t="s">
        <v>42</v>
      </c>
      <c r="E34" s="44" t="s">
        <v>43</v>
      </c>
      <c r="F34" s="45" t="s">
        <v>44</v>
      </c>
      <c r="G34" s="44" t="s">
        <v>43</v>
      </c>
      <c r="H34" s="45" t="s">
        <v>44</v>
      </c>
      <c r="I34" s="65" t="s">
        <v>43</v>
      </c>
      <c r="J34" s="46" t="s">
        <v>44</v>
      </c>
      <c r="K34" s="6" t="s">
        <v>68</v>
      </c>
      <c r="L34" s="6" t="s">
        <v>69</v>
      </c>
    </row>
    <row r="35" spans="1:12" ht="54.6" x14ac:dyDescent="0.25">
      <c r="A35" s="28">
        <v>1</v>
      </c>
      <c r="B35" s="47" t="s">
        <v>45</v>
      </c>
      <c r="C35" s="27" t="s">
        <v>65</v>
      </c>
      <c r="D35" s="28">
        <v>1</v>
      </c>
      <c r="E35" s="48">
        <v>207000</v>
      </c>
      <c r="F35" s="49">
        <f>E35*D35</f>
        <v>207000</v>
      </c>
      <c r="G35" s="48">
        <v>210000</v>
      </c>
      <c r="H35" s="48">
        <v>210000</v>
      </c>
      <c r="I35" s="19">
        <v>205500</v>
      </c>
      <c r="J35" s="20">
        <v>205500</v>
      </c>
      <c r="K35" s="91">
        <f>(E35+G35+I35)/3</f>
        <v>207500</v>
      </c>
      <c r="L35" s="91">
        <f>(F35+H35+J35)/3</f>
        <v>207500</v>
      </c>
    </row>
    <row r="36" spans="1:12" ht="39" x14ac:dyDescent="0.25">
      <c r="A36" s="28">
        <v>2</v>
      </c>
      <c r="B36" s="52" t="s">
        <v>46</v>
      </c>
      <c r="C36" s="23" t="s">
        <v>3</v>
      </c>
      <c r="D36" s="28">
        <v>19</v>
      </c>
      <c r="E36" s="48">
        <v>103000</v>
      </c>
      <c r="F36" s="49">
        <f t="shared" ref="F36:F38" si="6">E36*D36</f>
        <v>1957000</v>
      </c>
      <c r="G36" s="48">
        <v>108000</v>
      </c>
      <c r="H36" s="48">
        <v>2052000</v>
      </c>
      <c r="I36" s="19">
        <v>105000</v>
      </c>
      <c r="J36" s="20">
        <v>1995000</v>
      </c>
      <c r="K36" s="91">
        <f t="shared" ref="K36:K38" si="7">(E36+G36+I36)/3</f>
        <v>105333.33333333333</v>
      </c>
      <c r="L36" s="91">
        <f t="shared" ref="L36:L38" si="8">(F36+H36+J36)/3</f>
        <v>2001333.3333333333</v>
      </c>
    </row>
    <row r="37" spans="1:12" ht="54.6" x14ac:dyDescent="0.25">
      <c r="A37" s="28">
        <v>3</v>
      </c>
      <c r="B37" s="47" t="s">
        <v>47</v>
      </c>
      <c r="C37" s="23" t="s">
        <v>48</v>
      </c>
      <c r="D37" s="28">
        <v>1</v>
      </c>
      <c r="E37" s="48">
        <v>150000</v>
      </c>
      <c r="F37" s="49">
        <f t="shared" si="6"/>
        <v>150000</v>
      </c>
      <c r="G37" s="48">
        <v>160000</v>
      </c>
      <c r="H37" s="48">
        <v>160000</v>
      </c>
      <c r="I37" s="19">
        <v>155000</v>
      </c>
      <c r="J37" s="20">
        <v>155000</v>
      </c>
      <c r="K37" s="91">
        <f t="shared" si="7"/>
        <v>155000</v>
      </c>
      <c r="L37" s="91">
        <f t="shared" si="8"/>
        <v>155000</v>
      </c>
    </row>
    <row r="38" spans="1:12" ht="70.2" x14ac:dyDescent="0.25">
      <c r="A38" s="28">
        <v>4</v>
      </c>
      <c r="B38" s="47" t="s">
        <v>49</v>
      </c>
      <c r="C38" s="27" t="s">
        <v>66</v>
      </c>
      <c r="D38" s="28">
        <v>1</v>
      </c>
      <c r="E38" s="48">
        <v>125000</v>
      </c>
      <c r="F38" s="49">
        <f t="shared" si="6"/>
        <v>125000</v>
      </c>
      <c r="G38" s="48">
        <v>130000</v>
      </c>
      <c r="H38" s="48">
        <v>130000</v>
      </c>
      <c r="I38" s="19">
        <v>120000</v>
      </c>
      <c r="J38" s="20">
        <v>120000</v>
      </c>
      <c r="K38" s="91">
        <f t="shared" si="7"/>
        <v>125000</v>
      </c>
      <c r="L38" s="91">
        <f t="shared" si="8"/>
        <v>125000</v>
      </c>
    </row>
    <row r="39" spans="1:12" x14ac:dyDescent="0.25">
      <c r="A39" s="106" t="s">
        <v>13</v>
      </c>
      <c r="B39" s="107"/>
      <c r="C39" s="107"/>
      <c r="D39" s="108"/>
      <c r="E39" s="66"/>
      <c r="F39" s="67">
        <f>SUM(F35:F38)</f>
        <v>2439000</v>
      </c>
      <c r="G39" s="55"/>
      <c r="H39" s="68">
        <v>2552000</v>
      </c>
      <c r="I39" s="55"/>
      <c r="J39" s="58">
        <v>2475500</v>
      </c>
      <c r="K39" s="91"/>
      <c r="L39" s="92">
        <f>SUM(L35:L38)</f>
        <v>2488833.333333333</v>
      </c>
    </row>
    <row r="40" spans="1:12" x14ac:dyDescent="0.25">
      <c r="A40" s="109" t="s">
        <v>61</v>
      </c>
      <c r="B40" s="110"/>
      <c r="C40" s="110"/>
      <c r="D40" s="111"/>
      <c r="E40" s="69">
        <v>1</v>
      </c>
      <c r="F40" s="70">
        <f>F39*E40</f>
        <v>2439000</v>
      </c>
      <c r="G40" s="61"/>
      <c r="H40" s="71">
        <v>2552000</v>
      </c>
      <c r="I40" s="61"/>
      <c r="J40" s="58">
        <v>2475500</v>
      </c>
      <c r="K40" s="41"/>
      <c r="L40" s="42">
        <v>2488833</v>
      </c>
    </row>
    <row r="41" spans="1:12" ht="16.8" customHeight="1" x14ac:dyDescent="0.25">
      <c r="A41" s="93" t="s">
        <v>62</v>
      </c>
      <c r="B41" s="94"/>
      <c r="C41" s="94"/>
      <c r="D41" s="94"/>
      <c r="E41" s="94"/>
      <c r="F41" s="94"/>
      <c r="G41" s="94"/>
      <c r="H41" s="94"/>
      <c r="I41" s="94"/>
      <c r="J41" s="94"/>
      <c r="K41" s="41"/>
      <c r="L41" s="41"/>
    </row>
    <row r="42" spans="1:12" ht="38.4" customHeight="1" x14ac:dyDescent="0.25">
      <c r="A42" s="43" t="s">
        <v>50</v>
      </c>
      <c r="B42" s="72" t="s">
        <v>51</v>
      </c>
      <c r="C42" s="43" t="s">
        <v>52</v>
      </c>
      <c r="D42" s="43" t="s">
        <v>42</v>
      </c>
      <c r="E42" s="73" t="s">
        <v>71</v>
      </c>
      <c r="F42" s="74" t="s">
        <v>17</v>
      </c>
      <c r="G42" s="75" t="s">
        <v>71</v>
      </c>
      <c r="H42" s="76" t="s">
        <v>17</v>
      </c>
      <c r="I42" s="75" t="s">
        <v>71</v>
      </c>
      <c r="J42" s="77" t="s">
        <v>17</v>
      </c>
      <c r="K42" s="6" t="s">
        <v>68</v>
      </c>
      <c r="L42" s="6" t="s">
        <v>69</v>
      </c>
    </row>
    <row r="43" spans="1:12" ht="90.6" customHeight="1" x14ac:dyDescent="0.25">
      <c r="A43" s="28">
        <v>1</v>
      </c>
      <c r="B43" s="47" t="s">
        <v>53</v>
      </c>
      <c r="C43" s="27" t="s">
        <v>57</v>
      </c>
      <c r="D43" s="28">
        <v>1</v>
      </c>
      <c r="E43" s="48">
        <v>420440</v>
      </c>
      <c r="F43" s="49">
        <f>E43</f>
        <v>420440</v>
      </c>
      <c r="G43" s="48">
        <v>410000</v>
      </c>
      <c r="H43" s="48">
        <v>410000</v>
      </c>
      <c r="I43" s="19">
        <v>400000</v>
      </c>
      <c r="J43" s="78">
        <v>400000</v>
      </c>
      <c r="K43" s="91">
        <f>(E43+G43+I43)/3</f>
        <v>410146.66666666669</v>
      </c>
      <c r="L43" s="91">
        <f>(F43+H43+J43)/3</f>
        <v>410146.66666666669</v>
      </c>
    </row>
    <row r="44" spans="1:12" ht="39" x14ac:dyDescent="0.25">
      <c r="A44" s="28">
        <v>2</v>
      </c>
      <c r="B44" s="47" t="s">
        <v>54</v>
      </c>
      <c r="C44" s="27" t="s">
        <v>5</v>
      </c>
      <c r="D44" s="24">
        <v>30</v>
      </c>
      <c r="E44" s="48">
        <v>7450</v>
      </c>
      <c r="F44" s="49">
        <f>E44*D44</f>
        <v>223500</v>
      </c>
      <c r="G44" s="79">
        <v>8150</v>
      </c>
      <c r="H44" s="49">
        <v>244500</v>
      </c>
      <c r="I44" s="88">
        <v>7500</v>
      </c>
      <c r="J44" s="80">
        <v>225000</v>
      </c>
      <c r="K44" s="91">
        <f>(E44+G44+I44)/3</f>
        <v>7700</v>
      </c>
      <c r="L44" s="91">
        <f>(F44+H44+J44)/3</f>
        <v>231000</v>
      </c>
    </row>
    <row r="45" spans="1:12" x14ac:dyDescent="0.25">
      <c r="A45" s="112" t="s">
        <v>13</v>
      </c>
      <c r="B45" s="113"/>
      <c r="C45" s="113"/>
      <c r="D45" s="113"/>
      <c r="E45" s="114"/>
      <c r="F45" s="81">
        <f>SUM(F43:F44)</f>
        <v>643940</v>
      </c>
      <c r="G45" s="87"/>
      <c r="H45" s="82">
        <v>654500</v>
      </c>
      <c r="I45" s="57"/>
      <c r="J45" s="83">
        <v>625000</v>
      </c>
      <c r="K45" s="41"/>
      <c r="L45" s="92">
        <f>SUM(L43:L44)</f>
        <v>641146.66666666674</v>
      </c>
    </row>
    <row r="46" spans="1:12" x14ac:dyDescent="0.25">
      <c r="A46" s="112" t="s">
        <v>14</v>
      </c>
      <c r="B46" s="113"/>
      <c r="C46" s="113"/>
      <c r="D46" s="113"/>
      <c r="E46" s="114"/>
      <c r="F46" s="84">
        <f>F45*17</f>
        <v>10946980</v>
      </c>
      <c r="G46" s="87"/>
      <c r="H46" s="82">
        <v>11126500</v>
      </c>
      <c r="I46" s="57"/>
      <c r="J46" s="86">
        <v>10625000</v>
      </c>
      <c r="K46" s="41"/>
      <c r="L46" s="42">
        <v>10899499</v>
      </c>
    </row>
    <row r="47" spans="1:12" x14ac:dyDescent="0.25">
      <c r="A47" s="103" t="s">
        <v>12</v>
      </c>
      <c r="B47" s="104"/>
      <c r="C47" s="104"/>
      <c r="D47" s="104"/>
      <c r="E47" s="104"/>
      <c r="F47" s="105">
        <v>58864480</v>
      </c>
      <c r="G47" s="97"/>
      <c r="H47" s="95">
        <v>58815000</v>
      </c>
      <c r="I47" s="89"/>
      <c r="J47" s="102">
        <v>57819860</v>
      </c>
      <c r="K47" s="117"/>
      <c r="L47" s="115">
        <f>(L24+L32+L40+L46)</f>
        <v>58499780</v>
      </c>
    </row>
    <row r="48" spans="1:12" ht="6" customHeight="1" x14ac:dyDescent="0.25">
      <c r="A48" s="104"/>
      <c r="B48" s="104"/>
      <c r="C48" s="104"/>
      <c r="D48" s="104"/>
      <c r="E48" s="104"/>
      <c r="F48" s="105"/>
      <c r="G48" s="98"/>
      <c r="H48" s="96"/>
      <c r="I48" s="90"/>
      <c r="J48" s="102"/>
      <c r="K48" s="118"/>
      <c r="L48" s="116"/>
    </row>
    <row r="49" spans="6:10" x14ac:dyDescent="0.25">
      <c r="F49" s="4"/>
      <c r="G49" s="1"/>
    </row>
    <row r="50" spans="6:10" x14ac:dyDescent="0.25">
      <c r="F50" s="4"/>
      <c r="G50" s="1"/>
    </row>
    <row r="52" spans="6:10" x14ac:dyDescent="0.25">
      <c r="F52" s="3"/>
    </row>
    <row r="53" spans="6:10" x14ac:dyDescent="0.25">
      <c r="F53" s="3"/>
      <c r="G53" s="1"/>
      <c r="J53" s="5"/>
    </row>
  </sheetData>
  <mergeCells count="27">
    <mergeCell ref="L47:L48"/>
    <mergeCell ref="K47:K48"/>
    <mergeCell ref="A1:G1"/>
    <mergeCell ref="A24:D24"/>
    <mergeCell ref="A31:D31"/>
    <mergeCell ref="C4:C5"/>
    <mergeCell ref="B4:B5"/>
    <mergeCell ref="A4:A5"/>
    <mergeCell ref="E4:F4"/>
    <mergeCell ref="D4:D5"/>
    <mergeCell ref="G4:H4"/>
    <mergeCell ref="A25:J25"/>
    <mergeCell ref="I4:J4"/>
    <mergeCell ref="A3:L3"/>
    <mergeCell ref="K4:L4"/>
    <mergeCell ref="A33:J33"/>
    <mergeCell ref="A41:J41"/>
    <mergeCell ref="H47:H48"/>
    <mergeCell ref="G47:G48"/>
    <mergeCell ref="A32:D32"/>
    <mergeCell ref="J47:J48"/>
    <mergeCell ref="A47:E48"/>
    <mergeCell ref="F47:F48"/>
    <mergeCell ref="A39:D39"/>
    <mergeCell ref="A40:D40"/>
    <mergeCell ref="A45:E45"/>
    <mergeCell ref="A46:E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vías activas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julianahenaoarias@gmail.com</cp:lastModifiedBy>
  <dcterms:created xsi:type="dcterms:W3CDTF">2023-07-31T16:54:38Z</dcterms:created>
  <dcterms:modified xsi:type="dcterms:W3CDTF">2024-10-25T20:05:26Z</dcterms:modified>
</cp:coreProperties>
</file>