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educacionbogota.sharepoint.com/sites/ServiciosTIC/Conectividad/0EstudiosPreviosSOC/13_2024/08Documentos Pliego Definitivo/Anexos/"/>
    </mc:Choice>
  </mc:AlternateContent>
  <xr:revisionPtr revIDLastSave="120" documentId="8_{3CD49AB0-4595-4F0E-BA9C-AED048CE200A}" xr6:coauthVersionLast="47" xr6:coauthVersionMax="47" xr10:uidLastSave="{B3D4AF15-93C5-45A6-9F6A-FC3F00511C15}"/>
  <bookViews>
    <workbookView xWindow="-108" yWindow="-108" windowWidth="23256" windowHeight="12456" firstSheet="1" activeTab="1" xr2:uid="{00000000-000D-0000-FFFF-FFFF00000000}"/>
  </bookViews>
  <sheets>
    <sheet name="Maestra" sheetId="6" state="hidden" r:id="rId1"/>
    <sheet name="Valores Unitarios" sheetId="4" r:id="rId2"/>
    <sheet name="Oferta Economica" sheetId="5" r:id="rId3"/>
  </sheets>
  <definedNames>
    <definedName name="_xlnm._FilterDatabase" localSheetId="2" hidden="1">'Oferta Economica'!$A$5:$J$24</definedName>
    <definedName name="_xlnm._FilterDatabase" localSheetId="1" hidden="1">'Valores Unitarios'!$B$14:$L$103</definedName>
    <definedName name="_xlnm.Print_Area" localSheetId="2">'Oferta Economica'!$A:$J</definedName>
    <definedName name="IVA">'Valores Unitarios'!$M$3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5" l="1"/>
  <c r="G2" i="5"/>
  <c r="G1" i="5" l="1"/>
  <c r="A1" i="5"/>
  <c r="L59" i="6"/>
  <c r="L60" i="6"/>
  <c r="M59" i="6"/>
  <c r="M60" i="6"/>
  <c r="L58" i="6"/>
  <c r="M58" i="6"/>
  <c r="L57" i="6"/>
  <c r="M57" i="6"/>
  <c r="L56" i="6"/>
  <c r="M56" i="6"/>
  <c r="L55" i="6"/>
  <c r="M55" i="6"/>
  <c r="L46" i="6"/>
  <c r="L47" i="6"/>
  <c r="L48" i="6"/>
  <c r="L49" i="6"/>
  <c r="L50" i="6"/>
  <c r="L51" i="6"/>
  <c r="L52" i="6"/>
  <c r="L53" i="6"/>
  <c r="L54" i="6"/>
  <c r="M46" i="6"/>
  <c r="M47" i="6"/>
  <c r="M48" i="6"/>
  <c r="M49" i="6"/>
  <c r="M50" i="6"/>
  <c r="M51" i="6"/>
  <c r="M52" i="6"/>
  <c r="M53" i="6"/>
  <c r="M54" i="6"/>
  <c r="L44" i="6"/>
  <c r="L45" i="6"/>
  <c r="M44" i="6"/>
  <c r="M45" i="6"/>
  <c r="L42" i="6"/>
  <c r="L43" i="6"/>
  <c r="M42" i="6"/>
  <c r="M43" i="6"/>
  <c r="L41" i="6"/>
  <c r="M41" i="6"/>
  <c r="L40" i="6"/>
  <c r="M40" i="6"/>
  <c r="L38" i="6"/>
  <c r="L39" i="6"/>
  <c r="M38" i="6"/>
  <c r="M39" i="6"/>
  <c r="L36" i="6"/>
  <c r="L37" i="6"/>
  <c r="M36" i="6"/>
  <c r="M37" i="6"/>
  <c r="L35" i="6"/>
  <c r="M35" i="6"/>
  <c r="L34" i="6"/>
  <c r="M34" i="6"/>
  <c r="L33" i="6"/>
  <c r="M33" i="6"/>
  <c r="L32" i="6"/>
  <c r="M32" i="6"/>
  <c r="L31" i="6"/>
  <c r="M31" i="6"/>
  <c r="L30" i="6"/>
  <c r="M30" i="6"/>
  <c r="L28" i="6"/>
  <c r="L29" i="6"/>
  <c r="M28" i="6"/>
  <c r="M29" i="6"/>
  <c r="L22" i="6"/>
  <c r="L23" i="6"/>
  <c r="L24" i="6"/>
  <c r="L25" i="6"/>
  <c r="L26" i="6"/>
  <c r="L27" i="6"/>
  <c r="M22" i="6"/>
  <c r="M23" i="6"/>
  <c r="M24" i="6"/>
  <c r="M25" i="6"/>
  <c r="M26" i="6"/>
  <c r="M27" i="6"/>
  <c r="L21" i="6"/>
  <c r="M21" i="6"/>
  <c r="L19" i="6"/>
  <c r="L20" i="6"/>
  <c r="M19" i="6"/>
  <c r="M20" i="6"/>
  <c r="L17" i="6"/>
  <c r="L18" i="6"/>
  <c r="M17" i="6"/>
  <c r="M18" i="6"/>
  <c r="L16" i="6"/>
  <c r="M16" i="6"/>
  <c r="L15" i="6"/>
  <c r="M15" i="6"/>
  <c r="L14" i="6"/>
  <c r="M14" i="6"/>
  <c r="L13" i="6"/>
  <c r="M13" i="6"/>
  <c r="L12" i="6"/>
  <c r="M12" i="6"/>
  <c r="L11" i="6"/>
  <c r="M11" i="6"/>
  <c r="L9" i="6"/>
  <c r="L10" i="6"/>
  <c r="M9" i="6"/>
  <c r="M10" i="6"/>
  <c r="L5" i="6"/>
  <c r="L6" i="6"/>
  <c r="L7" i="6"/>
  <c r="L8" i="6"/>
  <c r="M5" i="6"/>
  <c r="M6" i="6"/>
  <c r="M7" i="6"/>
  <c r="M8" i="6"/>
  <c r="J97" i="4"/>
  <c r="J96" i="4"/>
  <c r="J95" i="4"/>
  <c r="J94" i="4"/>
  <c r="J93" i="4"/>
  <c r="J92" i="4"/>
  <c r="J91" i="4"/>
  <c r="J90" i="4"/>
  <c r="J89" i="4"/>
  <c r="F103" i="4"/>
  <c r="F101" i="4"/>
  <c r="F100" i="4"/>
  <c r="F99" i="4"/>
  <c r="F97" i="4"/>
  <c r="F96" i="4"/>
  <c r="F95" i="4"/>
  <c r="F94" i="4"/>
  <c r="F93" i="4"/>
  <c r="F92" i="4"/>
  <c r="F91" i="4"/>
  <c r="F90" i="4"/>
  <c r="F89" i="4"/>
  <c r="F87" i="4"/>
  <c r="F86" i="4"/>
  <c r="F85" i="4"/>
  <c r="F84" i="4"/>
  <c r="F83" i="4"/>
  <c r="F82" i="4"/>
  <c r="F81" i="4"/>
  <c r="F80" i="4"/>
  <c r="F79" i="4"/>
  <c r="F78" i="4"/>
  <c r="F77" i="4"/>
  <c r="F76" i="4"/>
  <c r="F75" i="4"/>
  <c r="F74" i="4"/>
  <c r="F73" i="4"/>
  <c r="F71" i="4"/>
  <c r="F70" i="4"/>
  <c r="F69" i="4"/>
  <c r="F68" i="4"/>
  <c r="F67" i="4"/>
  <c r="F65" i="4"/>
  <c r="F64" i="4"/>
  <c r="F63" i="4"/>
  <c r="F62" i="4"/>
  <c r="F61" i="4"/>
  <c r="F60" i="4"/>
  <c r="F59" i="4"/>
  <c r="F58" i="4"/>
  <c r="F56" i="4"/>
  <c r="F55" i="4"/>
  <c r="F54" i="4"/>
  <c r="F53" i="4"/>
  <c r="F52" i="4"/>
  <c r="F51" i="4"/>
  <c r="F50" i="4"/>
  <c r="F49" i="4"/>
  <c r="F48" i="4"/>
  <c r="F47" i="4"/>
  <c r="F46" i="4"/>
  <c r="F45" i="4"/>
  <c r="F44" i="4"/>
  <c r="F43" i="4"/>
  <c r="F42" i="4"/>
  <c r="F41" i="4"/>
  <c r="F40" i="4"/>
  <c r="F39" i="4"/>
  <c r="F38" i="4"/>
  <c r="F37" i="4"/>
  <c r="F36" i="4"/>
  <c r="F35" i="4"/>
  <c r="F34" i="4"/>
  <c r="F33" i="4"/>
  <c r="F32" i="4"/>
  <c r="F31" i="4"/>
  <c r="F30" i="4"/>
  <c r="F29" i="4"/>
  <c r="F28" i="4"/>
  <c r="F27" i="4"/>
  <c r="F26" i="4"/>
  <c r="F25" i="4"/>
  <c r="F24" i="4"/>
  <c r="F23" i="4"/>
  <c r="F22" i="4"/>
  <c r="F21" i="4"/>
  <c r="F20" i="4"/>
  <c r="F19" i="4"/>
  <c r="F18" i="4"/>
  <c r="F17" i="4"/>
  <c r="F15" i="4"/>
  <c r="J103" i="4"/>
  <c r="J101" i="4"/>
  <c r="J100" i="4"/>
  <c r="J99" i="4"/>
  <c r="J87" i="4"/>
  <c r="J86" i="4"/>
  <c r="J85" i="4"/>
  <c r="J84" i="4"/>
  <c r="J83" i="4"/>
  <c r="J82" i="4"/>
  <c r="J81" i="4"/>
  <c r="J80" i="4"/>
  <c r="J79" i="4"/>
  <c r="J78" i="4"/>
  <c r="J77" i="4"/>
  <c r="J76" i="4"/>
  <c r="J75" i="4"/>
  <c r="J74" i="4"/>
  <c r="J73" i="4"/>
  <c r="J71" i="4"/>
  <c r="J70" i="4"/>
  <c r="J69" i="4"/>
  <c r="J68" i="4"/>
  <c r="J67" i="4"/>
  <c r="J65" i="4"/>
  <c r="J64" i="4"/>
  <c r="J63" i="4"/>
  <c r="J62" i="4"/>
  <c r="J61" i="4"/>
  <c r="J60" i="4"/>
  <c r="J59" i="4"/>
  <c r="J58" i="4"/>
  <c r="J56" i="4"/>
  <c r="J55" i="4"/>
  <c r="J54" i="4"/>
  <c r="J53" i="4"/>
  <c r="J52" i="4"/>
  <c r="J51" i="4"/>
  <c r="J50" i="4"/>
  <c r="J49" i="4"/>
  <c r="J48" i="4"/>
  <c r="J47" i="4"/>
  <c r="J46" i="4"/>
  <c r="J45" i="4"/>
  <c r="J44" i="4"/>
  <c r="J43" i="4"/>
  <c r="J42" i="4"/>
  <c r="J41" i="4"/>
  <c r="J40" i="4"/>
  <c r="J39" i="4"/>
  <c r="J38" i="4"/>
  <c r="J37" i="4"/>
  <c r="J36" i="4"/>
  <c r="J35" i="4"/>
  <c r="J34" i="4"/>
  <c r="J33" i="4"/>
  <c r="J32" i="4"/>
  <c r="J31" i="4"/>
  <c r="J30" i="4"/>
  <c r="J29" i="4"/>
  <c r="J28" i="4"/>
  <c r="J27" i="4"/>
  <c r="J26" i="4"/>
  <c r="J25" i="4"/>
  <c r="J24" i="4"/>
  <c r="J23" i="4"/>
  <c r="J22" i="4"/>
  <c r="J21" i="4"/>
  <c r="J20" i="4"/>
  <c r="J19" i="4"/>
  <c r="J18" i="4"/>
  <c r="J17" i="4"/>
  <c r="J15" i="4"/>
  <c r="K103" i="4" l="1"/>
  <c r="K101" i="4"/>
  <c r="K100" i="4"/>
  <c r="K99" i="4"/>
  <c r="K97" i="4"/>
  <c r="K96" i="4"/>
  <c r="E24" i="5" s="1"/>
  <c r="K95" i="4"/>
  <c r="E23" i="5" s="1"/>
  <c r="K94" i="4"/>
  <c r="K93" i="4"/>
  <c r="E22" i="5" s="1"/>
  <c r="K92" i="4"/>
  <c r="E11" i="5" s="1"/>
  <c r="K91" i="4"/>
  <c r="K90" i="4"/>
  <c r="E10" i="5" s="1"/>
  <c r="K89" i="4"/>
  <c r="K87" i="4"/>
  <c r="K86" i="4"/>
  <c r="K85" i="4"/>
  <c r="E19" i="5" s="1"/>
  <c r="K84" i="4"/>
  <c r="K83" i="4"/>
  <c r="E18" i="5" s="1"/>
  <c r="K82" i="4"/>
  <c r="K81" i="4"/>
  <c r="K80" i="4"/>
  <c r="E17" i="5" s="1"/>
  <c r="K79" i="4"/>
  <c r="K78" i="4"/>
  <c r="E9" i="5" s="1"/>
  <c r="K77" i="4"/>
  <c r="K76" i="4"/>
  <c r="K75" i="4"/>
  <c r="K74" i="4"/>
  <c r="E8" i="5" s="1"/>
  <c r="K73" i="4"/>
  <c r="K71" i="4"/>
  <c r="K70" i="4"/>
  <c r="K69" i="4"/>
  <c r="K68" i="4"/>
  <c r="K67" i="4"/>
  <c r="K65" i="4"/>
  <c r="K64" i="4"/>
  <c r="K63" i="4"/>
  <c r="K62" i="4"/>
  <c r="K61" i="4"/>
  <c r="K60" i="4"/>
  <c r="K59" i="4"/>
  <c r="K58" i="4"/>
  <c r="K56" i="4"/>
  <c r="K55" i="4"/>
  <c r="K54" i="4"/>
  <c r="K53" i="4"/>
  <c r="K52" i="4"/>
  <c r="K51" i="4"/>
  <c r="K50" i="4"/>
  <c r="K49" i="4"/>
  <c r="K48" i="4"/>
  <c r="K47" i="4"/>
  <c r="K46" i="4"/>
  <c r="E14" i="5" s="1"/>
  <c r="K45" i="4"/>
  <c r="E13" i="5" s="1"/>
  <c r="K44" i="4"/>
  <c r="K43" i="4"/>
  <c r="K42" i="4"/>
  <c r="K41" i="4"/>
  <c r="K40" i="4"/>
  <c r="K39" i="4"/>
  <c r="K38" i="4"/>
  <c r="K37" i="4"/>
  <c r="K36" i="4"/>
  <c r="K35" i="4"/>
  <c r="K34" i="4"/>
  <c r="K33" i="4"/>
  <c r="K32" i="4"/>
  <c r="K31" i="4"/>
  <c r="K30" i="4"/>
  <c r="K29" i="4"/>
  <c r="K28" i="4"/>
  <c r="K27" i="4"/>
  <c r="K26" i="4"/>
  <c r="K25" i="4"/>
  <c r="K24" i="4"/>
  <c r="K23" i="4"/>
  <c r="K22" i="4"/>
  <c r="K21" i="4"/>
  <c r="K20" i="4"/>
  <c r="K19" i="4"/>
  <c r="K18" i="4"/>
  <c r="K17" i="4"/>
  <c r="E7" i="5" s="1"/>
  <c r="K15" i="4"/>
  <c r="E6" i="5" s="1"/>
  <c r="G103" i="4"/>
  <c r="G101" i="4"/>
  <c r="G100" i="4"/>
  <c r="G99" i="4"/>
  <c r="G97" i="4"/>
  <c r="G96" i="4"/>
  <c r="D24" i="5" s="1"/>
  <c r="G95" i="4"/>
  <c r="D23" i="5" s="1"/>
  <c r="G94" i="4"/>
  <c r="G93" i="4"/>
  <c r="D22" i="5" s="1"/>
  <c r="G92" i="4"/>
  <c r="D21" i="5" s="1"/>
  <c r="G91" i="4"/>
  <c r="G90" i="4"/>
  <c r="D10" i="5" s="1"/>
  <c r="G89" i="4"/>
  <c r="G87" i="4"/>
  <c r="G86" i="4"/>
  <c r="G85" i="4"/>
  <c r="D19" i="5" s="1"/>
  <c r="G84" i="4"/>
  <c r="G83" i="4"/>
  <c r="D18" i="5" s="1"/>
  <c r="G82" i="4"/>
  <c r="G81" i="4"/>
  <c r="G80" i="4"/>
  <c r="D17" i="5" s="1"/>
  <c r="G79" i="4"/>
  <c r="G78" i="4"/>
  <c r="D9" i="5" s="1"/>
  <c r="G77" i="4"/>
  <c r="G76" i="4"/>
  <c r="G75" i="4"/>
  <c r="G74" i="4"/>
  <c r="D8" i="5" s="1"/>
  <c r="G73" i="4"/>
  <c r="G71" i="4"/>
  <c r="G70" i="4"/>
  <c r="G69" i="4"/>
  <c r="G68" i="4"/>
  <c r="G67" i="4"/>
  <c r="G65" i="4"/>
  <c r="G64" i="4"/>
  <c r="G63" i="4"/>
  <c r="G62" i="4"/>
  <c r="G61" i="4"/>
  <c r="G60" i="4"/>
  <c r="G59" i="4"/>
  <c r="G58" i="4"/>
  <c r="G56" i="4"/>
  <c r="G55" i="4"/>
  <c r="G54" i="4"/>
  <c r="G53" i="4"/>
  <c r="G52" i="4"/>
  <c r="G51" i="4"/>
  <c r="G50" i="4"/>
  <c r="G49" i="4"/>
  <c r="G48" i="4"/>
  <c r="G47" i="4"/>
  <c r="G46" i="4"/>
  <c r="D14" i="5" s="1"/>
  <c r="G45" i="4"/>
  <c r="D13" i="5" s="1"/>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D7" i="5" s="1"/>
  <c r="G15" i="4"/>
  <c r="D6" i="5" s="1"/>
  <c r="E21" i="5" l="1"/>
  <c r="D16" i="5"/>
  <c r="D15" i="5"/>
  <c r="D12" i="5"/>
  <c r="E16" i="5"/>
  <c r="E15" i="5"/>
  <c r="E12" i="5"/>
  <c r="E20" i="5"/>
  <c r="D20" i="5"/>
  <c r="D11" i="5"/>
  <c r="AR2" i="6" l="1"/>
  <c r="AR3" i="6"/>
  <c r="AR4" i="6"/>
  <c r="AR5" i="6"/>
  <c r="AR6" i="6"/>
  <c r="AR7" i="6"/>
  <c r="AR8" i="6"/>
  <c r="AR9" i="6"/>
  <c r="AR10" i="6"/>
  <c r="AR11" i="6"/>
  <c r="AR12" i="6"/>
  <c r="AR13" i="6"/>
  <c r="AR14" i="6"/>
  <c r="AR15" i="6"/>
  <c r="AR16" i="6"/>
  <c r="AR17" i="6"/>
  <c r="AR18" i="6"/>
  <c r="AR19" i="6"/>
  <c r="AR20" i="6"/>
  <c r="AR21" i="6"/>
  <c r="AR22" i="6"/>
  <c r="AR23" i="6"/>
  <c r="AR24" i="6"/>
  <c r="AR25" i="6"/>
  <c r="AR26" i="6"/>
  <c r="AR27" i="6"/>
  <c r="AR28" i="6"/>
  <c r="AR29" i="6"/>
  <c r="AR30" i="6"/>
  <c r="AR31" i="6"/>
  <c r="AR32" i="6"/>
  <c r="AR33" i="6"/>
  <c r="AR34" i="6"/>
  <c r="AR35" i="6"/>
  <c r="AR36" i="6"/>
  <c r="AR37" i="6"/>
  <c r="AR38" i="6"/>
  <c r="AR39" i="6"/>
  <c r="AR40" i="6"/>
  <c r="AR41" i="6"/>
  <c r="AR42" i="6"/>
  <c r="AR43" i="6"/>
  <c r="AR44" i="6"/>
  <c r="AR45" i="6"/>
  <c r="AR46" i="6"/>
  <c r="AR47" i="6"/>
  <c r="AR48" i="6"/>
  <c r="AR49" i="6"/>
  <c r="AR50" i="6"/>
  <c r="AR51" i="6"/>
  <c r="AR52" i="6"/>
  <c r="AR53" i="6"/>
  <c r="AR54" i="6"/>
  <c r="AR55" i="6"/>
  <c r="AR56" i="6"/>
  <c r="AR57" i="6"/>
  <c r="AR58" i="6"/>
  <c r="AR59" i="6"/>
  <c r="AR60" i="6"/>
  <c r="AR61" i="6"/>
  <c r="AR62" i="6"/>
  <c r="AR63" i="6"/>
  <c r="AR64" i="6"/>
  <c r="AR65" i="6"/>
  <c r="AR66" i="6"/>
  <c r="AR67" i="6"/>
  <c r="AR68" i="6"/>
  <c r="AR69" i="6"/>
  <c r="AR70" i="6"/>
  <c r="AR71" i="6"/>
  <c r="AR72" i="6"/>
  <c r="AR73" i="6"/>
  <c r="AR74" i="6"/>
  <c r="AR75" i="6"/>
  <c r="AR76" i="6"/>
  <c r="AR77" i="6"/>
  <c r="AR78" i="6"/>
  <c r="AR79" i="6"/>
  <c r="AR80" i="6"/>
  <c r="AR81" i="6"/>
  <c r="AR82" i="6"/>
  <c r="AR83" i="6"/>
  <c r="AR84" i="6"/>
  <c r="AR85" i="6"/>
  <c r="AR86" i="6"/>
  <c r="AR87" i="6"/>
  <c r="AR88" i="6"/>
  <c r="AR89" i="6"/>
  <c r="AR90" i="6"/>
  <c r="AR91" i="6"/>
  <c r="AR92" i="6"/>
  <c r="AR93" i="6"/>
  <c r="AR94" i="6"/>
  <c r="AR95" i="6"/>
  <c r="AR96" i="6"/>
  <c r="AR97" i="6"/>
  <c r="AR98" i="6"/>
  <c r="AR99" i="6"/>
  <c r="AR100" i="6"/>
  <c r="AR101" i="6"/>
  <c r="AR102" i="6"/>
  <c r="AR103" i="6"/>
  <c r="AR104" i="6"/>
  <c r="AR105" i="6"/>
  <c r="AR106" i="6"/>
  <c r="AR107" i="6"/>
  <c r="AR108" i="6"/>
  <c r="AR109" i="6"/>
  <c r="AR110" i="6"/>
  <c r="AR111" i="6"/>
  <c r="AR112" i="6"/>
  <c r="AR113" i="6"/>
  <c r="AR114" i="6"/>
  <c r="AR115" i="6"/>
  <c r="AR116" i="6"/>
  <c r="AR117" i="6"/>
  <c r="AR118" i="6"/>
  <c r="AR119" i="6"/>
  <c r="AR120" i="6"/>
  <c r="AR121" i="6"/>
  <c r="AR122" i="6"/>
  <c r="AR123" i="6"/>
  <c r="AR124" i="6"/>
  <c r="AR125" i="6"/>
  <c r="AR126" i="6"/>
  <c r="AR127" i="6"/>
  <c r="AR128" i="6"/>
  <c r="AR129" i="6"/>
  <c r="AR130" i="6"/>
  <c r="AR131" i="6"/>
  <c r="AR132" i="6"/>
  <c r="AR133" i="6"/>
  <c r="AR134" i="6"/>
  <c r="AR135" i="6"/>
  <c r="AR136" i="6"/>
  <c r="AR137" i="6"/>
  <c r="AR138" i="6"/>
  <c r="AR139" i="6"/>
  <c r="AR140" i="6"/>
  <c r="AR141" i="6"/>
  <c r="AR142" i="6"/>
  <c r="AR143" i="6"/>
  <c r="AR144" i="6"/>
  <c r="AR145" i="6"/>
  <c r="AR146" i="6"/>
  <c r="AR147" i="6"/>
  <c r="AR148" i="6"/>
  <c r="AR149" i="6"/>
  <c r="AR150" i="6"/>
  <c r="AR151" i="6"/>
  <c r="AR152" i="6"/>
  <c r="AR153" i="6"/>
  <c r="AR154" i="6"/>
  <c r="AR155" i="6"/>
  <c r="AR156" i="6"/>
  <c r="AR157" i="6"/>
  <c r="AR158" i="6"/>
  <c r="AR159" i="6"/>
  <c r="AR160" i="6"/>
  <c r="AR161" i="6"/>
  <c r="AR162" i="6"/>
  <c r="AR163" i="6"/>
  <c r="AR164" i="6"/>
  <c r="AR165" i="6"/>
  <c r="AR166" i="6"/>
  <c r="AR167" i="6"/>
  <c r="AR168" i="6"/>
  <c r="AR169" i="6"/>
  <c r="AR170" i="6"/>
  <c r="AR171" i="6"/>
  <c r="AR172" i="6"/>
  <c r="AR173" i="6"/>
  <c r="AR174" i="6"/>
  <c r="AR175" i="6"/>
  <c r="AR176" i="6"/>
  <c r="AR177" i="6"/>
  <c r="AR178" i="6"/>
  <c r="AR179" i="6"/>
  <c r="AR180" i="6"/>
  <c r="AR181" i="6"/>
  <c r="AR182" i="6"/>
  <c r="AR183" i="6"/>
  <c r="AR184" i="6"/>
  <c r="AR185" i="6"/>
  <c r="AR186" i="6"/>
  <c r="AR187" i="6"/>
  <c r="AR188" i="6"/>
  <c r="AR189" i="6"/>
  <c r="AR190" i="6"/>
  <c r="AR191" i="6"/>
  <c r="AR192" i="6"/>
  <c r="AR193" i="6"/>
  <c r="AR194" i="6"/>
  <c r="AR195" i="6"/>
  <c r="AR196" i="6"/>
  <c r="AR197" i="6"/>
  <c r="AR198" i="6"/>
  <c r="AR199" i="6"/>
  <c r="AR200" i="6"/>
  <c r="AR201" i="6"/>
  <c r="AR202" i="6"/>
  <c r="AR203" i="6"/>
  <c r="AR204" i="6"/>
  <c r="AR205" i="6"/>
  <c r="AR206" i="6"/>
  <c r="AR207" i="6"/>
  <c r="AR208" i="6"/>
  <c r="AR209" i="6"/>
  <c r="AR210" i="6"/>
  <c r="AR211" i="6"/>
  <c r="AR212" i="6"/>
  <c r="AR213" i="6"/>
  <c r="AR214" i="6"/>
  <c r="AR215" i="6"/>
  <c r="AR216" i="6"/>
  <c r="AR217" i="6"/>
  <c r="AR218" i="6"/>
  <c r="AR219" i="6"/>
  <c r="AR220" i="6"/>
  <c r="AR221" i="6"/>
  <c r="AR222" i="6"/>
  <c r="AR223" i="6"/>
  <c r="AR224" i="6"/>
  <c r="AR225" i="6"/>
  <c r="AR226" i="6"/>
  <c r="AR227" i="6"/>
  <c r="AR228" i="6"/>
  <c r="AR229" i="6"/>
  <c r="AR230" i="6"/>
  <c r="AR231" i="6"/>
  <c r="AR232" i="6"/>
  <c r="AR233" i="6"/>
  <c r="AR234" i="6"/>
  <c r="AR235" i="6"/>
  <c r="AR236" i="6"/>
  <c r="AR237" i="6"/>
  <c r="AR238" i="6"/>
  <c r="AR239" i="6"/>
  <c r="AR240" i="6"/>
  <c r="AR241" i="6"/>
  <c r="AR242" i="6"/>
  <c r="AR243" i="6"/>
  <c r="AR244" i="6"/>
  <c r="AR245" i="6"/>
  <c r="AR246" i="6"/>
  <c r="AR247" i="6"/>
  <c r="AR248" i="6"/>
  <c r="AR249" i="6"/>
  <c r="AR250" i="6"/>
  <c r="AR251" i="6"/>
  <c r="AR252" i="6"/>
  <c r="AR253" i="6"/>
  <c r="AR254" i="6"/>
  <c r="AR255" i="6"/>
  <c r="AR256" i="6"/>
  <c r="AR257" i="6"/>
  <c r="AR258" i="6"/>
  <c r="AR259" i="6"/>
  <c r="AR260" i="6"/>
  <c r="AR261" i="6"/>
  <c r="AR262" i="6"/>
  <c r="AR263" i="6"/>
  <c r="AR264" i="6"/>
  <c r="AR265" i="6"/>
  <c r="AR266" i="6"/>
  <c r="AR267" i="6"/>
  <c r="AR268" i="6"/>
  <c r="AR269" i="6"/>
  <c r="AR270" i="6"/>
  <c r="AR271" i="6"/>
  <c r="AR272" i="6"/>
  <c r="AR273" i="6"/>
  <c r="AR274" i="6"/>
  <c r="AR275" i="6"/>
  <c r="AR276" i="6"/>
  <c r="AR277" i="6"/>
  <c r="AR278" i="6"/>
  <c r="AR279" i="6"/>
  <c r="AR280" i="6"/>
  <c r="AR281" i="6"/>
  <c r="AR282" i="6"/>
  <c r="AR283" i="6"/>
  <c r="AR284" i="6"/>
  <c r="AR285" i="6"/>
  <c r="AR286" i="6"/>
  <c r="AR287" i="6"/>
  <c r="AR288" i="6"/>
  <c r="AR289" i="6"/>
  <c r="AR290" i="6"/>
  <c r="AR291" i="6"/>
  <c r="AR292" i="6"/>
  <c r="AR293" i="6"/>
  <c r="AR294" i="6"/>
  <c r="AR295" i="6"/>
  <c r="AR296" i="6"/>
  <c r="AR297" i="6"/>
  <c r="AR298" i="6"/>
  <c r="AR299" i="6"/>
  <c r="AR300" i="6"/>
  <c r="AR301" i="6"/>
  <c r="AR302" i="6"/>
  <c r="AR303" i="6"/>
  <c r="AR304" i="6"/>
  <c r="AR305" i="6"/>
  <c r="AR306" i="6"/>
  <c r="AR307" i="6"/>
  <c r="AR308" i="6"/>
  <c r="AR309" i="6"/>
  <c r="AR310" i="6"/>
  <c r="AR311" i="6"/>
  <c r="AR312" i="6"/>
  <c r="AR313" i="6"/>
  <c r="AR314" i="6"/>
  <c r="AR315" i="6"/>
  <c r="AR316" i="6"/>
  <c r="AR317" i="6"/>
  <c r="AR318" i="6"/>
  <c r="AR319" i="6"/>
  <c r="AR320" i="6"/>
  <c r="AR321" i="6"/>
  <c r="AR322" i="6"/>
  <c r="AR323" i="6"/>
  <c r="AR324" i="6"/>
  <c r="AR325" i="6"/>
  <c r="AR326" i="6"/>
  <c r="AR327" i="6"/>
  <c r="AR328" i="6"/>
  <c r="AR329" i="6"/>
  <c r="AR330" i="6"/>
  <c r="AR331" i="6"/>
  <c r="AR332" i="6"/>
  <c r="AR333" i="6"/>
  <c r="AR334" i="6"/>
  <c r="AR335" i="6"/>
  <c r="AR336" i="6"/>
  <c r="AR337" i="6"/>
  <c r="AR338" i="6"/>
  <c r="AR339" i="6"/>
  <c r="AR340" i="6"/>
  <c r="AR341" i="6"/>
  <c r="AR342" i="6"/>
  <c r="AR343" i="6"/>
  <c r="AR344" i="6"/>
  <c r="AR345" i="6"/>
  <c r="AR346" i="6"/>
  <c r="AR347" i="6"/>
  <c r="AR348" i="6"/>
  <c r="AR349" i="6"/>
  <c r="AR350" i="6"/>
  <c r="AR351" i="6"/>
  <c r="AR352" i="6"/>
  <c r="AR353" i="6"/>
  <c r="AR354" i="6"/>
  <c r="AR355" i="6"/>
  <c r="AR356" i="6"/>
  <c r="AR357" i="6"/>
  <c r="AR358" i="6"/>
  <c r="AR359" i="6"/>
  <c r="AR360" i="6"/>
  <c r="AR361" i="6"/>
  <c r="AR362" i="6"/>
  <c r="AR363" i="6"/>
  <c r="AR364" i="6"/>
  <c r="AR365" i="6"/>
  <c r="AR366" i="6"/>
  <c r="AR367" i="6"/>
  <c r="AR368" i="6"/>
  <c r="AR369" i="6"/>
  <c r="AR370" i="6"/>
  <c r="AR371" i="6"/>
  <c r="AR372" i="6"/>
  <c r="AR373" i="6"/>
  <c r="AR374" i="6"/>
  <c r="AR375" i="6"/>
  <c r="AR376" i="6"/>
  <c r="AR377" i="6"/>
  <c r="AR378" i="6"/>
  <c r="AR379" i="6"/>
  <c r="AR380" i="6"/>
  <c r="AR381" i="6"/>
  <c r="AQ2" i="6"/>
  <c r="AQ3" i="6"/>
  <c r="AQ4" i="6"/>
  <c r="AQ5" i="6"/>
  <c r="AQ6" i="6"/>
  <c r="AQ7" i="6"/>
  <c r="AQ8" i="6"/>
  <c r="AQ9" i="6"/>
  <c r="AQ10" i="6"/>
  <c r="AQ11" i="6"/>
  <c r="AQ12" i="6"/>
  <c r="AQ13" i="6"/>
  <c r="AQ14" i="6"/>
  <c r="AQ15" i="6"/>
  <c r="AQ16" i="6"/>
  <c r="AQ17" i="6"/>
  <c r="AQ18" i="6"/>
  <c r="AQ19" i="6"/>
  <c r="AQ20" i="6"/>
  <c r="AQ21" i="6"/>
  <c r="AQ22" i="6"/>
  <c r="AQ23" i="6"/>
  <c r="AQ24" i="6"/>
  <c r="AQ25" i="6"/>
  <c r="AQ26" i="6"/>
  <c r="AQ27" i="6"/>
  <c r="AQ28" i="6"/>
  <c r="AQ29" i="6"/>
  <c r="AQ30" i="6"/>
  <c r="AQ31" i="6"/>
  <c r="AQ32" i="6"/>
  <c r="AQ33" i="6"/>
  <c r="AQ34" i="6"/>
  <c r="AQ35" i="6"/>
  <c r="AQ36" i="6"/>
  <c r="AQ37" i="6"/>
  <c r="AQ38" i="6"/>
  <c r="AQ39" i="6"/>
  <c r="AQ40" i="6"/>
  <c r="AQ41" i="6"/>
  <c r="AQ42" i="6"/>
  <c r="AQ43" i="6"/>
  <c r="AQ44" i="6"/>
  <c r="AQ45" i="6"/>
  <c r="AQ46" i="6"/>
  <c r="AQ47" i="6"/>
  <c r="AQ48" i="6"/>
  <c r="AQ49" i="6"/>
  <c r="AQ50" i="6"/>
  <c r="AQ51" i="6"/>
  <c r="AQ52" i="6"/>
  <c r="AQ53" i="6"/>
  <c r="AQ54" i="6"/>
  <c r="AQ55" i="6"/>
  <c r="AQ56" i="6"/>
  <c r="AQ57" i="6"/>
  <c r="AQ58" i="6"/>
  <c r="AQ59" i="6"/>
  <c r="AQ60" i="6"/>
  <c r="AQ61" i="6"/>
  <c r="AQ62" i="6"/>
  <c r="AQ63" i="6"/>
  <c r="AQ64" i="6"/>
  <c r="AQ65" i="6"/>
  <c r="AQ66" i="6"/>
  <c r="AQ67" i="6"/>
  <c r="AQ68" i="6"/>
  <c r="AQ69" i="6"/>
  <c r="AQ70" i="6"/>
  <c r="AQ71" i="6"/>
  <c r="AQ72" i="6"/>
  <c r="AQ73" i="6"/>
  <c r="AQ74" i="6"/>
  <c r="AQ75" i="6"/>
  <c r="AQ76" i="6"/>
  <c r="AQ77" i="6"/>
  <c r="AQ78" i="6"/>
  <c r="AQ79" i="6"/>
  <c r="AQ80" i="6"/>
  <c r="AQ81" i="6"/>
  <c r="AQ82" i="6"/>
  <c r="AQ83" i="6"/>
  <c r="AQ84" i="6"/>
  <c r="AQ85" i="6"/>
  <c r="AQ86" i="6"/>
  <c r="AQ87" i="6"/>
  <c r="AQ88" i="6"/>
  <c r="AQ89" i="6"/>
  <c r="AQ90" i="6"/>
  <c r="AQ91" i="6"/>
  <c r="AQ92" i="6"/>
  <c r="AQ93" i="6"/>
  <c r="AQ94" i="6"/>
  <c r="AQ95" i="6"/>
  <c r="AQ96" i="6"/>
  <c r="AQ97" i="6"/>
  <c r="AQ98" i="6"/>
  <c r="AQ99" i="6"/>
  <c r="AQ100" i="6"/>
  <c r="AQ101" i="6"/>
  <c r="AQ102" i="6"/>
  <c r="AQ103" i="6"/>
  <c r="AQ104" i="6"/>
  <c r="AQ105" i="6"/>
  <c r="AQ106" i="6"/>
  <c r="AQ107" i="6"/>
  <c r="AQ108" i="6"/>
  <c r="AQ109" i="6"/>
  <c r="AQ110" i="6"/>
  <c r="AQ111" i="6"/>
  <c r="AQ112" i="6"/>
  <c r="AQ113" i="6"/>
  <c r="AQ114" i="6"/>
  <c r="AQ115" i="6"/>
  <c r="AQ116" i="6"/>
  <c r="AQ117" i="6"/>
  <c r="AQ118" i="6"/>
  <c r="AQ119" i="6"/>
  <c r="AQ120" i="6"/>
  <c r="AQ121" i="6"/>
  <c r="AQ122" i="6"/>
  <c r="AQ123" i="6"/>
  <c r="AQ124" i="6"/>
  <c r="AQ125" i="6"/>
  <c r="AQ126" i="6"/>
  <c r="AQ127" i="6"/>
  <c r="AQ128" i="6"/>
  <c r="AQ129" i="6"/>
  <c r="AQ130" i="6"/>
  <c r="AQ131" i="6"/>
  <c r="AQ132" i="6"/>
  <c r="AQ133" i="6"/>
  <c r="AQ134" i="6"/>
  <c r="AQ135" i="6"/>
  <c r="AQ136" i="6"/>
  <c r="AQ137" i="6"/>
  <c r="AQ138" i="6"/>
  <c r="AQ139" i="6"/>
  <c r="AQ140" i="6"/>
  <c r="AQ141" i="6"/>
  <c r="AQ142" i="6"/>
  <c r="AQ143" i="6"/>
  <c r="AQ144" i="6"/>
  <c r="AQ145" i="6"/>
  <c r="AQ146" i="6"/>
  <c r="AQ147" i="6"/>
  <c r="AQ148" i="6"/>
  <c r="AQ149" i="6"/>
  <c r="AQ150" i="6"/>
  <c r="AQ151" i="6"/>
  <c r="AQ152" i="6"/>
  <c r="AQ153" i="6"/>
  <c r="AQ154" i="6"/>
  <c r="AQ155" i="6"/>
  <c r="AQ156" i="6"/>
  <c r="AQ157" i="6"/>
  <c r="AQ158" i="6"/>
  <c r="AQ159" i="6"/>
  <c r="AQ160" i="6"/>
  <c r="AQ161" i="6"/>
  <c r="AQ162" i="6"/>
  <c r="AQ163" i="6"/>
  <c r="AQ164" i="6"/>
  <c r="AQ165" i="6"/>
  <c r="AQ166" i="6"/>
  <c r="AQ167" i="6"/>
  <c r="AQ168" i="6"/>
  <c r="AQ169" i="6"/>
  <c r="AQ170" i="6"/>
  <c r="AQ171" i="6"/>
  <c r="AQ172" i="6"/>
  <c r="AQ173" i="6"/>
  <c r="AQ174" i="6"/>
  <c r="AQ175" i="6"/>
  <c r="AQ176" i="6"/>
  <c r="AQ177" i="6"/>
  <c r="AQ178" i="6"/>
  <c r="AQ179" i="6"/>
  <c r="AQ180" i="6"/>
  <c r="AQ181" i="6"/>
  <c r="AQ182" i="6"/>
  <c r="AQ183" i="6"/>
  <c r="AQ184" i="6"/>
  <c r="AQ185" i="6"/>
  <c r="AQ186" i="6"/>
  <c r="AQ187" i="6"/>
  <c r="AQ188" i="6"/>
  <c r="AQ189" i="6"/>
  <c r="AQ190" i="6"/>
  <c r="AQ191" i="6"/>
  <c r="AQ192" i="6"/>
  <c r="AQ193" i="6"/>
  <c r="AQ194" i="6"/>
  <c r="AQ195" i="6"/>
  <c r="AQ196" i="6"/>
  <c r="AQ197" i="6"/>
  <c r="AQ198" i="6"/>
  <c r="AQ199" i="6"/>
  <c r="AQ200" i="6"/>
  <c r="AQ201" i="6"/>
  <c r="AQ202" i="6"/>
  <c r="AQ203" i="6"/>
  <c r="AQ204" i="6"/>
  <c r="AQ205" i="6"/>
  <c r="AQ206" i="6"/>
  <c r="AQ207" i="6"/>
  <c r="AQ208" i="6"/>
  <c r="AQ209" i="6"/>
  <c r="AQ210" i="6"/>
  <c r="AQ211" i="6"/>
  <c r="AQ212" i="6"/>
  <c r="AQ213" i="6"/>
  <c r="AQ214" i="6"/>
  <c r="AQ215" i="6"/>
  <c r="AQ216" i="6"/>
  <c r="AQ217" i="6"/>
  <c r="AQ218" i="6"/>
  <c r="AQ219" i="6"/>
  <c r="AQ220" i="6"/>
  <c r="AQ221" i="6"/>
  <c r="AQ222" i="6"/>
  <c r="AQ223" i="6"/>
  <c r="AQ224" i="6"/>
  <c r="AQ225" i="6"/>
  <c r="AQ226" i="6"/>
  <c r="AQ227" i="6"/>
  <c r="AQ228" i="6"/>
  <c r="AQ229" i="6"/>
  <c r="AQ230" i="6"/>
  <c r="AQ231" i="6"/>
  <c r="AQ232" i="6"/>
  <c r="AQ233" i="6"/>
  <c r="AQ234" i="6"/>
  <c r="AQ235" i="6"/>
  <c r="AQ236" i="6"/>
  <c r="AQ237" i="6"/>
  <c r="AQ238" i="6"/>
  <c r="AQ239" i="6"/>
  <c r="AQ240" i="6"/>
  <c r="AQ241" i="6"/>
  <c r="AQ242" i="6"/>
  <c r="AQ243" i="6"/>
  <c r="AQ244" i="6"/>
  <c r="AQ245" i="6"/>
  <c r="AQ246" i="6"/>
  <c r="AQ247" i="6"/>
  <c r="AQ248" i="6"/>
  <c r="AQ249" i="6"/>
  <c r="AQ250" i="6"/>
  <c r="AQ251" i="6"/>
  <c r="AQ252" i="6"/>
  <c r="AQ253" i="6"/>
  <c r="AQ254" i="6"/>
  <c r="AQ255" i="6"/>
  <c r="AQ256" i="6"/>
  <c r="AQ257" i="6"/>
  <c r="AQ258" i="6"/>
  <c r="AQ259" i="6"/>
  <c r="AQ260" i="6"/>
  <c r="AQ261" i="6"/>
  <c r="AQ262" i="6"/>
  <c r="AQ263" i="6"/>
  <c r="AQ264" i="6"/>
  <c r="AQ265" i="6"/>
  <c r="AQ266" i="6"/>
  <c r="AQ267" i="6"/>
  <c r="AQ268" i="6"/>
  <c r="AQ269" i="6"/>
  <c r="AQ270" i="6"/>
  <c r="AQ271" i="6"/>
  <c r="AQ272" i="6"/>
  <c r="AQ273" i="6"/>
  <c r="AQ274" i="6"/>
  <c r="AQ275" i="6"/>
  <c r="AQ276" i="6"/>
  <c r="AQ277" i="6"/>
  <c r="AQ278" i="6"/>
  <c r="AQ279" i="6"/>
  <c r="AQ280" i="6"/>
  <c r="AQ281" i="6"/>
  <c r="AQ282" i="6"/>
  <c r="AQ283" i="6"/>
  <c r="AQ284" i="6"/>
  <c r="AQ285" i="6"/>
  <c r="AQ286" i="6"/>
  <c r="AQ287" i="6"/>
  <c r="AQ288" i="6"/>
  <c r="AQ289" i="6"/>
  <c r="AQ290" i="6"/>
  <c r="AQ291" i="6"/>
  <c r="AQ292" i="6"/>
  <c r="AQ293" i="6"/>
  <c r="AQ294" i="6"/>
  <c r="AQ295" i="6"/>
  <c r="AQ296" i="6"/>
  <c r="AQ297" i="6"/>
  <c r="AQ298" i="6"/>
  <c r="AQ299" i="6"/>
  <c r="AQ300" i="6"/>
  <c r="AQ301" i="6"/>
  <c r="AQ302" i="6"/>
  <c r="AQ303" i="6"/>
  <c r="AQ304" i="6"/>
  <c r="AQ305" i="6"/>
  <c r="AQ306" i="6"/>
  <c r="AQ307" i="6"/>
  <c r="AQ308" i="6"/>
  <c r="AQ309" i="6"/>
  <c r="AQ310" i="6"/>
  <c r="AQ311" i="6"/>
  <c r="AQ312" i="6"/>
  <c r="AQ313" i="6"/>
  <c r="AQ314" i="6"/>
  <c r="AQ315" i="6"/>
  <c r="AQ316" i="6"/>
  <c r="AQ317" i="6"/>
  <c r="AQ318" i="6"/>
  <c r="AQ319" i="6"/>
  <c r="AQ320" i="6"/>
  <c r="AQ321" i="6"/>
  <c r="AQ322" i="6"/>
  <c r="AQ323" i="6"/>
  <c r="AQ324" i="6"/>
  <c r="AQ325" i="6"/>
  <c r="AQ326" i="6"/>
  <c r="AQ327" i="6"/>
  <c r="AQ328" i="6"/>
  <c r="AQ329" i="6"/>
  <c r="AQ330" i="6"/>
  <c r="AQ331" i="6"/>
  <c r="AQ332" i="6"/>
  <c r="AQ333" i="6"/>
  <c r="AQ334" i="6"/>
  <c r="AQ335" i="6"/>
  <c r="AQ336" i="6"/>
  <c r="AQ337" i="6"/>
  <c r="AQ338" i="6"/>
  <c r="AQ339" i="6"/>
  <c r="AQ340" i="6"/>
  <c r="AQ341" i="6"/>
  <c r="AQ342" i="6"/>
  <c r="AQ343" i="6"/>
  <c r="AQ344" i="6"/>
  <c r="AQ345" i="6"/>
  <c r="AQ346" i="6"/>
  <c r="AQ347" i="6"/>
  <c r="AQ348" i="6"/>
  <c r="AQ349" i="6"/>
  <c r="AQ350" i="6"/>
  <c r="AQ351" i="6"/>
  <c r="AQ352" i="6"/>
  <c r="AQ353" i="6"/>
  <c r="AQ354" i="6"/>
  <c r="AQ355" i="6"/>
  <c r="AQ356" i="6"/>
  <c r="AQ357" i="6"/>
  <c r="AQ358" i="6"/>
  <c r="AQ359" i="6"/>
  <c r="AQ360" i="6"/>
  <c r="AQ361" i="6"/>
  <c r="AQ362" i="6"/>
  <c r="AQ363" i="6"/>
  <c r="AQ364" i="6"/>
  <c r="AQ365" i="6"/>
  <c r="AQ366" i="6"/>
  <c r="AQ367" i="6"/>
  <c r="AQ368" i="6"/>
  <c r="AQ369" i="6"/>
  <c r="AQ370" i="6"/>
  <c r="AQ371" i="6"/>
  <c r="AQ372" i="6"/>
  <c r="AQ373" i="6"/>
  <c r="AQ374" i="6"/>
  <c r="AQ375" i="6"/>
  <c r="AQ376" i="6"/>
  <c r="AQ377" i="6"/>
  <c r="AQ378" i="6"/>
  <c r="AQ379" i="6"/>
  <c r="AQ380" i="6"/>
  <c r="AQ381" i="6"/>
  <c r="AG378" i="6"/>
  <c r="AG379" i="6"/>
  <c r="AG380" i="6"/>
  <c r="AG381" i="6"/>
  <c r="AL378" i="6"/>
  <c r="AL379" i="6"/>
  <c r="AL380" i="6"/>
  <c r="AL381" i="6"/>
  <c r="W4" i="6"/>
  <c r="X4" i="6"/>
  <c r="X2" i="6"/>
  <c r="X3" i="6"/>
  <c r="W2" i="6"/>
  <c r="W3" i="6"/>
  <c r="V2" i="6" l="1"/>
  <c r="V3" i="6"/>
  <c r="V4" i="6"/>
  <c r="AG2" i="6" l="1"/>
  <c r="AG3" i="6"/>
  <c r="AG4" i="6"/>
  <c r="AG5" i="6"/>
  <c r="AG6" i="6"/>
  <c r="AG7" i="6"/>
  <c r="AG8" i="6"/>
  <c r="AG9" i="6"/>
  <c r="AG10" i="6"/>
  <c r="AG11" i="6"/>
  <c r="AG12" i="6"/>
  <c r="AG13" i="6"/>
  <c r="AG14" i="6"/>
  <c r="AG15" i="6"/>
  <c r="AG16" i="6"/>
  <c r="AG17" i="6"/>
  <c r="AG18" i="6"/>
  <c r="AG19" i="6"/>
  <c r="AG20" i="6"/>
  <c r="AG21" i="6"/>
  <c r="AG22" i="6"/>
  <c r="AG23" i="6"/>
  <c r="AG24" i="6"/>
  <c r="AG25" i="6"/>
  <c r="AG26" i="6"/>
  <c r="AG27" i="6"/>
  <c r="AG28" i="6"/>
  <c r="AG29" i="6"/>
  <c r="AG30" i="6"/>
  <c r="AG31" i="6"/>
  <c r="AG32" i="6"/>
  <c r="AG33" i="6"/>
  <c r="AG34" i="6"/>
  <c r="AG35" i="6"/>
  <c r="AG36" i="6"/>
  <c r="AG37" i="6"/>
  <c r="AG38" i="6"/>
  <c r="AG39" i="6"/>
  <c r="AG40" i="6"/>
  <c r="AG41" i="6"/>
  <c r="AG42" i="6"/>
  <c r="AG43" i="6"/>
  <c r="AG44" i="6"/>
  <c r="AG45" i="6"/>
  <c r="AG46" i="6"/>
  <c r="AG47" i="6"/>
  <c r="AG48" i="6"/>
  <c r="AG49" i="6"/>
  <c r="AG50" i="6"/>
  <c r="AG51" i="6"/>
  <c r="AG52" i="6"/>
  <c r="AG53" i="6"/>
  <c r="AG54" i="6"/>
  <c r="AG55" i="6"/>
  <c r="AG56" i="6"/>
  <c r="AG57" i="6"/>
  <c r="AG58" i="6"/>
  <c r="AG59" i="6"/>
  <c r="AG60" i="6"/>
  <c r="AG61" i="6"/>
  <c r="AG62" i="6"/>
  <c r="AG63" i="6"/>
  <c r="AG64" i="6"/>
  <c r="AG65" i="6"/>
  <c r="AG66" i="6"/>
  <c r="AG67" i="6"/>
  <c r="AG68" i="6"/>
  <c r="AG69" i="6"/>
  <c r="AG70" i="6"/>
  <c r="AG71" i="6"/>
  <c r="AG72" i="6"/>
  <c r="AG73" i="6"/>
  <c r="AG74" i="6"/>
  <c r="AG75" i="6"/>
  <c r="AG76" i="6"/>
  <c r="AG77" i="6"/>
  <c r="AG78" i="6"/>
  <c r="AG79" i="6"/>
  <c r="AG80" i="6"/>
  <c r="AG81" i="6"/>
  <c r="AG82" i="6"/>
  <c r="AG83" i="6"/>
  <c r="AG84" i="6"/>
  <c r="AG85" i="6"/>
  <c r="AG86" i="6"/>
  <c r="AG87" i="6"/>
  <c r="AG88" i="6"/>
  <c r="AG89" i="6"/>
  <c r="AG90" i="6"/>
  <c r="AG91" i="6"/>
  <c r="AG92" i="6"/>
  <c r="AG93" i="6"/>
  <c r="AG94" i="6"/>
  <c r="AG95" i="6"/>
  <c r="AG96" i="6"/>
  <c r="AG97" i="6"/>
  <c r="AG98" i="6"/>
  <c r="AG99" i="6"/>
  <c r="AG100" i="6"/>
  <c r="AG101" i="6"/>
  <c r="AG102" i="6"/>
  <c r="AG103" i="6"/>
  <c r="AG104" i="6"/>
  <c r="AG105" i="6"/>
  <c r="AG106" i="6"/>
  <c r="AG107" i="6"/>
  <c r="AG108" i="6"/>
  <c r="AG109" i="6"/>
  <c r="AG110" i="6"/>
  <c r="AG111" i="6"/>
  <c r="AG112" i="6"/>
  <c r="AG113" i="6"/>
  <c r="AG114" i="6"/>
  <c r="AG115" i="6"/>
  <c r="AG116" i="6"/>
  <c r="AG117" i="6"/>
  <c r="AG118" i="6"/>
  <c r="AG119" i="6"/>
  <c r="AG120" i="6"/>
  <c r="AG121" i="6"/>
  <c r="AG122" i="6"/>
  <c r="AG123" i="6"/>
  <c r="AG124" i="6"/>
  <c r="AG125" i="6"/>
  <c r="AG126" i="6"/>
  <c r="AG127" i="6"/>
  <c r="AG128" i="6"/>
  <c r="AG129" i="6"/>
  <c r="AG130" i="6"/>
  <c r="AG131" i="6"/>
  <c r="AG132" i="6"/>
  <c r="AG133" i="6"/>
  <c r="AG134" i="6"/>
  <c r="AG135" i="6"/>
  <c r="AG136" i="6"/>
  <c r="AG137" i="6"/>
  <c r="AG138" i="6"/>
  <c r="AG139" i="6"/>
  <c r="AG140" i="6"/>
  <c r="AG141" i="6"/>
  <c r="AG142" i="6"/>
  <c r="AG143" i="6"/>
  <c r="AG144" i="6"/>
  <c r="AG145" i="6"/>
  <c r="AG146" i="6"/>
  <c r="AG147" i="6"/>
  <c r="AG148" i="6"/>
  <c r="AG149" i="6"/>
  <c r="AG150" i="6"/>
  <c r="AG151" i="6"/>
  <c r="AG152" i="6"/>
  <c r="AG153" i="6"/>
  <c r="AG154" i="6"/>
  <c r="AG155" i="6"/>
  <c r="AG156" i="6"/>
  <c r="AG157" i="6"/>
  <c r="AG158" i="6"/>
  <c r="AG159" i="6"/>
  <c r="AG160" i="6"/>
  <c r="AG161" i="6"/>
  <c r="AG162" i="6"/>
  <c r="AG163" i="6"/>
  <c r="AG164" i="6"/>
  <c r="AG165" i="6"/>
  <c r="AG166" i="6"/>
  <c r="AG167" i="6"/>
  <c r="AG168" i="6"/>
  <c r="AG169" i="6"/>
  <c r="AG170" i="6"/>
  <c r="AG171" i="6"/>
  <c r="AG172" i="6"/>
  <c r="AG173" i="6"/>
  <c r="AG174" i="6"/>
  <c r="AG175" i="6"/>
  <c r="AG176" i="6"/>
  <c r="AG177" i="6"/>
  <c r="AG178" i="6"/>
  <c r="AG179" i="6"/>
  <c r="AG180" i="6"/>
  <c r="AG181" i="6"/>
  <c r="AG182" i="6"/>
  <c r="AG183" i="6"/>
  <c r="AG184" i="6"/>
  <c r="AG185" i="6"/>
  <c r="AG186" i="6"/>
  <c r="AG187" i="6"/>
  <c r="AG188" i="6"/>
  <c r="AG189" i="6"/>
  <c r="AG190" i="6"/>
  <c r="AG191" i="6"/>
  <c r="AG192" i="6"/>
  <c r="AG193" i="6"/>
  <c r="AG194" i="6"/>
  <c r="AG195" i="6"/>
  <c r="AG196" i="6"/>
  <c r="AG197" i="6"/>
  <c r="AG198" i="6"/>
  <c r="AG199" i="6"/>
  <c r="AG200" i="6"/>
  <c r="AG201" i="6"/>
  <c r="AG202" i="6"/>
  <c r="AG203" i="6"/>
  <c r="AG204" i="6"/>
  <c r="AG205" i="6"/>
  <c r="AG206" i="6"/>
  <c r="AG207" i="6"/>
  <c r="AG208" i="6"/>
  <c r="AG209" i="6"/>
  <c r="AG210" i="6"/>
  <c r="AG211" i="6"/>
  <c r="AG212" i="6"/>
  <c r="AG213" i="6"/>
  <c r="AG214" i="6"/>
  <c r="AG215" i="6"/>
  <c r="AG216" i="6"/>
  <c r="AG217" i="6"/>
  <c r="AG218" i="6"/>
  <c r="AG219" i="6"/>
  <c r="AG220" i="6"/>
  <c r="AG221" i="6"/>
  <c r="AG222" i="6"/>
  <c r="AG223" i="6"/>
  <c r="AG224" i="6"/>
  <c r="AG225" i="6"/>
  <c r="AG226" i="6"/>
  <c r="AG227" i="6"/>
  <c r="AG228" i="6"/>
  <c r="AG229" i="6"/>
  <c r="AG230" i="6"/>
  <c r="AG231" i="6"/>
  <c r="AG232" i="6"/>
  <c r="AG233" i="6"/>
  <c r="AG234" i="6"/>
  <c r="AG235" i="6"/>
  <c r="AG236" i="6"/>
  <c r="AG237" i="6"/>
  <c r="AG238" i="6"/>
  <c r="AG239" i="6"/>
  <c r="AG240" i="6"/>
  <c r="AG241" i="6"/>
  <c r="AG242" i="6"/>
  <c r="AG243" i="6"/>
  <c r="AG244" i="6"/>
  <c r="AG245" i="6"/>
  <c r="AG246" i="6"/>
  <c r="AG247" i="6"/>
  <c r="AG248" i="6"/>
  <c r="AG249" i="6"/>
  <c r="AG250" i="6"/>
  <c r="AG251" i="6"/>
  <c r="AG252" i="6"/>
  <c r="AG253" i="6"/>
  <c r="AG254" i="6"/>
  <c r="AG255" i="6"/>
  <c r="AG256" i="6"/>
  <c r="AG257" i="6"/>
  <c r="AG258" i="6"/>
  <c r="AG259" i="6"/>
  <c r="AG260" i="6"/>
  <c r="AG261" i="6"/>
  <c r="AG262" i="6"/>
  <c r="AG263" i="6"/>
  <c r="AG264" i="6"/>
  <c r="AG265" i="6"/>
  <c r="AG266" i="6"/>
  <c r="AG267" i="6"/>
  <c r="AG268" i="6"/>
  <c r="AG269" i="6"/>
  <c r="AG270" i="6"/>
  <c r="AG271" i="6"/>
  <c r="AG272" i="6"/>
  <c r="AG273" i="6"/>
  <c r="AG274" i="6"/>
  <c r="AG275" i="6"/>
  <c r="AG276" i="6"/>
  <c r="AG277" i="6"/>
  <c r="AG278" i="6"/>
  <c r="AG279" i="6"/>
  <c r="AG280" i="6"/>
  <c r="AG281" i="6"/>
  <c r="AG282" i="6"/>
  <c r="AG283" i="6"/>
  <c r="AG284" i="6"/>
  <c r="AG285" i="6"/>
  <c r="AG286" i="6"/>
  <c r="AG287" i="6"/>
  <c r="AG288" i="6"/>
  <c r="AG289" i="6"/>
  <c r="AG290" i="6"/>
  <c r="AG291" i="6"/>
  <c r="AG292" i="6"/>
  <c r="AG293" i="6"/>
  <c r="AG294" i="6"/>
  <c r="AG295" i="6"/>
  <c r="AG296" i="6"/>
  <c r="AG297" i="6"/>
  <c r="AG298" i="6"/>
  <c r="AG299" i="6"/>
  <c r="AG300" i="6"/>
  <c r="AG301" i="6"/>
  <c r="AG302" i="6"/>
  <c r="AG303" i="6"/>
  <c r="AG304" i="6"/>
  <c r="AG305" i="6"/>
  <c r="AG306" i="6"/>
  <c r="AG307" i="6"/>
  <c r="AG308" i="6"/>
  <c r="AG309" i="6"/>
  <c r="AG310" i="6"/>
  <c r="AG311" i="6"/>
  <c r="AG312" i="6"/>
  <c r="AG313" i="6"/>
  <c r="AG314" i="6"/>
  <c r="AG315" i="6"/>
  <c r="AG316" i="6"/>
  <c r="AG317" i="6"/>
  <c r="AG318" i="6"/>
  <c r="AG319" i="6"/>
  <c r="AG320" i="6"/>
  <c r="AG321" i="6"/>
  <c r="AG322" i="6"/>
  <c r="AG323" i="6"/>
  <c r="AG324" i="6"/>
  <c r="AG325" i="6"/>
  <c r="AG326" i="6"/>
  <c r="AG327" i="6"/>
  <c r="AG328" i="6"/>
  <c r="AG329" i="6"/>
  <c r="AG330" i="6"/>
  <c r="AG331" i="6"/>
  <c r="AG332" i="6"/>
  <c r="AG333" i="6"/>
  <c r="AG334" i="6"/>
  <c r="AG335" i="6"/>
  <c r="AG336" i="6"/>
  <c r="AG337" i="6"/>
  <c r="AG338" i="6"/>
  <c r="AG339" i="6"/>
  <c r="AG340" i="6"/>
  <c r="AG341" i="6"/>
  <c r="AG342" i="6"/>
  <c r="AG343" i="6"/>
  <c r="AG344" i="6"/>
  <c r="AG345" i="6"/>
  <c r="AG346" i="6"/>
  <c r="AG347" i="6"/>
  <c r="AG348" i="6"/>
  <c r="AG349" i="6"/>
  <c r="AG350" i="6"/>
  <c r="AG351" i="6"/>
  <c r="AG352" i="6"/>
  <c r="AG353" i="6"/>
  <c r="AG354" i="6"/>
  <c r="AG355" i="6"/>
  <c r="AG356" i="6"/>
  <c r="AG357" i="6"/>
  <c r="AG358" i="6"/>
  <c r="AG359" i="6"/>
  <c r="AG360" i="6"/>
  <c r="AG361" i="6"/>
  <c r="AG362" i="6"/>
  <c r="AG363" i="6"/>
  <c r="AG364" i="6"/>
  <c r="AG365" i="6"/>
  <c r="AG366" i="6"/>
  <c r="AG367" i="6"/>
  <c r="AG368" i="6"/>
  <c r="AG369" i="6"/>
  <c r="AG370" i="6"/>
  <c r="AG371" i="6"/>
  <c r="AG372" i="6"/>
  <c r="AG373" i="6"/>
  <c r="AG374" i="6"/>
  <c r="AG375" i="6"/>
  <c r="AG376" i="6"/>
  <c r="AG377" i="6"/>
  <c r="AL377" i="6"/>
  <c r="AL374" i="6"/>
  <c r="AL375" i="6"/>
  <c r="AL376" i="6"/>
  <c r="AL365" i="6"/>
  <c r="AL366" i="6"/>
  <c r="AL367" i="6"/>
  <c r="AL368" i="6"/>
  <c r="AL369" i="6"/>
  <c r="AL370" i="6"/>
  <c r="AL371" i="6"/>
  <c r="AL372" i="6"/>
  <c r="AL373" i="6"/>
  <c r="AL344" i="6"/>
  <c r="AL345" i="6"/>
  <c r="AL346" i="6"/>
  <c r="AL347" i="6"/>
  <c r="AL348" i="6"/>
  <c r="AL349" i="6"/>
  <c r="AL350" i="6"/>
  <c r="AL351" i="6"/>
  <c r="AL352" i="6"/>
  <c r="AL353" i="6"/>
  <c r="AL354" i="6"/>
  <c r="AL355" i="6"/>
  <c r="AL356" i="6"/>
  <c r="AL357" i="6"/>
  <c r="AL358" i="6"/>
  <c r="AL359" i="6"/>
  <c r="AL360" i="6"/>
  <c r="AL361" i="6"/>
  <c r="AL362" i="6"/>
  <c r="AL363" i="6"/>
  <c r="AL364" i="6"/>
  <c r="AL339" i="6"/>
  <c r="AL340" i="6"/>
  <c r="AL341" i="6"/>
  <c r="AL342" i="6"/>
  <c r="AL343" i="6"/>
  <c r="AL331" i="6"/>
  <c r="AL332" i="6"/>
  <c r="AL333" i="6"/>
  <c r="AL334" i="6"/>
  <c r="AL335" i="6"/>
  <c r="AL336" i="6"/>
  <c r="AL337" i="6"/>
  <c r="AL338" i="6"/>
  <c r="AL287" i="6"/>
  <c r="AL288" i="6"/>
  <c r="AL289" i="6"/>
  <c r="AL290" i="6"/>
  <c r="AL291" i="6"/>
  <c r="AL292" i="6"/>
  <c r="AL293" i="6"/>
  <c r="AL294" i="6"/>
  <c r="AL295" i="6"/>
  <c r="AL296" i="6"/>
  <c r="AL297" i="6"/>
  <c r="AL298" i="6"/>
  <c r="AL299" i="6"/>
  <c r="AL300" i="6"/>
  <c r="AL301" i="6"/>
  <c r="AL302" i="6"/>
  <c r="AL303" i="6"/>
  <c r="AL304" i="6"/>
  <c r="AL305" i="6"/>
  <c r="AL306" i="6"/>
  <c r="AL307" i="6"/>
  <c r="AL308" i="6"/>
  <c r="AL309" i="6"/>
  <c r="AL310" i="6"/>
  <c r="AL311" i="6"/>
  <c r="AL312" i="6"/>
  <c r="AL313" i="6"/>
  <c r="AL314" i="6"/>
  <c r="AL315" i="6"/>
  <c r="AL316" i="6"/>
  <c r="AL317" i="6"/>
  <c r="AL318" i="6"/>
  <c r="AL319" i="6"/>
  <c r="AL320" i="6"/>
  <c r="AL321" i="6"/>
  <c r="AL322" i="6"/>
  <c r="AL323" i="6"/>
  <c r="AL324" i="6"/>
  <c r="AL325" i="6"/>
  <c r="AL326" i="6"/>
  <c r="AL327" i="6"/>
  <c r="AL328" i="6"/>
  <c r="AL329" i="6"/>
  <c r="AL330" i="6"/>
  <c r="AL286" i="6"/>
  <c r="AL285" i="6"/>
  <c r="AL282" i="6"/>
  <c r="AL283" i="6"/>
  <c r="AL284" i="6"/>
  <c r="AL273" i="6"/>
  <c r="AL274" i="6"/>
  <c r="AL275" i="6"/>
  <c r="AL276" i="6"/>
  <c r="AL277" i="6"/>
  <c r="AL278" i="6"/>
  <c r="AL279" i="6"/>
  <c r="AL280" i="6"/>
  <c r="AL281" i="6"/>
  <c r="AL252" i="6"/>
  <c r="AL253" i="6"/>
  <c r="AL254" i="6"/>
  <c r="AL255" i="6"/>
  <c r="AL256" i="6"/>
  <c r="AL257" i="6"/>
  <c r="AL258" i="6"/>
  <c r="AL259" i="6"/>
  <c r="AL260" i="6"/>
  <c r="AL261" i="6"/>
  <c r="AL262" i="6"/>
  <c r="AL263" i="6"/>
  <c r="AL264" i="6"/>
  <c r="AL265" i="6"/>
  <c r="AL266" i="6"/>
  <c r="AL267" i="6"/>
  <c r="AL268" i="6"/>
  <c r="AL269" i="6"/>
  <c r="AL270" i="6"/>
  <c r="AL271" i="6"/>
  <c r="AL272" i="6"/>
  <c r="AL247" i="6"/>
  <c r="AL248" i="6"/>
  <c r="AL249" i="6"/>
  <c r="AL250" i="6"/>
  <c r="AL251" i="6"/>
  <c r="AL239" i="6"/>
  <c r="AL240" i="6"/>
  <c r="AL241" i="6"/>
  <c r="AL242" i="6"/>
  <c r="AL243" i="6"/>
  <c r="AL244" i="6"/>
  <c r="AL245" i="6"/>
  <c r="AL246" i="6"/>
  <c r="AL195" i="6"/>
  <c r="AL196" i="6"/>
  <c r="AL197" i="6"/>
  <c r="AL198" i="6"/>
  <c r="AL199" i="6"/>
  <c r="AL200" i="6"/>
  <c r="AL201" i="6"/>
  <c r="AL202" i="6"/>
  <c r="AL203" i="6"/>
  <c r="AL204" i="6"/>
  <c r="AL205" i="6"/>
  <c r="AL206" i="6"/>
  <c r="AL207" i="6"/>
  <c r="AL208" i="6"/>
  <c r="AL209" i="6"/>
  <c r="AL210" i="6"/>
  <c r="AL211" i="6"/>
  <c r="AL212" i="6"/>
  <c r="AL213" i="6"/>
  <c r="AL214" i="6"/>
  <c r="AL215" i="6"/>
  <c r="AL216" i="6"/>
  <c r="AL217" i="6"/>
  <c r="AL218" i="6"/>
  <c r="AL219" i="6"/>
  <c r="AL220" i="6"/>
  <c r="AL221" i="6"/>
  <c r="AL222" i="6"/>
  <c r="AL223" i="6"/>
  <c r="AL224" i="6"/>
  <c r="AL225" i="6"/>
  <c r="AL226" i="6"/>
  <c r="AL227" i="6"/>
  <c r="AL228" i="6"/>
  <c r="AL229" i="6"/>
  <c r="AL230" i="6"/>
  <c r="AL231" i="6"/>
  <c r="AL232" i="6"/>
  <c r="AL233" i="6"/>
  <c r="AL234" i="6"/>
  <c r="AL235" i="6"/>
  <c r="AL236" i="6"/>
  <c r="AL237" i="6"/>
  <c r="AL238" i="6"/>
  <c r="AL194" i="6"/>
  <c r="AL190" i="6"/>
  <c r="AL191" i="6"/>
  <c r="AL192" i="6"/>
  <c r="AL193" i="6"/>
  <c r="AL189" i="6"/>
  <c r="AL186" i="6"/>
  <c r="AL187" i="6"/>
  <c r="AL188" i="6"/>
  <c r="AL177" i="6"/>
  <c r="AL178" i="6"/>
  <c r="AL179" i="6"/>
  <c r="AL180" i="6"/>
  <c r="AL181" i="6"/>
  <c r="AL182" i="6"/>
  <c r="AL183" i="6"/>
  <c r="AL184" i="6"/>
  <c r="AL185" i="6"/>
  <c r="AL156" i="6"/>
  <c r="AL157" i="6"/>
  <c r="AL158" i="6"/>
  <c r="AL159" i="6"/>
  <c r="AL160" i="6"/>
  <c r="AL161" i="6"/>
  <c r="AL162" i="6"/>
  <c r="AL163" i="6"/>
  <c r="AL164" i="6"/>
  <c r="AL165" i="6"/>
  <c r="AL166" i="6"/>
  <c r="AL167" i="6"/>
  <c r="AL168" i="6"/>
  <c r="AL169" i="6"/>
  <c r="AL170" i="6"/>
  <c r="AL171" i="6"/>
  <c r="AL172" i="6"/>
  <c r="AL173" i="6"/>
  <c r="AL174" i="6"/>
  <c r="AL175" i="6"/>
  <c r="AL176" i="6"/>
  <c r="AL151" i="6"/>
  <c r="AL152" i="6"/>
  <c r="AL153" i="6"/>
  <c r="AL154" i="6"/>
  <c r="AL155" i="6"/>
  <c r="AL143" i="6"/>
  <c r="AL144" i="6"/>
  <c r="AL145" i="6"/>
  <c r="AL146" i="6"/>
  <c r="AL147" i="6"/>
  <c r="AL148" i="6"/>
  <c r="AL149" i="6"/>
  <c r="AL150" i="6"/>
  <c r="AL99" i="6"/>
  <c r="AL100" i="6"/>
  <c r="AL101" i="6"/>
  <c r="AL102" i="6"/>
  <c r="AL103" i="6"/>
  <c r="AL104" i="6"/>
  <c r="AL105" i="6"/>
  <c r="AL106" i="6"/>
  <c r="AL107" i="6"/>
  <c r="AL108" i="6"/>
  <c r="AL109" i="6"/>
  <c r="AL110" i="6"/>
  <c r="AL111" i="6"/>
  <c r="AL112" i="6"/>
  <c r="AL113" i="6"/>
  <c r="AL114" i="6"/>
  <c r="AL115" i="6"/>
  <c r="AL116" i="6"/>
  <c r="AL117" i="6"/>
  <c r="AL118" i="6"/>
  <c r="AL119" i="6"/>
  <c r="AL120" i="6"/>
  <c r="AL121" i="6"/>
  <c r="AL122" i="6"/>
  <c r="AL123" i="6"/>
  <c r="AL124" i="6"/>
  <c r="AL125" i="6"/>
  <c r="AL126" i="6"/>
  <c r="AL127" i="6"/>
  <c r="AL128" i="6"/>
  <c r="AL129" i="6"/>
  <c r="AL130" i="6"/>
  <c r="AL131" i="6"/>
  <c r="AL132" i="6"/>
  <c r="AL133" i="6"/>
  <c r="AL134" i="6"/>
  <c r="AL135" i="6"/>
  <c r="AL136" i="6"/>
  <c r="AL137" i="6"/>
  <c r="AL138" i="6"/>
  <c r="AL139" i="6"/>
  <c r="AL140" i="6"/>
  <c r="AL141" i="6"/>
  <c r="AL142" i="6"/>
  <c r="AL98" i="6"/>
  <c r="AL2" i="6"/>
  <c r="AL3" i="6"/>
  <c r="AL4" i="6"/>
  <c r="AL5" i="6"/>
  <c r="AL6" i="6"/>
  <c r="AL7" i="6"/>
  <c r="AL8" i="6"/>
  <c r="AL9" i="6"/>
  <c r="AL10" i="6"/>
  <c r="AL11" i="6"/>
  <c r="AL12" i="6"/>
  <c r="AL13" i="6"/>
  <c r="AL14" i="6"/>
  <c r="AL15" i="6"/>
  <c r="AL16" i="6"/>
  <c r="AL17" i="6"/>
  <c r="AL18" i="6"/>
  <c r="AL19" i="6"/>
  <c r="AL20" i="6"/>
  <c r="AL21" i="6"/>
  <c r="AL22" i="6"/>
  <c r="AL23" i="6"/>
  <c r="AL24" i="6"/>
  <c r="AL25" i="6"/>
  <c r="AL26" i="6"/>
  <c r="AL27" i="6"/>
  <c r="AL28" i="6"/>
  <c r="AL29" i="6"/>
  <c r="AL30" i="6"/>
  <c r="AL31" i="6"/>
  <c r="AL32" i="6"/>
  <c r="AL33" i="6"/>
  <c r="AL34" i="6"/>
  <c r="AL35" i="6"/>
  <c r="AL36" i="6"/>
  <c r="AL37" i="6"/>
  <c r="AL38" i="6"/>
  <c r="AL39" i="6"/>
  <c r="AL40" i="6"/>
  <c r="AL41" i="6"/>
  <c r="AL42" i="6"/>
  <c r="AL43" i="6"/>
  <c r="AL44" i="6"/>
  <c r="AL45" i="6"/>
  <c r="AL46" i="6"/>
  <c r="AL47" i="6"/>
  <c r="AL48" i="6"/>
  <c r="AL49" i="6"/>
  <c r="AL50" i="6"/>
  <c r="AL51" i="6"/>
  <c r="AL52" i="6"/>
  <c r="AL53" i="6"/>
  <c r="AL54" i="6"/>
  <c r="AL55" i="6"/>
  <c r="AL56" i="6"/>
  <c r="AL57" i="6"/>
  <c r="AL58" i="6"/>
  <c r="AL59" i="6"/>
  <c r="AL60" i="6"/>
  <c r="AL61" i="6"/>
  <c r="AL62" i="6"/>
  <c r="AL63" i="6"/>
  <c r="AL64" i="6"/>
  <c r="AL65" i="6"/>
  <c r="AL66" i="6"/>
  <c r="AL67" i="6"/>
  <c r="AL68" i="6"/>
  <c r="AL69" i="6"/>
  <c r="AL70" i="6"/>
  <c r="AL71" i="6"/>
  <c r="AL72" i="6"/>
  <c r="AL73" i="6"/>
  <c r="AL74" i="6"/>
  <c r="AL75" i="6"/>
  <c r="AL76" i="6"/>
  <c r="AL77" i="6"/>
  <c r="AL78" i="6"/>
  <c r="AL79" i="6"/>
  <c r="AL80" i="6"/>
  <c r="AL81" i="6"/>
  <c r="AL82" i="6"/>
  <c r="AL83" i="6"/>
  <c r="AL84" i="6"/>
  <c r="AL85" i="6"/>
  <c r="AL86" i="6"/>
  <c r="AL87" i="6"/>
  <c r="AL88" i="6"/>
  <c r="AL89" i="6"/>
  <c r="AL90" i="6"/>
  <c r="AL91" i="6"/>
  <c r="AL92" i="6"/>
  <c r="AL93" i="6"/>
  <c r="AL94" i="6"/>
  <c r="AL95" i="6"/>
  <c r="AL96" i="6"/>
  <c r="AL97" i="6"/>
  <c r="H103" i="4" l="1"/>
  <c r="H101" i="4"/>
  <c r="H100" i="4"/>
  <c r="H99" i="4"/>
  <c r="H90" i="4"/>
  <c r="H83" i="4"/>
  <c r="H70" i="4"/>
  <c r="H61" i="4"/>
  <c r="H52" i="4"/>
  <c r="H44" i="4"/>
  <c r="H36" i="4"/>
  <c r="H29" i="4"/>
  <c r="H15" i="4"/>
  <c r="H97" i="4"/>
  <c r="H89" i="4"/>
  <c r="H82" i="4"/>
  <c r="H77" i="4"/>
  <c r="H69" i="4"/>
  <c r="H60" i="4"/>
  <c r="H51" i="4"/>
  <c r="H43" i="4"/>
  <c r="H35" i="4"/>
  <c r="H23" i="4"/>
  <c r="H74" i="4"/>
  <c r="H31" i="4"/>
  <c r="H19" i="4"/>
  <c r="H96" i="4"/>
  <c r="H87" i="4"/>
  <c r="H76" i="4"/>
  <c r="H68" i="4"/>
  <c r="H59" i="4"/>
  <c r="H50" i="4"/>
  <c r="H42" i="4"/>
  <c r="H34" i="4"/>
  <c r="H28" i="4"/>
  <c r="H22" i="4"/>
  <c r="H47" i="4"/>
  <c r="H95" i="4"/>
  <c r="H81" i="4"/>
  <c r="H67" i="4"/>
  <c r="H58" i="4"/>
  <c r="H49" i="4"/>
  <c r="H41" i="4"/>
  <c r="H33" i="4"/>
  <c r="H27" i="4"/>
  <c r="H21" i="4"/>
  <c r="H93" i="4"/>
  <c r="H85" i="4"/>
  <c r="H64" i="4"/>
  <c r="H55" i="4"/>
  <c r="H39" i="4"/>
  <c r="H26" i="4"/>
  <c r="H94" i="4"/>
  <c r="H86" i="4"/>
  <c r="H80" i="4"/>
  <c r="H75" i="4"/>
  <c r="H65" i="4"/>
  <c r="H56" i="4"/>
  <c r="H48" i="4"/>
  <c r="H40" i="4"/>
  <c r="H32" i="4"/>
  <c r="H20" i="4"/>
  <c r="H92" i="4"/>
  <c r="H79" i="4"/>
  <c r="H73" i="4"/>
  <c r="H63" i="4"/>
  <c r="H54" i="4"/>
  <c r="H46" i="4"/>
  <c r="H38" i="4"/>
  <c r="H25" i="4"/>
  <c r="H18" i="4"/>
  <c r="H91" i="4"/>
  <c r="H84" i="4"/>
  <c r="H78" i="4"/>
  <c r="H71" i="4"/>
  <c r="H62" i="4"/>
  <c r="H53" i="4"/>
  <c r="H45" i="4"/>
  <c r="H37" i="4"/>
  <c r="H30" i="4"/>
  <c r="H24" i="4"/>
  <c r="H17" i="4"/>
  <c r="L94" i="4"/>
  <c r="L20" i="4"/>
  <c r="L32" i="4"/>
  <c r="L40" i="4"/>
  <c r="L48" i="4"/>
  <c r="L56" i="4"/>
  <c r="L65" i="4"/>
  <c r="L75" i="4"/>
  <c r="L80" i="4"/>
  <c r="L86" i="4"/>
  <c r="L21" i="4"/>
  <c r="L27" i="4"/>
  <c r="L33" i="4"/>
  <c r="L41" i="4"/>
  <c r="L49" i="4"/>
  <c r="L58" i="4"/>
  <c r="L67" i="4"/>
  <c r="L81" i="4"/>
  <c r="L95" i="4"/>
  <c r="L22" i="4"/>
  <c r="L28" i="4"/>
  <c r="L34" i="4"/>
  <c r="L42" i="4"/>
  <c r="L50" i="4"/>
  <c r="L59" i="4"/>
  <c r="L68" i="4"/>
  <c r="L76" i="4"/>
  <c r="L87" i="4"/>
  <c r="L96" i="4"/>
  <c r="L23" i="4"/>
  <c r="L35" i="4"/>
  <c r="L43" i="4"/>
  <c r="L51" i="4"/>
  <c r="L60" i="4"/>
  <c r="L69" i="4"/>
  <c r="L77" i="4"/>
  <c r="L82" i="4"/>
  <c r="L89" i="4"/>
  <c r="L97" i="4"/>
  <c r="L15" i="4"/>
  <c r="L29" i="4"/>
  <c r="L36" i="4"/>
  <c r="L44" i="4"/>
  <c r="L52" i="4"/>
  <c r="L61" i="4"/>
  <c r="L70" i="4"/>
  <c r="L83" i="4"/>
  <c r="L90" i="4"/>
  <c r="L99" i="4"/>
  <c r="L17" i="4"/>
  <c r="L24" i="4"/>
  <c r="L30" i="4"/>
  <c r="L37" i="4"/>
  <c r="L45" i="4"/>
  <c r="L53" i="4"/>
  <c r="L62" i="4"/>
  <c r="L71" i="4"/>
  <c r="L78" i="4"/>
  <c r="L84" i="4"/>
  <c r="L91" i="4"/>
  <c r="L100" i="4"/>
  <c r="L18" i="4"/>
  <c r="L25" i="4"/>
  <c r="L38" i="4"/>
  <c r="L46" i="4"/>
  <c r="L54" i="4"/>
  <c r="L63" i="4"/>
  <c r="L73" i="4"/>
  <c r="L79" i="4"/>
  <c r="L92" i="4"/>
  <c r="L101" i="4"/>
  <c r="L19" i="4"/>
  <c r="L26" i="4"/>
  <c r="L31" i="4"/>
  <c r="L39" i="4"/>
  <c r="L47" i="4"/>
  <c r="L55" i="4"/>
  <c r="L64" i="4"/>
  <c r="L74" i="4"/>
  <c r="L85" i="4"/>
  <c r="L93" i="4"/>
  <c r="L103" i="4"/>
  <c r="F19" i="5" l="1"/>
  <c r="F22" i="5"/>
  <c r="F23" i="5"/>
  <c r="F13" i="5"/>
  <c r="F17" i="5"/>
  <c r="F24" i="5"/>
  <c r="F18" i="5"/>
  <c r="F20" i="5"/>
  <c r="F10" i="5"/>
  <c r="F11" i="5"/>
  <c r="F21" i="5"/>
  <c r="F8" i="5"/>
  <c r="F15" i="5"/>
  <c r="F7" i="5"/>
  <c r="F12" i="5"/>
  <c r="F9" i="5"/>
  <c r="F16" i="5"/>
  <c r="F14" i="5"/>
  <c r="G13" i="5" l="1"/>
  <c r="I13" i="5" s="1"/>
  <c r="G18" i="5"/>
  <c r="I18" i="5" s="1"/>
  <c r="G10" i="5"/>
  <c r="I10" i="5" s="1"/>
  <c r="G20" i="5"/>
  <c r="I20" i="5" s="1"/>
  <c r="G19" i="5"/>
  <c r="I19" i="5" s="1"/>
  <c r="G7" i="5"/>
  <c r="I7" i="5" s="1"/>
  <c r="G12" i="5"/>
  <c r="I12" i="5" s="1"/>
  <c r="G22" i="5"/>
  <c r="I22" i="5" s="1"/>
  <c r="G21" i="5"/>
  <c r="I21" i="5" s="1"/>
  <c r="G11" i="5"/>
  <c r="I11" i="5" s="1"/>
  <c r="G24" i="5"/>
  <c r="I24" i="5" s="1"/>
  <c r="G16" i="5"/>
  <c r="I16" i="5" s="1"/>
  <c r="G9" i="5"/>
  <c r="I9" i="5" s="1"/>
  <c r="G23" i="5"/>
  <c r="I23" i="5" s="1"/>
  <c r="G15" i="5"/>
  <c r="I15" i="5" s="1"/>
  <c r="G8" i="5"/>
  <c r="I8" i="5" s="1"/>
  <c r="G17" i="5"/>
  <c r="I17" i="5" s="1"/>
  <c r="G14" i="5"/>
  <c r="I14" i="5" s="1"/>
  <c r="M4" i="6" l="1"/>
  <c r="L4" i="6"/>
  <c r="M3" i="6"/>
  <c r="L3" i="6"/>
  <c r="M2" i="6"/>
  <c r="L2" i="6"/>
  <c r="G6" i="5" l="1"/>
  <c r="F6" i="5"/>
  <c r="I6" i="5" l="1"/>
  <c r="I31" i="5" s="1"/>
  <c r="F31" i="5"/>
  <c r="J31" i="5" l="1"/>
</calcChain>
</file>

<file path=xl/sharedStrings.xml><?xml version="1.0" encoding="utf-8"?>
<sst xmlns="http://schemas.openxmlformats.org/spreadsheetml/2006/main" count="2503" uniqueCount="305">
  <si>
    <t>EQUIPO REDES</t>
  </si>
  <si>
    <t>CANTIDAD / SERVICIOS</t>
  </si>
  <si>
    <t>COSTO INSTALACION_PUT</t>
  </si>
  <si>
    <t>COSTO MENSUAL_PUT</t>
  </si>
  <si>
    <t>COSTO TOTAL INSTALACION</t>
  </si>
  <si>
    <t>COSTO TOTAL MENSUAL</t>
  </si>
  <si>
    <t>TIEMPO MESES</t>
  </si>
  <si>
    <t>COSTO TOTAL ZONA</t>
  </si>
  <si>
    <t>TIPO SEDE</t>
  </si>
  <si>
    <t>OBSERVACION</t>
  </si>
  <si>
    <t>ZONA</t>
  </si>
  <si>
    <t>Rev01</t>
  </si>
  <si>
    <t>Rev02</t>
  </si>
  <si>
    <t>Zona</t>
  </si>
  <si>
    <t>Dir_Celda</t>
  </si>
  <si>
    <t>Dir_Instalacion</t>
  </si>
  <si>
    <t>Dir_Mensualidad</t>
  </si>
  <si>
    <t>Item</t>
  </si>
  <si>
    <t>PT INSTALACION / EQUIPO</t>
  </si>
  <si>
    <t>PT VR UN MENSUAL IVA</t>
  </si>
  <si>
    <t>KLlave01</t>
  </si>
  <si>
    <t>Item Old</t>
  </si>
  <si>
    <t>Item New</t>
  </si>
  <si>
    <t>Etq01</t>
  </si>
  <si>
    <t>PT INSTALACION / EQUIPO_Old</t>
  </si>
  <si>
    <t>PT VR UN MENSUAL IVA_Old</t>
  </si>
  <si>
    <t>PT INSTALACION / EQUIPO_New</t>
  </si>
  <si>
    <t>PT VR UN MENSUAL IVA_New</t>
  </si>
  <si>
    <t>Aux_PT INSTALACION / EQUIPO</t>
  </si>
  <si>
    <t>Aux_PT VR UN MENSUAL IVA</t>
  </si>
  <si>
    <t>Notas</t>
  </si>
  <si>
    <t>ALQUILER EQUIPO ROUTER CORE DATOS MULTIOPERADOR DE ACUERDO A ANEXO TECNICO NUMERAL 11</t>
  </si>
  <si>
    <t>ADMINISTRATIVA</t>
  </si>
  <si>
    <t>Zona 1</t>
  </si>
  <si>
    <t>1.1</t>
  </si>
  <si>
    <t/>
  </si>
  <si>
    <t>ENLACE DEDICADO SIMETRICO 1 Mbps</t>
  </si>
  <si>
    <t>DILES + CADE</t>
  </si>
  <si>
    <t>2.1</t>
  </si>
  <si>
    <t>Enlace Internet Dedicado Simétrico (U.M. Fibra Óptica) 30Mbps</t>
  </si>
  <si>
    <t>2.2</t>
  </si>
  <si>
    <t>ENLACE DEDICADO SIMETRICO 2 Mbps</t>
  </si>
  <si>
    <t>Enlace Internet Dedicado Simétrico (U.M. Fibra Óptica) 60Mbps</t>
  </si>
  <si>
    <t>DILES</t>
  </si>
  <si>
    <t>2.3</t>
  </si>
  <si>
    <t>ENLACE DEDICADO SIMETRICO 3 Mbps</t>
  </si>
  <si>
    <t>Seguridad Internet Dedicado 30 Mbps</t>
  </si>
  <si>
    <t>Enlace CADE</t>
  </si>
  <si>
    <t>2.4</t>
  </si>
  <si>
    <t>ENLACE DEDICADO SIMETRICO 5 Mbps</t>
  </si>
  <si>
    <t>Seguridad Internet Dedicado 60 Mbps</t>
  </si>
  <si>
    <t>2.5</t>
  </si>
  <si>
    <t>ENLACE DEDICADO SIMETRICO 10 Mbps</t>
  </si>
  <si>
    <t>COLEGIOS</t>
  </si>
  <si>
    <t>2.6</t>
  </si>
  <si>
    <t>ENLACE DEDICADO SIMETRICO 20 Mbps</t>
  </si>
  <si>
    <t>PUNTO DE CONCENTRACION SIMETRICO 200 MPBS</t>
  </si>
  <si>
    <t>Dacenter</t>
  </si>
  <si>
    <t>2.7</t>
  </si>
  <si>
    <t>ENLACE DEDICADO SIMETRICO 20 Mbps BP(Pasivo - Red propia)</t>
  </si>
  <si>
    <t>REDUNDANCIA PUNTO DE CONCENTRACION SIMETRICO 200 MBPS ACTIVO/PASIVO</t>
  </si>
  <si>
    <t>ENLACE DEDICADO SIMETRICO 20 Mbps BP(Pasivo - Red Tercero/Aliado)</t>
  </si>
  <si>
    <t>2.8</t>
  </si>
  <si>
    <t>Eliminar</t>
  </si>
  <si>
    <t>ENLACE DEDICADO SIMETRICO 30 Mbps</t>
  </si>
  <si>
    <t>2.9</t>
  </si>
  <si>
    <t>ENLACE DEDICADO SIMETRICO 50 Mbps</t>
  </si>
  <si>
    <t>2.10</t>
  </si>
  <si>
    <t>Enlace Internet Dedicado Simétrico (U.M. Fibra Óptica) 100Mbps</t>
  </si>
  <si>
    <t>5 sedes adicionales proyectadas de obra</t>
  </si>
  <si>
    <t>ENLACE DEDICADO SIMETRICO 50Mbps BP(Pasivo - Red propia)</t>
  </si>
  <si>
    <t>2.11</t>
  </si>
  <si>
    <t>Enlace Internet Dedicado Simétrico (U.M. Fibra Óptica) 256Mbps</t>
  </si>
  <si>
    <t>ENLACE DEDICADO SIMETRICO 50Mbps BP(Pasivo - Red Tercero/Aliado)</t>
  </si>
  <si>
    <t>2.12</t>
  </si>
  <si>
    <t>Enlace Internet Dedicado Simétrico (U.M. Fibra Óptica) 512Mbps</t>
  </si>
  <si>
    <t>ENLACE DEDICADO SIMETRICO 80 Mbps</t>
  </si>
  <si>
    <t>2.13</t>
  </si>
  <si>
    <t>ENLACE DEDICADO SIMETRICO 80Mbps BP(Pasivo - Red propia)</t>
  </si>
  <si>
    <t>2.14</t>
  </si>
  <si>
    <t>ENLACE DEDICADO SIMETRICO 80Mbps BP(Pasivo - Red Tercero/Aliado)</t>
  </si>
  <si>
    <t>2.15</t>
  </si>
  <si>
    <t>Seguridad Internet Dedicado 100 Mbps</t>
  </si>
  <si>
    <t>ENLACE DEDICADO SIMETRICO 100 Mbps</t>
  </si>
  <si>
    <t>2.16</t>
  </si>
  <si>
    <t>Seguridad Internet Dedicado 256 Mbps</t>
  </si>
  <si>
    <t>ENLACE DEDICADO SIMETRICO 100Mbps BP(Pasivo - Red propia)</t>
  </si>
  <si>
    <t>2.17</t>
  </si>
  <si>
    <t>Seguridad Internet Dedicado 512 Mbps</t>
  </si>
  <si>
    <t>ENLACE DEDICADO SIMETRICO 100Mbps BP(Pasivo - Red Tercero/Aliado)</t>
  </si>
  <si>
    <t>2.18</t>
  </si>
  <si>
    <t>ALQUILER EQUIPO ROUTER CORE DATOS MULTIOPERADOR DE ACUERDO A ANEXO TECNICO NUMERAL 7.1</t>
  </si>
  <si>
    <t>Zona 2</t>
  </si>
  <si>
    <t>PUNTO DE CONCENTRACIÓN SIMETRICO 100Mbps</t>
  </si>
  <si>
    <t>2.19</t>
  </si>
  <si>
    <t>REDUNDANCIA PUNTO DE CONCENTRACION SIMETRICO 100 MBPS ACTIVO/PASIVO</t>
  </si>
  <si>
    <t>2.20</t>
  </si>
  <si>
    <t>Enlace CADES + Bodega</t>
  </si>
  <si>
    <t>ENLACE DEDICADO 256 Mbps</t>
  </si>
  <si>
    <t>2.21</t>
  </si>
  <si>
    <t>DILES + BODEGA</t>
  </si>
  <si>
    <t>ENLACE DEDICADO 256 Mbps BP Pasivo</t>
  </si>
  <si>
    <t>2.22</t>
  </si>
  <si>
    <t>ENLACE DEDICADO 512 Mbps</t>
  </si>
  <si>
    <t>2.23</t>
  </si>
  <si>
    <t>ENLACE DEDICADO 512 Mbps BP Pasivo</t>
  </si>
  <si>
    <t>2.24</t>
  </si>
  <si>
    <t>ADMINISTRATIVO</t>
  </si>
  <si>
    <t>ENLACE DEDICADO 1 Gbps</t>
  </si>
  <si>
    <t>2.25</t>
  </si>
  <si>
    <t>ENLACE DEDICADO 1 Gbps BP Pasivo</t>
  </si>
  <si>
    <t>2.26</t>
  </si>
  <si>
    <t>ENLACE DEDICADO 5 Gbps</t>
  </si>
  <si>
    <t>2.27</t>
  </si>
  <si>
    <t>ENLACE DEDICADO 5 Gbps BP Pasivo</t>
  </si>
  <si>
    <t>2.28</t>
  </si>
  <si>
    <t>ENLACE DEDICADO 10 Gbps</t>
  </si>
  <si>
    <t>2.29</t>
  </si>
  <si>
    <t>ENLACE DEDICADO 10 Gbps BP Pasivo</t>
  </si>
  <si>
    <t>2.30</t>
  </si>
  <si>
    <t>ENLACE DEDICADO 20 Gbps</t>
  </si>
  <si>
    <t>2.31</t>
  </si>
  <si>
    <t>ENLACE DEDICADO 20 Gbps BP Pasivo</t>
  </si>
  <si>
    <t>2.32</t>
  </si>
  <si>
    <t>2.33</t>
  </si>
  <si>
    <t>2.34</t>
  </si>
  <si>
    <t>PUNTO DE CONCENTRACIÓN SIMETRICO 300Mbps</t>
  </si>
  <si>
    <t>2.35</t>
  </si>
  <si>
    <t>REDUNDANCIA PUNTO DE CONCENTRACION SIMETRICO 300 MBPS ACTIVO/PASIVO</t>
  </si>
  <si>
    <t>2.36</t>
  </si>
  <si>
    <t>PUNTO DE CONCENTRACIÓN SIMETRICO 400Mbps</t>
  </si>
  <si>
    <t>2.37</t>
  </si>
  <si>
    <t>Zona 3</t>
  </si>
  <si>
    <t>REDUNDANCIA PUNTO DE CONCENTRACION SIMETRICO 400 MBPS ACTIVO/PASIVO</t>
  </si>
  <si>
    <t>2.38</t>
  </si>
  <si>
    <t>PUNTO DE CONCENTRACIÓN SIMETRICO 700Mbps</t>
  </si>
  <si>
    <t>2.39</t>
  </si>
  <si>
    <t>REDUNDANCIA PUNTO DE CONCENTRACION SIMETRICO 700 MBPS ACTIVO/PASIVO</t>
  </si>
  <si>
    <t>2.40</t>
  </si>
  <si>
    <t>PUNTO DE CONCENTRACIÓN SIMETRICO 1Gbps</t>
  </si>
  <si>
    <t>2.41</t>
  </si>
  <si>
    <t>REDUNDANCIA PUNTO DE CONCENTRACION SIMETRICO 1 GBPS ACTIVO/PASIVO</t>
  </si>
  <si>
    <t>2.42</t>
  </si>
  <si>
    <t>PUNTO DE CONCENTRACIÓN SIMETRICO 1,5 Gbps</t>
  </si>
  <si>
    <t>2.43</t>
  </si>
  <si>
    <t>CADES</t>
  </si>
  <si>
    <t>REDUNDANCIA PUNTO DE CONCENTRACION SIMETRICO 1,5 GBPS ACTIVO/PASIVO</t>
  </si>
  <si>
    <t>2.44</t>
  </si>
  <si>
    <t>3.1</t>
  </si>
  <si>
    <t>Enlace Datos Dedicado Simétrico (U.M. Radio) 6Mbps</t>
  </si>
  <si>
    <t>3.2</t>
  </si>
  <si>
    <t>Enlace Datos Dedicado Simétrico (U.M. Radio) 12Mbps</t>
  </si>
  <si>
    <t>3.3</t>
  </si>
  <si>
    <t>Enlace Datos Dedicado Simétrico (U.M. Radio) 18Mbps</t>
  </si>
  <si>
    <t>CASA CAMPIN</t>
  </si>
  <si>
    <t>3.4</t>
  </si>
  <si>
    <t>Enlace Datos Dedicado Simétrico (U.M. Radio) 24Mbps</t>
  </si>
  <si>
    <t>3.5</t>
  </si>
  <si>
    <t>Enlace Datos Dedicado Simétrico (U.M. Radio) 30Mbps</t>
  </si>
  <si>
    <t>DATACENTER</t>
  </si>
  <si>
    <t>3.6</t>
  </si>
  <si>
    <t>Enlace Datos Dedicado Simétrico (U.M. Radio) 60Mbps</t>
  </si>
  <si>
    <t>3.7</t>
  </si>
  <si>
    <t>Enlace Datos Dedicado Simétrico (U.M. Radio) 80Mbps</t>
  </si>
  <si>
    <t>5 sedes adicionales</t>
  </si>
  <si>
    <t>3.8</t>
  </si>
  <si>
    <t>Enlace Datos Dedicado Simétrico (U.M. Radio) 100Mbps</t>
  </si>
  <si>
    <t>4.1</t>
  </si>
  <si>
    <t>ENLACE SATELITALES 256/256</t>
  </si>
  <si>
    <t>4.2</t>
  </si>
  <si>
    <t>ENALCE SATELITALES 512/256</t>
  </si>
  <si>
    <t>4.3</t>
  </si>
  <si>
    <t>ENLACE SATELITALES 1024/512</t>
  </si>
  <si>
    <t>4.4</t>
  </si>
  <si>
    <t>ENLACE SATELITALES 6Mbps/1Mbps (banda C)</t>
  </si>
  <si>
    <t>4.5</t>
  </si>
  <si>
    <t>ENLACE SATELITALES 12Mbps/2Mbps (banda C)</t>
  </si>
  <si>
    <t>5.1</t>
  </si>
  <si>
    <t>Enlace Internet Dedicado Simétrico (U.M. Fibra Óptica) 5Mbps</t>
  </si>
  <si>
    <t>5.2</t>
  </si>
  <si>
    <t>5.3</t>
  </si>
  <si>
    <t>Enlace Internet Dedicado Simétrico (U.M. Fibra Óptica) 30Mbps BP(Pasivo - Red propia)</t>
  </si>
  <si>
    <t>Enlace Internet Dedicado Simétrico (U.M. Fibra Óptica) 30Mbps BP(Pasivo - Red Tercero/Aliado)</t>
  </si>
  <si>
    <t>5.4</t>
  </si>
  <si>
    <t>Enlace Internet Dedicado Simétrico (U.M. Fibra Óptica) 45Mbps</t>
  </si>
  <si>
    <t>5.5</t>
  </si>
  <si>
    <t>Enlace Internet Dedicado Simétrico (U.M. Fibra Óptica) 45Mbps BP(Pasivo - Red propia)</t>
  </si>
  <si>
    <t>5.6</t>
  </si>
  <si>
    <t>Enlace Internet Dedicado Simétrico (U.M. Fibra Óptica) 45Mbps BP(Pasivo - Red Tercero/Aliado)</t>
  </si>
  <si>
    <t>5.7</t>
  </si>
  <si>
    <t>5.8</t>
  </si>
  <si>
    <t>Enlace Internet Dedicado Simétrico (U.M. Fibra Óptica) 60Mbps BP(Pasivo - Red propia)</t>
  </si>
  <si>
    <t>5.9</t>
  </si>
  <si>
    <t>Enlace Internet Dedicado Simétrico (U.M. Fibra Óptica) 60Mbps BP(Pasivo - Red Tercero/Aliado)</t>
  </si>
  <si>
    <t>5.10</t>
  </si>
  <si>
    <t>5.11</t>
  </si>
  <si>
    <t>Enlace Internet Dedicado Simétrico (U.M. Fibra Óptica) 100Mbps BP(Pasivo - Red propia)</t>
  </si>
  <si>
    <t>5.12</t>
  </si>
  <si>
    <t>Enlace Internet Dedicado Simétrico (U.M. Fibra Óptica) 100Mbps BP(Pasivo - Red Tercero/Aliado)</t>
  </si>
  <si>
    <t>5.13</t>
  </si>
  <si>
    <t>Enlace Internet Dedicado Simétrico (U.M. Fibra Óptica) 128Mbps</t>
  </si>
  <si>
    <t>5.14</t>
  </si>
  <si>
    <t>5.15</t>
  </si>
  <si>
    <t>Enlace Internet Dedicado Simétrico (U.M. Fibra Óptica) 256Mbps BP(Pasivo - Red propia)</t>
  </si>
  <si>
    <t>5.16</t>
  </si>
  <si>
    <t>Enlace Internet Dedicado Simétrico (U.M. Fibra Óptica) 256Mbps BP(Pasivo - Red Tercero/Aliado)</t>
  </si>
  <si>
    <t>5.17</t>
  </si>
  <si>
    <t>5.18</t>
  </si>
  <si>
    <t>Enlace Internet Dedicado Simétrico (U.M. Fibra Óptica) 512Mbps BP(Pasivo - Red propia)</t>
  </si>
  <si>
    <t>5.19</t>
  </si>
  <si>
    <t>Enlace Internet Dedicado Simétrico (U.M. Fibra Óptica) 512Mbps BP(Pasivo - Red Tercero/Aliado)</t>
  </si>
  <si>
    <t>5.20</t>
  </si>
  <si>
    <t>Enlace Internet Dedicado Simétrico (U.M. Fibra Óptica) 1Gbps</t>
  </si>
  <si>
    <t>5.21</t>
  </si>
  <si>
    <t>6.1</t>
  </si>
  <si>
    <t>Seguridad Internet Dedicado  5 Mbps</t>
  </si>
  <si>
    <t>6.2</t>
  </si>
  <si>
    <t>6.3</t>
  </si>
  <si>
    <t>Seguridad Internet Dedicado 45 Mbps</t>
  </si>
  <si>
    <t>6.4</t>
  </si>
  <si>
    <t>6.5</t>
  </si>
  <si>
    <t>6.6</t>
  </si>
  <si>
    <t>Seguridad Internet Dedicado 128 Mbps</t>
  </si>
  <si>
    <t>6.7</t>
  </si>
  <si>
    <t>6.8</t>
  </si>
  <si>
    <t>6.9</t>
  </si>
  <si>
    <t>Seguridad Internet Dedicado 1 Gbps</t>
  </si>
  <si>
    <t>7.1</t>
  </si>
  <si>
    <t>Planes de datos de 5GB</t>
  </si>
  <si>
    <t>7.2</t>
  </si>
  <si>
    <t>Planes de datos de 30GB</t>
  </si>
  <si>
    <t>7.3</t>
  </si>
  <si>
    <t>Planes de datos de 80GB</t>
  </si>
  <si>
    <t>8.1</t>
  </si>
  <si>
    <t>Dispositivo MiFi o WiFi móvil</t>
  </si>
  <si>
    <t>9.1</t>
  </si>
  <si>
    <t>Suministro de Fibra Oscura para Conexión tramo DataCenter Av Dorado - Data Center Calle 63</t>
  </si>
  <si>
    <t>9.2</t>
  </si>
  <si>
    <t>Suministro de Fibra Oscura para Conexión tramo DataCenter Calle 17 - Data Center Calle 63</t>
  </si>
  <si>
    <t>9.3</t>
  </si>
  <si>
    <t>Suministro de Fibra Oscura para Conexión tramo DataCenter Calle 17 - Data Center Av Dorado</t>
  </si>
  <si>
    <t>9.4</t>
  </si>
  <si>
    <t>Suministro y Servicio de Switch Activo para Fibra Optica.</t>
  </si>
  <si>
    <t>2024-10-11: Se realiza ajuste por el tema de la excepción del IVA de los servicios en la nube</t>
  </si>
  <si>
    <t>IVA</t>
  </si>
  <si>
    <t>PROYECTO Y ÁREA ENCARGADA: OFICINA DE LAS TECNOLOGIAS DE LA INFORMACION Y LAS COMUNICACIONES</t>
  </si>
  <si>
    <t>NIT:</t>
  </si>
  <si>
    <t>Contacto :</t>
  </si>
  <si>
    <t>Cargo:</t>
  </si>
  <si>
    <t>1. COSTOS DIRECTOS</t>
  </si>
  <si>
    <t>Se debera tener en cuenta: Desplegar por completo la descripcion. El Valor unitario ofertado debe incluir, las tasas y contribuciones de carácter municipal y/o nacional, todos los costos, gastos directos e indirectos así como la utilidad del proveedor. Ver archivos anexo "ANEXO TECNICO" (LUGAR DE EJECUCIÓN, PLAZO DE EJECUCIÓN,  FORMA DE PAGO, OBLIGACIONES ESPECIFICAS, GARANTIAS Y FICHAS TECNICAS).</t>
  </si>
  <si>
    <t>COSTO INSTALACION ANTES DE IVA</t>
  </si>
  <si>
    <t>IVA COSTO INSTALACION (Cuando ello hubiere lugar)</t>
  </si>
  <si>
    <t>COSTO INSTALACION INCLUIDO IVA</t>
  </si>
  <si>
    <t>PRECIO TECHO COSTO INSTALACION INCLUIDO IVA</t>
  </si>
  <si>
    <t>VALOR UNITARIO SERVICIO MENSUAL ANTES DE IVA</t>
  </si>
  <si>
    <t>IVA SERVICIO MENSUAL (Cuando ello hubiere lugar)</t>
  </si>
  <si>
    <t>VALOR UNITARIO SERVICIO MENSUAL INCLUIDO IVA</t>
  </si>
  <si>
    <t>PRECIO TECHO VALOR UNITARIO SERVICIO MENSUAL INCLUIDO IVA</t>
  </si>
  <si>
    <t>CANALES DE DATOS DEDICADOS SIMÉTRICOS (INCLUYE CPE) U.M. FIBRA OPTICA</t>
  </si>
  <si>
    <t>ENLACE DEDICADO SIMETRICO 20 Mbps BP(Pasivo)</t>
  </si>
  <si>
    <t>ENLACE DEDICADO SIMETRICO 50Mbps BP(Pasivo)</t>
  </si>
  <si>
    <t>ENLACE DEDICADO SIMETRICO 80Mbps BP(Pasivo)</t>
  </si>
  <si>
    <t>ENLACE DEDICADO SIMETRICO 100Mbps BP(Pasivo)</t>
  </si>
  <si>
    <t>ENLACE DE DATOS DEDICADO SIMETRICO U.M.RADIO INCLUYE CPE</t>
  </si>
  <si>
    <t>ENLACE SATELITAL INCLUYE CPE</t>
  </si>
  <si>
    <t>ENLACE SATELITALES 512/256</t>
  </si>
  <si>
    <t>INTERNET DEDICADO SIMETRICO INCLUYE CPE</t>
  </si>
  <si>
    <t>Enlace Internet Dedicado Simétrico (U.M. Fibra Óptica) 30Mbps BP(Pasivo)</t>
  </si>
  <si>
    <t>Enlace Internet Dedicado Simétrico (U.M. Fibra Óptica) 45Mbps BP(Pasivo)</t>
  </si>
  <si>
    <t>Enlace Internet Dedicado Simétrico (U.M. Fibra Óptica) 60Mbps BP(Pasivo)</t>
  </si>
  <si>
    <t>Enlace Internet Dedicado Simétrico (U.M. Fibra Óptica) 100Mbps BP(Pasivo)</t>
  </si>
  <si>
    <t>Enlace Internet Dedicado Simétrico (U.M. Fibra Óptica) 256Mbps BP(Pasivo)</t>
  </si>
  <si>
    <t>Enlace Internet Dedicado Simétrico (U.M. Fibra Óptica) 512Mbps BP(Pasivo)</t>
  </si>
  <si>
    <t>SEGURIDAD INTERNET DEDICADO</t>
  </si>
  <si>
    <t>Seguridad Internet Dedicado 5 Mbps</t>
  </si>
  <si>
    <t>PLANES MOVILES</t>
  </si>
  <si>
    <t>DISPOSITIVO MOVIL</t>
  </si>
  <si>
    <t>COSTO EQUIPO ANTES DE IVA</t>
  </si>
  <si>
    <t>IVA EQUIPO (Cuando ello hubiere lugar)</t>
  </si>
  <si>
    <t>COSTO EQUIPO INCLUIDO IVA</t>
  </si>
  <si>
    <t>PRECIO TECHO COSTO EQUIPO INCLUIDO IVA</t>
  </si>
  <si>
    <t>Oferta Zona 2</t>
  </si>
  <si>
    <t>SERVICIOS / CANTIDAD</t>
  </si>
  <si>
    <t>COSTO INSTALACION</t>
  </si>
  <si>
    <t>COSTO MENSUAL</t>
  </si>
  <si>
    <t>NIVEL ENTIDAD</t>
  </si>
  <si>
    <t>NIVEL CENTRAL</t>
  </si>
  <si>
    <t>NIVEL CENTRAL/LOCAL</t>
  </si>
  <si>
    <t>NIVEL INSTITUCIONAL</t>
  </si>
  <si>
    <t>TOTALES</t>
  </si>
  <si>
    <t>COSTO TOTAL INSTALACIÓN</t>
  </si>
  <si>
    <t>+</t>
  </si>
  <si>
    <t>COSTO TOTAL SERVICIO</t>
  </si>
  <si>
    <t>TOTAL OFERTA ZONA</t>
  </si>
  <si>
    <t>__________________________________________</t>
  </si>
  <si>
    <t>FIRMA REPRESENTANTE LEGAL</t>
  </si>
  <si>
    <t xml:space="preserve">CC No. </t>
  </si>
  <si>
    <t xml:space="preserve">NOMBRE DEL PROPONENTE: </t>
  </si>
  <si>
    <t>NOMBRE REPRESENTANTE LEGAL</t>
  </si>
  <si>
    <r>
      <t>La PROPUESTA ECONÓMICA, debe diligenciarse para cada zona ofertada, la cual está contenida en formato Excel denominado ANEXO PROPUESTA ECONÓMICA, el cual, cuenta con dos (2) hojas: el Proponente debe diligenciar en la</t>
    </r>
    <r>
      <rPr>
        <b/>
        <sz val="9.5"/>
        <color theme="1"/>
        <rFont val="Arial"/>
        <family val="2"/>
      </rPr>
      <t xml:space="preserve"> primera hoja los valores unitarios ofertados</t>
    </r>
    <r>
      <rPr>
        <sz val="9.5"/>
        <color theme="1"/>
        <rFont val="Arial"/>
        <family val="2"/>
      </rPr>
      <t xml:space="preserve">, dicho diligenciamiento en ningún caso puede sobrepasar el valor techo indicado en cada ítem, so pena de rechazo de la propuesta.
</t>
    </r>
    <r>
      <rPr>
        <b/>
        <sz val="9.5"/>
        <color theme="1"/>
        <rFont val="Arial"/>
        <family val="2"/>
      </rPr>
      <t>La segunda hoja</t>
    </r>
    <r>
      <rPr>
        <sz val="9.5"/>
        <color theme="1"/>
        <rFont val="Arial"/>
        <family val="2"/>
      </rPr>
      <t xml:space="preserve">, se encuentra bloqueada para su diligenciamiento, pues automáticamente esta reflejará el valor de su oferta conforme los valores diligenciados en la primera hoja. Este valor corresponde al valor de la oferta que será evaluada económicamente; a su vez, las cantidades previstas en la segunda hoja del referido formato son estimadas, por ende, la SED no garantiza que se ejecuten en su totalidad.
El proponente deberá diligenciar y ofertar en cada ítem de la primera hoja, un número entero como valor en pesos colombianos sin subdivisiones en centavos, en caso de que diligencie uno o varios de los ítems con cualquier otro signo, carácter o símbolo diferente a un número entero o en caso de diligenciar el valor en cero (0) será causal de RECHAZO. 
El valor ofrecido </t>
    </r>
    <r>
      <rPr>
        <b/>
        <sz val="9.5"/>
        <color theme="1"/>
        <rFont val="Arial"/>
        <family val="2"/>
      </rPr>
      <t>NO</t>
    </r>
    <r>
      <rPr>
        <sz val="9.5"/>
        <color theme="1"/>
        <rFont val="Arial"/>
        <family val="2"/>
      </rPr>
      <t xml:space="preserve"> debe incluir el Impuesto al Valor Agregado (I.V.A.) debido que el formato realizara cuando hubiere lugar el calculo del impuesto al momento de ingresar diligenciar los valores en las columnas  "E" ("COSTO INSTALACION ANTES DE IVA" / "COSTO EQUIPO ANTES DE IVA") e "I" ("VALOR UNITARIO SERVICIO MENSUAL ANTES DE IVA").
</t>
    </r>
    <r>
      <rPr>
        <b/>
        <sz val="9.5"/>
        <color theme="1"/>
        <rFont val="Arial"/>
        <family val="2"/>
      </rPr>
      <t>Nota:</t>
    </r>
    <r>
      <rPr>
        <sz val="9.5"/>
        <color theme="1"/>
        <rFont val="Arial"/>
        <family val="2"/>
      </rPr>
      <t xml:space="preserve"> De acuerdo a lo establecido en el numeral 21 del artículo 476 del Estatuto Tributario, estará excluido del Impuesto sobre las ventas los servicios de “Suministro de páginas web, servidores (hosting), computación en la nube (cloud computing)” en tal sentido los ítems del servicios de seguridad estarán excluidos de IVA.
</t>
    </r>
    <r>
      <rPr>
        <b/>
        <sz val="9.5"/>
        <color theme="1"/>
        <rFont val="Arial"/>
        <family val="2"/>
      </rPr>
      <t>Regla de Redondeo:</t>
    </r>
    <r>
      <rPr>
        <sz val="9.5"/>
        <color theme="1"/>
        <rFont val="Arial"/>
        <family val="2"/>
      </rPr>
      <t xml:space="preserve"> La cual consiste en:  Los valores unitarios registrados en la plataforma deberán aproximarse por exceso o por defecto al entero más cercano así: (i) si es superior a 50 centavos, se aproxima al entero siguiente; (ii) si es inferior a 50 centavos se baja al entero anterior y (iii) si es 50 centavos, el oferente deberá aproximarlo al entero superior o al inferior que él decida. En todo caso, si la cifra no está aproximada y aparece con 50 centavos, la SED aproximará al entero superior.</t>
    </r>
  </si>
  <si>
    <r>
      <t xml:space="preserve">La PROPUESTA ECONÓMICA, debe diligenciarse para cada zona ofertada, la cual está contenida en formato Excel denominado ANEXO PROPUESTA ECONÓMICA, el cual, cuenta con dos (2) hojas: el Proponente debe diligenciar en la </t>
    </r>
    <r>
      <rPr>
        <b/>
        <sz val="10"/>
        <color theme="1"/>
        <rFont val="Arial"/>
        <family val="2"/>
      </rPr>
      <t>primera hoja los valores unitarios ofertados</t>
    </r>
    <r>
      <rPr>
        <sz val="10"/>
        <color theme="1"/>
        <rFont val="Arial"/>
        <family val="2"/>
      </rPr>
      <t xml:space="preserve">, dicho diligenciamiento en ningún caso puede sobrepasar el valor techo indicado en cada ítem, so pena de rechazo de la propuesta.
</t>
    </r>
    <r>
      <rPr>
        <b/>
        <sz val="10"/>
        <color theme="1"/>
        <rFont val="Arial"/>
        <family val="2"/>
      </rPr>
      <t>La segunda hoja</t>
    </r>
    <r>
      <rPr>
        <sz val="10"/>
        <color theme="1"/>
        <rFont val="Arial"/>
        <family val="2"/>
      </rPr>
      <t xml:space="preserve">, se encuentra bloqueada para su diligenciamiento, pues automáticamente esta reflejará el valor de su oferta conforme los valores diligenciados en la primera hoja. Este valor corresponde al valor de la oferta que será evaluada económicamente; a su vez, las cantidades previstas en la segunda hoja del referido formato son estimadas, por ende, la SED no garantiza que se ejecuten en su totalidad.
El proponente deberá diligenciar y  ofertar en cada ítem de la primera hoja,  un número entero como valor en pesos colombianos sin subdivisiones en centavos,  en caso de que diligencie uno o  varios de los ítems con cualquier otro signo,  carácter o  símbolo diferente a un número entero o  en caso de diligenciar el valor en cero (0) será causal de RECHAZO. 
El valor ofrecido NO debe incluir el Impuesto al Valor Agregado (I.V.A.) debido que el formato realizara cuando hubiere lugar el calculo del impuesto al momento de ingresar diligenciar los valores en las columnas  "E" ("COSTO INSTALACION ANTES DE IVA" / "COSTO EQUIPO ANTES DE IVA") e "I" ("VALOR UNITARIO SERVICIO MENSUAL ANTES DE IVA").
</t>
    </r>
    <r>
      <rPr>
        <b/>
        <sz val="10"/>
        <color theme="1"/>
        <rFont val="Arial"/>
        <family val="2"/>
      </rPr>
      <t>Nota:</t>
    </r>
    <r>
      <rPr>
        <sz val="10"/>
        <color theme="1"/>
        <rFont val="Arial"/>
        <family val="2"/>
      </rPr>
      <t xml:space="preserve"> De acuerdo a lo establecido en el numeral 21 del artículo 476 del Estatuto Tributario, estará excluido del Impuesto sobre las ventas los servicios de “Suministro de páginas web, servidores (hosting), computación en la nube (cloud computing)” en tal sentido los ítems del servicios de seguridad estarán excluidos de IVA.
</t>
    </r>
    <r>
      <rPr>
        <b/>
        <sz val="10"/>
        <color theme="1"/>
        <rFont val="Arial"/>
        <family val="2"/>
      </rPr>
      <t>Regla de Redondeo:</t>
    </r>
    <r>
      <rPr>
        <sz val="10"/>
        <color theme="1"/>
        <rFont val="Arial"/>
        <family val="2"/>
      </rPr>
      <t xml:space="preserve"> La cual consiste en:  Los valores unitarios registrados en la plataforma deberán aproximarse por exceso o por defecto al entero más cercano así: (i) si es superior a 50 centavos, se aproxima al entero siguiente; (ii) si es inferior a 50 centavos se baja al entero anterior y (iii) si es 50 centavos, el oferente deberá aproximarlo al entero superior o al inferior que él decida. En todo caso, si la cifra no está aproximada y aparece con 50 centavos, la SED aproximará al entero superior.</t>
    </r>
  </si>
  <si>
    <t>Nombre del proponente:</t>
  </si>
  <si>
    <t>ALCALDÍA MAYOR DE BOGOTÁ D.C.
SECRETARÍA DE EDUCACIÓN DEL DISTRITO
SOLICITUD DE COTIZACION
SED-LP-OTIC-072-2024</t>
  </si>
  <si>
    <t>OBJETO: PRESTAR LOS SERVICIOS DE TELECOMUNICACIONES A LA SECRETARÍA DE EDUCACIÓN EN LOS TRES NIVELES INSTITUCIONALES DE ACUERDO CON LA ZONA ADJUDICADA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</si>
</sst>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 #,##0;\-&quot;$&quot;\ #,##0"/>
    <numFmt numFmtId="44" formatCode="_-&quot;$&quot;\ * #,##0.00_-;\-&quot;$&quot;\ * #,##0.00_-;_-&quot;$&quot;\ * &quot;-&quot;??_-;_-@_-"/>
    <numFmt numFmtId="164" formatCode="_(* #,##0_);_(* \(#,##0\);_(* &quot;-&quot;_);_(@_)"/>
    <numFmt numFmtId="165" formatCode="_(* #,##0.00_);_(* \(#,##0.00\);_(* &quot;-&quot;??_);_(@_)"/>
    <numFmt numFmtId="166" formatCode="_(&quot;$&quot;\ * #,##0_);_(&quot;$&quot;\ * \(#,##0\);_(&quot;$&quot;\ * &quot;-&quot;_);_(@_)"/>
    <numFmt numFmtId="167" formatCode="_(&quot;$&quot;\ * #,##0.00_);_(&quot;$&quot;\ * \(#,##0.00\);_(&quot;$&quot;\ * &quot;-&quot;??_);_(@_)"/>
    <numFmt numFmtId="168" formatCode="#,##0.00\ \€"/>
    <numFmt numFmtId="169" formatCode="_-[$$-240A]\ * #,##0.00_-;\-[$$-240A]\ * #,##0.00_-;_-[$$-240A]\ * &quot;-&quot;??_-;_-@_-"/>
    <numFmt numFmtId="170" formatCode="_-[$$-240A]\ * #,##0_-;\-[$$-240A]\ * #,##0_-;_-[$$-240A]\ * &quot;-&quot;_-;_-@_-"/>
    <numFmt numFmtId="171" formatCode="_-[$$-240A]\ * #,##0.00_-;\-[$$-240A]\ * #,##0.00_-;_-[$$-240A]\ * &quot;-&quot;_-;_-@_-"/>
    <numFmt numFmtId="172" formatCode="_-[$$-240A]\ * #,##0_-;\-[$$-240A]\ * #,##0_-;_-[$$-240A]\ * &quot;-&quot;??_-;_-@_-"/>
  </numFmts>
  <fonts count="33"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entury Gothic"/>
      <family val="2"/>
    </font>
    <font>
      <b/>
      <sz val="16"/>
      <color theme="1"/>
      <name val="Century Gothic"/>
      <family val="2"/>
    </font>
    <font>
      <b/>
      <sz val="12"/>
      <color theme="1"/>
      <name val="Century Gothic"/>
      <family val="2"/>
    </font>
    <font>
      <b/>
      <sz val="12"/>
      <name val="Century Gothic"/>
      <family val="2"/>
    </font>
    <font>
      <b/>
      <sz val="10"/>
      <name val="Century Gothic"/>
      <family val="2"/>
    </font>
    <font>
      <b/>
      <sz val="14"/>
      <name val="Century Gothic"/>
      <family val="2"/>
    </font>
    <font>
      <u/>
      <sz val="11"/>
      <color theme="10"/>
      <name val="Calibri"/>
      <family val="2"/>
      <scheme val="minor"/>
    </font>
    <font>
      <sz val="8"/>
      <name val="Arial"/>
      <family val="2"/>
    </font>
    <font>
      <sz val="9"/>
      <color theme="1"/>
      <name val="Arial"/>
      <family val="2"/>
    </font>
    <font>
      <sz val="9"/>
      <color rgb="FF000000"/>
      <name val="Arial"/>
      <family val="2"/>
    </font>
    <font>
      <b/>
      <sz val="9"/>
      <color theme="0"/>
      <name val="Arial"/>
      <family val="2"/>
    </font>
    <font>
      <sz val="10"/>
      <color theme="0"/>
      <name val="Century Gothic"/>
      <family val="2"/>
    </font>
    <font>
      <b/>
      <sz val="10"/>
      <color theme="1"/>
      <name val="Arial"/>
      <family val="2"/>
    </font>
    <font>
      <b/>
      <sz val="20"/>
      <color theme="1"/>
      <name val="Arial"/>
      <family val="2"/>
    </font>
    <font>
      <b/>
      <sz val="24"/>
      <color theme="1"/>
      <name val="Century Gothic"/>
      <family val="2"/>
    </font>
    <font>
      <b/>
      <sz val="24"/>
      <color theme="0"/>
      <name val="Calibri"/>
      <family val="2"/>
      <scheme val="minor"/>
    </font>
    <font>
      <b/>
      <sz val="11"/>
      <color theme="1"/>
      <name val="Arial"/>
      <family val="2"/>
    </font>
    <font>
      <b/>
      <sz val="14"/>
      <color theme="1"/>
      <name val="Arial"/>
      <family val="2"/>
    </font>
    <font>
      <b/>
      <sz val="18"/>
      <color theme="1"/>
      <name val="Arial"/>
      <family val="2"/>
    </font>
    <font>
      <b/>
      <sz val="20"/>
      <color theme="0"/>
      <name val="Arial"/>
      <family val="2"/>
    </font>
    <font>
      <sz val="10"/>
      <color rgb="FF000000"/>
      <name val="Arial"/>
      <family val="2"/>
    </font>
    <font>
      <b/>
      <sz val="10"/>
      <color rgb="FF000000"/>
      <name val="Arial"/>
      <family val="2"/>
    </font>
    <font>
      <sz val="10"/>
      <name val="Century Gothic"/>
      <family val="2"/>
    </font>
    <font>
      <sz val="9.5"/>
      <color theme="1"/>
      <name val="Arial"/>
      <family val="2"/>
    </font>
    <font>
      <b/>
      <sz val="9.5"/>
      <color theme="1"/>
      <name val="Arial"/>
      <family val="2"/>
    </font>
  </fonts>
  <fills count="15">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rgb="FF4472C4"/>
        <bgColor indexed="64"/>
      </patternFill>
    </fill>
    <fill>
      <patternFill patternType="solid">
        <fgColor rgb="FFFFFFFF"/>
        <bgColor indexed="64"/>
      </patternFill>
    </fill>
    <fill>
      <patternFill patternType="solid">
        <fgColor rgb="FFFFFF00"/>
        <bgColor indexed="64"/>
      </patternFill>
    </fill>
    <fill>
      <patternFill patternType="solid">
        <fgColor theme="0" tint="-0.249977111117893"/>
        <bgColor indexed="64"/>
      </patternFill>
    </fill>
    <fill>
      <patternFill patternType="solid">
        <fgColor theme="2"/>
        <bgColor indexed="64"/>
      </patternFill>
    </fill>
    <fill>
      <patternFill patternType="solid">
        <fgColor theme="4" tint="0.79998168889431442"/>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indexed="64"/>
      </right>
      <top/>
      <bottom style="thin">
        <color indexed="64"/>
      </bottom>
      <diagonal/>
    </border>
    <border>
      <left/>
      <right/>
      <top/>
      <bottom style="thin">
        <color auto="1"/>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style="thin">
        <color auto="1"/>
      </top>
      <bottom style="thin">
        <color indexed="64"/>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double">
        <color auto="1"/>
      </left>
      <right style="thin">
        <color auto="1"/>
      </right>
      <top style="thin">
        <color auto="1"/>
      </top>
      <bottom style="thin">
        <color auto="1"/>
      </bottom>
      <diagonal/>
    </border>
    <border>
      <left style="double">
        <color auto="1"/>
      </left>
      <right style="thin">
        <color indexed="64"/>
      </right>
      <top style="thin">
        <color indexed="64"/>
      </top>
      <bottom/>
      <diagonal/>
    </border>
    <border>
      <left style="double">
        <color auto="1"/>
      </left>
      <right/>
      <top/>
      <bottom/>
      <diagonal/>
    </border>
    <border>
      <left style="double">
        <color auto="1"/>
      </left>
      <right/>
      <top style="thin">
        <color indexed="64"/>
      </top>
      <bottom/>
      <diagonal/>
    </border>
    <border>
      <left style="double">
        <color auto="1"/>
      </left>
      <right/>
      <top/>
      <bottom style="thin">
        <color auto="1"/>
      </bottom>
      <diagonal/>
    </border>
  </borders>
  <cellStyleXfs count="34">
    <xf numFmtId="0" fontId="0" fillId="0" borderId="0"/>
    <xf numFmtId="9" fontId="7" fillId="0" borderId="0" applyFont="0" applyFill="0" applyBorder="0" applyAlignment="0" applyProtection="0"/>
    <xf numFmtId="167" fontId="7" fillId="0" borderId="0" applyFont="0" applyFill="0" applyBorder="0" applyAlignment="0" applyProtection="0"/>
    <xf numFmtId="166"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6" fillId="2" borderId="1" applyNumberFormat="0" applyProtection="0">
      <alignment horizontal="left" vertical="center"/>
    </xf>
    <xf numFmtId="0" fontId="5" fillId="3" borderId="0" applyNumberFormat="0" applyBorder="0" applyProtection="0">
      <alignment horizontal="center" vertical="center"/>
    </xf>
    <xf numFmtId="0" fontId="5" fillId="4" borderId="0" applyNumberFormat="0" applyBorder="0" applyProtection="0">
      <alignment horizontal="center" vertical="center"/>
    </xf>
    <xf numFmtId="0" fontId="5" fillId="2" borderId="0" applyNumberFormat="0" applyBorder="0" applyProtection="0">
      <alignment horizontal="center" vertical="center" wrapText="1"/>
    </xf>
    <xf numFmtId="0" fontId="5" fillId="2" borderId="0" applyNumberFormat="0" applyBorder="0" applyProtection="0">
      <alignment horizontal="right" vertical="center" wrapText="1"/>
    </xf>
    <xf numFmtId="0" fontId="5" fillId="5" borderId="0" applyNumberFormat="0" applyBorder="0" applyProtection="0">
      <alignment horizontal="center" vertical="center" wrapText="1"/>
    </xf>
    <xf numFmtId="0" fontId="4" fillId="5" borderId="0" applyNumberFormat="0" applyBorder="0" applyProtection="0">
      <alignment horizontal="right" vertical="center" wrapText="1"/>
    </xf>
    <xf numFmtId="49" fontId="4" fillId="0" borderId="0" applyFill="0" applyBorder="0" applyProtection="0">
      <alignment horizontal="left" vertical="center"/>
    </xf>
    <xf numFmtId="0" fontId="5" fillId="0" borderId="0" applyNumberFormat="0" applyFill="0" applyBorder="0" applyProtection="0">
      <alignment horizontal="left" vertical="center"/>
    </xf>
    <xf numFmtId="0" fontId="5" fillId="0" borderId="0" applyNumberFormat="0" applyFill="0" applyBorder="0" applyProtection="0">
      <alignment horizontal="right" vertical="center"/>
    </xf>
    <xf numFmtId="168" fontId="4" fillId="0" borderId="0" applyFill="0" applyBorder="0" applyProtection="0">
      <alignment horizontal="right" vertical="center"/>
    </xf>
    <xf numFmtId="14" fontId="4" fillId="0" borderId="0" applyFill="0" applyBorder="0" applyProtection="0">
      <alignment horizontal="right" vertical="center"/>
    </xf>
    <xf numFmtId="22" fontId="4" fillId="0" borderId="0" applyFill="0" applyBorder="0" applyProtection="0">
      <alignment horizontal="right" vertical="center"/>
    </xf>
    <xf numFmtId="3" fontId="4" fillId="0" borderId="0" applyFill="0" applyBorder="0" applyProtection="0">
      <alignment horizontal="right" vertical="center"/>
    </xf>
    <xf numFmtId="4" fontId="4" fillId="0" borderId="0" applyFill="0" applyBorder="0" applyProtection="0">
      <alignment horizontal="right" vertical="center"/>
    </xf>
    <xf numFmtId="0" fontId="4" fillId="0" borderId="1" applyNumberFormat="0" applyFill="0" applyProtection="0">
      <alignment horizontal="left" vertical="center"/>
    </xf>
    <xf numFmtId="168" fontId="4" fillId="0" borderId="1" applyFill="0" applyProtection="0">
      <alignment horizontal="right" vertical="center"/>
    </xf>
    <xf numFmtId="3" fontId="4" fillId="0" borderId="1" applyFill="0" applyProtection="0">
      <alignment horizontal="right" vertical="center"/>
    </xf>
    <xf numFmtId="4" fontId="4" fillId="0" borderId="1" applyFill="0" applyProtection="0">
      <alignment horizontal="right" vertical="center"/>
    </xf>
    <xf numFmtId="0" fontId="7" fillId="0" borderId="1" applyNumberFormat="0" applyFont="0" applyFill="0" applyAlignment="0" applyProtection="0"/>
    <xf numFmtId="0" fontId="3" fillId="0" borderId="0"/>
    <xf numFmtId="0" fontId="2" fillId="0" borderId="0"/>
    <xf numFmtId="44" fontId="7" fillId="0" borderId="0" applyFont="0" applyFill="0" applyBorder="0" applyAlignment="0" applyProtection="0"/>
    <xf numFmtId="0" fontId="14" fillId="0" borderId="0" applyNumberFormat="0" applyFill="0" applyBorder="0" applyAlignment="0" applyProtection="0"/>
    <xf numFmtId="44" fontId="7" fillId="0" borderId="0" applyFont="0" applyFill="0" applyBorder="0" applyAlignment="0" applyProtection="0"/>
    <xf numFmtId="0" fontId="1" fillId="0" borderId="0"/>
    <xf numFmtId="44" fontId="1" fillId="0" borderId="0" applyFont="0" applyFill="0" applyBorder="0" applyAlignment="0" applyProtection="0"/>
    <xf numFmtId="9" fontId="7" fillId="0" borderId="0" applyFont="0" applyFill="0" applyBorder="0" applyAlignment="0" applyProtection="0"/>
  </cellStyleXfs>
  <cellXfs count="113">
    <xf numFmtId="0" fontId="0" fillId="0" borderId="0" xfId="0"/>
    <xf numFmtId="0" fontId="1" fillId="0" borderId="0" xfId="31"/>
    <xf numFmtId="0" fontId="1" fillId="0" borderId="0" xfId="31" quotePrefix="1"/>
    <xf numFmtId="0" fontId="0" fillId="0" borderId="0" xfId="0" applyAlignment="1">
      <alignment wrapText="1"/>
    </xf>
    <xf numFmtId="0" fontId="20" fillId="12" borderId="3" xfId="0" applyFont="1" applyFill="1" applyBorder="1" applyAlignment="1">
      <alignment horizontal="center" vertical="center" wrapText="1"/>
    </xf>
    <xf numFmtId="0" fontId="20" fillId="12" borderId="2" xfId="0" applyFont="1" applyFill="1" applyBorder="1" applyAlignment="1">
      <alignment horizontal="center" vertical="center" wrapText="1"/>
    </xf>
    <xf numFmtId="0" fontId="0" fillId="0" borderId="7" xfId="0" applyBorder="1" applyAlignment="1">
      <alignment vertical="center" wrapText="1"/>
    </xf>
    <xf numFmtId="0" fontId="0" fillId="0" borderId="1" xfId="0" applyBorder="1" applyAlignment="1">
      <alignment vertical="center"/>
    </xf>
    <xf numFmtId="0" fontId="0" fillId="0" borderId="9" xfId="0" applyBorder="1" applyAlignment="1">
      <alignment vertical="center" wrapText="1"/>
    </xf>
    <xf numFmtId="0" fontId="0" fillId="0" borderId="10" xfId="0" applyBorder="1" applyAlignment="1">
      <alignment vertical="center"/>
    </xf>
    <xf numFmtId="170" fontId="0" fillId="0" borderId="1" xfId="0" applyNumberFormat="1" applyBorder="1" applyAlignment="1">
      <alignment vertical="center"/>
    </xf>
    <xf numFmtId="170" fontId="0" fillId="0" borderId="10" xfId="0" applyNumberFormat="1" applyBorder="1" applyAlignment="1">
      <alignment vertical="center"/>
    </xf>
    <xf numFmtId="0" fontId="0" fillId="0" borderId="2" xfId="0" applyBorder="1" applyAlignment="1">
      <alignment vertical="center"/>
    </xf>
    <xf numFmtId="0" fontId="20" fillId="12" borderId="2" xfId="0" applyFont="1" applyFill="1" applyBorder="1" applyAlignment="1">
      <alignment vertical="center" wrapText="1"/>
    </xf>
    <xf numFmtId="0" fontId="0" fillId="12" borderId="12" xfId="0" applyFill="1" applyBorder="1"/>
    <xf numFmtId="170" fontId="20" fillId="12" borderId="4" xfId="0" applyNumberFormat="1" applyFont="1" applyFill="1" applyBorder="1"/>
    <xf numFmtId="0" fontId="28" fillId="0" borderId="0" xfId="0" applyFont="1" applyAlignment="1">
      <alignment horizontal="justify" vertical="center"/>
    </xf>
    <xf numFmtId="0" fontId="29" fillId="0" borderId="0" xfId="0" applyFont="1" applyAlignment="1">
      <alignment horizontal="justify" vertical="center"/>
    </xf>
    <xf numFmtId="0" fontId="29" fillId="0" borderId="0" xfId="0" applyFont="1" applyAlignment="1" applyProtection="1">
      <alignment horizontal="justify" vertical="center"/>
      <protection locked="0"/>
    </xf>
    <xf numFmtId="169" fontId="16" fillId="0" borderId="16" xfId="0" applyNumberFormat="1" applyFont="1" applyBorder="1" applyAlignment="1" applyProtection="1">
      <alignment vertical="center" wrapText="1"/>
      <protection locked="0"/>
    </xf>
    <xf numFmtId="169" fontId="16" fillId="0" borderId="16" xfId="28" applyNumberFormat="1" applyFont="1" applyBorder="1" applyAlignment="1" applyProtection="1">
      <alignment wrapText="1"/>
      <protection locked="0"/>
    </xf>
    <xf numFmtId="169" fontId="16" fillId="0" borderId="16" xfId="28" applyNumberFormat="1" applyFont="1" applyFill="1" applyBorder="1" applyAlignment="1" applyProtection="1">
      <alignment wrapText="1"/>
      <protection locked="0"/>
    </xf>
    <xf numFmtId="170" fontId="16" fillId="14" borderId="17" xfId="0" applyNumberFormat="1" applyFont="1" applyFill="1" applyBorder="1" applyAlignment="1" applyProtection="1">
      <alignment vertical="center" wrapText="1"/>
      <protection hidden="1"/>
    </xf>
    <xf numFmtId="172" fontId="16" fillId="14" borderId="8" xfId="0" applyNumberFormat="1" applyFont="1" applyFill="1" applyBorder="1" applyAlignment="1" applyProtection="1">
      <alignment vertical="center" wrapText="1"/>
      <protection hidden="1"/>
    </xf>
    <xf numFmtId="172" fontId="16" fillId="14" borderId="8" xfId="28" applyNumberFormat="1" applyFont="1" applyFill="1" applyBorder="1" applyAlignment="1" applyProtection="1">
      <alignment wrapText="1"/>
      <protection hidden="1"/>
    </xf>
    <xf numFmtId="0" fontId="8" fillId="6" borderId="0" xfId="0" applyFont="1" applyFill="1" applyAlignment="1">
      <alignment horizontal="center" wrapText="1"/>
    </xf>
    <xf numFmtId="0" fontId="18" fillId="9" borderId="1" xfId="0" applyFont="1" applyFill="1" applyBorder="1" applyAlignment="1">
      <alignment horizontal="center" vertical="center" wrapText="1"/>
    </xf>
    <xf numFmtId="0" fontId="8" fillId="0" borderId="0" xfId="0" applyFont="1" applyAlignment="1">
      <alignment horizontal="center" wrapText="1"/>
    </xf>
    <xf numFmtId="9" fontId="0" fillId="0" borderId="0" xfId="33" applyFont="1" applyProtection="1"/>
    <xf numFmtId="0" fontId="11" fillId="7" borderId="1" xfId="0" applyFont="1" applyFill="1" applyBorder="1" applyAlignment="1">
      <alignment horizontal="left"/>
    </xf>
    <xf numFmtId="0" fontId="22" fillId="6" borderId="0" xfId="0" applyFont="1" applyFill="1" applyAlignment="1">
      <alignment horizontal="center" vertical="center" wrapText="1"/>
    </xf>
    <xf numFmtId="0" fontId="22" fillId="0" borderId="0" xfId="0" applyFont="1" applyAlignment="1">
      <alignment horizontal="center" vertical="center" wrapText="1"/>
    </xf>
    <xf numFmtId="0" fontId="8" fillId="6" borderId="0" xfId="0" applyFont="1" applyFill="1" applyAlignment="1">
      <alignment horizontal="center" vertical="center" wrapText="1"/>
    </xf>
    <xf numFmtId="0" fontId="18" fillId="9" borderId="5" xfId="0" applyFont="1" applyFill="1" applyBorder="1" applyAlignment="1">
      <alignment horizontal="center" vertical="center" wrapText="1"/>
    </xf>
    <xf numFmtId="0" fontId="18" fillId="9" borderId="16" xfId="0" applyFont="1" applyFill="1" applyBorder="1" applyAlignment="1">
      <alignment horizontal="center" vertical="center" wrapText="1"/>
    </xf>
    <xf numFmtId="172" fontId="18" fillId="9" borderId="8" xfId="0" applyNumberFormat="1" applyFont="1" applyFill="1" applyBorder="1" applyAlignment="1">
      <alignment horizontal="center" vertical="center" wrapText="1"/>
    </xf>
    <xf numFmtId="0" fontId="18" fillId="9" borderId="17" xfId="0" applyFont="1" applyFill="1" applyBorder="1" applyAlignment="1">
      <alignment horizontal="center" vertical="center" wrapText="1"/>
    </xf>
    <xf numFmtId="0" fontId="30" fillId="6" borderId="0" xfId="0" applyFont="1" applyFill="1" applyAlignment="1">
      <alignment horizontal="center" vertical="center"/>
    </xf>
    <xf numFmtId="0" fontId="8" fillId="6" borderId="0" xfId="0" applyFont="1" applyFill="1" applyAlignment="1">
      <alignment horizontal="center" vertical="center"/>
    </xf>
    <xf numFmtId="0" fontId="17" fillId="0" borderId="1" xfId="0" applyFont="1" applyBorder="1" applyAlignment="1">
      <alignment vertical="center" wrapText="1"/>
    </xf>
    <xf numFmtId="169" fontId="16" fillId="14" borderId="1" xfId="0" applyNumberFormat="1" applyFont="1" applyFill="1" applyBorder="1" applyAlignment="1">
      <alignment vertical="center" wrapText="1"/>
    </xf>
    <xf numFmtId="171" fontId="0" fillId="0" borderId="0" xfId="0" applyNumberFormat="1"/>
    <xf numFmtId="0" fontId="19" fillId="6" borderId="0" xfId="0" applyFont="1" applyFill="1" applyAlignment="1">
      <alignment horizontal="center" vertical="center" wrapText="1"/>
    </xf>
    <xf numFmtId="0" fontId="17" fillId="10" borderId="1" xfId="0" applyFont="1" applyFill="1" applyBorder="1" applyAlignment="1">
      <alignment vertical="center" wrapText="1"/>
    </xf>
    <xf numFmtId="169" fontId="16" fillId="14" borderId="1" xfId="28" applyNumberFormat="1" applyFont="1" applyFill="1" applyBorder="1" applyAlignment="1" applyProtection="1">
      <alignment wrapText="1"/>
    </xf>
    <xf numFmtId="0" fontId="8" fillId="0" borderId="0" xfId="0" applyFont="1" applyAlignment="1">
      <alignment horizontal="center" vertical="center" wrapText="1"/>
    </xf>
    <xf numFmtId="44" fontId="18" fillId="9" borderId="16" xfId="28" applyFont="1" applyFill="1" applyBorder="1" applyAlignment="1" applyProtection="1">
      <alignment horizontal="center" vertical="center" wrapText="1"/>
    </xf>
    <xf numFmtId="44" fontId="18" fillId="9" borderId="1" xfId="28" applyFont="1" applyFill="1" applyBorder="1" applyAlignment="1" applyProtection="1">
      <alignment horizontal="center" vertical="center" wrapText="1"/>
    </xf>
    <xf numFmtId="172" fontId="18" fillId="9" borderId="8" xfId="28" applyNumberFormat="1" applyFont="1" applyFill="1" applyBorder="1" applyAlignment="1" applyProtection="1">
      <alignment horizontal="center" vertical="center" wrapText="1"/>
    </xf>
    <xf numFmtId="44" fontId="18" fillId="9" borderId="17" xfId="28" applyFont="1" applyFill="1" applyBorder="1" applyAlignment="1" applyProtection="1">
      <alignment horizontal="center" vertical="center" wrapText="1"/>
    </xf>
    <xf numFmtId="0" fontId="19" fillId="0" borderId="0" xfId="0" applyFont="1" applyAlignment="1">
      <alignment horizontal="center" wrapText="1"/>
    </xf>
    <xf numFmtId="170" fontId="0" fillId="0" borderId="0" xfId="0" applyNumberFormat="1"/>
    <xf numFmtId="0" fontId="28" fillId="0" borderId="0" xfId="0" applyFont="1" applyAlignment="1" applyProtection="1">
      <alignment horizontal="justify"/>
      <protection locked="0"/>
    </xf>
    <xf numFmtId="0" fontId="24" fillId="11" borderId="9" xfId="0" applyFont="1" applyFill="1" applyBorder="1" applyAlignment="1">
      <alignment horizontal="right" vertical="center"/>
    </xf>
    <xf numFmtId="5" fontId="26" fillId="11" borderId="3" xfId="28" applyNumberFormat="1" applyFont="1" applyFill="1" applyBorder="1" applyAlignment="1">
      <alignment horizontal="right" vertical="center"/>
    </xf>
    <xf numFmtId="170" fontId="0" fillId="0" borderId="8" xfId="0" applyNumberFormat="1" applyBorder="1" applyAlignment="1">
      <alignment vertical="center"/>
    </xf>
    <xf numFmtId="170" fontId="0" fillId="0" borderId="11" xfId="0" applyNumberFormat="1" applyBorder="1" applyAlignment="1">
      <alignment vertical="center"/>
    </xf>
    <xf numFmtId="170" fontId="0" fillId="0" borderId="18" xfId="0" applyNumberFormat="1" applyBorder="1" applyAlignment="1">
      <alignment vertical="center"/>
    </xf>
    <xf numFmtId="170" fontId="0" fillId="0" borderId="19" xfId="0" applyNumberFormat="1" applyBorder="1" applyAlignment="1">
      <alignment vertical="center"/>
    </xf>
    <xf numFmtId="0" fontId="0" fillId="0" borderId="20" xfId="0" applyBorder="1"/>
    <xf numFmtId="0" fontId="20" fillId="12" borderId="21" xfId="0" applyFont="1" applyFill="1" applyBorder="1" applyAlignment="1">
      <alignment horizontal="center" vertical="center" wrapText="1"/>
    </xf>
    <xf numFmtId="170" fontId="20" fillId="12" borderId="22" xfId="0" applyNumberFormat="1" applyFont="1" applyFill="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11" fillId="7" borderId="8" xfId="0" applyFont="1" applyFill="1" applyBorder="1" applyAlignment="1">
      <alignment horizontal="left"/>
    </xf>
    <xf numFmtId="0" fontId="11" fillId="7" borderId="7" xfId="0" applyFont="1" applyFill="1" applyBorder="1" applyAlignment="1">
      <alignment horizontal="left"/>
    </xf>
    <xf numFmtId="0" fontId="23" fillId="8" borderId="8" xfId="0" applyFont="1" applyFill="1" applyBorder="1" applyAlignment="1">
      <alignment horizontal="center" vertical="center" wrapText="1"/>
    </xf>
    <xf numFmtId="0" fontId="23" fillId="8" borderId="15" xfId="0" applyFont="1" applyFill="1" applyBorder="1" applyAlignment="1">
      <alignment horizontal="center" vertical="center" wrapText="1"/>
    </xf>
    <xf numFmtId="0" fontId="23" fillId="8" borderId="7" xfId="0" applyFont="1" applyFill="1" applyBorder="1" applyAlignment="1">
      <alignment horizontal="center" vertical="center" wrapText="1"/>
    </xf>
    <xf numFmtId="0" fontId="12" fillId="0" borderId="8" xfId="0" applyFont="1" applyBorder="1" applyAlignment="1">
      <alignment horizontal="center"/>
    </xf>
    <xf numFmtId="0" fontId="12" fillId="0" borderId="15" xfId="0" applyFont="1" applyBorder="1" applyAlignment="1">
      <alignment horizontal="center"/>
    </xf>
    <xf numFmtId="0" fontId="12" fillId="0" borderId="7" xfId="0" applyFont="1" applyBorder="1" applyAlignment="1">
      <alignment horizontal="center"/>
    </xf>
    <xf numFmtId="0" fontId="17" fillId="0" borderId="8" xfId="0" applyFont="1" applyBorder="1" applyAlignment="1">
      <alignment vertical="center" wrapText="1"/>
    </xf>
    <xf numFmtId="0" fontId="17" fillId="0" borderId="15" xfId="0" applyFont="1" applyBorder="1" applyAlignment="1">
      <alignment vertical="center" wrapText="1"/>
    </xf>
    <xf numFmtId="0" fontId="18" fillId="9" borderId="8" xfId="0" applyFont="1" applyFill="1" applyBorder="1" applyAlignment="1">
      <alignment horizontal="center" vertical="center" wrapText="1"/>
    </xf>
    <xf numFmtId="0" fontId="18" fillId="9" borderId="15" xfId="0" applyFont="1" applyFill="1" applyBorder="1" applyAlignment="1">
      <alignment horizontal="center" vertical="center" wrapText="1"/>
    </xf>
    <xf numFmtId="0" fontId="17" fillId="10" borderId="8" xfId="0" applyFont="1" applyFill="1" applyBorder="1" applyAlignment="1">
      <alignment vertical="center" wrapText="1"/>
    </xf>
    <xf numFmtId="0" fontId="17" fillId="10" borderId="15" xfId="0" applyFont="1" applyFill="1" applyBorder="1" applyAlignment="1">
      <alignment vertical="center" wrapText="1"/>
    </xf>
    <xf numFmtId="0" fontId="0" fillId="13" borderId="0" xfId="0" applyFill="1" applyAlignment="1">
      <alignment horizontal="left" vertical="center" wrapText="1"/>
    </xf>
    <xf numFmtId="0" fontId="8" fillId="13" borderId="0" xfId="0" applyFont="1" applyFill="1" applyAlignment="1">
      <alignment horizontal="left" vertical="center" wrapText="1"/>
    </xf>
    <xf numFmtId="0" fontId="12" fillId="0" borderId="8"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7" xfId="0" applyFont="1" applyBorder="1" applyAlignment="1">
      <alignment horizontal="center" vertical="center" wrapText="1"/>
    </xf>
    <xf numFmtId="0" fontId="13" fillId="0" borderId="8" xfId="0" applyFont="1" applyBorder="1" applyAlignment="1">
      <alignment horizontal="center" vertical="center"/>
    </xf>
    <xf numFmtId="0" fontId="13" fillId="0" borderId="15" xfId="0" applyFont="1" applyBorder="1" applyAlignment="1">
      <alignment horizontal="center" vertical="center"/>
    </xf>
    <xf numFmtId="0" fontId="13" fillId="0" borderId="7" xfId="0" applyFont="1" applyBorder="1" applyAlignment="1">
      <alignment horizontal="center" vertical="center"/>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9" fillId="0" borderId="6"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8" xfId="0" applyFont="1" applyBorder="1" applyAlignment="1">
      <alignment horizontal="center" vertical="center"/>
    </xf>
    <xf numFmtId="0" fontId="10" fillId="0" borderId="15" xfId="0" applyFont="1" applyBorder="1" applyAlignment="1">
      <alignment horizontal="center" vertical="center"/>
    </xf>
    <xf numFmtId="0" fontId="10" fillId="0" borderId="7" xfId="0" applyFont="1" applyBorder="1" applyAlignment="1">
      <alignment horizontal="center" vertical="center"/>
    </xf>
    <xf numFmtId="0" fontId="11" fillId="0" borderId="8" xfId="0" applyFont="1" applyBorder="1" applyAlignment="1" applyProtection="1">
      <alignment horizontal="center"/>
      <protection locked="0"/>
    </xf>
    <xf numFmtId="0" fontId="11" fillId="0" borderId="15" xfId="0" applyFont="1" applyBorder="1" applyAlignment="1" applyProtection="1">
      <alignment horizontal="center"/>
      <protection locked="0"/>
    </xf>
    <xf numFmtId="0" fontId="11" fillId="0" borderId="7" xfId="0" applyFont="1" applyBorder="1" applyAlignment="1" applyProtection="1">
      <alignment horizontal="center"/>
      <protection locked="0"/>
    </xf>
    <xf numFmtId="0" fontId="27" fillId="8" borderId="8" xfId="0" applyFont="1" applyFill="1" applyBorder="1" applyAlignment="1">
      <alignment horizontal="center"/>
    </xf>
    <xf numFmtId="0" fontId="27" fillId="8" borderId="15" xfId="0" applyFont="1" applyFill="1" applyBorder="1" applyAlignment="1">
      <alignment horizontal="center"/>
    </xf>
    <xf numFmtId="0" fontId="27" fillId="8" borderId="7" xfId="0" applyFont="1" applyFill="1" applyBorder="1" applyAlignment="1">
      <alignment horizontal="center"/>
    </xf>
    <xf numFmtId="0" fontId="29" fillId="0" borderId="0" xfId="0" applyFont="1" applyAlignment="1" applyProtection="1">
      <alignment horizontal="left" vertical="center"/>
      <protection locked="0"/>
    </xf>
    <xf numFmtId="0" fontId="31" fillId="13" borderId="0" xfId="0" applyFont="1" applyFill="1" applyAlignment="1">
      <alignment horizontal="left" vertical="center" wrapText="1"/>
    </xf>
    <xf numFmtId="0" fontId="25" fillId="12" borderId="11" xfId="0" applyFont="1" applyFill="1" applyBorder="1" applyAlignment="1">
      <alignment horizontal="center" vertical="center"/>
    </xf>
    <xf numFmtId="0" fontId="25" fillId="12" borderId="12" xfId="0" applyFont="1" applyFill="1" applyBorder="1" applyAlignment="1">
      <alignment horizontal="center" vertical="center"/>
    </xf>
    <xf numFmtId="0" fontId="25" fillId="12" borderId="6" xfId="0" applyFont="1" applyFill="1" applyBorder="1" applyAlignment="1">
      <alignment horizontal="center" vertical="center"/>
    </xf>
    <xf numFmtId="0" fontId="25" fillId="12" borderId="4" xfId="0" applyFont="1" applyFill="1" applyBorder="1" applyAlignment="1">
      <alignment horizontal="center" vertical="center"/>
    </xf>
    <xf numFmtId="0" fontId="21" fillId="12" borderId="12" xfId="0" applyFont="1" applyFill="1" applyBorder="1" applyAlignment="1">
      <alignment horizontal="center" vertical="center"/>
    </xf>
    <xf numFmtId="0" fontId="21" fillId="12" borderId="4" xfId="0" applyFont="1" applyFill="1" applyBorder="1" applyAlignment="1">
      <alignment horizontal="center" vertical="center"/>
    </xf>
    <xf numFmtId="0" fontId="24" fillId="0" borderId="1" xfId="0" applyFont="1" applyBorder="1"/>
  </cellXfs>
  <cellStyles count="34">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Currency 2" xfId="30" xr:uid="{00000000-0005-0000-0000-000009000000}"/>
    <cellStyle name="DateStyle" xfId="17" xr:uid="{00000000-0005-0000-0000-00000A000000}"/>
    <cellStyle name="DateTimeStyle" xfId="18" xr:uid="{00000000-0005-0000-0000-00000B000000}"/>
    <cellStyle name="Decimal" xfId="20" xr:uid="{00000000-0005-0000-0000-00000C000000}"/>
    <cellStyle name="DecimalWithBorder" xfId="24" xr:uid="{00000000-0005-0000-0000-00000D000000}"/>
    <cellStyle name="EuroCurrency" xfId="16" xr:uid="{00000000-0005-0000-0000-00000E000000}"/>
    <cellStyle name="EuroCurrencyWithBorder" xfId="22" xr:uid="{00000000-0005-0000-0000-00000F000000}"/>
    <cellStyle name="HeaderStyle" xfId="7" xr:uid="{00000000-0005-0000-0000-000010000000}"/>
    <cellStyle name="HeaderSubTop" xfId="11" xr:uid="{00000000-0005-0000-0000-000011000000}"/>
    <cellStyle name="HeaderSubTopNoBold" xfId="12" xr:uid="{00000000-0005-0000-0000-000012000000}"/>
    <cellStyle name="HeaderTopBuyer" xfId="8" xr:uid="{00000000-0005-0000-0000-000013000000}"/>
    <cellStyle name="HeaderTopStyle" xfId="9" xr:uid="{00000000-0005-0000-0000-000014000000}"/>
    <cellStyle name="HeaderTopStyleAlignRight" xfId="10" xr:uid="{00000000-0005-0000-0000-000015000000}"/>
    <cellStyle name="Hipervínculo 2" xfId="29" xr:uid="{00000000-0005-0000-0000-000016000000}"/>
    <cellStyle name="MainTitle" xfId="6" xr:uid="{00000000-0005-0000-0000-000017000000}"/>
    <cellStyle name="Moneda" xfId="28" builtinId="4"/>
    <cellStyle name="Moneda 2" xfId="32" xr:uid="{00000000-0005-0000-0000-000019000000}"/>
    <cellStyle name="Normal" xfId="0" builtinId="0"/>
    <cellStyle name="Normal 2" xfId="26" xr:uid="{00000000-0005-0000-0000-00001B000000}"/>
    <cellStyle name="Normal 3" xfId="27" xr:uid="{00000000-0005-0000-0000-00001C000000}"/>
    <cellStyle name="Normal 4" xfId="31" xr:uid="{00000000-0005-0000-0000-00001D000000}"/>
    <cellStyle name="Numeric" xfId="19" xr:uid="{00000000-0005-0000-0000-00001E000000}"/>
    <cellStyle name="NumericWithBorder" xfId="23" xr:uid="{00000000-0005-0000-0000-00001F000000}"/>
    <cellStyle name="Percent" xfId="1" xr:uid="{00000000-0005-0000-0000-000020000000}"/>
    <cellStyle name="Porcentaje" xfId="33" builtinId="5"/>
  </cellStyles>
  <dxfs count="41">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alignment vertical="center" textRotation="0" indent="0" justifyLastLine="0" shrinkToFit="0" readingOrder="0"/>
      <border diagonalUp="0" diagonalDown="0" outline="0">
        <left style="thin">
          <color auto="1"/>
        </left>
        <right style="thin">
          <color indexed="64"/>
        </right>
        <top style="thin">
          <color indexed="64"/>
        </top>
        <bottom style="thin">
          <color indexed="64"/>
        </bottom>
      </border>
    </dxf>
    <dxf>
      <numFmt numFmtId="170" formatCode="_-[$$-240A]\ * #,##0_-;\-[$$-240A]\ * #,##0_-;_-[$$-240A]\ * &quot;-&quot;_-;_-@_-"/>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70" formatCode="_-[$$-240A]\ * #,##0_-;\-[$$-240A]\ * #,##0_-;_-[$$-240A]\ * &quot;-&quot;_-;_-@_-"/>
      <alignment vertical="center" textRotation="0" indent="0" justifyLastLine="0" shrinkToFit="0" readingOrder="0"/>
      <border diagonalUp="0" diagonalDown="0">
        <left style="double">
          <color auto="1"/>
        </left>
        <right style="thin">
          <color indexed="64"/>
        </right>
        <top style="thin">
          <color indexed="64"/>
        </top>
        <bottom style="thin">
          <color indexed="64"/>
        </bottom>
        <vertic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alignment vertical="center" textRotation="0" indent="0" justifyLastLine="0" shrinkToFit="0" readingOrder="0"/>
      <border diagonalUp="0" diagonalDown="0" outline="0">
        <left style="thin">
          <color auto="1"/>
        </left>
        <right style="thin">
          <color auto="1"/>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70" formatCode="_-[$$-240A]\ * #,##0_-;\-[$$-240A]\ * #,##0_-;_-[$$-240A]\ * &quot;-&quot;_-;_-@_-"/>
      <alignment vertical="center" textRotation="0" indent="0" justifyLastLine="0" shrinkToFit="0" readingOrder="0"/>
      <border diagonalUp="0" diagonalDown="0">
        <left style="thin">
          <color auto="1"/>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70" formatCode="_-[$$-240A]\ * #,##0_-;\-[$$-240A]\ * #,##0_-;_-[$$-240A]\ * &quot;-&quot;_-;_-@_-"/>
      <alignment vertical="center" textRotation="0" indent="0" justifyLastLine="0" shrinkToFit="0" readingOrder="0"/>
      <border diagonalUp="0" diagonalDown="0">
        <left style="double">
          <color auto="1"/>
        </left>
        <right style="thin">
          <color auto="1"/>
        </right>
        <top style="thin">
          <color indexed="64"/>
        </top>
        <bottom style="thin">
          <color indexed="64"/>
        </bottom>
        <vertic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70" formatCode="_-[$$-240A]\ * #,##0_-;\-[$$-240A]\ * #,##0_-;_-[$$-240A]\ * &quot;-&quot;_-;_-@_-"/>
      <alignment vertical="center" textRotation="0" indent="0" justifyLastLine="0" shrinkToFit="0" readingOrder="0"/>
      <border diagonalUp="0" diagonalDown="0">
        <left style="thin">
          <color auto="1"/>
        </left>
        <right style="thin">
          <color auto="1"/>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70" formatCode="_-[$$-240A]\ * #,##0_-;\-[$$-240A]\ * #,##0_-;_-[$$-240A]\ * &quot;-&quot;_-;_-@_-"/>
      <alignment vertical="center" textRotation="0" indent="0" justifyLastLine="0" shrinkToFit="0" readingOrder="0"/>
      <border diagonalUp="0" diagonalDown="0">
        <left style="thin">
          <color indexed="64"/>
        </left>
        <right style="thin">
          <color auto="1"/>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alignmen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alignment horizontal="general" vertical="center" textRotation="0" wrapText="1" indent="0" justifyLastLine="0" shrinkToFit="0" readingOrder="0"/>
      <border diagonalUp="0" diagonalDown="0" outline="0">
        <left/>
        <right style="thin">
          <color indexed="64"/>
        </right>
        <top style="thin">
          <color indexed="64"/>
        </top>
        <bottom/>
      </border>
    </dxf>
    <dxf>
      <alignment horizontal="general" vertical="center" textRotation="0" wrapText="1" indent="0" justifyLastLine="0" shrinkToFit="0" readingOrder="0"/>
      <border diagonalUp="0" diagonalDown="0" outline="0">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0" formatCode="General"/>
      <alignment vertical="center" textRotation="0" indent="0" justifyLastLine="0" shrinkToFit="0" readingOrder="0"/>
      <border diagonalUp="0" diagonalDown="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border>
        <bottom style="thin">
          <color indexed="64"/>
        </bottom>
      </border>
    </dxf>
    <dxf>
      <font>
        <b/>
      </font>
      <fill>
        <patternFill patternType="solid">
          <fgColor indexed="64"/>
          <bgColor theme="0" tint="-0.249977111117893"/>
        </patternFill>
      </fill>
      <alignment horizontal="general" vertical="center" textRotation="0" wrapText="1" indent="0" justifyLastLine="0" shrinkToFit="0" readingOrder="0"/>
      <border diagonalUp="0" diagonalDown="0" outline="0">
        <left style="thin">
          <color indexed="64"/>
        </left>
        <right style="thin">
          <color indexed="64"/>
        </right>
        <top/>
        <bottom/>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fill>
        <patternFill patternType="none">
          <fgColor indexed="64"/>
          <bgColor indexed="65"/>
        </patternFill>
      </fil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949636</xdr:colOff>
      <xdr:row>3</xdr:row>
      <xdr:rowOff>232410</xdr:rowOff>
    </xdr:to>
    <xdr:pic>
      <xdr:nvPicPr>
        <xdr:cNvPr id="2" name="Imagen 2" descr="../../../../../Users/macintosh/Documents/201+/SED/LIBRERIA%20">
          <a:extLst>
            <a:ext uri="{FF2B5EF4-FFF2-40B4-BE49-F238E27FC236}">
              <a16:creationId xmlns:a16="http://schemas.microsoft.com/office/drawing/2014/main" id="{F4E72655-EDAB-4428-9256-D9DDB7456E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856" t="17500" r="41965" b="20056"/>
        <a:stretch>
          <a:fillRect/>
        </a:stretch>
      </xdr:blipFill>
      <xdr:spPr bwMode="auto">
        <a:xfrm>
          <a:off x="638175" y="171450"/>
          <a:ext cx="928681"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1</xdr:row>
      <xdr:rowOff>47624</xdr:rowOff>
    </xdr:from>
    <xdr:to>
      <xdr:col>13</xdr:col>
      <xdr:colOff>185892</xdr:colOff>
      <xdr:row>4</xdr:row>
      <xdr:rowOff>34289</xdr:rowOff>
    </xdr:to>
    <xdr:pic>
      <xdr:nvPicPr>
        <xdr:cNvPr id="3" name="Imagen 2" descr="../../../../../Users/macintosh/Documents/201+/SED/LIBRERIA%20">
          <a:extLst>
            <a:ext uri="{FF2B5EF4-FFF2-40B4-BE49-F238E27FC236}">
              <a16:creationId xmlns:a16="http://schemas.microsoft.com/office/drawing/2014/main" id="{6469AD6F-9D9F-4054-99DD-34336D01D4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7996" t="25215" r="37817" b="26015"/>
        <a:stretch>
          <a:fillRect/>
        </a:stretch>
      </xdr:blipFill>
      <xdr:spPr bwMode="auto">
        <a:xfrm>
          <a:off x="15782925" y="219074"/>
          <a:ext cx="1751802" cy="784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24</xdr:row>
      <xdr:rowOff>0</xdr:rowOff>
    </xdr:from>
    <xdr:to>
      <xdr:col>9</xdr:col>
      <xdr:colOff>541020</xdr:colOff>
      <xdr:row>31</xdr:row>
      <xdr:rowOff>0</xdr:rowOff>
    </xdr:to>
    <xdr:sp macro="" textlink="">
      <xdr:nvSpPr>
        <xdr:cNvPr id="2" name="CuadroTexto 1">
          <a:extLst>
            <a:ext uri="{FF2B5EF4-FFF2-40B4-BE49-F238E27FC236}">
              <a16:creationId xmlns:a16="http://schemas.microsoft.com/office/drawing/2014/main" id="{29350720-EC16-4B1B-ABBA-E5E5D618BC99}"/>
            </a:ext>
          </a:extLst>
        </xdr:cNvPr>
        <xdr:cNvSpPr txBox="1"/>
      </xdr:nvSpPr>
      <xdr:spPr>
        <a:xfrm>
          <a:off x="10873740" y="4213860"/>
          <a:ext cx="541020" cy="6248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800" b="1"/>
            <a:t>=</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_Borrador_PT" displayName="Tbl_Borrador_PT" ref="A1:M60" totalsRowShown="0">
  <autoFilter ref="A1:M60" xr:uid="{00000000-0009-0000-0100-000001000000}"/>
  <tableColumns count="13">
    <tableColumn id="1" xr3:uid="{00000000-0010-0000-0000-000001000000}" name="EQUIPO REDES"/>
    <tableColumn id="2" xr3:uid="{00000000-0010-0000-0000-000002000000}" name="CANTIDAD / SERVICIOS"/>
    <tableColumn id="3" xr3:uid="{00000000-0010-0000-0000-000003000000}" name="COSTO INSTALACION_PUT"/>
    <tableColumn id="4" xr3:uid="{00000000-0010-0000-0000-000004000000}" name="COSTO MENSUAL_PUT"/>
    <tableColumn id="5" xr3:uid="{00000000-0010-0000-0000-000005000000}" name="COSTO TOTAL INSTALACION"/>
    <tableColumn id="6" xr3:uid="{00000000-0010-0000-0000-000006000000}" name="COSTO TOTAL MENSUAL"/>
    <tableColumn id="7" xr3:uid="{00000000-0010-0000-0000-000007000000}" name="TIEMPO MESES"/>
    <tableColumn id="8" xr3:uid="{00000000-0010-0000-0000-000008000000}" name="COSTO TOTAL ZONA"/>
    <tableColumn id="9" xr3:uid="{00000000-0010-0000-0000-000009000000}" name="TIPO SEDE"/>
    <tableColumn id="10" xr3:uid="{00000000-0010-0000-0000-00000A000000}" name="OBSERVACION"/>
    <tableColumn id="11" xr3:uid="{00000000-0010-0000-0000-00000B000000}" name="ZONA"/>
    <tableColumn id="12" xr3:uid="{00000000-0010-0000-0000-00000C000000}" name="Rev01" dataDxfId="40">
      <calculatedColumnFormula>COUNTIF(Tbl_Borrador_PT[EQUIPO REDES],Tbl_Borrador_PT[[#This Row],[EQUIPO REDES]])</calculatedColumnFormula>
    </tableColumn>
    <tableColumn id="13" xr3:uid="{00000000-0010-0000-0000-00000D000000}" name="Rev02" dataDxfId="39">
      <calculatedColumnFormula>Tbl_Borrador_PT[[#This Row],[COSTO INSTALACION_PUT]]&amp;"/"&amp;Tbl_Borrador_PT[[#This Row],[COSTO MENSUAL_PUT]]</calculatedColumnFormula>
    </tableColumn>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Ind_Columnas_Cot" displayName="Ind_Columnas_Cot" ref="U1:X4" totalsRowShown="0" headerRowCellStyle="Normal 4" dataCellStyle="Normal 4">
  <autoFilter ref="U1:X4" xr:uid="{00000000-0009-0000-0100-000003000000}"/>
  <tableColumns count="4">
    <tableColumn id="1" xr3:uid="{00000000-0010-0000-0100-000001000000}" name="Zona" dataCellStyle="Normal 4"/>
    <tableColumn id="4" xr3:uid="{00000000-0010-0000-0100-000004000000}" name="Dir_Celda" dataDxfId="38">
      <calculatedColumnFormula>'Valores Unitarios'!$A$1</calculatedColumnFormula>
    </tableColumn>
    <tableColumn id="2" xr3:uid="{00000000-0010-0000-0100-000002000000}" name="Dir_Instalacion" dataDxfId="37" dataCellStyle="Normal 4">
      <calculatedColumnFormula>SUBSTITUTE(SUBSTITUTE(_xlfn.FORMULATEXT(Ind_Columnas_Cot[[#This Row],[Dir_Celda]]),"=",""),"$A$1","")&amp;"G:G"</calculatedColumnFormula>
    </tableColumn>
    <tableColumn id="3" xr3:uid="{00000000-0010-0000-0100-000003000000}" name="Dir_Mensualidad" dataDxfId="36" dataCellStyle="Normal 4">
      <calculatedColumnFormula>SUBSTITUTE(SUBSTITUTE(_xlfn.FORMULATEXT(Ind_Columnas_Cot[[#This Row],[Dir_Celda]]),"=",""),"$A$1","")&amp;"K:K"</calculatedColumnFormula>
    </tableColumn>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2000000}" name="Tbl_Precio_Techo" displayName="Tbl_Precio_Techo" ref="AB1:AS381" totalsRowShown="0" headerRowCellStyle="Normal 4" dataCellStyle="Normal 4">
  <autoFilter ref="AB1:AS381" xr:uid="{00000000-0009-0000-0100-000006000000}"/>
  <tableColumns count="18">
    <tableColumn id="1" xr3:uid="{00000000-0010-0000-0200-000001000000}" name="Item" dataCellStyle="Normal 4"/>
    <tableColumn id="2" xr3:uid="{00000000-0010-0000-0200-000002000000}" name="EQUIPO REDES" dataCellStyle="Normal 4"/>
    <tableColumn id="3" xr3:uid="{00000000-0010-0000-0200-000003000000}" name="PT INSTALACION / EQUIPO" dataCellStyle="Normal 4"/>
    <tableColumn id="4" xr3:uid="{00000000-0010-0000-0200-000004000000}" name="PT VR UN MENSUAL IVA" dataCellStyle="Normal 4"/>
    <tableColumn id="7" xr3:uid="{00000000-0010-0000-0200-000007000000}" name="Zona" dataCellStyle="Normal 4"/>
    <tableColumn id="8" xr3:uid="{00000000-0010-0000-0200-000008000000}" name="KLlave01" dataDxfId="35" dataCellStyle="Normal 4">
      <calculatedColumnFormula>Tbl_Precio_Techo[[#This Row],[Zona]]&amp;"/"&amp;Tbl_Precio_Techo[[#This Row],[Item]]</calculatedColumnFormula>
    </tableColumn>
    <tableColumn id="10" xr3:uid="{00000000-0010-0000-0200-00000A000000}" name="Item Old" dataCellStyle="Normal 4"/>
    <tableColumn id="11" xr3:uid="{00000000-0010-0000-0200-00000B000000}" name="Item New" dataCellStyle="Normal 4"/>
    <tableColumn id="9" xr3:uid="{00000000-0010-0000-0200-000009000000}" name="Etq01" dataDxfId="34" dataCellStyle="Normal 4"/>
    <tableColumn id="5" xr3:uid="{00000000-0010-0000-0200-000005000000}" name="Rev01" dataDxfId="33" dataCellStyle="Normal 4"/>
    <tableColumn id="6" xr3:uid="{00000000-0010-0000-0200-000006000000}" name="Rev02" dataDxfId="32" dataCellStyle="Normal 4">
      <calculatedColumnFormula>COUNTIF(Tbl_Precio_Techo[EQUIPO REDES],Tbl_Precio_Techo[[#This Row],[EQUIPO REDES]])</calculatedColumnFormula>
    </tableColumn>
    <tableColumn id="12" xr3:uid="{00000000-0010-0000-0200-00000C000000}" name="PT INSTALACION / EQUIPO_Old" dataDxfId="31" dataCellStyle="Normal 4"/>
    <tableColumn id="13" xr3:uid="{00000000-0010-0000-0200-00000D000000}" name="PT VR UN MENSUAL IVA_Old" dataDxfId="30" dataCellStyle="Normal 4"/>
    <tableColumn id="14" xr3:uid="{00000000-0010-0000-0200-00000E000000}" name="PT INSTALACION / EQUIPO_New" dataDxfId="29" dataCellStyle="Normal 4"/>
    <tableColumn id="15" xr3:uid="{00000000-0010-0000-0200-00000F000000}" name="PT VR UN MENSUAL IVA_New" dataDxfId="28" dataCellStyle="Normal 4"/>
    <tableColumn id="16" xr3:uid="{55940CA4-5236-45AF-9528-BB9DDAD07138}" name="Aux_PT INSTALACION / EQUIPO" dataDxfId="27" dataCellStyle="Normal 4">
      <calculatedColumnFormula>Tbl_Precio_Techo[[#This Row],[PT INSTALACION / EQUIPO]]</calculatedColumnFormula>
    </tableColumn>
    <tableColumn id="17" xr3:uid="{460B3186-6097-4685-A246-48555BAAFADF}" name="Aux_PT VR UN MENSUAL IVA" dataDxfId="26" dataCellStyle="Normal 4">
      <calculatedColumnFormula>Tbl_Precio_Techo[[#This Row],[PT VR UN MENSUAL IVA]]</calculatedColumnFormula>
    </tableColumn>
    <tableColumn id="18" xr3:uid="{4CBC42AE-47C0-43E6-A587-045B29ABF0D0}" name="Notas" dataDxfId="25" dataCellStyle="Normal 4"/>
  </tableColumns>
  <tableStyleInfo name="TableStyleLight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4000000}" name="Tbl_Comp_ZN" displayName="Tbl_Comp_ZN" ref="A5:J24" headerRowDxfId="24" dataDxfId="22" headerRowBorderDxfId="23" tableBorderDxfId="21" totalsRowBorderDxfId="20">
  <autoFilter ref="A5:J24" xr:uid="{00000000-0009-0000-0100-000002000000}"/>
  <tableColumns count="10">
    <tableColumn id="13" xr3:uid="{00000000-0010-0000-0400-00000D000000}" name="Item" totalsRowLabel="Total" dataDxfId="19" totalsRowDxfId="18"/>
    <tableColumn id="1" xr3:uid="{00000000-0010-0000-0400-000001000000}" name="EQUIPO REDES" dataDxfId="17" totalsRowDxfId="16"/>
    <tableColumn id="2" xr3:uid="{00000000-0010-0000-0400-000002000000}" name="SERVICIOS / CANTIDAD" dataDxfId="15" totalsRowDxfId="14"/>
    <tableColumn id="3" xr3:uid="{00000000-0010-0000-0400-000003000000}" name="COSTO INSTALACION" dataDxfId="13" totalsRowDxfId="12">
      <calculatedColumnFormula>VLOOKUP(Tbl_Comp_ZN[[#This Row],[Item]],'Valores Unitarios'!B:K,6,0)</calculatedColumnFormula>
    </tableColumn>
    <tableColumn id="4" xr3:uid="{00000000-0010-0000-0400-000004000000}" name="COSTO MENSUAL" dataDxfId="11" totalsRowDxfId="10">
      <calculatedColumnFormula>VLOOKUP(Tbl_Comp_ZN[[#This Row],[Item]],'Valores Unitarios'!B:K,10,0)</calculatedColumnFormula>
    </tableColumn>
    <tableColumn id="5" xr3:uid="{00000000-0010-0000-0400-000005000000}" name="COSTO TOTAL INSTALACION" dataDxfId="9" totalsRowDxfId="8">
      <calculatedColumnFormula>IFERROR(Tbl_Comp_ZN[[#This Row],[SERVICIOS / CANTIDAD]]*Tbl_Comp_ZN[[#This Row],[COSTO INSTALACION]],"")</calculatedColumnFormula>
    </tableColumn>
    <tableColumn id="6" xr3:uid="{00000000-0010-0000-0400-000006000000}" name="COSTO TOTAL MENSUAL" dataDxfId="7" totalsRowDxfId="6">
      <calculatedColumnFormula>IFERROR(Tbl_Comp_ZN[[#This Row],[SERVICIOS / CANTIDAD]]*Tbl_Comp_ZN[[#This Row],[COSTO MENSUAL]],"")</calculatedColumnFormula>
    </tableColumn>
    <tableColumn id="7" xr3:uid="{00000000-0010-0000-0400-000007000000}" name="TIEMPO MESES" dataDxfId="5" totalsRowDxfId="4"/>
    <tableColumn id="8" xr3:uid="{00000000-0010-0000-0400-000008000000}" name="COSTO TOTAL SERVICIO" totalsRowFunction="sum" dataDxfId="3" totalsRowDxfId="2">
      <calculatedColumnFormula>IFERROR(ROUND(Tbl_Comp_ZN[[#This Row],[COSTO TOTAL MENSUAL]]*Tbl_Comp_ZN[[#This Row],[TIEMPO MESES]],0),"")</calculatedColumnFormula>
    </tableColumn>
    <tableColumn id="9" xr3:uid="{00000000-0010-0000-0400-000009000000}" name="NIVEL ENTIDAD" dataDxfId="1" totalsRow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391"/>
  <sheetViews>
    <sheetView topLeftCell="AD1" workbookViewId="0">
      <selection activeCell="AS1" sqref="AS1"/>
    </sheetView>
  </sheetViews>
  <sheetFormatPr baseColWidth="10" defaultColWidth="11.5703125" defaultRowHeight="15" x14ac:dyDescent="0.25"/>
  <cols>
    <col min="1" max="1" width="15.140625" style="1" customWidth="1"/>
    <col min="2" max="2" width="21.7109375" style="1" customWidth="1"/>
    <col min="3" max="3" width="24.5703125" style="1" customWidth="1"/>
    <col min="4" max="4" width="21.5703125" style="1" customWidth="1"/>
    <col min="5" max="5" width="26" style="1" customWidth="1"/>
    <col min="6" max="6" width="23" style="1" customWidth="1"/>
    <col min="7" max="7" width="15.28515625" style="1" customWidth="1"/>
    <col min="8" max="8" width="19.42578125" style="1" customWidth="1"/>
    <col min="9" max="9" width="11.5703125" style="1"/>
    <col min="10" max="10" width="14.85546875" style="1" customWidth="1"/>
    <col min="11" max="20" width="11.5703125" style="1"/>
    <col min="21" max="21" width="7.42578125" style="1" bestFit="1" customWidth="1"/>
    <col min="22" max="22" width="11.5703125" style="1" bestFit="1" customWidth="1"/>
    <col min="23" max="24" width="26" style="1" bestFit="1" customWidth="1"/>
    <col min="25" max="27" width="11.5703125" style="1"/>
    <col min="28" max="28" width="6.7109375" style="1" customWidth="1"/>
    <col min="29" max="29" width="91.5703125" style="1" bestFit="1" customWidth="1"/>
    <col min="30" max="30" width="24.7109375" style="1" customWidth="1"/>
    <col min="31" max="32" width="22.5703125" style="1" customWidth="1"/>
    <col min="33" max="35" width="10.5703125" style="1" customWidth="1"/>
    <col min="36" max="36" width="8" style="1" bestFit="1" customWidth="1"/>
    <col min="37" max="38" width="8.7109375" style="1" customWidth="1"/>
    <col min="39" max="16384" width="11.5703125" style="1"/>
  </cols>
  <sheetData>
    <row r="1" spans="1:45" x14ac:dyDescent="0.25">
      <c r="A1" s="1" t="s">
        <v>0</v>
      </c>
      <c r="B1" s="1" t="s">
        <v>1</v>
      </c>
      <c r="C1" s="1" t="s">
        <v>2</v>
      </c>
      <c r="D1" s="1" t="s">
        <v>3</v>
      </c>
      <c r="E1" s="1" t="s">
        <v>4</v>
      </c>
      <c r="F1" s="1" t="s">
        <v>5</v>
      </c>
      <c r="G1" s="1" t="s">
        <v>6</v>
      </c>
      <c r="H1" s="1" t="s">
        <v>7</v>
      </c>
      <c r="I1" s="1" t="s">
        <v>8</v>
      </c>
      <c r="J1" s="1" t="s">
        <v>9</v>
      </c>
      <c r="K1" s="1" t="s">
        <v>10</v>
      </c>
      <c r="L1" s="1" t="s">
        <v>11</v>
      </c>
      <c r="M1" s="1" t="s">
        <v>12</v>
      </c>
      <c r="U1" s="1" t="s">
        <v>13</v>
      </c>
      <c r="V1" s="1" t="s">
        <v>14</v>
      </c>
      <c r="W1" s="1" t="s">
        <v>15</v>
      </c>
      <c r="X1" s="1" t="s">
        <v>16</v>
      </c>
      <c r="AB1" s="1" t="s">
        <v>17</v>
      </c>
      <c r="AC1" s="1" t="s">
        <v>0</v>
      </c>
      <c r="AD1" s="1" t="s">
        <v>18</v>
      </c>
      <c r="AE1" s="1" t="s">
        <v>19</v>
      </c>
      <c r="AF1" s="1" t="s">
        <v>13</v>
      </c>
      <c r="AG1" s="1" t="s">
        <v>20</v>
      </c>
      <c r="AH1" s="1" t="s">
        <v>21</v>
      </c>
      <c r="AI1" s="1" t="s">
        <v>22</v>
      </c>
      <c r="AJ1" s="1" t="s">
        <v>23</v>
      </c>
      <c r="AK1" s="1" t="s">
        <v>11</v>
      </c>
      <c r="AL1" s="1" t="s">
        <v>12</v>
      </c>
      <c r="AM1" s="1" t="s">
        <v>24</v>
      </c>
      <c r="AN1" s="1" t="s">
        <v>25</v>
      </c>
      <c r="AO1" s="1" t="s">
        <v>26</v>
      </c>
      <c r="AP1" s="1" t="s">
        <v>27</v>
      </c>
      <c r="AQ1" s="1" t="s">
        <v>28</v>
      </c>
      <c r="AR1" s="1" t="s">
        <v>29</v>
      </c>
      <c r="AS1" s="1" t="s">
        <v>30</v>
      </c>
    </row>
    <row r="2" spans="1:45" x14ac:dyDescent="0.25">
      <c r="A2" s="1" t="s">
        <v>31</v>
      </c>
      <c r="B2" s="1">
        <v>1</v>
      </c>
      <c r="C2" s="1">
        <v>4261700</v>
      </c>
      <c r="D2" s="1">
        <v>8590941.4166547544</v>
      </c>
      <c r="E2" s="1">
        <v>4261700</v>
      </c>
      <c r="F2" s="1">
        <v>8590941.4166547544</v>
      </c>
      <c r="G2" s="1">
        <v>10.5</v>
      </c>
      <c r="H2" s="1">
        <v>90204884.87487492</v>
      </c>
      <c r="I2" s="1" t="s">
        <v>32</v>
      </c>
      <c r="K2" s="1" t="s">
        <v>33</v>
      </c>
      <c r="L2" s="1">
        <f>COUNTIF(Tbl_Borrador_PT[EQUIPO REDES],Tbl_Borrador_PT[[#This Row],[EQUIPO REDES]])</f>
        <v>1</v>
      </c>
      <c r="M2" s="1" t="str">
        <f>Tbl_Borrador_PT[[#This Row],[COSTO INSTALACION_PUT]]&amp;"/"&amp;Tbl_Borrador_PT[[#This Row],[COSTO MENSUAL_PUT]]</f>
        <v>4261700/8590941,41665475</v>
      </c>
      <c r="U2" s="1">
        <v>1</v>
      </c>
      <c r="V2" s="1">
        <f>'Valores Unitarios'!$A$1</f>
        <v>0</v>
      </c>
      <c r="W2" s="2" t="str">
        <f ca="1">SUBSTITUTE(SUBSTITUTE(_xlfn.FORMULATEXT(Ind_Columnas_Cot[[#This Row],[Dir_Celda]]),"=",""),"$A$1","")&amp;"G:G"</f>
        <v>'Valores Unitarios'!G:G</v>
      </c>
      <c r="X2" s="2" t="str">
        <f ca="1">SUBSTITUTE(SUBSTITUTE(_xlfn.FORMULATEXT(Ind_Columnas_Cot[[#This Row],[Dir_Celda]]),"=",""),"$A$1","")&amp;"K:K"</f>
        <v>'Valores Unitarios'!K:K</v>
      </c>
      <c r="AB2" s="1" t="s">
        <v>34</v>
      </c>
      <c r="AC2" s="1" t="s">
        <v>31</v>
      </c>
      <c r="AF2" s="1">
        <v>0</v>
      </c>
      <c r="AG2" s="1" t="str">
        <f>Tbl_Precio_Techo[[#This Row],[Zona]]&amp;"/"&amp;Tbl_Precio_Techo[[#This Row],[Item]]</f>
        <v>0/1.1</v>
      </c>
      <c r="AH2" s="1" t="s">
        <v>34</v>
      </c>
      <c r="AI2" s="1" t="s">
        <v>34</v>
      </c>
      <c r="AJ2" s="1" t="s">
        <v>35</v>
      </c>
      <c r="AK2" s="1">
        <v>2</v>
      </c>
      <c r="AL2" s="1">
        <f>COUNTIF(Tbl_Precio_Techo[EQUIPO REDES],Tbl_Precio_Techo[[#This Row],[EQUIPO REDES]])</f>
        <v>1</v>
      </c>
      <c r="AO2" s="1">
        <v>0</v>
      </c>
      <c r="AP2" s="1">
        <v>0</v>
      </c>
      <c r="AQ2" s="1">
        <f>Tbl_Precio_Techo[[#This Row],[PT INSTALACION / EQUIPO]]</f>
        <v>0</v>
      </c>
      <c r="AR2" s="1">
        <f>Tbl_Precio_Techo[[#This Row],[PT VR UN MENSUAL IVA]]</f>
        <v>0</v>
      </c>
    </row>
    <row r="3" spans="1:45" x14ac:dyDescent="0.25">
      <c r="A3" s="1" t="s">
        <v>36</v>
      </c>
      <c r="B3" s="1">
        <v>6</v>
      </c>
      <c r="C3" s="1">
        <v>761700</v>
      </c>
      <c r="D3" s="1">
        <v>479427.69333333336</v>
      </c>
      <c r="E3" s="1">
        <v>4570200</v>
      </c>
      <c r="F3" s="1">
        <v>2876566.16</v>
      </c>
      <c r="G3" s="1">
        <v>10.5</v>
      </c>
      <c r="H3" s="1">
        <v>30203944.68</v>
      </c>
      <c r="I3" s="1" t="s">
        <v>32</v>
      </c>
      <c r="J3" s="1" t="s">
        <v>37</v>
      </c>
      <c r="K3" s="1" t="s">
        <v>33</v>
      </c>
      <c r="L3" s="1">
        <f>COUNTIF(Tbl_Borrador_PT[EQUIPO REDES],Tbl_Borrador_PT[[#This Row],[EQUIPO REDES]])</f>
        <v>5</v>
      </c>
      <c r="M3" s="1" t="str">
        <f>Tbl_Borrador_PT[[#This Row],[COSTO INSTALACION_PUT]]&amp;"/"&amp;Tbl_Borrador_PT[[#This Row],[COSTO MENSUAL_PUT]]</f>
        <v>761700/479427,693333333</v>
      </c>
      <c r="U3" s="1">
        <v>2</v>
      </c>
      <c r="V3" s="1">
        <f>'Valores Unitarios'!$A$1</f>
        <v>0</v>
      </c>
      <c r="W3" s="2" t="str">
        <f ca="1">SUBSTITUTE(SUBSTITUTE(_xlfn.FORMULATEXT(Ind_Columnas_Cot[[#This Row],[Dir_Celda]]),"=",""),"$A$1","")&amp;"G:G"</f>
        <v>'Valores Unitarios'!G:G</v>
      </c>
      <c r="X3" s="2" t="str">
        <f ca="1">SUBSTITUTE(SUBSTITUTE(_xlfn.FORMULATEXT(Ind_Columnas_Cot[[#This Row],[Dir_Celda]]),"=",""),"$A$1","")&amp;"K:K"</f>
        <v>'Valores Unitarios'!K:K</v>
      </c>
      <c r="AB3" s="1" t="s">
        <v>38</v>
      </c>
      <c r="AC3" s="1" t="s">
        <v>36</v>
      </c>
      <c r="AF3" s="1">
        <v>0</v>
      </c>
      <c r="AG3" s="1" t="str">
        <f>Tbl_Precio_Techo[[#This Row],[Zona]]&amp;"/"&amp;Tbl_Precio_Techo[[#This Row],[Item]]</f>
        <v>0/2.1</v>
      </c>
      <c r="AH3" s="1" t="s">
        <v>38</v>
      </c>
      <c r="AI3" s="1" t="s">
        <v>38</v>
      </c>
      <c r="AJ3" s="1" t="s">
        <v>35</v>
      </c>
      <c r="AK3" s="1">
        <v>4</v>
      </c>
      <c r="AL3" s="1">
        <f>COUNTIF(Tbl_Precio_Techo[EQUIPO REDES],Tbl_Precio_Techo[[#This Row],[EQUIPO REDES]])</f>
        <v>4</v>
      </c>
      <c r="AO3" s="1">
        <v>0</v>
      </c>
      <c r="AP3" s="1">
        <v>0</v>
      </c>
      <c r="AQ3" s="1">
        <f>Tbl_Precio_Techo[[#This Row],[PT INSTALACION / EQUIPO]]</f>
        <v>0</v>
      </c>
      <c r="AR3" s="1">
        <f>Tbl_Precio_Techo[[#This Row],[PT VR UN MENSUAL IVA]]</f>
        <v>0</v>
      </c>
    </row>
    <row r="4" spans="1:45" x14ac:dyDescent="0.25">
      <c r="A4" s="1" t="s">
        <v>39</v>
      </c>
      <c r="B4" s="1">
        <v>1</v>
      </c>
      <c r="C4" s="1">
        <v>761700</v>
      </c>
      <c r="D4" s="1">
        <v>1461737.9400000002</v>
      </c>
      <c r="E4" s="1">
        <v>761700</v>
      </c>
      <c r="F4" s="1">
        <v>1461737.9400000002</v>
      </c>
      <c r="G4" s="1">
        <v>10.5</v>
      </c>
      <c r="H4" s="1">
        <v>15348248.370000001</v>
      </c>
      <c r="I4" s="1" t="s">
        <v>32</v>
      </c>
      <c r="K4" s="1" t="s">
        <v>33</v>
      </c>
      <c r="L4" s="1">
        <f>COUNTIF(Tbl_Borrador_PT[EQUIPO REDES],Tbl_Borrador_PT[[#This Row],[EQUIPO REDES]])</f>
        <v>6</v>
      </c>
      <c r="M4" s="1" t="str">
        <f>Tbl_Borrador_PT[[#This Row],[COSTO INSTALACION_PUT]]&amp;"/"&amp;Tbl_Borrador_PT[[#This Row],[COSTO MENSUAL_PUT]]</f>
        <v>761700/1461737,94</v>
      </c>
      <c r="U4" s="1">
        <v>3</v>
      </c>
      <c r="V4" s="1">
        <f>'Valores Unitarios'!$A$1</f>
        <v>0</v>
      </c>
      <c r="W4" s="2" t="str">
        <f ca="1">SUBSTITUTE(SUBSTITUTE(_xlfn.FORMULATEXT(Ind_Columnas_Cot[[#This Row],[Dir_Celda]]),"=",""),"$A$1","")&amp;"G:G"</f>
        <v>'Valores Unitarios'!G:G</v>
      </c>
      <c r="X4" s="2" t="str">
        <f ca="1">SUBSTITUTE(SUBSTITUTE(_xlfn.FORMULATEXT(Ind_Columnas_Cot[[#This Row],[Dir_Celda]]),"=",""),"$A$1","")&amp;"K:K"</f>
        <v>'Valores Unitarios'!K:K</v>
      </c>
      <c r="AB4" s="1" t="s">
        <v>40</v>
      </c>
      <c r="AC4" s="1" t="s">
        <v>41</v>
      </c>
      <c r="AF4" s="1">
        <v>0</v>
      </c>
      <c r="AG4" s="1" t="str">
        <f>Tbl_Precio_Techo[[#This Row],[Zona]]&amp;"/"&amp;Tbl_Precio_Techo[[#This Row],[Item]]</f>
        <v>0/2.2</v>
      </c>
      <c r="AH4" s="1" t="s">
        <v>40</v>
      </c>
      <c r="AI4" s="1" t="s">
        <v>40</v>
      </c>
      <c r="AJ4" s="1" t="s">
        <v>35</v>
      </c>
      <c r="AK4" s="1">
        <v>5</v>
      </c>
      <c r="AL4" s="1">
        <f>COUNTIF(Tbl_Precio_Techo[EQUIPO REDES],Tbl_Precio_Techo[[#This Row],[EQUIPO REDES]])</f>
        <v>4</v>
      </c>
      <c r="AO4" s="1">
        <v>0</v>
      </c>
      <c r="AP4" s="1">
        <v>0</v>
      </c>
      <c r="AQ4" s="1">
        <f>Tbl_Precio_Techo[[#This Row],[PT INSTALACION / EQUIPO]]</f>
        <v>0</v>
      </c>
      <c r="AR4" s="1">
        <f>Tbl_Precio_Techo[[#This Row],[PT VR UN MENSUAL IVA]]</f>
        <v>0</v>
      </c>
    </row>
    <row r="5" spans="1:45" x14ac:dyDescent="0.25">
      <c r="A5" s="1" t="s">
        <v>42</v>
      </c>
      <c r="B5" s="1">
        <v>5</v>
      </c>
      <c r="C5" s="1">
        <v>761700</v>
      </c>
      <c r="D5" s="1">
        <v>2118376.56</v>
      </c>
      <c r="E5" s="1">
        <v>3808500</v>
      </c>
      <c r="F5" s="1">
        <v>10591882.800000001</v>
      </c>
      <c r="G5" s="1">
        <v>10.5</v>
      </c>
      <c r="H5" s="1">
        <v>111214769.40000001</v>
      </c>
      <c r="I5" s="1" t="s">
        <v>32</v>
      </c>
      <c r="J5" s="1" t="s">
        <v>43</v>
      </c>
      <c r="K5" s="1" t="s">
        <v>33</v>
      </c>
      <c r="L5" s="1">
        <f>COUNTIF(Tbl_Borrador_PT[EQUIPO REDES],Tbl_Borrador_PT[[#This Row],[EQUIPO REDES]])</f>
        <v>5</v>
      </c>
      <c r="M5" s="1" t="str">
        <f>Tbl_Borrador_PT[[#This Row],[COSTO INSTALACION_PUT]]&amp;"/"&amp;Tbl_Borrador_PT[[#This Row],[COSTO MENSUAL_PUT]]</f>
        <v>761700/2118376,56</v>
      </c>
      <c r="AB5" s="1" t="s">
        <v>44</v>
      </c>
      <c r="AC5" s="1" t="s">
        <v>45</v>
      </c>
      <c r="AF5" s="1">
        <v>0</v>
      </c>
      <c r="AG5" s="1" t="str">
        <f>Tbl_Precio_Techo[[#This Row],[Zona]]&amp;"/"&amp;Tbl_Precio_Techo[[#This Row],[Item]]</f>
        <v>0/2.3</v>
      </c>
      <c r="AH5" s="1" t="s">
        <v>44</v>
      </c>
      <c r="AI5" s="1" t="s">
        <v>44</v>
      </c>
      <c r="AJ5" s="1" t="s">
        <v>35</v>
      </c>
      <c r="AK5" s="1">
        <v>6</v>
      </c>
      <c r="AL5" s="1">
        <f>COUNTIF(Tbl_Precio_Techo[EQUIPO REDES],Tbl_Precio_Techo[[#This Row],[EQUIPO REDES]])</f>
        <v>4</v>
      </c>
      <c r="AO5" s="1">
        <v>0</v>
      </c>
      <c r="AP5" s="1">
        <v>0</v>
      </c>
      <c r="AQ5" s="1">
        <f>Tbl_Precio_Techo[[#This Row],[PT INSTALACION / EQUIPO]]</f>
        <v>0</v>
      </c>
      <c r="AR5" s="1">
        <f>Tbl_Precio_Techo[[#This Row],[PT VR UN MENSUAL IVA]]</f>
        <v>0</v>
      </c>
    </row>
    <row r="6" spans="1:45" x14ac:dyDescent="0.25">
      <c r="A6" s="1" t="s">
        <v>46</v>
      </c>
      <c r="B6" s="1">
        <v>1</v>
      </c>
      <c r="C6" s="1">
        <v>2000000</v>
      </c>
      <c r="D6" s="1">
        <v>1432474</v>
      </c>
      <c r="E6" s="1">
        <v>2000000</v>
      </c>
      <c r="F6" s="1">
        <v>1432474</v>
      </c>
      <c r="G6" s="1">
        <v>10.5</v>
      </c>
      <c r="H6" s="1">
        <v>15040977</v>
      </c>
      <c r="I6" s="1" t="s">
        <v>32</v>
      </c>
      <c r="J6" s="1" t="s">
        <v>47</v>
      </c>
      <c r="K6" s="1" t="s">
        <v>33</v>
      </c>
      <c r="L6" s="1">
        <f>COUNTIF(Tbl_Borrador_PT[EQUIPO REDES],Tbl_Borrador_PT[[#This Row],[EQUIPO REDES]])</f>
        <v>6</v>
      </c>
      <c r="M6" s="1" t="str">
        <f>Tbl_Borrador_PT[[#This Row],[COSTO INSTALACION_PUT]]&amp;"/"&amp;Tbl_Borrador_PT[[#This Row],[COSTO MENSUAL_PUT]]</f>
        <v>2000000/1432474</v>
      </c>
      <c r="AB6" s="1" t="s">
        <v>48</v>
      </c>
      <c r="AC6" s="1" t="s">
        <v>49</v>
      </c>
      <c r="AF6" s="1">
        <v>0</v>
      </c>
      <c r="AG6" s="1" t="str">
        <f>Tbl_Precio_Techo[[#This Row],[Zona]]&amp;"/"&amp;Tbl_Precio_Techo[[#This Row],[Item]]</f>
        <v>0/2.4</v>
      </c>
      <c r="AH6" s="1" t="s">
        <v>48</v>
      </c>
      <c r="AI6" s="1" t="s">
        <v>48</v>
      </c>
      <c r="AJ6" s="1" t="s">
        <v>35</v>
      </c>
      <c r="AK6" s="1">
        <v>7</v>
      </c>
      <c r="AL6" s="1">
        <f>COUNTIF(Tbl_Precio_Techo[EQUIPO REDES],Tbl_Precio_Techo[[#This Row],[EQUIPO REDES]])</f>
        <v>4</v>
      </c>
      <c r="AO6" s="1">
        <v>0</v>
      </c>
      <c r="AP6" s="1">
        <v>0</v>
      </c>
      <c r="AQ6" s="1">
        <f>Tbl_Precio_Techo[[#This Row],[PT INSTALACION / EQUIPO]]</f>
        <v>0</v>
      </c>
      <c r="AR6" s="1">
        <f>Tbl_Precio_Techo[[#This Row],[PT VR UN MENSUAL IVA]]</f>
        <v>0</v>
      </c>
    </row>
    <row r="7" spans="1:45" x14ac:dyDescent="0.25">
      <c r="A7" s="1" t="s">
        <v>50</v>
      </c>
      <c r="B7" s="1">
        <v>5</v>
      </c>
      <c r="C7" s="1">
        <v>2000000</v>
      </c>
      <c r="D7" s="1">
        <v>2125491.6666666665</v>
      </c>
      <c r="E7" s="1">
        <v>10000000</v>
      </c>
      <c r="F7" s="1">
        <v>10627458.333333332</v>
      </c>
      <c r="G7" s="1">
        <v>10.5</v>
      </c>
      <c r="H7" s="1">
        <v>111588312.49999999</v>
      </c>
      <c r="I7" s="1" t="s">
        <v>32</v>
      </c>
      <c r="J7" s="1" t="s">
        <v>43</v>
      </c>
      <c r="K7" s="1" t="s">
        <v>33</v>
      </c>
      <c r="L7" s="1">
        <f>COUNTIF(Tbl_Borrador_PT[EQUIPO REDES],Tbl_Borrador_PT[[#This Row],[EQUIPO REDES]])</f>
        <v>5</v>
      </c>
      <c r="M7" s="1" t="str">
        <f>Tbl_Borrador_PT[[#This Row],[COSTO INSTALACION_PUT]]&amp;"/"&amp;Tbl_Borrador_PT[[#This Row],[COSTO MENSUAL_PUT]]</f>
        <v>2000000/2125491,66666667</v>
      </c>
      <c r="AB7" s="1" t="s">
        <v>51</v>
      </c>
      <c r="AC7" s="1" t="s">
        <v>52</v>
      </c>
      <c r="AF7" s="1">
        <v>0</v>
      </c>
      <c r="AG7" s="1" t="str">
        <f>Tbl_Precio_Techo[[#This Row],[Zona]]&amp;"/"&amp;Tbl_Precio_Techo[[#This Row],[Item]]</f>
        <v>0/2.5</v>
      </c>
      <c r="AH7" s="1" t="s">
        <v>51</v>
      </c>
      <c r="AI7" s="1" t="s">
        <v>51</v>
      </c>
      <c r="AJ7" s="1" t="s">
        <v>35</v>
      </c>
      <c r="AK7" s="1">
        <v>8</v>
      </c>
      <c r="AL7" s="1">
        <f>COUNTIF(Tbl_Precio_Techo[EQUIPO REDES],Tbl_Precio_Techo[[#This Row],[EQUIPO REDES]])</f>
        <v>4</v>
      </c>
      <c r="AO7" s="1">
        <v>0</v>
      </c>
      <c r="AP7" s="1">
        <v>0</v>
      </c>
      <c r="AQ7" s="1">
        <f>Tbl_Precio_Techo[[#This Row],[PT INSTALACION / EQUIPO]]</f>
        <v>0</v>
      </c>
      <c r="AR7" s="1">
        <f>Tbl_Precio_Techo[[#This Row],[PT VR UN MENSUAL IVA]]</f>
        <v>0</v>
      </c>
    </row>
    <row r="8" spans="1:45" x14ac:dyDescent="0.25">
      <c r="A8" s="1" t="s">
        <v>36</v>
      </c>
      <c r="B8" s="1">
        <v>249</v>
      </c>
      <c r="C8" s="1">
        <v>761700</v>
      </c>
      <c r="D8" s="1">
        <v>479427.69333333336</v>
      </c>
      <c r="E8" s="1">
        <v>189663300</v>
      </c>
      <c r="F8" s="1">
        <v>119377495.64</v>
      </c>
      <c r="G8" s="1">
        <v>10</v>
      </c>
      <c r="H8" s="1">
        <v>1193774956.4000001</v>
      </c>
      <c r="I8" s="1" t="s">
        <v>53</v>
      </c>
      <c r="K8" s="1" t="s">
        <v>33</v>
      </c>
      <c r="L8" s="1">
        <f>COUNTIF(Tbl_Borrador_PT[EQUIPO REDES],Tbl_Borrador_PT[[#This Row],[EQUIPO REDES]])</f>
        <v>5</v>
      </c>
      <c r="M8" s="1" t="str">
        <f>Tbl_Borrador_PT[[#This Row],[COSTO INSTALACION_PUT]]&amp;"/"&amp;Tbl_Borrador_PT[[#This Row],[COSTO MENSUAL_PUT]]</f>
        <v>761700/479427,693333333</v>
      </c>
      <c r="AB8" s="1" t="s">
        <v>54</v>
      </c>
      <c r="AC8" s="1" t="s">
        <v>55</v>
      </c>
      <c r="AF8" s="1">
        <v>0</v>
      </c>
      <c r="AG8" s="1" t="str">
        <f>Tbl_Precio_Techo[[#This Row],[Zona]]&amp;"/"&amp;Tbl_Precio_Techo[[#This Row],[Item]]</f>
        <v>0/2.6</v>
      </c>
      <c r="AH8" s="1" t="s">
        <v>54</v>
      </c>
      <c r="AI8" s="1" t="s">
        <v>54</v>
      </c>
      <c r="AJ8" s="1" t="s">
        <v>35</v>
      </c>
      <c r="AK8" s="1">
        <v>9</v>
      </c>
      <c r="AL8" s="1">
        <f>COUNTIF(Tbl_Precio_Techo[EQUIPO REDES],Tbl_Precio_Techo[[#This Row],[EQUIPO REDES]])</f>
        <v>4</v>
      </c>
      <c r="AO8" s="1">
        <v>0</v>
      </c>
      <c r="AP8" s="1">
        <v>0</v>
      </c>
      <c r="AQ8" s="1">
        <f>Tbl_Precio_Techo[[#This Row],[PT INSTALACION / EQUIPO]]</f>
        <v>0</v>
      </c>
      <c r="AR8" s="1">
        <f>Tbl_Precio_Techo[[#This Row],[PT VR UN MENSUAL IVA]]</f>
        <v>0</v>
      </c>
    </row>
    <row r="9" spans="1:45" x14ac:dyDescent="0.25">
      <c r="A9" s="1" t="s">
        <v>56</v>
      </c>
      <c r="B9" s="1">
        <v>1</v>
      </c>
      <c r="C9" s="1">
        <v>901700</v>
      </c>
      <c r="D9" s="1">
        <v>6904526.7666666666</v>
      </c>
      <c r="E9" s="1">
        <v>901700</v>
      </c>
      <c r="F9" s="1">
        <v>6904526.7666666666</v>
      </c>
      <c r="G9" s="1">
        <v>10.5</v>
      </c>
      <c r="H9" s="1">
        <v>72497531.049999997</v>
      </c>
      <c r="I9" s="1" t="s">
        <v>32</v>
      </c>
      <c r="J9" s="1" t="s">
        <v>57</v>
      </c>
      <c r="K9" s="1" t="s">
        <v>33</v>
      </c>
      <c r="L9" s="1">
        <f>COUNTIF(Tbl_Borrador_PT[EQUIPO REDES],Tbl_Borrador_PT[[#This Row],[EQUIPO REDES]])</f>
        <v>3</v>
      </c>
      <c r="M9" s="1" t="str">
        <f>Tbl_Borrador_PT[[#This Row],[COSTO INSTALACION_PUT]]&amp;"/"&amp;Tbl_Borrador_PT[[#This Row],[COSTO MENSUAL_PUT]]</f>
        <v>901700/6904526,76666667</v>
      </c>
      <c r="AB9" s="1" t="s">
        <v>58</v>
      </c>
      <c r="AC9" s="1" t="s">
        <v>59</v>
      </c>
      <c r="AF9" s="1">
        <v>0</v>
      </c>
      <c r="AG9" s="1" t="str">
        <f>Tbl_Precio_Techo[[#This Row],[Zona]]&amp;"/"&amp;Tbl_Precio_Techo[[#This Row],[Item]]</f>
        <v>0/2.7</v>
      </c>
      <c r="AH9" s="1" t="s">
        <v>58</v>
      </c>
      <c r="AI9" s="1" t="s">
        <v>58</v>
      </c>
      <c r="AJ9" s="1" t="s">
        <v>35</v>
      </c>
      <c r="AK9" s="1">
        <v>10</v>
      </c>
      <c r="AL9" s="1">
        <f>COUNTIF(Tbl_Precio_Techo[EQUIPO REDES],Tbl_Precio_Techo[[#This Row],[EQUIPO REDES]])</f>
        <v>4</v>
      </c>
      <c r="AO9" s="1">
        <v>0</v>
      </c>
      <c r="AP9" s="1">
        <v>0</v>
      </c>
      <c r="AQ9" s="1">
        <f>Tbl_Precio_Techo[[#This Row],[PT INSTALACION / EQUIPO]]</f>
        <v>0</v>
      </c>
      <c r="AR9" s="1">
        <f>Tbl_Precio_Techo[[#This Row],[PT VR UN MENSUAL IVA]]</f>
        <v>0</v>
      </c>
    </row>
    <row r="10" spans="1:45" x14ac:dyDescent="0.25">
      <c r="A10" s="1" t="s">
        <v>60</v>
      </c>
      <c r="B10" s="1">
        <v>1</v>
      </c>
      <c r="C10" s="1">
        <v>901700</v>
      </c>
      <c r="D10" s="1">
        <v>5887264.166666667</v>
      </c>
      <c r="E10" s="1">
        <v>901700</v>
      </c>
      <c r="F10" s="1">
        <v>5887264.166666667</v>
      </c>
      <c r="G10" s="1">
        <v>10.5</v>
      </c>
      <c r="H10" s="1">
        <v>61816273.75</v>
      </c>
      <c r="I10" s="1" t="s">
        <v>32</v>
      </c>
      <c r="J10" s="1" t="s">
        <v>57</v>
      </c>
      <c r="K10" s="1" t="s">
        <v>33</v>
      </c>
      <c r="L10" s="1">
        <f>COUNTIF(Tbl_Borrador_PT[EQUIPO REDES],Tbl_Borrador_PT[[#This Row],[EQUIPO REDES]])</f>
        <v>3</v>
      </c>
      <c r="M10" s="1" t="str">
        <f>Tbl_Borrador_PT[[#This Row],[COSTO INSTALACION_PUT]]&amp;"/"&amp;Tbl_Borrador_PT[[#This Row],[COSTO MENSUAL_PUT]]</f>
        <v>901700/5887264,16666667</v>
      </c>
      <c r="AB10" s="1" t="s">
        <v>35</v>
      </c>
      <c r="AC10" s="1" t="s">
        <v>61</v>
      </c>
      <c r="AF10" s="1">
        <v>0</v>
      </c>
      <c r="AG10" s="1" t="str">
        <f>Tbl_Precio_Techo[[#This Row],[Zona]]&amp;"/"&amp;Tbl_Precio_Techo[[#This Row],[Item]]</f>
        <v>0/</v>
      </c>
      <c r="AH10" s="1" t="s">
        <v>62</v>
      </c>
      <c r="AI10" s="1" t="s">
        <v>35</v>
      </c>
      <c r="AJ10" s="1" t="s">
        <v>63</v>
      </c>
      <c r="AK10" s="1">
        <v>11</v>
      </c>
      <c r="AL10" s="1">
        <f>COUNTIF(Tbl_Precio_Techo[EQUIPO REDES],Tbl_Precio_Techo[[#This Row],[EQUIPO REDES]])</f>
        <v>4</v>
      </c>
      <c r="AO10" s="1">
        <v>0</v>
      </c>
      <c r="AP10" s="1">
        <v>0</v>
      </c>
      <c r="AQ10" s="1">
        <f>Tbl_Precio_Techo[[#This Row],[PT INSTALACION / EQUIPO]]</f>
        <v>0</v>
      </c>
      <c r="AR10" s="1">
        <f>Tbl_Precio_Techo[[#This Row],[PT VR UN MENSUAL IVA]]</f>
        <v>0</v>
      </c>
    </row>
    <row r="11" spans="1:45" x14ac:dyDescent="0.25">
      <c r="A11" s="1" t="s">
        <v>39</v>
      </c>
      <c r="B11" s="1">
        <v>5</v>
      </c>
      <c r="C11" s="1">
        <v>761700</v>
      </c>
      <c r="D11" s="1">
        <v>1461737.9400000002</v>
      </c>
      <c r="E11" s="1">
        <v>3808500</v>
      </c>
      <c r="F11" s="1">
        <v>7308689.7000000011</v>
      </c>
      <c r="G11" s="1">
        <v>10</v>
      </c>
      <c r="H11" s="1">
        <v>73086897.000000015</v>
      </c>
      <c r="I11" s="1" t="s">
        <v>53</v>
      </c>
      <c r="K11" s="1" t="s">
        <v>33</v>
      </c>
      <c r="L11" s="1">
        <f>COUNTIF(Tbl_Borrador_PT[EQUIPO REDES],Tbl_Borrador_PT[[#This Row],[EQUIPO REDES]])</f>
        <v>6</v>
      </c>
      <c r="M11" s="1" t="str">
        <f>Tbl_Borrador_PT[[#This Row],[COSTO INSTALACION_PUT]]&amp;"/"&amp;Tbl_Borrador_PT[[#This Row],[COSTO MENSUAL_PUT]]</f>
        <v>761700/1461737,94</v>
      </c>
      <c r="AB11" s="1" t="s">
        <v>62</v>
      </c>
      <c r="AC11" s="1" t="s">
        <v>64</v>
      </c>
      <c r="AF11" s="1">
        <v>0</v>
      </c>
      <c r="AG11" s="1" t="str">
        <f>Tbl_Precio_Techo[[#This Row],[Zona]]&amp;"/"&amp;Tbl_Precio_Techo[[#This Row],[Item]]</f>
        <v>0/2.8</v>
      </c>
      <c r="AH11" s="1" t="s">
        <v>65</v>
      </c>
      <c r="AI11" s="1" t="s">
        <v>62</v>
      </c>
      <c r="AJ11" s="1" t="s">
        <v>35</v>
      </c>
      <c r="AK11" s="1">
        <v>12</v>
      </c>
      <c r="AL11" s="1">
        <f>COUNTIF(Tbl_Precio_Techo[EQUIPO REDES],Tbl_Precio_Techo[[#This Row],[EQUIPO REDES]])</f>
        <v>4</v>
      </c>
      <c r="AO11" s="1">
        <v>0</v>
      </c>
      <c r="AP11" s="1">
        <v>0</v>
      </c>
      <c r="AQ11" s="1">
        <f>Tbl_Precio_Techo[[#This Row],[PT INSTALACION / EQUIPO]]</f>
        <v>0</v>
      </c>
      <c r="AR11" s="1">
        <f>Tbl_Precio_Techo[[#This Row],[PT VR UN MENSUAL IVA]]</f>
        <v>0</v>
      </c>
    </row>
    <row r="12" spans="1:45" x14ac:dyDescent="0.25">
      <c r="A12" s="1" t="s">
        <v>42</v>
      </c>
      <c r="B12" s="1">
        <v>1</v>
      </c>
      <c r="C12" s="1">
        <v>761700</v>
      </c>
      <c r="D12" s="1">
        <v>2118376.56</v>
      </c>
      <c r="E12" s="1">
        <v>761700</v>
      </c>
      <c r="F12" s="1">
        <v>2118376.56</v>
      </c>
      <c r="G12" s="1">
        <v>10</v>
      </c>
      <c r="H12" s="1">
        <v>21183765.600000001</v>
      </c>
      <c r="I12" s="1" t="s">
        <v>53</v>
      </c>
      <c r="K12" s="1" t="s">
        <v>33</v>
      </c>
      <c r="L12" s="1">
        <f>COUNTIF(Tbl_Borrador_PT[EQUIPO REDES],Tbl_Borrador_PT[[#This Row],[EQUIPO REDES]])</f>
        <v>5</v>
      </c>
      <c r="M12" s="1" t="str">
        <f>Tbl_Borrador_PT[[#This Row],[COSTO INSTALACION_PUT]]&amp;"/"&amp;Tbl_Borrador_PT[[#This Row],[COSTO MENSUAL_PUT]]</f>
        <v>761700/2118376,56</v>
      </c>
      <c r="AB12" s="1" t="s">
        <v>65</v>
      </c>
      <c r="AC12" s="1" t="s">
        <v>66</v>
      </c>
      <c r="AF12" s="1">
        <v>0</v>
      </c>
      <c r="AG12" s="1" t="str">
        <f>Tbl_Precio_Techo[[#This Row],[Zona]]&amp;"/"&amp;Tbl_Precio_Techo[[#This Row],[Item]]</f>
        <v>0/2.9</v>
      </c>
      <c r="AH12" s="1" t="s">
        <v>67</v>
      </c>
      <c r="AI12" s="1" t="s">
        <v>65</v>
      </c>
      <c r="AJ12" s="1" t="s">
        <v>35</v>
      </c>
      <c r="AK12" s="1">
        <v>13</v>
      </c>
      <c r="AL12" s="1">
        <f>COUNTIF(Tbl_Precio_Techo[EQUIPO REDES],Tbl_Precio_Techo[[#This Row],[EQUIPO REDES]])</f>
        <v>4</v>
      </c>
      <c r="AO12" s="1">
        <v>0</v>
      </c>
      <c r="AP12" s="1">
        <v>0</v>
      </c>
      <c r="AQ12" s="1">
        <f>Tbl_Precio_Techo[[#This Row],[PT INSTALACION / EQUIPO]]</f>
        <v>0</v>
      </c>
      <c r="AR12" s="1">
        <f>Tbl_Precio_Techo[[#This Row],[PT VR UN MENSUAL IVA]]</f>
        <v>0</v>
      </c>
    </row>
    <row r="13" spans="1:45" x14ac:dyDescent="0.25">
      <c r="A13" s="1" t="s">
        <v>68</v>
      </c>
      <c r="B13" s="1">
        <v>125</v>
      </c>
      <c r="C13" s="1">
        <v>901700</v>
      </c>
      <c r="D13" s="1">
        <v>2776691.3866666667</v>
      </c>
      <c r="E13" s="1">
        <v>112712500</v>
      </c>
      <c r="F13" s="1">
        <v>347086423.33333331</v>
      </c>
      <c r="G13" s="1">
        <v>10</v>
      </c>
      <c r="H13" s="1">
        <v>3470864233.333333</v>
      </c>
      <c r="I13" s="1" t="s">
        <v>53</v>
      </c>
      <c r="J13" s="1" t="s">
        <v>69</v>
      </c>
      <c r="K13" s="1" t="s">
        <v>33</v>
      </c>
      <c r="L13" s="1">
        <f>COUNTIF(Tbl_Borrador_PT[EQUIPO REDES],Tbl_Borrador_PT[[#This Row],[EQUIPO REDES]])</f>
        <v>4</v>
      </c>
      <c r="M13" s="1" t="str">
        <f>Tbl_Borrador_PT[[#This Row],[COSTO INSTALACION_PUT]]&amp;"/"&amp;Tbl_Borrador_PT[[#This Row],[COSTO MENSUAL_PUT]]</f>
        <v>901700/2776691,38666667</v>
      </c>
      <c r="AB13" s="1" t="s">
        <v>67</v>
      </c>
      <c r="AC13" s="1" t="s">
        <v>70</v>
      </c>
      <c r="AF13" s="1">
        <v>0</v>
      </c>
      <c r="AG13" s="1" t="str">
        <f>Tbl_Precio_Techo[[#This Row],[Zona]]&amp;"/"&amp;Tbl_Precio_Techo[[#This Row],[Item]]</f>
        <v>0/2.10</v>
      </c>
      <c r="AH13" s="1" t="s">
        <v>71</v>
      </c>
      <c r="AI13" s="1" t="s">
        <v>67</v>
      </c>
      <c r="AJ13" s="1" t="s">
        <v>35</v>
      </c>
      <c r="AK13" s="1">
        <v>14</v>
      </c>
      <c r="AL13" s="1">
        <f>COUNTIF(Tbl_Precio_Techo[EQUIPO REDES],Tbl_Precio_Techo[[#This Row],[EQUIPO REDES]])</f>
        <v>4</v>
      </c>
      <c r="AO13" s="1">
        <v>0</v>
      </c>
      <c r="AP13" s="1">
        <v>0</v>
      </c>
      <c r="AQ13" s="1">
        <f>Tbl_Precio_Techo[[#This Row],[PT INSTALACION / EQUIPO]]</f>
        <v>0</v>
      </c>
      <c r="AR13" s="1">
        <f>Tbl_Precio_Techo[[#This Row],[PT VR UN MENSUAL IVA]]</f>
        <v>0</v>
      </c>
    </row>
    <row r="14" spans="1:45" x14ac:dyDescent="0.25">
      <c r="A14" s="1" t="s">
        <v>72</v>
      </c>
      <c r="B14" s="1">
        <v>70</v>
      </c>
      <c r="C14" s="1">
        <v>761700</v>
      </c>
      <c r="D14" s="1">
        <v>6031937.2133333338</v>
      </c>
      <c r="E14" s="1">
        <v>53319000</v>
      </c>
      <c r="F14" s="1">
        <v>422235604.9333334</v>
      </c>
      <c r="G14" s="1">
        <v>10</v>
      </c>
      <c r="H14" s="1">
        <v>4222356049.333334</v>
      </c>
      <c r="I14" s="1" t="s">
        <v>53</v>
      </c>
      <c r="K14" s="1" t="s">
        <v>33</v>
      </c>
      <c r="L14" s="1">
        <f>COUNTIF(Tbl_Borrador_PT[EQUIPO REDES],Tbl_Borrador_PT[[#This Row],[EQUIPO REDES]])</f>
        <v>3</v>
      </c>
      <c r="M14" s="1" t="str">
        <f>Tbl_Borrador_PT[[#This Row],[COSTO INSTALACION_PUT]]&amp;"/"&amp;Tbl_Borrador_PT[[#This Row],[COSTO MENSUAL_PUT]]</f>
        <v>761700/6031937,21333333</v>
      </c>
      <c r="AB14" s="1" t="s">
        <v>35</v>
      </c>
      <c r="AC14" s="1" t="s">
        <v>73</v>
      </c>
      <c r="AF14" s="1">
        <v>0</v>
      </c>
      <c r="AG14" s="1" t="str">
        <f>Tbl_Precio_Techo[[#This Row],[Zona]]&amp;"/"&amp;Tbl_Precio_Techo[[#This Row],[Item]]</f>
        <v>0/</v>
      </c>
      <c r="AH14" s="1" t="s">
        <v>74</v>
      </c>
      <c r="AI14" s="1" t="s">
        <v>35</v>
      </c>
      <c r="AJ14" s="1" t="s">
        <v>63</v>
      </c>
      <c r="AK14" s="1">
        <v>15</v>
      </c>
      <c r="AL14" s="1">
        <f>COUNTIF(Tbl_Precio_Techo[EQUIPO REDES],Tbl_Precio_Techo[[#This Row],[EQUIPO REDES]])</f>
        <v>4</v>
      </c>
      <c r="AO14" s="1">
        <v>0</v>
      </c>
      <c r="AP14" s="1">
        <v>0</v>
      </c>
      <c r="AQ14" s="1">
        <f>Tbl_Precio_Techo[[#This Row],[PT INSTALACION / EQUIPO]]</f>
        <v>0</v>
      </c>
      <c r="AR14" s="1">
        <f>Tbl_Precio_Techo[[#This Row],[PT VR UN MENSUAL IVA]]</f>
        <v>0</v>
      </c>
    </row>
    <row r="15" spans="1:45" x14ac:dyDescent="0.25">
      <c r="A15" s="1" t="s">
        <v>75</v>
      </c>
      <c r="B15" s="1">
        <v>48</v>
      </c>
      <c r="C15" s="1">
        <v>901700</v>
      </c>
      <c r="D15" s="1">
        <v>8975658.1600000001</v>
      </c>
      <c r="E15" s="1">
        <v>43281600</v>
      </c>
      <c r="F15" s="1">
        <v>430831591.68000001</v>
      </c>
      <c r="G15" s="1">
        <v>10</v>
      </c>
      <c r="H15" s="1">
        <v>4308315916.8000002</v>
      </c>
      <c r="I15" s="1" t="s">
        <v>53</v>
      </c>
      <c r="K15" s="1" t="s">
        <v>33</v>
      </c>
      <c r="L15" s="1">
        <f>COUNTIF(Tbl_Borrador_PT[EQUIPO REDES],Tbl_Borrador_PT[[#This Row],[EQUIPO REDES]])</f>
        <v>4</v>
      </c>
      <c r="M15" s="1" t="str">
        <f>Tbl_Borrador_PT[[#This Row],[COSTO INSTALACION_PUT]]&amp;"/"&amp;Tbl_Borrador_PT[[#This Row],[COSTO MENSUAL_PUT]]</f>
        <v>901700/8975658,16</v>
      </c>
      <c r="AB15" s="1" t="s">
        <v>71</v>
      </c>
      <c r="AC15" s="1" t="s">
        <v>76</v>
      </c>
      <c r="AF15" s="1">
        <v>0</v>
      </c>
      <c r="AG15" s="1" t="str">
        <f>Tbl_Precio_Techo[[#This Row],[Zona]]&amp;"/"&amp;Tbl_Precio_Techo[[#This Row],[Item]]</f>
        <v>0/2.11</v>
      </c>
      <c r="AH15" s="1" t="s">
        <v>77</v>
      </c>
      <c r="AI15" s="1" t="s">
        <v>71</v>
      </c>
      <c r="AJ15" s="1" t="s">
        <v>35</v>
      </c>
      <c r="AK15" s="1">
        <v>16</v>
      </c>
      <c r="AL15" s="1">
        <f>COUNTIF(Tbl_Precio_Techo[EQUIPO REDES],Tbl_Precio_Techo[[#This Row],[EQUIPO REDES]])</f>
        <v>4</v>
      </c>
      <c r="AO15" s="1">
        <v>0</v>
      </c>
      <c r="AP15" s="1">
        <v>0</v>
      </c>
      <c r="AQ15" s="1">
        <f>Tbl_Precio_Techo[[#This Row],[PT INSTALACION / EQUIPO]]</f>
        <v>0</v>
      </c>
      <c r="AR15" s="1">
        <f>Tbl_Precio_Techo[[#This Row],[PT VR UN MENSUAL IVA]]</f>
        <v>0</v>
      </c>
    </row>
    <row r="16" spans="1:45" x14ac:dyDescent="0.25">
      <c r="A16" s="1" t="s">
        <v>46</v>
      </c>
      <c r="B16" s="1">
        <v>5</v>
      </c>
      <c r="C16" s="1">
        <v>2000000</v>
      </c>
      <c r="D16" s="1">
        <v>1432474</v>
      </c>
      <c r="E16" s="1">
        <v>10000000</v>
      </c>
      <c r="F16" s="1">
        <v>7162370</v>
      </c>
      <c r="G16" s="1">
        <v>10</v>
      </c>
      <c r="H16" s="1">
        <v>71623700</v>
      </c>
      <c r="I16" s="1" t="s">
        <v>53</v>
      </c>
      <c r="K16" s="1" t="s">
        <v>33</v>
      </c>
      <c r="L16" s="1">
        <f>COUNTIF(Tbl_Borrador_PT[EQUIPO REDES],Tbl_Borrador_PT[[#This Row],[EQUIPO REDES]])</f>
        <v>6</v>
      </c>
      <c r="M16" s="1" t="str">
        <f>Tbl_Borrador_PT[[#This Row],[COSTO INSTALACION_PUT]]&amp;"/"&amp;Tbl_Borrador_PT[[#This Row],[COSTO MENSUAL_PUT]]</f>
        <v>2000000/1432474</v>
      </c>
      <c r="AB16" s="1" t="s">
        <v>74</v>
      </c>
      <c r="AC16" s="1" t="s">
        <v>78</v>
      </c>
      <c r="AF16" s="1">
        <v>0</v>
      </c>
      <c r="AG16" s="1" t="str">
        <f>Tbl_Precio_Techo[[#This Row],[Zona]]&amp;"/"&amp;Tbl_Precio_Techo[[#This Row],[Item]]</f>
        <v>0/2.12</v>
      </c>
      <c r="AH16" s="1" t="s">
        <v>79</v>
      </c>
      <c r="AI16" s="1" t="s">
        <v>74</v>
      </c>
      <c r="AJ16" s="1" t="s">
        <v>35</v>
      </c>
      <c r="AK16" s="1">
        <v>17</v>
      </c>
      <c r="AL16" s="1">
        <f>COUNTIF(Tbl_Precio_Techo[EQUIPO REDES],Tbl_Precio_Techo[[#This Row],[EQUIPO REDES]])</f>
        <v>4</v>
      </c>
      <c r="AO16" s="1">
        <v>0</v>
      </c>
      <c r="AP16" s="1">
        <v>0</v>
      </c>
      <c r="AQ16" s="1">
        <f>Tbl_Precio_Techo[[#This Row],[PT INSTALACION / EQUIPO]]</f>
        <v>0</v>
      </c>
      <c r="AR16" s="1">
        <f>Tbl_Precio_Techo[[#This Row],[PT VR UN MENSUAL IVA]]</f>
        <v>0</v>
      </c>
    </row>
    <row r="17" spans="1:44" x14ac:dyDescent="0.25">
      <c r="A17" s="1" t="s">
        <v>50</v>
      </c>
      <c r="B17" s="1">
        <v>1</v>
      </c>
      <c r="C17" s="1">
        <v>2000000</v>
      </c>
      <c r="D17" s="1">
        <v>2125491.6666666665</v>
      </c>
      <c r="E17" s="1">
        <v>2000000</v>
      </c>
      <c r="F17" s="1">
        <v>2125491.6666666665</v>
      </c>
      <c r="G17" s="1">
        <v>10</v>
      </c>
      <c r="H17" s="1">
        <v>21254916.666666664</v>
      </c>
      <c r="I17" s="1" t="s">
        <v>53</v>
      </c>
      <c r="K17" s="1" t="s">
        <v>33</v>
      </c>
      <c r="L17" s="1">
        <f>COUNTIF(Tbl_Borrador_PT[EQUIPO REDES],Tbl_Borrador_PT[[#This Row],[EQUIPO REDES]])</f>
        <v>5</v>
      </c>
      <c r="M17" s="1" t="str">
        <f>Tbl_Borrador_PT[[#This Row],[COSTO INSTALACION_PUT]]&amp;"/"&amp;Tbl_Borrador_PT[[#This Row],[COSTO MENSUAL_PUT]]</f>
        <v>2000000/2125491,66666667</v>
      </c>
      <c r="AB17" s="1" t="s">
        <v>35</v>
      </c>
      <c r="AC17" s="1" t="s">
        <v>80</v>
      </c>
      <c r="AF17" s="1">
        <v>0</v>
      </c>
      <c r="AG17" s="1" t="str">
        <f>Tbl_Precio_Techo[[#This Row],[Zona]]&amp;"/"&amp;Tbl_Precio_Techo[[#This Row],[Item]]</f>
        <v>0/</v>
      </c>
      <c r="AH17" s="1" t="s">
        <v>81</v>
      </c>
      <c r="AI17" s="1" t="s">
        <v>35</v>
      </c>
      <c r="AJ17" s="1" t="s">
        <v>63</v>
      </c>
      <c r="AK17" s="1">
        <v>18</v>
      </c>
      <c r="AL17" s="1">
        <f>COUNTIF(Tbl_Precio_Techo[EQUIPO REDES],Tbl_Precio_Techo[[#This Row],[EQUIPO REDES]])</f>
        <v>4</v>
      </c>
      <c r="AO17" s="1">
        <v>0</v>
      </c>
      <c r="AP17" s="1">
        <v>0</v>
      </c>
      <c r="AQ17" s="1">
        <f>Tbl_Precio_Techo[[#This Row],[PT INSTALACION / EQUIPO]]</f>
        <v>0</v>
      </c>
      <c r="AR17" s="1">
        <f>Tbl_Precio_Techo[[#This Row],[PT VR UN MENSUAL IVA]]</f>
        <v>0</v>
      </c>
    </row>
    <row r="18" spans="1:44" x14ac:dyDescent="0.25">
      <c r="A18" s="1" t="s">
        <v>82</v>
      </c>
      <c r="B18" s="1">
        <v>125</v>
      </c>
      <c r="C18" s="1">
        <v>2000000</v>
      </c>
      <c r="D18" s="1">
        <v>2821671.3333333335</v>
      </c>
      <c r="E18" s="1">
        <v>250000000</v>
      </c>
      <c r="F18" s="1">
        <v>352708916.66666669</v>
      </c>
      <c r="G18" s="1">
        <v>10</v>
      </c>
      <c r="H18" s="1">
        <v>3527089166.666667</v>
      </c>
      <c r="I18" s="1" t="s">
        <v>53</v>
      </c>
      <c r="J18" s="1" t="s">
        <v>69</v>
      </c>
      <c r="K18" s="1" t="s">
        <v>33</v>
      </c>
      <c r="L18" s="1">
        <f>COUNTIF(Tbl_Borrador_PT[EQUIPO REDES],Tbl_Borrador_PT[[#This Row],[EQUIPO REDES]])</f>
        <v>4</v>
      </c>
      <c r="M18" s="1" t="str">
        <f>Tbl_Borrador_PT[[#This Row],[COSTO INSTALACION_PUT]]&amp;"/"&amp;Tbl_Borrador_PT[[#This Row],[COSTO MENSUAL_PUT]]</f>
        <v>2000000/2821671,33333333</v>
      </c>
      <c r="AB18" s="1" t="s">
        <v>77</v>
      </c>
      <c r="AC18" s="1" t="s">
        <v>83</v>
      </c>
      <c r="AF18" s="1">
        <v>0</v>
      </c>
      <c r="AG18" s="1" t="str">
        <f>Tbl_Precio_Techo[[#This Row],[Zona]]&amp;"/"&amp;Tbl_Precio_Techo[[#This Row],[Item]]</f>
        <v>0/2.13</v>
      </c>
      <c r="AH18" s="1" t="s">
        <v>84</v>
      </c>
      <c r="AI18" s="1" t="s">
        <v>77</v>
      </c>
      <c r="AJ18" s="1" t="s">
        <v>35</v>
      </c>
      <c r="AK18" s="1">
        <v>19</v>
      </c>
      <c r="AL18" s="1">
        <f>COUNTIF(Tbl_Precio_Techo[EQUIPO REDES],Tbl_Precio_Techo[[#This Row],[EQUIPO REDES]])</f>
        <v>4</v>
      </c>
      <c r="AO18" s="1">
        <v>0</v>
      </c>
      <c r="AP18" s="1">
        <v>0</v>
      </c>
      <c r="AQ18" s="1">
        <f>Tbl_Precio_Techo[[#This Row],[PT INSTALACION / EQUIPO]]</f>
        <v>0</v>
      </c>
      <c r="AR18" s="1">
        <f>Tbl_Precio_Techo[[#This Row],[PT VR UN MENSUAL IVA]]</f>
        <v>0</v>
      </c>
    </row>
    <row r="19" spans="1:44" x14ac:dyDescent="0.25">
      <c r="A19" s="1" t="s">
        <v>85</v>
      </c>
      <c r="B19" s="1">
        <v>70</v>
      </c>
      <c r="C19" s="1">
        <v>2000000</v>
      </c>
      <c r="D19" s="1">
        <v>4242758.333333333</v>
      </c>
      <c r="E19" s="1">
        <v>140000000</v>
      </c>
      <c r="F19" s="1">
        <v>296993083.33333331</v>
      </c>
      <c r="G19" s="1">
        <v>10</v>
      </c>
      <c r="H19" s="1">
        <v>2969930833.333333</v>
      </c>
      <c r="I19" s="1" t="s">
        <v>53</v>
      </c>
      <c r="K19" s="1" t="s">
        <v>33</v>
      </c>
      <c r="L19" s="1">
        <f>COUNTIF(Tbl_Borrador_PT[EQUIPO REDES],Tbl_Borrador_PT[[#This Row],[EQUIPO REDES]])</f>
        <v>3</v>
      </c>
      <c r="M19" s="1" t="str">
        <f>Tbl_Borrador_PT[[#This Row],[COSTO INSTALACION_PUT]]&amp;"/"&amp;Tbl_Borrador_PT[[#This Row],[COSTO MENSUAL_PUT]]</f>
        <v>2000000/4242758,33333333</v>
      </c>
      <c r="AB19" s="1" t="s">
        <v>79</v>
      </c>
      <c r="AC19" s="1" t="s">
        <v>86</v>
      </c>
      <c r="AF19" s="1">
        <v>0</v>
      </c>
      <c r="AG19" s="1" t="str">
        <f>Tbl_Precio_Techo[[#This Row],[Zona]]&amp;"/"&amp;Tbl_Precio_Techo[[#This Row],[Item]]</f>
        <v>0/2.14</v>
      </c>
      <c r="AH19" s="1" t="s">
        <v>87</v>
      </c>
      <c r="AI19" s="1" t="s">
        <v>79</v>
      </c>
      <c r="AJ19" s="1" t="s">
        <v>35</v>
      </c>
      <c r="AK19" s="1">
        <v>20</v>
      </c>
      <c r="AL19" s="1">
        <f>COUNTIF(Tbl_Precio_Techo[EQUIPO REDES],Tbl_Precio_Techo[[#This Row],[EQUIPO REDES]])</f>
        <v>4</v>
      </c>
      <c r="AO19" s="1">
        <v>0</v>
      </c>
      <c r="AP19" s="1">
        <v>0</v>
      </c>
      <c r="AQ19" s="1">
        <f>Tbl_Precio_Techo[[#This Row],[PT INSTALACION / EQUIPO]]</f>
        <v>0</v>
      </c>
      <c r="AR19" s="1">
        <f>Tbl_Precio_Techo[[#This Row],[PT VR UN MENSUAL IVA]]</f>
        <v>0</v>
      </c>
    </row>
    <row r="20" spans="1:44" x14ac:dyDescent="0.25">
      <c r="A20" s="1" t="s">
        <v>88</v>
      </c>
      <c r="B20" s="1">
        <v>48</v>
      </c>
      <c r="C20" s="1">
        <v>2000000</v>
      </c>
      <c r="D20" s="1">
        <v>5947780.333333333</v>
      </c>
      <c r="E20" s="1">
        <v>96000000</v>
      </c>
      <c r="F20" s="1">
        <v>285493456</v>
      </c>
      <c r="G20" s="1">
        <v>10</v>
      </c>
      <c r="H20" s="1">
        <v>2854934560</v>
      </c>
      <c r="I20" s="1" t="s">
        <v>53</v>
      </c>
      <c r="K20" s="1" t="s">
        <v>33</v>
      </c>
      <c r="L20" s="1">
        <f>COUNTIF(Tbl_Borrador_PT[EQUIPO REDES],Tbl_Borrador_PT[[#This Row],[EQUIPO REDES]])</f>
        <v>3</v>
      </c>
      <c r="M20" s="1" t="str">
        <f>Tbl_Borrador_PT[[#This Row],[COSTO INSTALACION_PUT]]&amp;"/"&amp;Tbl_Borrador_PT[[#This Row],[COSTO MENSUAL_PUT]]</f>
        <v>2000000/5947780,33333333</v>
      </c>
      <c r="AB20" s="1" t="s">
        <v>35</v>
      </c>
      <c r="AC20" s="1" t="s">
        <v>89</v>
      </c>
      <c r="AF20" s="1">
        <v>0</v>
      </c>
      <c r="AG20" s="1" t="str">
        <f>Tbl_Precio_Techo[[#This Row],[Zona]]&amp;"/"&amp;Tbl_Precio_Techo[[#This Row],[Item]]</f>
        <v>0/</v>
      </c>
      <c r="AH20" s="1" t="s">
        <v>90</v>
      </c>
      <c r="AI20" s="1" t="s">
        <v>35</v>
      </c>
      <c r="AJ20" s="1" t="s">
        <v>63</v>
      </c>
      <c r="AK20" s="1">
        <v>21</v>
      </c>
      <c r="AL20" s="1">
        <f>COUNTIF(Tbl_Precio_Techo[EQUIPO REDES],Tbl_Precio_Techo[[#This Row],[EQUIPO REDES]])</f>
        <v>4</v>
      </c>
      <c r="AO20" s="1">
        <v>0</v>
      </c>
      <c r="AP20" s="1">
        <v>0</v>
      </c>
      <c r="AQ20" s="1">
        <f>Tbl_Precio_Techo[[#This Row],[PT INSTALACION / EQUIPO]]</f>
        <v>0</v>
      </c>
      <c r="AR20" s="1">
        <f>Tbl_Precio_Techo[[#This Row],[PT VR UN MENSUAL IVA]]</f>
        <v>0</v>
      </c>
    </row>
    <row r="21" spans="1:44" x14ac:dyDescent="0.25">
      <c r="A21" s="1" t="s">
        <v>91</v>
      </c>
      <c r="B21" s="1">
        <v>1</v>
      </c>
      <c r="C21" s="1">
        <v>1023400</v>
      </c>
      <c r="D21" s="1">
        <v>8590941.4166547544</v>
      </c>
      <c r="E21" s="1">
        <v>1023400</v>
      </c>
      <c r="F21" s="1">
        <v>8590941.4166547544</v>
      </c>
      <c r="G21" s="1">
        <v>10.5</v>
      </c>
      <c r="H21" s="1">
        <v>90204884.87487492</v>
      </c>
      <c r="I21" s="1" t="s">
        <v>32</v>
      </c>
      <c r="K21" s="1" t="s">
        <v>92</v>
      </c>
      <c r="L21" s="1">
        <f>COUNTIF(Tbl_Borrador_PT[EQUIPO REDES],Tbl_Borrador_PT[[#This Row],[EQUIPO REDES]])</f>
        <v>2</v>
      </c>
      <c r="M21" s="1" t="str">
        <f>Tbl_Borrador_PT[[#This Row],[COSTO INSTALACION_PUT]]&amp;"/"&amp;Tbl_Borrador_PT[[#This Row],[COSTO MENSUAL_PUT]]</f>
        <v>1023400/8590941,41665475</v>
      </c>
      <c r="AB21" s="1" t="s">
        <v>81</v>
      </c>
      <c r="AC21" s="1" t="s">
        <v>93</v>
      </c>
      <c r="AF21" s="1">
        <v>0</v>
      </c>
      <c r="AG21" s="1" t="str">
        <f>Tbl_Precio_Techo[[#This Row],[Zona]]&amp;"/"&amp;Tbl_Precio_Techo[[#This Row],[Item]]</f>
        <v>0/2.15</v>
      </c>
      <c r="AH21" s="1" t="s">
        <v>94</v>
      </c>
      <c r="AI21" s="1" t="s">
        <v>81</v>
      </c>
      <c r="AJ21" s="1" t="s">
        <v>35</v>
      </c>
      <c r="AK21" s="1">
        <v>22</v>
      </c>
      <c r="AL21" s="1">
        <f>COUNTIF(Tbl_Precio_Techo[EQUIPO REDES],Tbl_Precio_Techo[[#This Row],[EQUIPO REDES]])</f>
        <v>4</v>
      </c>
      <c r="AO21" s="1">
        <v>0</v>
      </c>
      <c r="AP21" s="1">
        <v>0</v>
      </c>
      <c r="AQ21" s="1">
        <f>Tbl_Precio_Techo[[#This Row],[PT INSTALACION / EQUIPO]]</f>
        <v>0</v>
      </c>
      <c r="AR21" s="1">
        <f>Tbl_Precio_Techo[[#This Row],[PT VR UN MENSUAL IVA]]</f>
        <v>0</v>
      </c>
    </row>
    <row r="22" spans="1:44" x14ac:dyDescent="0.25">
      <c r="A22" s="1" t="s">
        <v>36</v>
      </c>
      <c r="B22" s="1">
        <v>10</v>
      </c>
      <c r="C22" s="1">
        <v>761700</v>
      </c>
      <c r="D22" s="1">
        <v>484100</v>
      </c>
      <c r="E22" s="1">
        <v>7617000</v>
      </c>
      <c r="F22" s="1">
        <v>4841000</v>
      </c>
      <c r="G22" s="1">
        <v>10.5</v>
      </c>
      <c r="H22" s="1">
        <v>50830500</v>
      </c>
      <c r="I22" s="1" t="s">
        <v>32</v>
      </c>
      <c r="K22" s="1" t="s">
        <v>92</v>
      </c>
      <c r="L22" s="1">
        <f>COUNTIF(Tbl_Borrador_PT[EQUIPO REDES],Tbl_Borrador_PT[[#This Row],[EQUIPO REDES]])</f>
        <v>5</v>
      </c>
      <c r="M22" s="1" t="str">
        <f>Tbl_Borrador_PT[[#This Row],[COSTO INSTALACION_PUT]]&amp;"/"&amp;Tbl_Borrador_PT[[#This Row],[COSTO MENSUAL_PUT]]</f>
        <v>761700/484100</v>
      </c>
      <c r="AB22" s="1" t="s">
        <v>84</v>
      </c>
      <c r="AC22" s="1" t="s">
        <v>95</v>
      </c>
      <c r="AF22" s="1">
        <v>0</v>
      </c>
      <c r="AG22" s="1" t="str">
        <f>Tbl_Precio_Techo[[#This Row],[Zona]]&amp;"/"&amp;Tbl_Precio_Techo[[#This Row],[Item]]</f>
        <v>0/2.16</v>
      </c>
      <c r="AH22" s="1" t="s">
        <v>96</v>
      </c>
      <c r="AI22" s="1" t="s">
        <v>84</v>
      </c>
      <c r="AJ22" s="1" t="s">
        <v>35</v>
      </c>
      <c r="AK22" s="1">
        <v>23</v>
      </c>
      <c r="AL22" s="1">
        <f>COUNTIF(Tbl_Precio_Techo[EQUIPO REDES],Tbl_Precio_Techo[[#This Row],[EQUIPO REDES]])</f>
        <v>4</v>
      </c>
      <c r="AO22" s="1">
        <v>0</v>
      </c>
      <c r="AP22" s="1">
        <v>0</v>
      </c>
      <c r="AQ22" s="1">
        <f>Tbl_Precio_Techo[[#This Row],[PT INSTALACION / EQUIPO]]</f>
        <v>0</v>
      </c>
      <c r="AR22" s="1">
        <f>Tbl_Precio_Techo[[#This Row],[PT VR UN MENSUAL IVA]]</f>
        <v>0</v>
      </c>
    </row>
    <row r="23" spans="1:44" x14ac:dyDescent="0.25">
      <c r="A23" s="1" t="s">
        <v>39</v>
      </c>
      <c r="B23" s="1">
        <v>3</v>
      </c>
      <c r="C23" s="1">
        <v>761700</v>
      </c>
      <c r="D23" s="1">
        <v>1485341.2733333334</v>
      </c>
      <c r="E23" s="1">
        <v>2285100</v>
      </c>
      <c r="F23" s="1">
        <v>4456023.82</v>
      </c>
      <c r="G23" s="1">
        <v>10.5</v>
      </c>
      <c r="H23" s="1">
        <v>46788250.109999999</v>
      </c>
      <c r="I23" s="1" t="s">
        <v>32</v>
      </c>
      <c r="J23" s="1" t="s">
        <v>97</v>
      </c>
      <c r="K23" s="1" t="s">
        <v>92</v>
      </c>
      <c r="L23" s="1">
        <f>COUNTIF(Tbl_Borrador_PT[EQUIPO REDES],Tbl_Borrador_PT[[#This Row],[EQUIPO REDES]])</f>
        <v>6</v>
      </c>
      <c r="M23" s="1" t="str">
        <f>Tbl_Borrador_PT[[#This Row],[COSTO INSTALACION_PUT]]&amp;"/"&amp;Tbl_Borrador_PT[[#This Row],[COSTO MENSUAL_PUT]]</f>
        <v>761700/1485341,27333333</v>
      </c>
      <c r="AB23" s="1" t="s">
        <v>87</v>
      </c>
      <c r="AC23" s="1" t="s">
        <v>98</v>
      </c>
      <c r="AF23" s="1">
        <v>0</v>
      </c>
      <c r="AG23" s="1" t="str">
        <f>Tbl_Precio_Techo[[#This Row],[Zona]]&amp;"/"&amp;Tbl_Precio_Techo[[#This Row],[Item]]</f>
        <v>0/2.17</v>
      </c>
      <c r="AH23" s="1" t="s">
        <v>99</v>
      </c>
      <c r="AI23" s="1" t="s">
        <v>87</v>
      </c>
      <c r="AJ23" s="1" t="s">
        <v>35</v>
      </c>
      <c r="AK23" s="1">
        <v>24</v>
      </c>
      <c r="AL23" s="1">
        <f>COUNTIF(Tbl_Precio_Techo[EQUIPO REDES],Tbl_Precio_Techo[[#This Row],[EQUIPO REDES]])</f>
        <v>4</v>
      </c>
      <c r="AO23" s="1">
        <v>0</v>
      </c>
      <c r="AP23" s="1">
        <v>0</v>
      </c>
      <c r="AQ23" s="1">
        <f>Tbl_Precio_Techo[[#This Row],[PT INSTALACION / EQUIPO]]</f>
        <v>0</v>
      </c>
      <c r="AR23" s="1">
        <f>Tbl_Precio_Techo[[#This Row],[PT VR UN MENSUAL IVA]]</f>
        <v>0</v>
      </c>
    </row>
    <row r="24" spans="1:44" x14ac:dyDescent="0.25">
      <c r="A24" s="1" t="s">
        <v>42</v>
      </c>
      <c r="B24" s="1">
        <v>7</v>
      </c>
      <c r="C24" s="1">
        <v>761700</v>
      </c>
      <c r="D24" s="1">
        <v>2147974.56</v>
      </c>
      <c r="E24" s="1">
        <v>5331900</v>
      </c>
      <c r="F24" s="1">
        <v>15035821.92</v>
      </c>
      <c r="G24" s="1">
        <v>10.5</v>
      </c>
      <c r="H24" s="1">
        <v>157876130.16</v>
      </c>
      <c r="I24" s="1" t="s">
        <v>32</v>
      </c>
      <c r="J24" s="1" t="s">
        <v>100</v>
      </c>
      <c r="K24" s="1" t="s">
        <v>92</v>
      </c>
      <c r="L24" s="1">
        <f>COUNTIF(Tbl_Borrador_PT[EQUIPO REDES],Tbl_Borrador_PT[[#This Row],[EQUIPO REDES]])</f>
        <v>5</v>
      </c>
      <c r="M24" s="1" t="str">
        <f>Tbl_Borrador_PT[[#This Row],[COSTO INSTALACION_PUT]]&amp;"/"&amp;Tbl_Borrador_PT[[#This Row],[COSTO MENSUAL_PUT]]</f>
        <v>761700/2147974,56</v>
      </c>
      <c r="AB24" s="1" t="s">
        <v>90</v>
      </c>
      <c r="AC24" s="1" t="s">
        <v>101</v>
      </c>
      <c r="AF24" s="1">
        <v>0</v>
      </c>
      <c r="AG24" s="1" t="str">
        <f>Tbl_Precio_Techo[[#This Row],[Zona]]&amp;"/"&amp;Tbl_Precio_Techo[[#This Row],[Item]]</f>
        <v>0/2.18</v>
      </c>
      <c r="AH24" s="1" t="s">
        <v>102</v>
      </c>
      <c r="AI24" s="1" t="s">
        <v>90</v>
      </c>
      <c r="AJ24" s="1" t="s">
        <v>35</v>
      </c>
      <c r="AK24" s="1">
        <v>25</v>
      </c>
      <c r="AL24" s="1">
        <f>COUNTIF(Tbl_Precio_Techo[EQUIPO REDES],Tbl_Precio_Techo[[#This Row],[EQUIPO REDES]])</f>
        <v>4</v>
      </c>
      <c r="AO24" s="1">
        <v>0</v>
      </c>
      <c r="AP24" s="1">
        <v>0</v>
      </c>
      <c r="AQ24" s="1">
        <f>Tbl_Precio_Techo[[#This Row],[PT INSTALACION / EQUIPO]]</f>
        <v>0</v>
      </c>
      <c r="AR24" s="1">
        <f>Tbl_Precio_Techo[[#This Row],[PT VR UN MENSUAL IVA]]</f>
        <v>0</v>
      </c>
    </row>
    <row r="25" spans="1:44" x14ac:dyDescent="0.25">
      <c r="A25" s="1" t="s">
        <v>46</v>
      </c>
      <c r="B25" s="1">
        <v>3</v>
      </c>
      <c r="C25" s="1">
        <v>2000000</v>
      </c>
      <c r="D25" s="1">
        <v>1438774</v>
      </c>
      <c r="E25" s="1">
        <v>6000000</v>
      </c>
      <c r="F25" s="1">
        <v>4316322</v>
      </c>
      <c r="G25" s="1">
        <v>10.5</v>
      </c>
      <c r="H25" s="1">
        <v>45321381</v>
      </c>
      <c r="I25" s="1" t="s">
        <v>32</v>
      </c>
      <c r="J25" s="1" t="s">
        <v>97</v>
      </c>
      <c r="K25" s="1" t="s">
        <v>92</v>
      </c>
      <c r="L25" s="1">
        <f>COUNTIF(Tbl_Borrador_PT[EQUIPO REDES],Tbl_Borrador_PT[[#This Row],[EQUIPO REDES]])</f>
        <v>6</v>
      </c>
      <c r="M25" s="1" t="str">
        <f>Tbl_Borrador_PT[[#This Row],[COSTO INSTALACION_PUT]]&amp;"/"&amp;Tbl_Borrador_PT[[#This Row],[COSTO MENSUAL_PUT]]</f>
        <v>2000000/1438774</v>
      </c>
      <c r="AB25" s="1" t="s">
        <v>94</v>
      </c>
      <c r="AC25" s="1" t="s">
        <v>103</v>
      </c>
      <c r="AF25" s="1">
        <v>0</v>
      </c>
      <c r="AG25" s="1" t="str">
        <f>Tbl_Precio_Techo[[#This Row],[Zona]]&amp;"/"&amp;Tbl_Precio_Techo[[#This Row],[Item]]</f>
        <v>0/2.19</v>
      </c>
      <c r="AH25" s="1" t="s">
        <v>104</v>
      </c>
      <c r="AI25" s="1" t="s">
        <v>94</v>
      </c>
      <c r="AJ25" s="1" t="s">
        <v>35</v>
      </c>
      <c r="AK25" s="1">
        <v>26</v>
      </c>
      <c r="AL25" s="1">
        <f>COUNTIF(Tbl_Precio_Techo[EQUIPO REDES],Tbl_Precio_Techo[[#This Row],[EQUIPO REDES]])</f>
        <v>4</v>
      </c>
      <c r="AO25" s="1">
        <v>0</v>
      </c>
      <c r="AP25" s="1">
        <v>0</v>
      </c>
      <c r="AQ25" s="1">
        <f>Tbl_Precio_Techo[[#This Row],[PT INSTALACION / EQUIPO]]</f>
        <v>0</v>
      </c>
      <c r="AR25" s="1">
        <f>Tbl_Precio_Techo[[#This Row],[PT VR UN MENSUAL IVA]]</f>
        <v>0</v>
      </c>
    </row>
    <row r="26" spans="1:44" x14ac:dyDescent="0.25">
      <c r="A26" s="1" t="s">
        <v>50</v>
      </c>
      <c r="B26" s="1">
        <v>7</v>
      </c>
      <c r="C26" s="1">
        <v>2000000</v>
      </c>
      <c r="D26" s="1">
        <v>949861</v>
      </c>
      <c r="E26" s="1">
        <v>14000000</v>
      </c>
      <c r="F26" s="1">
        <v>6649027</v>
      </c>
      <c r="G26" s="1">
        <v>10.5</v>
      </c>
      <c r="H26" s="1">
        <v>69814783.5</v>
      </c>
      <c r="I26" s="1" t="s">
        <v>32</v>
      </c>
      <c r="J26" s="1" t="s">
        <v>100</v>
      </c>
      <c r="K26" s="1" t="s">
        <v>92</v>
      </c>
      <c r="L26" s="1">
        <f>COUNTIF(Tbl_Borrador_PT[EQUIPO REDES],Tbl_Borrador_PT[[#This Row],[EQUIPO REDES]])</f>
        <v>5</v>
      </c>
      <c r="M26" s="1" t="str">
        <f>Tbl_Borrador_PT[[#This Row],[COSTO INSTALACION_PUT]]&amp;"/"&amp;Tbl_Borrador_PT[[#This Row],[COSTO MENSUAL_PUT]]</f>
        <v>2000000/949861</v>
      </c>
      <c r="AB26" s="1" t="s">
        <v>96</v>
      </c>
      <c r="AC26" s="1" t="s">
        <v>105</v>
      </c>
      <c r="AF26" s="1">
        <v>0</v>
      </c>
      <c r="AG26" s="1" t="str">
        <f>Tbl_Precio_Techo[[#This Row],[Zona]]&amp;"/"&amp;Tbl_Precio_Techo[[#This Row],[Item]]</f>
        <v>0/2.20</v>
      </c>
      <c r="AH26" s="1" t="s">
        <v>106</v>
      </c>
      <c r="AI26" s="1" t="s">
        <v>96</v>
      </c>
      <c r="AJ26" s="1" t="s">
        <v>35</v>
      </c>
      <c r="AK26" s="1">
        <v>27</v>
      </c>
      <c r="AL26" s="1">
        <f>COUNTIF(Tbl_Precio_Techo[EQUIPO REDES],Tbl_Precio_Techo[[#This Row],[EQUIPO REDES]])</f>
        <v>4</v>
      </c>
      <c r="AO26" s="1">
        <v>0</v>
      </c>
      <c r="AP26" s="1">
        <v>0</v>
      </c>
      <c r="AQ26" s="1">
        <f>Tbl_Precio_Techo[[#This Row],[PT INSTALACION / EQUIPO]]</f>
        <v>0</v>
      </c>
      <c r="AR26" s="1">
        <f>Tbl_Precio_Techo[[#This Row],[PT VR UN MENSUAL IVA]]</f>
        <v>0</v>
      </c>
    </row>
    <row r="27" spans="1:44" x14ac:dyDescent="0.25">
      <c r="A27" s="1" t="s">
        <v>36</v>
      </c>
      <c r="B27" s="1">
        <v>235</v>
      </c>
      <c r="C27" s="1">
        <v>761700</v>
      </c>
      <c r="D27" s="1">
        <v>484100</v>
      </c>
      <c r="E27" s="1">
        <v>178999500</v>
      </c>
      <c r="F27" s="1">
        <v>113763500</v>
      </c>
      <c r="G27" s="1">
        <v>10</v>
      </c>
      <c r="H27" s="1">
        <v>1137635000</v>
      </c>
      <c r="I27" s="1" t="s">
        <v>107</v>
      </c>
      <c r="K27" s="1" t="s">
        <v>92</v>
      </c>
      <c r="L27" s="1">
        <f>COUNTIF(Tbl_Borrador_PT[EQUIPO REDES],Tbl_Borrador_PT[[#This Row],[EQUIPO REDES]])</f>
        <v>5</v>
      </c>
      <c r="M27" s="1" t="str">
        <f>Tbl_Borrador_PT[[#This Row],[COSTO INSTALACION_PUT]]&amp;"/"&amp;Tbl_Borrador_PT[[#This Row],[COSTO MENSUAL_PUT]]</f>
        <v>761700/484100</v>
      </c>
      <c r="AB27" s="1" t="s">
        <v>99</v>
      </c>
      <c r="AC27" s="1" t="s">
        <v>108</v>
      </c>
      <c r="AF27" s="1">
        <v>0</v>
      </c>
      <c r="AG27" s="1" t="str">
        <f>Tbl_Precio_Techo[[#This Row],[Zona]]&amp;"/"&amp;Tbl_Precio_Techo[[#This Row],[Item]]</f>
        <v>0/2.21</v>
      </c>
      <c r="AH27" s="1" t="s">
        <v>109</v>
      </c>
      <c r="AI27" s="1" t="s">
        <v>99</v>
      </c>
      <c r="AJ27" s="1" t="s">
        <v>35</v>
      </c>
      <c r="AK27" s="1">
        <v>28</v>
      </c>
      <c r="AL27" s="1">
        <f>COUNTIF(Tbl_Precio_Techo[EQUIPO REDES],Tbl_Precio_Techo[[#This Row],[EQUIPO REDES]])</f>
        <v>4</v>
      </c>
      <c r="AO27" s="1">
        <v>0</v>
      </c>
      <c r="AP27" s="1">
        <v>0</v>
      </c>
      <c r="AQ27" s="1">
        <f>Tbl_Precio_Techo[[#This Row],[PT INSTALACION / EQUIPO]]</f>
        <v>0</v>
      </c>
      <c r="AR27" s="1">
        <f>Tbl_Precio_Techo[[#This Row],[PT VR UN MENSUAL IVA]]</f>
        <v>0</v>
      </c>
    </row>
    <row r="28" spans="1:44" x14ac:dyDescent="0.25">
      <c r="A28" s="1" t="s">
        <v>56</v>
      </c>
      <c r="B28" s="1">
        <v>1</v>
      </c>
      <c r="C28" s="1">
        <v>901700</v>
      </c>
      <c r="D28" s="1">
        <v>6528304.2999999998</v>
      </c>
      <c r="E28" s="1">
        <v>901700</v>
      </c>
      <c r="F28" s="1">
        <v>6528304.2999999998</v>
      </c>
      <c r="G28" s="1">
        <v>10.5</v>
      </c>
      <c r="H28" s="1">
        <v>68547195.149999991</v>
      </c>
      <c r="I28" s="1" t="s">
        <v>107</v>
      </c>
      <c r="J28" s="1" t="s">
        <v>57</v>
      </c>
      <c r="K28" s="1" t="s">
        <v>92</v>
      </c>
      <c r="L28" s="1">
        <f>COUNTIF(Tbl_Borrador_PT[EQUIPO REDES],Tbl_Borrador_PT[[#This Row],[EQUIPO REDES]])</f>
        <v>3</v>
      </c>
      <c r="M28" s="1" t="str">
        <f>Tbl_Borrador_PT[[#This Row],[COSTO INSTALACION_PUT]]&amp;"/"&amp;Tbl_Borrador_PT[[#This Row],[COSTO MENSUAL_PUT]]</f>
        <v>901700/6528304,3</v>
      </c>
      <c r="AB28" s="1" t="s">
        <v>102</v>
      </c>
      <c r="AC28" s="1" t="s">
        <v>110</v>
      </c>
      <c r="AF28" s="1">
        <v>0</v>
      </c>
      <c r="AG28" s="1" t="str">
        <f>Tbl_Precio_Techo[[#This Row],[Zona]]&amp;"/"&amp;Tbl_Precio_Techo[[#This Row],[Item]]</f>
        <v>0/2.22</v>
      </c>
      <c r="AH28" s="1" t="s">
        <v>111</v>
      </c>
      <c r="AI28" s="1" t="s">
        <v>102</v>
      </c>
      <c r="AJ28" s="1" t="s">
        <v>35</v>
      </c>
      <c r="AK28" s="1">
        <v>29</v>
      </c>
      <c r="AL28" s="1">
        <f>COUNTIF(Tbl_Precio_Techo[EQUIPO REDES],Tbl_Precio_Techo[[#This Row],[EQUIPO REDES]])</f>
        <v>4</v>
      </c>
      <c r="AO28" s="1">
        <v>0</v>
      </c>
      <c r="AP28" s="1">
        <v>0</v>
      </c>
      <c r="AQ28" s="1">
        <f>Tbl_Precio_Techo[[#This Row],[PT INSTALACION / EQUIPO]]</f>
        <v>0</v>
      </c>
      <c r="AR28" s="1">
        <f>Tbl_Precio_Techo[[#This Row],[PT VR UN MENSUAL IVA]]</f>
        <v>0</v>
      </c>
    </row>
    <row r="29" spans="1:44" x14ac:dyDescent="0.25">
      <c r="A29" s="1" t="s">
        <v>60</v>
      </c>
      <c r="B29" s="1">
        <v>1</v>
      </c>
      <c r="C29" s="1">
        <v>901700</v>
      </c>
      <c r="D29" s="1">
        <v>2732746</v>
      </c>
      <c r="E29" s="1">
        <v>901700</v>
      </c>
      <c r="F29" s="1">
        <v>2732746</v>
      </c>
      <c r="G29" s="1">
        <v>10.5</v>
      </c>
      <c r="H29" s="1">
        <v>28693833</v>
      </c>
      <c r="I29" s="1" t="s">
        <v>107</v>
      </c>
      <c r="J29" s="1" t="s">
        <v>57</v>
      </c>
      <c r="K29" s="1" t="s">
        <v>92</v>
      </c>
      <c r="L29" s="1">
        <f>COUNTIF(Tbl_Borrador_PT[EQUIPO REDES],Tbl_Borrador_PT[[#This Row],[EQUIPO REDES]])</f>
        <v>3</v>
      </c>
      <c r="M29" s="1" t="str">
        <f>Tbl_Borrador_PT[[#This Row],[COSTO INSTALACION_PUT]]&amp;"/"&amp;Tbl_Borrador_PT[[#This Row],[COSTO MENSUAL_PUT]]</f>
        <v>901700/2732746</v>
      </c>
      <c r="AB29" s="1" t="s">
        <v>104</v>
      </c>
      <c r="AC29" s="1" t="s">
        <v>112</v>
      </c>
      <c r="AF29" s="1">
        <v>0</v>
      </c>
      <c r="AG29" s="1" t="str">
        <f>Tbl_Precio_Techo[[#This Row],[Zona]]&amp;"/"&amp;Tbl_Precio_Techo[[#This Row],[Item]]</f>
        <v>0/2.23</v>
      </c>
      <c r="AH29" s="1" t="s">
        <v>113</v>
      </c>
      <c r="AI29" s="1" t="s">
        <v>104</v>
      </c>
      <c r="AJ29" s="1" t="s">
        <v>35</v>
      </c>
      <c r="AK29" s="1">
        <v>30</v>
      </c>
      <c r="AL29" s="1">
        <f>COUNTIF(Tbl_Precio_Techo[EQUIPO REDES],Tbl_Precio_Techo[[#This Row],[EQUIPO REDES]])</f>
        <v>4</v>
      </c>
      <c r="AO29" s="1">
        <v>0</v>
      </c>
      <c r="AP29" s="1">
        <v>0</v>
      </c>
      <c r="AQ29" s="1">
        <f>Tbl_Precio_Techo[[#This Row],[PT INSTALACION / EQUIPO]]</f>
        <v>0</v>
      </c>
      <c r="AR29" s="1">
        <f>Tbl_Precio_Techo[[#This Row],[PT VR UN MENSUAL IVA]]</f>
        <v>0</v>
      </c>
    </row>
    <row r="30" spans="1:44" x14ac:dyDescent="0.25">
      <c r="A30" s="1" t="s">
        <v>39</v>
      </c>
      <c r="B30" s="1">
        <v>13</v>
      </c>
      <c r="C30" s="1">
        <v>761700</v>
      </c>
      <c r="D30" s="1">
        <v>1485341.2733333334</v>
      </c>
      <c r="E30" s="1">
        <v>9902100</v>
      </c>
      <c r="F30" s="1">
        <v>19309436.553333335</v>
      </c>
      <c r="G30" s="1">
        <v>10</v>
      </c>
      <c r="H30" s="1">
        <v>193094365.53333336</v>
      </c>
      <c r="I30" s="1" t="s">
        <v>53</v>
      </c>
      <c r="K30" s="1" t="s">
        <v>92</v>
      </c>
      <c r="L30" s="1">
        <f>COUNTIF(Tbl_Borrador_PT[EQUIPO REDES],Tbl_Borrador_PT[[#This Row],[EQUIPO REDES]])</f>
        <v>6</v>
      </c>
      <c r="M30" s="1" t="str">
        <f>Tbl_Borrador_PT[[#This Row],[COSTO INSTALACION_PUT]]&amp;"/"&amp;Tbl_Borrador_PT[[#This Row],[COSTO MENSUAL_PUT]]</f>
        <v>761700/1485341,27333333</v>
      </c>
      <c r="AB30" s="1" t="s">
        <v>106</v>
      </c>
      <c r="AC30" s="1" t="s">
        <v>114</v>
      </c>
      <c r="AF30" s="1">
        <v>0</v>
      </c>
      <c r="AG30" s="1" t="str">
        <f>Tbl_Precio_Techo[[#This Row],[Zona]]&amp;"/"&amp;Tbl_Precio_Techo[[#This Row],[Item]]</f>
        <v>0/2.24</v>
      </c>
      <c r="AH30" s="1" t="s">
        <v>115</v>
      </c>
      <c r="AI30" s="1" t="s">
        <v>106</v>
      </c>
      <c r="AJ30" s="1" t="s">
        <v>35</v>
      </c>
      <c r="AK30" s="1">
        <v>31</v>
      </c>
      <c r="AL30" s="1">
        <f>COUNTIF(Tbl_Precio_Techo[EQUIPO REDES],Tbl_Precio_Techo[[#This Row],[EQUIPO REDES]])</f>
        <v>4</v>
      </c>
      <c r="AO30" s="1">
        <v>0</v>
      </c>
      <c r="AP30" s="1">
        <v>0</v>
      </c>
      <c r="AQ30" s="1">
        <f>Tbl_Precio_Techo[[#This Row],[PT INSTALACION / EQUIPO]]</f>
        <v>0</v>
      </c>
      <c r="AR30" s="1">
        <f>Tbl_Precio_Techo[[#This Row],[PT VR UN MENSUAL IVA]]</f>
        <v>0</v>
      </c>
    </row>
    <row r="31" spans="1:44" x14ac:dyDescent="0.25">
      <c r="A31" s="1" t="s">
        <v>42</v>
      </c>
      <c r="B31" s="1">
        <v>2</v>
      </c>
      <c r="C31" s="1">
        <v>761700</v>
      </c>
      <c r="D31" s="1">
        <v>2147974.56</v>
      </c>
      <c r="E31" s="1">
        <v>1523400</v>
      </c>
      <c r="F31" s="1">
        <v>4295949.12</v>
      </c>
      <c r="G31" s="1">
        <v>10</v>
      </c>
      <c r="H31" s="1">
        <v>42959491.200000003</v>
      </c>
      <c r="I31" s="1" t="s">
        <v>53</v>
      </c>
      <c r="K31" s="1" t="s">
        <v>92</v>
      </c>
      <c r="L31" s="1">
        <f>COUNTIF(Tbl_Borrador_PT[EQUIPO REDES],Tbl_Borrador_PT[[#This Row],[EQUIPO REDES]])</f>
        <v>5</v>
      </c>
      <c r="M31" s="1" t="str">
        <f>Tbl_Borrador_PT[[#This Row],[COSTO INSTALACION_PUT]]&amp;"/"&amp;Tbl_Borrador_PT[[#This Row],[COSTO MENSUAL_PUT]]</f>
        <v>761700/2147974,56</v>
      </c>
      <c r="AB31" s="1" t="s">
        <v>109</v>
      </c>
      <c r="AC31" s="1" t="s">
        <v>116</v>
      </c>
      <c r="AF31" s="1">
        <v>0</v>
      </c>
      <c r="AG31" s="1" t="str">
        <f>Tbl_Precio_Techo[[#This Row],[Zona]]&amp;"/"&amp;Tbl_Precio_Techo[[#This Row],[Item]]</f>
        <v>0/2.25</v>
      </c>
      <c r="AH31" s="1" t="s">
        <v>117</v>
      </c>
      <c r="AI31" s="1" t="s">
        <v>109</v>
      </c>
      <c r="AJ31" s="1" t="s">
        <v>35</v>
      </c>
      <c r="AK31" s="1">
        <v>32</v>
      </c>
      <c r="AL31" s="1">
        <f>COUNTIF(Tbl_Precio_Techo[EQUIPO REDES],Tbl_Precio_Techo[[#This Row],[EQUIPO REDES]])</f>
        <v>4</v>
      </c>
      <c r="AO31" s="1">
        <v>0</v>
      </c>
      <c r="AP31" s="1">
        <v>0</v>
      </c>
      <c r="AQ31" s="1">
        <f>Tbl_Precio_Techo[[#This Row],[PT INSTALACION / EQUIPO]]</f>
        <v>0</v>
      </c>
      <c r="AR31" s="1">
        <f>Tbl_Precio_Techo[[#This Row],[PT VR UN MENSUAL IVA]]</f>
        <v>0</v>
      </c>
    </row>
    <row r="32" spans="1:44" x14ac:dyDescent="0.25">
      <c r="A32" s="1" t="s">
        <v>68</v>
      </c>
      <c r="B32" s="1">
        <v>108</v>
      </c>
      <c r="C32" s="1">
        <v>901700</v>
      </c>
      <c r="D32" s="1">
        <v>2808355</v>
      </c>
      <c r="E32" s="1">
        <v>97383600</v>
      </c>
      <c r="F32" s="1">
        <v>303302340</v>
      </c>
      <c r="G32" s="1">
        <v>10</v>
      </c>
      <c r="H32" s="1">
        <v>3033023400</v>
      </c>
      <c r="I32" s="1" t="s">
        <v>53</v>
      </c>
      <c r="J32" s="1" t="s">
        <v>69</v>
      </c>
      <c r="K32" s="1" t="s">
        <v>92</v>
      </c>
      <c r="L32" s="1">
        <f>COUNTIF(Tbl_Borrador_PT[EQUIPO REDES],Tbl_Borrador_PT[[#This Row],[EQUIPO REDES]])</f>
        <v>4</v>
      </c>
      <c r="M32" s="1" t="str">
        <f>Tbl_Borrador_PT[[#This Row],[COSTO INSTALACION_PUT]]&amp;"/"&amp;Tbl_Borrador_PT[[#This Row],[COSTO MENSUAL_PUT]]</f>
        <v>901700/2808355</v>
      </c>
      <c r="AB32" s="1" t="s">
        <v>111</v>
      </c>
      <c r="AC32" s="1" t="s">
        <v>118</v>
      </c>
      <c r="AF32" s="1">
        <v>0</v>
      </c>
      <c r="AG32" s="1" t="str">
        <f>Tbl_Precio_Techo[[#This Row],[Zona]]&amp;"/"&amp;Tbl_Precio_Techo[[#This Row],[Item]]</f>
        <v>0/2.26</v>
      </c>
      <c r="AH32" s="1" t="s">
        <v>119</v>
      </c>
      <c r="AI32" s="1" t="s">
        <v>111</v>
      </c>
      <c r="AJ32" s="1" t="s">
        <v>35</v>
      </c>
      <c r="AK32" s="1">
        <v>33</v>
      </c>
      <c r="AL32" s="1">
        <f>COUNTIF(Tbl_Precio_Techo[EQUIPO REDES],Tbl_Precio_Techo[[#This Row],[EQUIPO REDES]])</f>
        <v>4</v>
      </c>
      <c r="AO32" s="1">
        <v>0</v>
      </c>
      <c r="AP32" s="1">
        <v>0</v>
      </c>
      <c r="AQ32" s="1">
        <f>Tbl_Precio_Techo[[#This Row],[PT INSTALACION / EQUIPO]]</f>
        <v>0</v>
      </c>
      <c r="AR32" s="1">
        <f>Tbl_Precio_Techo[[#This Row],[PT VR UN MENSUAL IVA]]</f>
        <v>0</v>
      </c>
    </row>
    <row r="33" spans="1:44" x14ac:dyDescent="0.25">
      <c r="A33" s="1" t="s">
        <v>72</v>
      </c>
      <c r="B33" s="1">
        <v>82</v>
      </c>
      <c r="C33" s="1">
        <v>761700</v>
      </c>
      <c r="D33" s="1">
        <v>6122959</v>
      </c>
      <c r="E33" s="1">
        <v>62459400</v>
      </c>
      <c r="F33" s="1">
        <v>502082638</v>
      </c>
      <c r="G33" s="1">
        <v>10</v>
      </c>
      <c r="H33" s="1">
        <v>5020826380</v>
      </c>
      <c r="I33" s="1" t="s">
        <v>53</v>
      </c>
      <c r="K33" s="1" t="s">
        <v>92</v>
      </c>
      <c r="L33" s="1">
        <f>COUNTIF(Tbl_Borrador_PT[EQUIPO REDES],Tbl_Borrador_PT[[#This Row],[EQUIPO REDES]])</f>
        <v>3</v>
      </c>
      <c r="M33" s="1" t="str">
        <f>Tbl_Borrador_PT[[#This Row],[COSTO INSTALACION_PUT]]&amp;"/"&amp;Tbl_Borrador_PT[[#This Row],[COSTO MENSUAL_PUT]]</f>
        <v>761700/6122959</v>
      </c>
      <c r="AB33" s="1" t="s">
        <v>113</v>
      </c>
      <c r="AC33" s="1" t="s">
        <v>120</v>
      </c>
      <c r="AF33" s="1">
        <v>0</v>
      </c>
      <c r="AG33" s="1" t="str">
        <f>Tbl_Precio_Techo[[#This Row],[Zona]]&amp;"/"&amp;Tbl_Precio_Techo[[#This Row],[Item]]</f>
        <v>0/2.27</v>
      </c>
      <c r="AH33" s="1" t="s">
        <v>121</v>
      </c>
      <c r="AI33" s="1" t="s">
        <v>113</v>
      </c>
      <c r="AJ33" s="1" t="s">
        <v>35</v>
      </c>
      <c r="AK33" s="1">
        <v>34</v>
      </c>
      <c r="AL33" s="1">
        <f>COUNTIF(Tbl_Precio_Techo[EQUIPO REDES],Tbl_Precio_Techo[[#This Row],[EQUIPO REDES]])</f>
        <v>4</v>
      </c>
      <c r="AO33" s="1">
        <v>0</v>
      </c>
      <c r="AP33" s="1">
        <v>0</v>
      </c>
      <c r="AQ33" s="1">
        <f>Tbl_Precio_Techo[[#This Row],[PT INSTALACION / EQUIPO]]</f>
        <v>0</v>
      </c>
      <c r="AR33" s="1">
        <f>Tbl_Precio_Techo[[#This Row],[PT VR UN MENSUAL IVA]]</f>
        <v>0</v>
      </c>
    </row>
    <row r="34" spans="1:44" x14ac:dyDescent="0.25">
      <c r="A34" s="1" t="s">
        <v>75</v>
      </c>
      <c r="B34" s="1">
        <v>30</v>
      </c>
      <c r="C34" s="1">
        <v>901700</v>
      </c>
      <c r="D34" s="1">
        <v>9157701</v>
      </c>
      <c r="E34" s="1">
        <v>27051000</v>
      </c>
      <c r="F34" s="1">
        <v>274731030</v>
      </c>
      <c r="G34" s="1">
        <v>10</v>
      </c>
      <c r="H34" s="1">
        <v>2747310300</v>
      </c>
      <c r="I34" s="1" t="s">
        <v>53</v>
      </c>
      <c r="K34" s="1" t="s">
        <v>92</v>
      </c>
      <c r="L34" s="1">
        <f>COUNTIF(Tbl_Borrador_PT[EQUIPO REDES],Tbl_Borrador_PT[[#This Row],[EQUIPO REDES]])</f>
        <v>4</v>
      </c>
      <c r="M34" s="1" t="str">
        <f>Tbl_Borrador_PT[[#This Row],[COSTO INSTALACION_PUT]]&amp;"/"&amp;Tbl_Borrador_PT[[#This Row],[COSTO MENSUAL_PUT]]</f>
        <v>901700/9157701</v>
      </c>
      <c r="AB34" s="1" t="s">
        <v>115</v>
      </c>
      <c r="AC34" s="1" t="s">
        <v>122</v>
      </c>
      <c r="AF34" s="1">
        <v>0</v>
      </c>
      <c r="AG34" s="1" t="str">
        <f>Tbl_Precio_Techo[[#This Row],[Zona]]&amp;"/"&amp;Tbl_Precio_Techo[[#This Row],[Item]]</f>
        <v>0/2.28</v>
      </c>
      <c r="AH34" s="1" t="s">
        <v>123</v>
      </c>
      <c r="AI34" s="1" t="s">
        <v>115</v>
      </c>
      <c r="AJ34" s="1" t="s">
        <v>35</v>
      </c>
      <c r="AK34" s="1">
        <v>35</v>
      </c>
      <c r="AL34" s="1">
        <f>COUNTIF(Tbl_Precio_Techo[EQUIPO REDES],Tbl_Precio_Techo[[#This Row],[EQUIPO REDES]])</f>
        <v>4</v>
      </c>
      <c r="AO34" s="1">
        <v>0</v>
      </c>
      <c r="AP34" s="1">
        <v>0</v>
      </c>
      <c r="AQ34" s="1">
        <f>Tbl_Precio_Techo[[#This Row],[PT INSTALACION / EQUIPO]]</f>
        <v>0</v>
      </c>
      <c r="AR34" s="1">
        <f>Tbl_Precio_Techo[[#This Row],[PT VR UN MENSUAL IVA]]</f>
        <v>0</v>
      </c>
    </row>
    <row r="35" spans="1:44" x14ac:dyDescent="0.25">
      <c r="A35" s="1" t="s">
        <v>46</v>
      </c>
      <c r="B35" s="1">
        <v>13</v>
      </c>
      <c r="C35" s="1">
        <v>2000000</v>
      </c>
      <c r="D35" s="1">
        <v>1438774</v>
      </c>
      <c r="E35" s="1">
        <v>26000000</v>
      </c>
      <c r="F35" s="1">
        <v>18704062</v>
      </c>
      <c r="G35" s="1">
        <v>10</v>
      </c>
      <c r="H35" s="1">
        <v>187040620</v>
      </c>
      <c r="I35" s="1" t="s">
        <v>53</v>
      </c>
      <c r="K35" s="1" t="s">
        <v>92</v>
      </c>
      <c r="L35" s="1">
        <f>COUNTIF(Tbl_Borrador_PT[EQUIPO REDES],Tbl_Borrador_PT[[#This Row],[EQUIPO REDES]])</f>
        <v>6</v>
      </c>
      <c r="M35" s="1" t="str">
        <f>Tbl_Borrador_PT[[#This Row],[COSTO INSTALACION_PUT]]&amp;"/"&amp;Tbl_Borrador_PT[[#This Row],[COSTO MENSUAL_PUT]]</f>
        <v>2000000/1438774</v>
      </c>
      <c r="AB35" s="1" t="s">
        <v>117</v>
      </c>
      <c r="AC35" s="1" t="s">
        <v>56</v>
      </c>
      <c r="AF35" s="1">
        <v>0</v>
      </c>
      <c r="AG35" s="1" t="str">
        <f>Tbl_Precio_Techo[[#This Row],[Zona]]&amp;"/"&amp;Tbl_Precio_Techo[[#This Row],[Item]]</f>
        <v>0/2.29</v>
      </c>
      <c r="AH35" s="1" t="s">
        <v>124</v>
      </c>
      <c r="AI35" s="1" t="s">
        <v>117</v>
      </c>
      <c r="AJ35" s="1" t="s">
        <v>35</v>
      </c>
      <c r="AK35" s="1">
        <v>36</v>
      </c>
      <c r="AL35" s="1">
        <f>COUNTIF(Tbl_Precio_Techo[EQUIPO REDES],Tbl_Precio_Techo[[#This Row],[EQUIPO REDES]])</f>
        <v>4</v>
      </c>
      <c r="AO35" s="1">
        <v>0</v>
      </c>
      <c r="AP35" s="1">
        <v>0</v>
      </c>
      <c r="AQ35" s="1">
        <f>Tbl_Precio_Techo[[#This Row],[PT INSTALACION / EQUIPO]]</f>
        <v>0</v>
      </c>
      <c r="AR35" s="1">
        <f>Tbl_Precio_Techo[[#This Row],[PT VR UN MENSUAL IVA]]</f>
        <v>0</v>
      </c>
    </row>
    <row r="36" spans="1:44" x14ac:dyDescent="0.25">
      <c r="A36" s="1" t="s">
        <v>50</v>
      </c>
      <c r="B36" s="1">
        <v>2</v>
      </c>
      <c r="C36" s="1">
        <v>2000000</v>
      </c>
      <c r="D36" s="1">
        <v>949861</v>
      </c>
      <c r="E36" s="1">
        <v>4000000</v>
      </c>
      <c r="F36" s="1">
        <v>1899722</v>
      </c>
      <c r="G36" s="1">
        <v>10</v>
      </c>
      <c r="H36" s="1">
        <v>18997220</v>
      </c>
      <c r="I36" s="1" t="s">
        <v>53</v>
      </c>
      <c r="K36" s="1" t="s">
        <v>92</v>
      </c>
      <c r="L36" s="1">
        <f>COUNTIF(Tbl_Borrador_PT[EQUIPO REDES],Tbl_Borrador_PT[[#This Row],[EQUIPO REDES]])</f>
        <v>5</v>
      </c>
      <c r="M36" s="1" t="str">
        <f>Tbl_Borrador_PT[[#This Row],[COSTO INSTALACION_PUT]]&amp;"/"&amp;Tbl_Borrador_PT[[#This Row],[COSTO MENSUAL_PUT]]</f>
        <v>2000000/949861</v>
      </c>
      <c r="AB36" s="1" t="s">
        <v>119</v>
      </c>
      <c r="AC36" s="1" t="s">
        <v>60</v>
      </c>
      <c r="AF36" s="1">
        <v>0</v>
      </c>
      <c r="AG36" s="1" t="str">
        <f>Tbl_Precio_Techo[[#This Row],[Zona]]&amp;"/"&amp;Tbl_Precio_Techo[[#This Row],[Item]]</f>
        <v>0/2.30</v>
      </c>
      <c r="AH36" s="1" t="s">
        <v>125</v>
      </c>
      <c r="AI36" s="1" t="s">
        <v>119</v>
      </c>
      <c r="AJ36" s="1" t="s">
        <v>35</v>
      </c>
      <c r="AK36" s="1">
        <v>37</v>
      </c>
      <c r="AL36" s="1">
        <f>COUNTIF(Tbl_Precio_Techo[EQUIPO REDES],Tbl_Precio_Techo[[#This Row],[EQUIPO REDES]])</f>
        <v>4</v>
      </c>
      <c r="AO36" s="1">
        <v>0</v>
      </c>
      <c r="AP36" s="1">
        <v>0</v>
      </c>
      <c r="AQ36" s="1">
        <f>Tbl_Precio_Techo[[#This Row],[PT INSTALACION / EQUIPO]]</f>
        <v>0</v>
      </c>
      <c r="AR36" s="1">
        <f>Tbl_Precio_Techo[[#This Row],[PT VR UN MENSUAL IVA]]</f>
        <v>0</v>
      </c>
    </row>
    <row r="37" spans="1:44" x14ac:dyDescent="0.25">
      <c r="A37" s="1" t="s">
        <v>82</v>
      </c>
      <c r="B37" s="1">
        <v>108</v>
      </c>
      <c r="C37" s="1">
        <v>2000000</v>
      </c>
      <c r="D37" s="1">
        <v>1247617.5</v>
      </c>
      <c r="E37" s="1">
        <v>216000000</v>
      </c>
      <c r="F37" s="1">
        <v>134742690</v>
      </c>
      <c r="G37" s="1">
        <v>10</v>
      </c>
      <c r="H37" s="1">
        <v>1347426900</v>
      </c>
      <c r="I37" s="1" t="s">
        <v>53</v>
      </c>
      <c r="J37" s="1" t="s">
        <v>69</v>
      </c>
      <c r="K37" s="1" t="s">
        <v>92</v>
      </c>
      <c r="L37" s="1">
        <f>COUNTIF(Tbl_Borrador_PT[EQUIPO REDES],Tbl_Borrador_PT[[#This Row],[EQUIPO REDES]])</f>
        <v>4</v>
      </c>
      <c r="M37" s="1" t="str">
        <f>Tbl_Borrador_PT[[#This Row],[COSTO INSTALACION_PUT]]&amp;"/"&amp;Tbl_Borrador_PT[[#This Row],[COSTO MENSUAL_PUT]]</f>
        <v>2000000/1247617,5</v>
      </c>
      <c r="AB37" s="1" t="s">
        <v>121</v>
      </c>
      <c r="AC37" s="1" t="s">
        <v>126</v>
      </c>
      <c r="AF37" s="1">
        <v>0</v>
      </c>
      <c r="AG37" s="1" t="str">
        <f>Tbl_Precio_Techo[[#This Row],[Zona]]&amp;"/"&amp;Tbl_Precio_Techo[[#This Row],[Item]]</f>
        <v>0/2.31</v>
      </c>
      <c r="AH37" s="1" t="s">
        <v>127</v>
      </c>
      <c r="AI37" s="1" t="s">
        <v>121</v>
      </c>
      <c r="AJ37" s="1" t="s">
        <v>35</v>
      </c>
      <c r="AK37" s="1">
        <v>38</v>
      </c>
      <c r="AL37" s="1">
        <f>COUNTIF(Tbl_Precio_Techo[EQUIPO REDES],Tbl_Precio_Techo[[#This Row],[EQUIPO REDES]])</f>
        <v>4</v>
      </c>
      <c r="AO37" s="1">
        <v>0</v>
      </c>
      <c r="AP37" s="1">
        <v>0</v>
      </c>
      <c r="AQ37" s="1">
        <f>Tbl_Precio_Techo[[#This Row],[PT INSTALACION / EQUIPO]]</f>
        <v>0</v>
      </c>
      <c r="AR37" s="1">
        <f>Tbl_Precio_Techo[[#This Row],[PT VR UN MENSUAL IVA]]</f>
        <v>0</v>
      </c>
    </row>
    <row r="38" spans="1:44" x14ac:dyDescent="0.25">
      <c r="A38" s="1" t="s">
        <v>85</v>
      </c>
      <c r="B38" s="1">
        <v>82</v>
      </c>
      <c r="C38" s="1">
        <v>2000000</v>
      </c>
      <c r="D38" s="1">
        <v>4265968</v>
      </c>
      <c r="E38" s="1">
        <v>164000000</v>
      </c>
      <c r="F38" s="1">
        <v>349809376</v>
      </c>
      <c r="G38" s="1">
        <v>10</v>
      </c>
      <c r="H38" s="1">
        <v>3498093760</v>
      </c>
      <c r="I38" s="1" t="s">
        <v>53</v>
      </c>
      <c r="K38" s="1" t="s">
        <v>92</v>
      </c>
      <c r="L38" s="1">
        <f>COUNTIF(Tbl_Borrador_PT[EQUIPO REDES],Tbl_Borrador_PT[[#This Row],[EQUIPO REDES]])</f>
        <v>3</v>
      </c>
      <c r="M38" s="1" t="str">
        <f>Tbl_Borrador_PT[[#This Row],[COSTO INSTALACION_PUT]]&amp;"/"&amp;Tbl_Borrador_PT[[#This Row],[COSTO MENSUAL_PUT]]</f>
        <v>2000000/4265968</v>
      </c>
      <c r="AB38" s="1" t="s">
        <v>123</v>
      </c>
      <c r="AC38" s="1" t="s">
        <v>128</v>
      </c>
      <c r="AF38" s="1">
        <v>0</v>
      </c>
      <c r="AG38" s="1" t="str">
        <f>Tbl_Precio_Techo[[#This Row],[Zona]]&amp;"/"&amp;Tbl_Precio_Techo[[#This Row],[Item]]</f>
        <v>0/2.32</v>
      </c>
      <c r="AH38" s="1" t="s">
        <v>129</v>
      </c>
      <c r="AI38" s="1" t="s">
        <v>123</v>
      </c>
      <c r="AJ38" s="1" t="s">
        <v>35</v>
      </c>
      <c r="AK38" s="1">
        <v>39</v>
      </c>
      <c r="AL38" s="1">
        <f>COUNTIF(Tbl_Precio_Techo[EQUIPO REDES],Tbl_Precio_Techo[[#This Row],[EQUIPO REDES]])</f>
        <v>4</v>
      </c>
      <c r="AO38" s="1">
        <v>0</v>
      </c>
      <c r="AP38" s="1">
        <v>0</v>
      </c>
      <c r="AQ38" s="1">
        <f>Tbl_Precio_Techo[[#This Row],[PT INSTALACION / EQUIPO]]</f>
        <v>0</v>
      </c>
      <c r="AR38" s="1">
        <f>Tbl_Precio_Techo[[#This Row],[PT VR UN MENSUAL IVA]]</f>
        <v>0</v>
      </c>
    </row>
    <row r="39" spans="1:44" x14ac:dyDescent="0.25">
      <c r="A39" s="1" t="s">
        <v>88</v>
      </c>
      <c r="B39" s="1">
        <v>30</v>
      </c>
      <c r="C39" s="1">
        <v>2000000</v>
      </c>
      <c r="D39" s="1">
        <v>5993271.666666667</v>
      </c>
      <c r="E39" s="1">
        <v>60000000</v>
      </c>
      <c r="F39" s="1">
        <v>179798150</v>
      </c>
      <c r="G39" s="1">
        <v>10</v>
      </c>
      <c r="H39" s="1">
        <v>1797981500</v>
      </c>
      <c r="I39" s="1" t="s">
        <v>53</v>
      </c>
      <c r="K39" s="1" t="s">
        <v>92</v>
      </c>
      <c r="L39" s="1">
        <f>COUNTIF(Tbl_Borrador_PT[EQUIPO REDES],Tbl_Borrador_PT[[#This Row],[EQUIPO REDES]])</f>
        <v>3</v>
      </c>
      <c r="M39" s="1" t="str">
        <f>Tbl_Borrador_PT[[#This Row],[COSTO INSTALACION_PUT]]&amp;"/"&amp;Tbl_Borrador_PT[[#This Row],[COSTO MENSUAL_PUT]]</f>
        <v>2000000/5993271,66666667</v>
      </c>
      <c r="AB39" s="1" t="s">
        <v>124</v>
      </c>
      <c r="AC39" s="1" t="s">
        <v>130</v>
      </c>
      <c r="AF39" s="1">
        <v>0</v>
      </c>
      <c r="AG39" s="1" t="str">
        <f>Tbl_Precio_Techo[[#This Row],[Zona]]&amp;"/"&amp;Tbl_Precio_Techo[[#This Row],[Item]]</f>
        <v>0/2.33</v>
      </c>
      <c r="AH39" s="1" t="s">
        <v>131</v>
      </c>
      <c r="AI39" s="1" t="s">
        <v>124</v>
      </c>
      <c r="AJ39" s="1" t="s">
        <v>35</v>
      </c>
      <c r="AK39" s="1">
        <v>40</v>
      </c>
      <c r="AL39" s="1">
        <f>COUNTIF(Tbl_Precio_Techo[EQUIPO REDES],Tbl_Precio_Techo[[#This Row],[EQUIPO REDES]])</f>
        <v>4</v>
      </c>
      <c r="AO39" s="1">
        <v>0</v>
      </c>
      <c r="AP39" s="1">
        <v>0</v>
      </c>
      <c r="AQ39" s="1">
        <f>Tbl_Precio_Techo[[#This Row],[PT INSTALACION / EQUIPO]]</f>
        <v>0</v>
      </c>
      <c r="AR39" s="1">
        <f>Tbl_Precio_Techo[[#This Row],[PT VR UN MENSUAL IVA]]</f>
        <v>0</v>
      </c>
    </row>
    <row r="40" spans="1:44" x14ac:dyDescent="0.25">
      <c r="A40" s="1" t="s">
        <v>91</v>
      </c>
      <c r="B40" s="1">
        <v>1</v>
      </c>
      <c r="C40" s="1">
        <v>1023400</v>
      </c>
      <c r="D40" s="1">
        <v>8590941.4166547544</v>
      </c>
      <c r="E40" s="1">
        <v>1023400</v>
      </c>
      <c r="F40" s="1">
        <v>8590941.4166547544</v>
      </c>
      <c r="G40" s="1">
        <v>10.5</v>
      </c>
      <c r="H40" s="1">
        <v>90204884.87487492</v>
      </c>
      <c r="I40" s="1" t="s">
        <v>107</v>
      </c>
      <c r="K40" s="1" t="s">
        <v>132</v>
      </c>
      <c r="L40" s="1">
        <f>COUNTIF(Tbl_Borrador_PT[EQUIPO REDES],Tbl_Borrador_PT[[#This Row],[EQUIPO REDES]])</f>
        <v>2</v>
      </c>
      <c r="M40" s="1" t="str">
        <f>Tbl_Borrador_PT[[#This Row],[COSTO INSTALACION_PUT]]&amp;"/"&amp;Tbl_Borrador_PT[[#This Row],[COSTO MENSUAL_PUT]]</f>
        <v>1023400/8590941,41665475</v>
      </c>
      <c r="AB40" s="1" t="s">
        <v>125</v>
      </c>
      <c r="AC40" s="1" t="s">
        <v>133</v>
      </c>
      <c r="AF40" s="1">
        <v>0</v>
      </c>
      <c r="AG40" s="1" t="str">
        <f>Tbl_Precio_Techo[[#This Row],[Zona]]&amp;"/"&amp;Tbl_Precio_Techo[[#This Row],[Item]]</f>
        <v>0/2.34</v>
      </c>
      <c r="AH40" s="1" t="s">
        <v>134</v>
      </c>
      <c r="AI40" s="1" t="s">
        <v>125</v>
      </c>
      <c r="AJ40" s="1" t="s">
        <v>35</v>
      </c>
      <c r="AK40" s="1">
        <v>41</v>
      </c>
      <c r="AL40" s="1">
        <f>COUNTIF(Tbl_Precio_Techo[EQUIPO REDES],Tbl_Precio_Techo[[#This Row],[EQUIPO REDES]])</f>
        <v>4</v>
      </c>
      <c r="AO40" s="1">
        <v>0</v>
      </c>
      <c r="AP40" s="1">
        <v>0</v>
      </c>
      <c r="AQ40" s="1">
        <f>Tbl_Precio_Techo[[#This Row],[PT INSTALACION / EQUIPO]]</f>
        <v>0</v>
      </c>
      <c r="AR40" s="1">
        <f>Tbl_Precio_Techo[[#This Row],[PT VR UN MENSUAL IVA]]</f>
        <v>0</v>
      </c>
    </row>
    <row r="41" spans="1:44" x14ac:dyDescent="0.25">
      <c r="A41" s="1" t="s">
        <v>36</v>
      </c>
      <c r="B41" s="1">
        <v>239</v>
      </c>
      <c r="C41" s="1">
        <v>806700</v>
      </c>
      <c r="D41" s="1">
        <v>494198</v>
      </c>
      <c r="E41" s="1">
        <v>192801300</v>
      </c>
      <c r="F41" s="1">
        <v>118113322</v>
      </c>
      <c r="G41" s="1">
        <v>10.5</v>
      </c>
      <c r="H41" s="1">
        <v>1240189881</v>
      </c>
      <c r="I41" s="1" t="s">
        <v>107</v>
      </c>
      <c r="K41" s="1" t="s">
        <v>132</v>
      </c>
      <c r="L41" s="1">
        <f>COUNTIF(Tbl_Borrador_PT[EQUIPO REDES],Tbl_Borrador_PT[[#This Row],[EQUIPO REDES]])</f>
        <v>5</v>
      </c>
      <c r="M41" s="1" t="str">
        <f>Tbl_Borrador_PT[[#This Row],[COSTO INSTALACION_PUT]]&amp;"/"&amp;Tbl_Borrador_PT[[#This Row],[COSTO MENSUAL_PUT]]</f>
        <v>806700/494198</v>
      </c>
      <c r="AB41" s="1" t="s">
        <v>127</v>
      </c>
      <c r="AC41" s="1" t="s">
        <v>135</v>
      </c>
      <c r="AF41" s="1">
        <v>0</v>
      </c>
      <c r="AG41" s="1" t="str">
        <f>Tbl_Precio_Techo[[#This Row],[Zona]]&amp;"/"&amp;Tbl_Precio_Techo[[#This Row],[Item]]</f>
        <v>0/2.35</v>
      </c>
      <c r="AH41" s="1" t="s">
        <v>136</v>
      </c>
      <c r="AI41" s="1" t="s">
        <v>127</v>
      </c>
      <c r="AJ41" s="1" t="s">
        <v>35</v>
      </c>
      <c r="AK41" s="1">
        <v>42</v>
      </c>
      <c r="AL41" s="1">
        <f>COUNTIF(Tbl_Precio_Techo[EQUIPO REDES],Tbl_Precio_Techo[[#This Row],[EQUIPO REDES]])</f>
        <v>4</v>
      </c>
      <c r="AO41" s="1">
        <v>0</v>
      </c>
      <c r="AP41" s="1">
        <v>0</v>
      </c>
      <c r="AQ41" s="1">
        <f>Tbl_Precio_Techo[[#This Row],[PT INSTALACION / EQUIPO]]</f>
        <v>0</v>
      </c>
      <c r="AR41" s="1">
        <f>Tbl_Precio_Techo[[#This Row],[PT VR UN MENSUAL IVA]]</f>
        <v>0</v>
      </c>
    </row>
    <row r="42" spans="1:44" x14ac:dyDescent="0.25">
      <c r="A42" s="1" t="s">
        <v>103</v>
      </c>
      <c r="B42" s="1">
        <v>6</v>
      </c>
      <c r="C42" s="1">
        <v>806700</v>
      </c>
      <c r="D42" s="1">
        <v>9155619.5266666654</v>
      </c>
      <c r="E42" s="1">
        <v>4840200</v>
      </c>
      <c r="F42" s="1">
        <v>54933717.159999996</v>
      </c>
      <c r="G42" s="1">
        <v>10.5</v>
      </c>
      <c r="H42" s="1">
        <v>576804030.17999995</v>
      </c>
      <c r="I42" s="1" t="s">
        <v>107</v>
      </c>
      <c r="J42" s="1" t="s">
        <v>57</v>
      </c>
      <c r="K42" s="1" t="s">
        <v>132</v>
      </c>
      <c r="L42" s="1">
        <f>COUNTIF(Tbl_Borrador_PT[EQUIPO REDES],Tbl_Borrador_PT[[#This Row],[EQUIPO REDES]])</f>
        <v>1</v>
      </c>
      <c r="M42" s="1" t="str">
        <f>Tbl_Borrador_PT[[#This Row],[COSTO INSTALACION_PUT]]&amp;"/"&amp;Tbl_Borrador_PT[[#This Row],[COSTO MENSUAL_PUT]]</f>
        <v>806700/9155619,52666667</v>
      </c>
      <c r="AB42" s="1" t="s">
        <v>129</v>
      </c>
      <c r="AC42" s="1" t="s">
        <v>137</v>
      </c>
      <c r="AF42" s="1">
        <v>0</v>
      </c>
      <c r="AG42" s="1" t="str">
        <f>Tbl_Precio_Techo[[#This Row],[Zona]]&amp;"/"&amp;Tbl_Precio_Techo[[#This Row],[Item]]</f>
        <v>0/2.36</v>
      </c>
      <c r="AH42" s="1" t="s">
        <v>138</v>
      </c>
      <c r="AI42" s="1" t="s">
        <v>129</v>
      </c>
      <c r="AJ42" s="1" t="s">
        <v>35</v>
      </c>
      <c r="AK42" s="1">
        <v>43</v>
      </c>
      <c r="AL42" s="1">
        <f>COUNTIF(Tbl_Precio_Techo[EQUIPO REDES],Tbl_Precio_Techo[[#This Row],[EQUIPO REDES]])</f>
        <v>4</v>
      </c>
      <c r="AO42" s="1">
        <v>0</v>
      </c>
      <c r="AP42" s="1">
        <v>0</v>
      </c>
      <c r="AQ42" s="1">
        <f>Tbl_Precio_Techo[[#This Row],[PT INSTALACION / EQUIPO]]</f>
        <v>0</v>
      </c>
      <c r="AR42" s="1">
        <f>Tbl_Precio_Techo[[#This Row],[PT VR UN MENSUAL IVA]]</f>
        <v>0</v>
      </c>
    </row>
    <row r="43" spans="1:44" x14ac:dyDescent="0.25">
      <c r="A43" s="1" t="s">
        <v>105</v>
      </c>
      <c r="B43" s="1">
        <v>6</v>
      </c>
      <c r="C43" s="1">
        <v>806700</v>
      </c>
      <c r="D43" s="1">
        <v>6769091</v>
      </c>
      <c r="E43" s="1">
        <v>4840200</v>
      </c>
      <c r="F43" s="1">
        <v>40614546</v>
      </c>
      <c r="G43" s="1">
        <v>10.5</v>
      </c>
      <c r="H43" s="1">
        <v>426452733</v>
      </c>
      <c r="I43" s="1" t="s">
        <v>107</v>
      </c>
      <c r="J43" s="1" t="s">
        <v>57</v>
      </c>
      <c r="K43" s="1" t="s">
        <v>132</v>
      </c>
      <c r="L43" s="1">
        <f>COUNTIF(Tbl_Borrador_PT[EQUIPO REDES],Tbl_Borrador_PT[[#This Row],[EQUIPO REDES]])</f>
        <v>1</v>
      </c>
      <c r="M43" s="1" t="str">
        <f>Tbl_Borrador_PT[[#This Row],[COSTO INSTALACION_PUT]]&amp;"/"&amp;Tbl_Borrador_PT[[#This Row],[COSTO MENSUAL_PUT]]</f>
        <v>806700/6769091</v>
      </c>
      <c r="AB43" s="1" t="s">
        <v>131</v>
      </c>
      <c r="AC43" s="1" t="s">
        <v>139</v>
      </c>
      <c r="AF43" s="1">
        <v>0</v>
      </c>
      <c r="AG43" s="1" t="str">
        <f>Tbl_Precio_Techo[[#This Row],[Zona]]&amp;"/"&amp;Tbl_Precio_Techo[[#This Row],[Item]]</f>
        <v>0/2.37</v>
      </c>
      <c r="AH43" s="1" t="s">
        <v>140</v>
      </c>
      <c r="AI43" s="1" t="s">
        <v>131</v>
      </c>
      <c r="AJ43" s="1" t="s">
        <v>35</v>
      </c>
      <c r="AK43" s="1">
        <v>44</v>
      </c>
      <c r="AL43" s="1">
        <f>COUNTIF(Tbl_Precio_Techo[EQUIPO REDES],Tbl_Precio_Techo[[#This Row],[EQUIPO REDES]])</f>
        <v>4</v>
      </c>
      <c r="AO43" s="1">
        <v>0</v>
      </c>
      <c r="AP43" s="1">
        <v>0</v>
      </c>
      <c r="AQ43" s="1">
        <f>Tbl_Precio_Techo[[#This Row],[PT INSTALACION / EQUIPO]]</f>
        <v>0</v>
      </c>
      <c r="AR43" s="1">
        <f>Tbl_Precio_Techo[[#This Row],[PT VR UN MENSUAL IVA]]</f>
        <v>0</v>
      </c>
    </row>
    <row r="44" spans="1:44" x14ac:dyDescent="0.25">
      <c r="A44" s="1" t="s">
        <v>56</v>
      </c>
      <c r="B44" s="1">
        <v>1</v>
      </c>
      <c r="C44" s="1">
        <v>971900</v>
      </c>
      <c r="D44" s="1">
        <v>7391713.2433333332</v>
      </c>
      <c r="E44" s="1">
        <v>971900</v>
      </c>
      <c r="F44" s="1">
        <v>7391713.2433333332</v>
      </c>
      <c r="G44" s="1">
        <v>10.5</v>
      </c>
      <c r="H44" s="1">
        <v>77612989.054999992</v>
      </c>
      <c r="I44" s="1" t="s">
        <v>107</v>
      </c>
      <c r="J44" s="1" t="s">
        <v>57</v>
      </c>
      <c r="K44" s="1" t="s">
        <v>132</v>
      </c>
      <c r="L44" s="1">
        <f>COUNTIF(Tbl_Borrador_PT[EQUIPO REDES],Tbl_Borrador_PT[[#This Row],[EQUIPO REDES]])</f>
        <v>3</v>
      </c>
      <c r="M44" s="1" t="str">
        <f>Tbl_Borrador_PT[[#This Row],[COSTO INSTALACION_PUT]]&amp;"/"&amp;Tbl_Borrador_PT[[#This Row],[COSTO MENSUAL_PUT]]</f>
        <v>971900/7391713,24333333</v>
      </c>
      <c r="AB44" s="1" t="s">
        <v>134</v>
      </c>
      <c r="AC44" s="1" t="s">
        <v>141</v>
      </c>
      <c r="AF44" s="1">
        <v>0</v>
      </c>
      <c r="AG44" s="1" t="str">
        <f>Tbl_Precio_Techo[[#This Row],[Zona]]&amp;"/"&amp;Tbl_Precio_Techo[[#This Row],[Item]]</f>
        <v>0/2.38</v>
      </c>
      <c r="AH44" s="1" t="s">
        <v>142</v>
      </c>
      <c r="AI44" s="1" t="s">
        <v>134</v>
      </c>
      <c r="AJ44" s="1" t="s">
        <v>35</v>
      </c>
      <c r="AK44" s="1">
        <v>45</v>
      </c>
      <c r="AL44" s="1">
        <f>COUNTIF(Tbl_Precio_Techo[EQUIPO REDES],Tbl_Precio_Techo[[#This Row],[EQUIPO REDES]])</f>
        <v>4</v>
      </c>
      <c r="AO44" s="1">
        <v>0</v>
      </c>
      <c r="AP44" s="1">
        <v>0</v>
      </c>
      <c r="AQ44" s="1">
        <f>Tbl_Precio_Techo[[#This Row],[PT INSTALACION / EQUIPO]]</f>
        <v>0</v>
      </c>
      <c r="AR44" s="1">
        <f>Tbl_Precio_Techo[[#This Row],[PT VR UN MENSUAL IVA]]</f>
        <v>0</v>
      </c>
    </row>
    <row r="45" spans="1:44" x14ac:dyDescent="0.25">
      <c r="A45" s="1" t="s">
        <v>60</v>
      </c>
      <c r="B45" s="1">
        <v>1</v>
      </c>
      <c r="C45" s="1">
        <v>971900</v>
      </c>
      <c r="D45" s="1">
        <v>2701652.5</v>
      </c>
      <c r="E45" s="1">
        <v>971900</v>
      </c>
      <c r="F45" s="1">
        <v>2701652.5</v>
      </c>
      <c r="G45" s="1">
        <v>10.5</v>
      </c>
      <c r="H45" s="1">
        <v>28367351.25</v>
      </c>
      <c r="I45" s="1" t="s">
        <v>107</v>
      </c>
      <c r="J45" s="1" t="s">
        <v>57</v>
      </c>
      <c r="K45" s="1" t="s">
        <v>132</v>
      </c>
      <c r="L45" s="1">
        <f>COUNTIF(Tbl_Borrador_PT[EQUIPO REDES],Tbl_Borrador_PT[[#This Row],[EQUIPO REDES]])</f>
        <v>3</v>
      </c>
      <c r="M45" s="1" t="str">
        <f>Tbl_Borrador_PT[[#This Row],[COSTO INSTALACION_PUT]]&amp;"/"&amp;Tbl_Borrador_PT[[#This Row],[COSTO MENSUAL_PUT]]</f>
        <v>971900/2701652,5</v>
      </c>
      <c r="AB45" s="1" t="s">
        <v>136</v>
      </c>
      <c r="AC45" s="1" t="s">
        <v>143</v>
      </c>
      <c r="AF45" s="1">
        <v>0</v>
      </c>
      <c r="AG45" s="1" t="str">
        <f>Tbl_Precio_Techo[[#This Row],[Zona]]&amp;"/"&amp;Tbl_Precio_Techo[[#This Row],[Item]]</f>
        <v>0/2.39</v>
      </c>
      <c r="AH45" s="1" t="s">
        <v>144</v>
      </c>
      <c r="AI45" s="1" t="s">
        <v>136</v>
      </c>
      <c r="AJ45" s="1" t="s">
        <v>35</v>
      </c>
      <c r="AK45" s="1">
        <v>46</v>
      </c>
      <c r="AL45" s="1">
        <f>COUNTIF(Tbl_Precio_Techo[EQUIPO REDES],Tbl_Precio_Techo[[#This Row],[EQUIPO REDES]])</f>
        <v>4</v>
      </c>
      <c r="AO45" s="1">
        <v>0</v>
      </c>
      <c r="AP45" s="1">
        <v>0</v>
      </c>
      <c r="AQ45" s="1">
        <f>Tbl_Precio_Techo[[#This Row],[PT INSTALACION / EQUIPO]]</f>
        <v>0</v>
      </c>
      <c r="AR45" s="1">
        <f>Tbl_Precio_Techo[[#This Row],[PT VR UN MENSUAL IVA]]</f>
        <v>0</v>
      </c>
    </row>
    <row r="46" spans="1:44" x14ac:dyDescent="0.25">
      <c r="A46" s="1" t="s">
        <v>39</v>
      </c>
      <c r="B46" s="1">
        <v>3</v>
      </c>
      <c r="C46" s="1">
        <v>806700</v>
      </c>
      <c r="D46" s="1">
        <v>1552735.3333333333</v>
      </c>
      <c r="E46" s="1">
        <v>2420100</v>
      </c>
      <c r="F46" s="1">
        <v>4658206</v>
      </c>
      <c r="G46" s="1">
        <v>10.5</v>
      </c>
      <c r="H46" s="1">
        <v>48911163</v>
      </c>
      <c r="I46" s="1" t="s">
        <v>107</v>
      </c>
      <c r="J46" s="1" t="s">
        <v>145</v>
      </c>
      <c r="K46" s="1" t="s">
        <v>132</v>
      </c>
      <c r="L46" s="1">
        <f>COUNTIF(Tbl_Borrador_PT[EQUIPO REDES],Tbl_Borrador_PT[[#This Row],[EQUIPO REDES]])</f>
        <v>6</v>
      </c>
      <c r="M46" s="1" t="str">
        <f>Tbl_Borrador_PT[[#This Row],[COSTO INSTALACION_PUT]]&amp;"/"&amp;Tbl_Borrador_PT[[#This Row],[COSTO MENSUAL_PUT]]</f>
        <v>806700/1552735,33333333</v>
      </c>
      <c r="AB46" s="1" t="s">
        <v>138</v>
      </c>
      <c r="AC46" s="1" t="s">
        <v>146</v>
      </c>
      <c r="AF46" s="1">
        <v>0</v>
      </c>
      <c r="AG46" s="1" t="str">
        <f>Tbl_Precio_Techo[[#This Row],[Zona]]&amp;"/"&amp;Tbl_Precio_Techo[[#This Row],[Item]]</f>
        <v>0/2.40</v>
      </c>
      <c r="AH46" s="1" t="s">
        <v>147</v>
      </c>
      <c r="AI46" s="1" t="s">
        <v>138</v>
      </c>
      <c r="AJ46" s="1" t="s">
        <v>35</v>
      </c>
      <c r="AK46" s="1">
        <v>47</v>
      </c>
      <c r="AL46" s="1">
        <f>COUNTIF(Tbl_Precio_Techo[EQUIPO REDES],Tbl_Precio_Techo[[#This Row],[EQUIPO REDES]])</f>
        <v>4</v>
      </c>
      <c r="AO46" s="1">
        <v>0</v>
      </c>
      <c r="AP46" s="1">
        <v>0</v>
      </c>
      <c r="AQ46" s="1">
        <f>Tbl_Precio_Techo[[#This Row],[PT INSTALACION / EQUIPO]]</f>
        <v>0</v>
      </c>
      <c r="AR46" s="1">
        <f>Tbl_Precio_Techo[[#This Row],[PT VR UN MENSUAL IVA]]</f>
        <v>0</v>
      </c>
    </row>
    <row r="47" spans="1:44" x14ac:dyDescent="0.25">
      <c r="A47" s="1" t="s">
        <v>46</v>
      </c>
      <c r="B47" s="1">
        <v>3</v>
      </c>
      <c r="C47" s="1">
        <v>2000000</v>
      </c>
      <c r="D47" s="1">
        <v>1489564.7366666666</v>
      </c>
      <c r="E47" s="1">
        <v>6000000</v>
      </c>
      <c r="F47" s="1">
        <v>4468694.21</v>
      </c>
      <c r="G47" s="1">
        <v>10.5</v>
      </c>
      <c r="H47" s="1">
        <v>46921289.204999998</v>
      </c>
      <c r="I47" s="1" t="s">
        <v>107</v>
      </c>
      <c r="J47" s="1" t="s">
        <v>145</v>
      </c>
      <c r="K47" s="1" t="s">
        <v>132</v>
      </c>
      <c r="L47" s="1">
        <f>COUNTIF(Tbl_Borrador_PT[EQUIPO REDES],Tbl_Borrador_PT[[#This Row],[EQUIPO REDES]])</f>
        <v>6</v>
      </c>
      <c r="M47" s="1" t="str">
        <f>Tbl_Borrador_PT[[#This Row],[COSTO INSTALACION_PUT]]&amp;"/"&amp;Tbl_Borrador_PT[[#This Row],[COSTO MENSUAL_PUT]]</f>
        <v>2000000/1489564,73666667</v>
      </c>
      <c r="AB47" s="1" t="s">
        <v>148</v>
      </c>
      <c r="AC47" s="1" t="s">
        <v>149</v>
      </c>
      <c r="AF47" s="1">
        <v>0</v>
      </c>
      <c r="AG47" s="1" t="str">
        <f>Tbl_Precio_Techo[[#This Row],[Zona]]&amp;"/"&amp;Tbl_Precio_Techo[[#This Row],[Item]]</f>
        <v>0/3.1</v>
      </c>
      <c r="AH47" s="1" t="s">
        <v>148</v>
      </c>
      <c r="AI47" s="1" t="s">
        <v>148</v>
      </c>
      <c r="AJ47" s="1" t="s">
        <v>35</v>
      </c>
      <c r="AK47" s="1">
        <v>49</v>
      </c>
      <c r="AL47" s="1">
        <f>COUNTIF(Tbl_Precio_Techo[EQUIPO REDES],Tbl_Precio_Techo[[#This Row],[EQUIPO REDES]])</f>
        <v>4</v>
      </c>
      <c r="AO47" s="1">
        <v>0</v>
      </c>
      <c r="AP47" s="1">
        <v>0</v>
      </c>
      <c r="AQ47" s="1">
        <f>Tbl_Precio_Techo[[#This Row],[PT INSTALACION / EQUIPO]]</f>
        <v>0</v>
      </c>
      <c r="AR47" s="1">
        <f>Tbl_Precio_Techo[[#This Row],[PT VR UN MENSUAL IVA]]</f>
        <v>0</v>
      </c>
    </row>
    <row r="48" spans="1:44" x14ac:dyDescent="0.25">
      <c r="A48" s="1" t="s">
        <v>42</v>
      </c>
      <c r="B48" s="1">
        <v>6</v>
      </c>
      <c r="C48" s="1">
        <v>806700</v>
      </c>
      <c r="D48" s="1">
        <v>2289991.3333333335</v>
      </c>
      <c r="E48" s="1">
        <v>4840200</v>
      </c>
      <c r="F48" s="1">
        <v>13739948</v>
      </c>
      <c r="G48" s="1">
        <v>10.5</v>
      </c>
      <c r="H48" s="1">
        <v>144269454</v>
      </c>
      <c r="I48" s="1" t="s">
        <v>107</v>
      </c>
      <c r="J48" s="1" t="s">
        <v>43</v>
      </c>
      <c r="K48" s="1" t="s">
        <v>132</v>
      </c>
      <c r="L48" s="1">
        <f>COUNTIF(Tbl_Borrador_PT[EQUIPO REDES],Tbl_Borrador_PT[[#This Row],[EQUIPO REDES]])</f>
        <v>5</v>
      </c>
      <c r="M48" s="1" t="str">
        <f>Tbl_Borrador_PT[[#This Row],[COSTO INSTALACION_PUT]]&amp;"/"&amp;Tbl_Borrador_PT[[#This Row],[COSTO MENSUAL_PUT]]</f>
        <v>806700/2289991,33333333</v>
      </c>
      <c r="AB48" s="1" t="s">
        <v>150</v>
      </c>
      <c r="AC48" s="1" t="s">
        <v>151</v>
      </c>
      <c r="AF48" s="1">
        <v>0</v>
      </c>
      <c r="AG48" s="1" t="str">
        <f>Tbl_Precio_Techo[[#This Row],[Zona]]&amp;"/"&amp;Tbl_Precio_Techo[[#This Row],[Item]]</f>
        <v>0/3.2</v>
      </c>
      <c r="AH48" s="1" t="s">
        <v>150</v>
      </c>
      <c r="AI48" s="1" t="s">
        <v>150</v>
      </c>
      <c r="AJ48" s="1" t="s">
        <v>35</v>
      </c>
      <c r="AK48" s="1">
        <v>50</v>
      </c>
      <c r="AL48" s="1">
        <f>COUNTIF(Tbl_Precio_Techo[EQUIPO REDES],Tbl_Precio_Techo[[#This Row],[EQUIPO REDES]])</f>
        <v>4</v>
      </c>
      <c r="AO48" s="1">
        <v>0</v>
      </c>
      <c r="AP48" s="1">
        <v>0</v>
      </c>
      <c r="AQ48" s="1">
        <f>Tbl_Precio_Techo[[#This Row],[PT INSTALACION / EQUIPO]]</f>
        <v>0</v>
      </c>
      <c r="AR48" s="1">
        <f>Tbl_Precio_Techo[[#This Row],[PT VR UN MENSUAL IVA]]</f>
        <v>0</v>
      </c>
    </row>
    <row r="49" spans="1:44" x14ac:dyDescent="0.25">
      <c r="A49" s="1" t="s">
        <v>50</v>
      </c>
      <c r="B49" s="1">
        <v>6</v>
      </c>
      <c r="C49" s="1">
        <v>2000000</v>
      </c>
      <c r="D49" s="1">
        <v>1391269.5756422859</v>
      </c>
      <c r="E49" s="1">
        <v>12000000</v>
      </c>
      <c r="F49" s="1">
        <v>8347617.4538537152</v>
      </c>
      <c r="G49" s="1">
        <v>10.5</v>
      </c>
      <c r="H49" s="1">
        <v>87649983.265464008</v>
      </c>
      <c r="I49" s="1" t="s">
        <v>107</v>
      </c>
      <c r="J49" s="1" t="s">
        <v>43</v>
      </c>
      <c r="K49" s="1" t="s">
        <v>132</v>
      </c>
      <c r="L49" s="1">
        <f>COUNTIF(Tbl_Borrador_PT[EQUIPO REDES],Tbl_Borrador_PT[[#This Row],[EQUIPO REDES]])</f>
        <v>5</v>
      </c>
      <c r="M49" s="1" t="str">
        <f>Tbl_Borrador_PT[[#This Row],[COSTO INSTALACION_PUT]]&amp;"/"&amp;Tbl_Borrador_PT[[#This Row],[COSTO MENSUAL_PUT]]</f>
        <v>2000000/1391269,57564229</v>
      </c>
      <c r="AB49" s="1" t="s">
        <v>152</v>
      </c>
      <c r="AC49" s="1" t="s">
        <v>153</v>
      </c>
      <c r="AF49" s="1">
        <v>0</v>
      </c>
      <c r="AG49" s="1" t="str">
        <f>Tbl_Precio_Techo[[#This Row],[Zona]]&amp;"/"&amp;Tbl_Precio_Techo[[#This Row],[Item]]</f>
        <v>0/3.3</v>
      </c>
      <c r="AH49" s="1" t="s">
        <v>152</v>
      </c>
      <c r="AI49" s="1" t="s">
        <v>152</v>
      </c>
      <c r="AJ49" s="1" t="s">
        <v>35</v>
      </c>
      <c r="AK49" s="1">
        <v>51</v>
      </c>
      <c r="AL49" s="1">
        <f>COUNTIF(Tbl_Precio_Techo[EQUIPO REDES],Tbl_Precio_Techo[[#This Row],[EQUIPO REDES]])</f>
        <v>4</v>
      </c>
      <c r="AO49" s="1">
        <v>0</v>
      </c>
      <c r="AP49" s="1">
        <v>0</v>
      </c>
      <c r="AQ49" s="1">
        <f>Tbl_Precio_Techo[[#This Row],[PT INSTALACION / EQUIPO]]</f>
        <v>0</v>
      </c>
      <c r="AR49" s="1">
        <f>Tbl_Precio_Techo[[#This Row],[PT VR UN MENSUAL IVA]]</f>
        <v>0</v>
      </c>
    </row>
    <row r="50" spans="1:44" x14ac:dyDescent="0.25">
      <c r="A50" s="1" t="s">
        <v>68</v>
      </c>
      <c r="B50" s="1">
        <v>1</v>
      </c>
      <c r="C50" s="1">
        <v>971900</v>
      </c>
      <c r="D50" s="1">
        <v>3055796</v>
      </c>
      <c r="E50" s="1">
        <v>971900</v>
      </c>
      <c r="F50" s="1">
        <v>3055796</v>
      </c>
      <c r="G50" s="1">
        <v>10.5</v>
      </c>
      <c r="H50" s="1">
        <v>32085858</v>
      </c>
      <c r="I50" s="1" t="s">
        <v>107</v>
      </c>
      <c r="J50" s="1" t="s">
        <v>154</v>
      </c>
      <c r="K50" s="1" t="s">
        <v>132</v>
      </c>
      <c r="L50" s="1">
        <f>COUNTIF(Tbl_Borrador_PT[EQUIPO REDES],Tbl_Borrador_PT[[#This Row],[EQUIPO REDES]])</f>
        <v>4</v>
      </c>
      <c r="M50" s="1" t="str">
        <f>Tbl_Borrador_PT[[#This Row],[COSTO INSTALACION_PUT]]&amp;"/"&amp;Tbl_Borrador_PT[[#This Row],[COSTO MENSUAL_PUT]]</f>
        <v>971900/3055796</v>
      </c>
      <c r="AB50" s="1" t="s">
        <v>155</v>
      </c>
      <c r="AC50" s="1" t="s">
        <v>156</v>
      </c>
      <c r="AF50" s="1">
        <v>0</v>
      </c>
      <c r="AG50" s="1" t="str">
        <f>Tbl_Precio_Techo[[#This Row],[Zona]]&amp;"/"&amp;Tbl_Precio_Techo[[#This Row],[Item]]</f>
        <v>0/3.4</v>
      </c>
      <c r="AH50" s="1" t="s">
        <v>155</v>
      </c>
      <c r="AI50" s="1" t="s">
        <v>155</v>
      </c>
      <c r="AJ50" s="1" t="s">
        <v>35</v>
      </c>
      <c r="AK50" s="1">
        <v>52</v>
      </c>
      <c r="AL50" s="1">
        <f>COUNTIF(Tbl_Precio_Techo[EQUIPO REDES],Tbl_Precio_Techo[[#This Row],[EQUIPO REDES]])</f>
        <v>4</v>
      </c>
      <c r="AO50" s="1">
        <v>0</v>
      </c>
      <c r="AP50" s="1">
        <v>0</v>
      </c>
      <c r="AQ50" s="1">
        <f>Tbl_Precio_Techo[[#This Row],[PT INSTALACION / EQUIPO]]</f>
        <v>0</v>
      </c>
      <c r="AR50" s="1">
        <f>Tbl_Precio_Techo[[#This Row],[PT VR UN MENSUAL IVA]]</f>
        <v>0</v>
      </c>
    </row>
    <row r="51" spans="1:44" x14ac:dyDescent="0.25">
      <c r="A51" s="1" t="s">
        <v>82</v>
      </c>
      <c r="B51" s="1">
        <v>1</v>
      </c>
      <c r="C51" s="1">
        <v>2000000</v>
      </c>
      <c r="D51" s="1">
        <v>1343803.55</v>
      </c>
      <c r="E51" s="1">
        <v>2000000</v>
      </c>
      <c r="F51" s="1">
        <v>1343803.55</v>
      </c>
      <c r="G51" s="1">
        <v>10.5</v>
      </c>
      <c r="H51" s="1">
        <v>14109937.275</v>
      </c>
      <c r="I51" s="1" t="s">
        <v>107</v>
      </c>
      <c r="J51" s="1" t="s">
        <v>154</v>
      </c>
      <c r="K51" s="1" t="s">
        <v>132</v>
      </c>
      <c r="L51" s="1">
        <f>COUNTIF(Tbl_Borrador_PT[EQUIPO REDES],Tbl_Borrador_PT[[#This Row],[EQUIPO REDES]])</f>
        <v>4</v>
      </c>
      <c r="M51" s="1" t="str">
        <f>Tbl_Borrador_PT[[#This Row],[COSTO INSTALACION_PUT]]&amp;"/"&amp;Tbl_Borrador_PT[[#This Row],[COSTO MENSUAL_PUT]]</f>
        <v>2000000/1343803,55</v>
      </c>
      <c r="AB51" s="1" t="s">
        <v>157</v>
      </c>
      <c r="AC51" s="1" t="s">
        <v>158</v>
      </c>
      <c r="AF51" s="1">
        <v>0</v>
      </c>
      <c r="AG51" s="1" t="str">
        <f>Tbl_Precio_Techo[[#This Row],[Zona]]&amp;"/"&amp;Tbl_Precio_Techo[[#This Row],[Item]]</f>
        <v>0/3.5</v>
      </c>
      <c r="AH51" s="1" t="s">
        <v>157</v>
      </c>
      <c r="AI51" s="1" t="s">
        <v>157</v>
      </c>
      <c r="AJ51" s="1" t="s">
        <v>35</v>
      </c>
      <c r="AK51" s="1">
        <v>53</v>
      </c>
      <c r="AL51" s="1">
        <f>COUNTIF(Tbl_Precio_Techo[EQUIPO REDES],Tbl_Precio_Techo[[#This Row],[EQUIPO REDES]])</f>
        <v>4</v>
      </c>
      <c r="AO51" s="1">
        <v>0</v>
      </c>
      <c r="AP51" s="1">
        <v>0</v>
      </c>
      <c r="AQ51" s="1">
        <f>Tbl_Precio_Techo[[#This Row],[PT INSTALACION / EQUIPO]]</f>
        <v>0</v>
      </c>
      <c r="AR51" s="1">
        <f>Tbl_Precio_Techo[[#This Row],[PT VR UN MENSUAL IVA]]</f>
        <v>0</v>
      </c>
    </row>
    <row r="52" spans="1:44" x14ac:dyDescent="0.25">
      <c r="A52" s="1" t="s">
        <v>75</v>
      </c>
      <c r="B52" s="1">
        <v>3</v>
      </c>
      <c r="C52" s="1">
        <v>971900</v>
      </c>
      <c r="D52" s="1">
        <v>9521911.4566666652</v>
      </c>
      <c r="E52" s="1">
        <v>2915700</v>
      </c>
      <c r="F52" s="1">
        <v>28565734.369999997</v>
      </c>
      <c r="G52" s="1">
        <v>10.5</v>
      </c>
      <c r="H52" s="1">
        <v>299940210.88499999</v>
      </c>
      <c r="I52" s="1" t="s">
        <v>107</v>
      </c>
      <c r="J52" s="1" t="s">
        <v>159</v>
      </c>
      <c r="K52" s="1" t="s">
        <v>132</v>
      </c>
      <c r="L52" s="1">
        <f>COUNTIF(Tbl_Borrador_PT[EQUIPO REDES],Tbl_Borrador_PT[[#This Row],[EQUIPO REDES]])</f>
        <v>4</v>
      </c>
      <c r="M52" s="1" t="str">
        <f>Tbl_Borrador_PT[[#This Row],[COSTO INSTALACION_PUT]]&amp;"/"&amp;Tbl_Borrador_PT[[#This Row],[COSTO MENSUAL_PUT]]</f>
        <v>971900/9521911,45666667</v>
      </c>
      <c r="AB52" s="1" t="s">
        <v>160</v>
      </c>
      <c r="AC52" s="1" t="s">
        <v>161</v>
      </c>
      <c r="AF52" s="1">
        <v>0</v>
      </c>
      <c r="AG52" s="1" t="str">
        <f>Tbl_Precio_Techo[[#This Row],[Zona]]&amp;"/"&amp;Tbl_Precio_Techo[[#This Row],[Item]]</f>
        <v>0/3.6</v>
      </c>
      <c r="AH52" s="1" t="s">
        <v>160</v>
      </c>
      <c r="AI52" s="1" t="s">
        <v>160</v>
      </c>
      <c r="AJ52" s="1" t="s">
        <v>35</v>
      </c>
      <c r="AK52" s="1">
        <v>54</v>
      </c>
      <c r="AL52" s="1">
        <f>COUNTIF(Tbl_Precio_Techo[EQUIPO REDES],Tbl_Precio_Techo[[#This Row],[EQUIPO REDES]])</f>
        <v>4</v>
      </c>
      <c r="AO52" s="1">
        <v>0</v>
      </c>
      <c r="AP52" s="1">
        <v>0</v>
      </c>
      <c r="AQ52" s="1">
        <f>Tbl_Precio_Techo[[#This Row],[PT INSTALACION / EQUIPO]]</f>
        <v>0</v>
      </c>
      <c r="AR52" s="1">
        <f>Tbl_Precio_Techo[[#This Row],[PT VR UN MENSUAL IVA]]</f>
        <v>0</v>
      </c>
    </row>
    <row r="53" spans="1:44" x14ac:dyDescent="0.25">
      <c r="A53" s="1" t="s">
        <v>39</v>
      </c>
      <c r="B53" s="1">
        <v>9</v>
      </c>
      <c r="C53" s="1">
        <v>806700</v>
      </c>
      <c r="D53" s="1">
        <v>1552735.3333333333</v>
      </c>
      <c r="E53" s="1">
        <v>7260300</v>
      </c>
      <c r="F53" s="1">
        <v>13974618</v>
      </c>
      <c r="G53" s="1">
        <v>10</v>
      </c>
      <c r="H53" s="1">
        <v>139746180</v>
      </c>
      <c r="I53" s="1" t="s">
        <v>53</v>
      </c>
      <c r="K53" s="1" t="s">
        <v>132</v>
      </c>
      <c r="L53" s="1">
        <f>COUNTIF(Tbl_Borrador_PT[EQUIPO REDES],Tbl_Borrador_PT[[#This Row],[EQUIPO REDES]])</f>
        <v>6</v>
      </c>
      <c r="M53" s="1" t="str">
        <f>Tbl_Borrador_PT[[#This Row],[COSTO INSTALACION_PUT]]&amp;"/"&amp;Tbl_Borrador_PT[[#This Row],[COSTO MENSUAL_PUT]]</f>
        <v>806700/1552735,33333333</v>
      </c>
      <c r="AB53" s="1" t="s">
        <v>162</v>
      </c>
      <c r="AC53" s="1" t="s">
        <v>163</v>
      </c>
      <c r="AF53" s="1">
        <v>0</v>
      </c>
      <c r="AG53" s="1" t="str">
        <f>Tbl_Precio_Techo[[#This Row],[Zona]]&amp;"/"&amp;Tbl_Precio_Techo[[#This Row],[Item]]</f>
        <v>0/3.7</v>
      </c>
      <c r="AH53" s="1" t="s">
        <v>162</v>
      </c>
      <c r="AI53" s="1" t="s">
        <v>162</v>
      </c>
      <c r="AJ53" s="1" t="s">
        <v>35</v>
      </c>
      <c r="AK53" s="1">
        <v>55</v>
      </c>
      <c r="AL53" s="1">
        <f>COUNTIF(Tbl_Precio_Techo[EQUIPO REDES],Tbl_Precio_Techo[[#This Row],[EQUIPO REDES]])</f>
        <v>4</v>
      </c>
      <c r="AO53" s="1">
        <v>0</v>
      </c>
      <c r="AP53" s="1">
        <v>0</v>
      </c>
      <c r="AQ53" s="1">
        <f>Tbl_Precio_Techo[[#This Row],[PT INSTALACION / EQUIPO]]</f>
        <v>0</v>
      </c>
      <c r="AR53" s="1">
        <f>Tbl_Precio_Techo[[#This Row],[PT VR UN MENSUAL IVA]]</f>
        <v>0</v>
      </c>
    </row>
    <row r="54" spans="1:44" x14ac:dyDescent="0.25">
      <c r="A54" s="1" t="s">
        <v>82</v>
      </c>
      <c r="B54" s="1">
        <v>99</v>
      </c>
      <c r="C54" s="1">
        <v>2000000</v>
      </c>
      <c r="D54" s="1">
        <v>1343803.55</v>
      </c>
      <c r="E54" s="1">
        <v>198000000</v>
      </c>
      <c r="F54" s="1">
        <v>133036551.45</v>
      </c>
      <c r="G54" s="1">
        <v>10</v>
      </c>
      <c r="H54" s="1">
        <v>1330365514.5</v>
      </c>
      <c r="I54" s="1" t="s">
        <v>53</v>
      </c>
      <c r="J54" s="1" t="s">
        <v>164</v>
      </c>
      <c r="K54" s="1" t="s">
        <v>132</v>
      </c>
      <c r="L54" s="1">
        <f>COUNTIF(Tbl_Borrador_PT[EQUIPO REDES],Tbl_Borrador_PT[[#This Row],[EQUIPO REDES]])</f>
        <v>4</v>
      </c>
      <c r="M54" s="1" t="str">
        <f>Tbl_Borrador_PT[[#This Row],[COSTO INSTALACION_PUT]]&amp;"/"&amp;Tbl_Borrador_PT[[#This Row],[COSTO MENSUAL_PUT]]</f>
        <v>2000000/1343803,55</v>
      </c>
      <c r="AB54" s="1" t="s">
        <v>165</v>
      </c>
      <c r="AC54" s="1" t="s">
        <v>166</v>
      </c>
      <c r="AF54" s="1">
        <v>0</v>
      </c>
      <c r="AG54" s="1" t="str">
        <f>Tbl_Precio_Techo[[#This Row],[Zona]]&amp;"/"&amp;Tbl_Precio_Techo[[#This Row],[Item]]</f>
        <v>0/3.8</v>
      </c>
      <c r="AH54" s="1" t="s">
        <v>165</v>
      </c>
      <c r="AI54" s="1" t="s">
        <v>165</v>
      </c>
      <c r="AJ54" s="1" t="s">
        <v>35</v>
      </c>
      <c r="AK54" s="1">
        <v>56</v>
      </c>
      <c r="AL54" s="1">
        <f>COUNTIF(Tbl_Precio_Techo[EQUIPO REDES],Tbl_Precio_Techo[[#This Row],[EQUIPO REDES]])</f>
        <v>4</v>
      </c>
      <c r="AO54" s="1">
        <v>0</v>
      </c>
      <c r="AP54" s="1">
        <v>0</v>
      </c>
      <c r="AQ54" s="1">
        <f>Tbl_Precio_Techo[[#This Row],[PT INSTALACION / EQUIPO]]</f>
        <v>0</v>
      </c>
      <c r="AR54" s="1">
        <f>Tbl_Precio_Techo[[#This Row],[PT VR UN MENSUAL IVA]]</f>
        <v>0</v>
      </c>
    </row>
    <row r="55" spans="1:44" x14ac:dyDescent="0.25">
      <c r="A55" s="1" t="s">
        <v>68</v>
      </c>
      <c r="B55" s="1">
        <v>99</v>
      </c>
      <c r="C55" s="1">
        <v>971900</v>
      </c>
      <c r="D55" s="1">
        <v>3055796</v>
      </c>
      <c r="E55" s="1">
        <v>96218100</v>
      </c>
      <c r="F55" s="1">
        <v>302523804</v>
      </c>
      <c r="G55" s="1">
        <v>10</v>
      </c>
      <c r="H55" s="1">
        <v>3025238040</v>
      </c>
      <c r="I55" s="1" t="s">
        <v>53</v>
      </c>
      <c r="J55" s="1" t="s">
        <v>164</v>
      </c>
      <c r="K55" s="1" t="s">
        <v>132</v>
      </c>
      <c r="L55" s="1">
        <f>COUNTIF(Tbl_Borrador_PT[EQUIPO REDES],Tbl_Borrador_PT[[#This Row],[EQUIPO REDES]])</f>
        <v>4</v>
      </c>
      <c r="M55" s="1" t="str">
        <f>Tbl_Borrador_PT[[#This Row],[COSTO INSTALACION_PUT]]&amp;"/"&amp;Tbl_Borrador_PT[[#This Row],[COSTO MENSUAL_PUT]]</f>
        <v>971900/3055796</v>
      </c>
      <c r="AB55" s="1" t="s">
        <v>167</v>
      </c>
      <c r="AC55" s="1" t="s">
        <v>168</v>
      </c>
      <c r="AF55" s="1">
        <v>0</v>
      </c>
      <c r="AG55" s="1" t="str">
        <f>Tbl_Precio_Techo[[#This Row],[Zona]]&amp;"/"&amp;Tbl_Precio_Techo[[#This Row],[Item]]</f>
        <v>0/4.1</v>
      </c>
      <c r="AH55" s="1" t="s">
        <v>167</v>
      </c>
      <c r="AI55" s="1" t="s">
        <v>167</v>
      </c>
      <c r="AJ55" s="1" t="s">
        <v>35</v>
      </c>
      <c r="AK55" s="1">
        <v>58</v>
      </c>
      <c r="AL55" s="1">
        <f>COUNTIF(Tbl_Precio_Techo[EQUIPO REDES],Tbl_Precio_Techo[[#This Row],[EQUIPO REDES]])</f>
        <v>4</v>
      </c>
      <c r="AO55" s="1">
        <v>0</v>
      </c>
      <c r="AP55" s="1">
        <v>0</v>
      </c>
      <c r="AQ55" s="1">
        <f>Tbl_Precio_Techo[[#This Row],[PT INSTALACION / EQUIPO]]</f>
        <v>0</v>
      </c>
      <c r="AR55" s="1">
        <f>Tbl_Precio_Techo[[#This Row],[PT VR UN MENSUAL IVA]]</f>
        <v>0</v>
      </c>
    </row>
    <row r="56" spans="1:44" x14ac:dyDescent="0.25">
      <c r="A56" s="1" t="s">
        <v>72</v>
      </c>
      <c r="B56" s="1">
        <v>74</v>
      </c>
      <c r="C56" s="1">
        <v>806700</v>
      </c>
      <c r="D56" s="1">
        <v>6514530.8999999994</v>
      </c>
      <c r="E56" s="1">
        <v>59695800</v>
      </c>
      <c r="F56" s="1">
        <v>482075286.59999996</v>
      </c>
      <c r="G56" s="1">
        <v>10</v>
      </c>
      <c r="H56" s="1">
        <v>4820752866</v>
      </c>
      <c r="I56" s="1" t="s">
        <v>53</v>
      </c>
      <c r="K56" s="1" t="s">
        <v>132</v>
      </c>
      <c r="L56" s="1">
        <f>COUNTIF(Tbl_Borrador_PT[EQUIPO REDES],Tbl_Borrador_PT[[#This Row],[EQUIPO REDES]])</f>
        <v>3</v>
      </c>
      <c r="M56" s="1" t="str">
        <f>Tbl_Borrador_PT[[#This Row],[COSTO INSTALACION_PUT]]&amp;"/"&amp;Tbl_Borrador_PT[[#This Row],[COSTO MENSUAL_PUT]]</f>
        <v>806700/6514530,9</v>
      </c>
      <c r="AB56" s="1" t="s">
        <v>169</v>
      </c>
      <c r="AC56" s="1" t="s">
        <v>170</v>
      </c>
      <c r="AF56" s="1">
        <v>0</v>
      </c>
      <c r="AG56" s="1" t="str">
        <f>Tbl_Precio_Techo[[#This Row],[Zona]]&amp;"/"&amp;Tbl_Precio_Techo[[#This Row],[Item]]</f>
        <v>0/4.2</v>
      </c>
      <c r="AH56" s="1" t="s">
        <v>169</v>
      </c>
      <c r="AI56" s="1" t="s">
        <v>169</v>
      </c>
      <c r="AJ56" s="1" t="s">
        <v>35</v>
      </c>
      <c r="AK56" s="1">
        <v>59</v>
      </c>
      <c r="AL56" s="1">
        <f>COUNTIF(Tbl_Precio_Techo[EQUIPO REDES],Tbl_Precio_Techo[[#This Row],[EQUIPO REDES]])</f>
        <v>4</v>
      </c>
      <c r="AO56" s="1">
        <v>0</v>
      </c>
      <c r="AP56" s="1">
        <v>0</v>
      </c>
      <c r="AQ56" s="1">
        <f>Tbl_Precio_Techo[[#This Row],[PT INSTALACION / EQUIPO]]</f>
        <v>0</v>
      </c>
      <c r="AR56" s="1">
        <f>Tbl_Precio_Techo[[#This Row],[PT VR UN MENSUAL IVA]]</f>
        <v>0</v>
      </c>
    </row>
    <row r="57" spans="1:44" x14ac:dyDescent="0.25">
      <c r="A57" s="1" t="s">
        <v>75</v>
      </c>
      <c r="B57" s="1">
        <v>53</v>
      </c>
      <c r="C57" s="1">
        <v>971900</v>
      </c>
      <c r="D57" s="1">
        <v>9521911.4566666652</v>
      </c>
      <c r="E57" s="1">
        <v>51510700</v>
      </c>
      <c r="F57" s="1">
        <v>504661307.20333326</v>
      </c>
      <c r="G57" s="1">
        <v>10</v>
      </c>
      <c r="H57" s="1">
        <v>5046613072.0333328</v>
      </c>
      <c r="I57" s="1" t="s">
        <v>53</v>
      </c>
      <c r="K57" s="1" t="s">
        <v>132</v>
      </c>
      <c r="L57" s="1">
        <f>COUNTIF(Tbl_Borrador_PT[EQUIPO REDES],Tbl_Borrador_PT[[#This Row],[EQUIPO REDES]])</f>
        <v>4</v>
      </c>
      <c r="M57" s="1" t="str">
        <f>Tbl_Borrador_PT[[#This Row],[COSTO INSTALACION_PUT]]&amp;"/"&amp;Tbl_Borrador_PT[[#This Row],[COSTO MENSUAL_PUT]]</f>
        <v>971900/9521911,45666667</v>
      </c>
      <c r="AB57" s="1" t="s">
        <v>171</v>
      </c>
      <c r="AC57" s="1" t="s">
        <v>172</v>
      </c>
      <c r="AF57" s="1">
        <v>0</v>
      </c>
      <c r="AG57" s="1" t="str">
        <f>Tbl_Precio_Techo[[#This Row],[Zona]]&amp;"/"&amp;Tbl_Precio_Techo[[#This Row],[Item]]</f>
        <v>0/4.3</v>
      </c>
      <c r="AH57" s="1" t="s">
        <v>171</v>
      </c>
      <c r="AI57" s="1" t="s">
        <v>171</v>
      </c>
      <c r="AJ57" s="1" t="s">
        <v>35</v>
      </c>
      <c r="AK57" s="1">
        <v>59.5</v>
      </c>
      <c r="AL57" s="1">
        <f>COUNTIF(Tbl_Precio_Techo[EQUIPO REDES],Tbl_Precio_Techo[[#This Row],[EQUIPO REDES]])</f>
        <v>4</v>
      </c>
      <c r="AO57" s="1">
        <v>0</v>
      </c>
      <c r="AP57" s="1">
        <v>0</v>
      </c>
      <c r="AQ57" s="1">
        <f>Tbl_Precio_Techo[[#This Row],[PT INSTALACION / EQUIPO]]</f>
        <v>0</v>
      </c>
      <c r="AR57" s="1">
        <f>Tbl_Precio_Techo[[#This Row],[PT VR UN MENSUAL IVA]]</f>
        <v>0</v>
      </c>
    </row>
    <row r="58" spans="1:44" x14ac:dyDescent="0.25">
      <c r="A58" s="1" t="s">
        <v>46</v>
      </c>
      <c r="B58" s="1">
        <v>9</v>
      </c>
      <c r="C58" s="1">
        <v>2000000</v>
      </c>
      <c r="D58" s="1">
        <v>1489564.7366666666</v>
      </c>
      <c r="E58" s="1">
        <v>18000000</v>
      </c>
      <c r="F58" s="1">
        <v>13406082.629999999</v>
      </c>
      <c r="G58" s="1">
        <v>10</v>
      </c>
      <c r="H58" s="1">
        <v>134060826.29999998</v>
      </c>
      <c r="I58" s="1" t="s">
        <v>53</v>
      </c>
      <c r="K58" s="1" t="s">
        <v>132</v>
      </c>
      <c r="L58" s="1">
        <f>COUNTIF(Tbl_Borrador_PT[EQUIPO REDES],Tbl_Borrador_PT[[#This Row],[EQUIPO REDES]])</f>
        <v>6</v>
      </c>
      <c r="M58" s="1" t="str">
        <f>Tbl_Borrador_PT[[#This Row],[COSTO INSTALACION_PUT]]&amp;"/"&amp;Tbl_Borrador_PT[[#This Row],[COSTO MENSUAL_PUT]]</f>
        <v>2000000/1489564,73666667</v>
      </c>
      <c r="AB58" s="1" t="s">
        <v>173</v>
      </c>
      <c r="AC58" s="1" t="s">
        <v>174</v>
      </c>
      <c r="AF58" s="1">
        <v>0</v>
      </c>
      <c r="AG58" s="1" t="str">
        <f>Tbl_Precio_Techo[[#This Row],[Zona]]&amp;"/"&amp;Tbl_Precio_Techo[[#This Row],[Item]]</f>
        <v>0/4.4</v>
      </c>
      <c r="AH58" s="1" t="s">
        <v>173</v>
      </c>
      <c r="AI58" s="1" t="s">
        <v>173</v>
      </c>
      <c r="AJ58" s="1" t="s">
        <v>35</v>
      </c>
      <c r="AK58" s="1">
        <v>60</v>
      </c>
      <c r="AL58" s="1">
        <f>COUNTIF(Tbl_Precio_Techo[EQUIPO REDES],Tbl_Precio_Techo[[#This Row],[EQUIPO REDES]])</f>
        <v>4</v>
      </c>
      <c r="AO58" s="1">
        <v>0</v>
      </c>
      <c r="AP58" s="1">
        <v>0</v>
      </c>
      <c r="AQ58" s="1">
        <f>Tbl_Precio_Techo[[#This Row],[PT INSTALACION / EQUIPO]]</f>
        <v>0</v>
      </c>
      <c r="AR58" s="1">
        <f>Tbl_Precio_Techo[[#This Row],[PT VR UN MENSUAL IVA]]</f>
        <v>0</v>
      </c>
    </row>
    <row r="59" spans="1:44" x14ac:dyDescent="0.25">
      <c r="A59" s="1" t="s">
        <v>85</v>
      </c>
      <c r="B59" s="1">
        <v>74</v>
      </c>
      <c r="C59" s="1">
        <v>2000000</v>
      </c>
      <c r="D59" s="1">
        <v>4383103.5566666666</v>
      </c>
      <c r="E59" s="1">
        <v>148000000</v>
      </c>
      <c r="F59" s="1">
        <v>324349663.19333333</v>
      </c>
      <c r="G59" s="1">
        <v>10</v>
      </c>
      <c r="H59" s="1">
        <v>3243496631.9333334</v>
      </c>
      <c r="I59" s="1" t="s">
        <v>53</v>
      </c>
      <c r="K59" s="1" t="s">
        <v>132</v>
      </c>
      <c r="L59" s="1">
        <f>COUNTIF(Tbl_Borrador_PT[EQUIPO REDES],Tbl_Borrador_PT[[#This Row],[EQUIPO REDES]])</f>
        <v>3</v>
      </c>
      <c r="M59" s="1" t="str">
        <f>Tbl_Borrador_PT[[#This Row],[COSTO INSTALACION_PUT]]&amp;"/"&amp;Tbl_Borrador_PT[[#This Row],[COSTO MENSUAL_PUT]]</f>
        <v>2000000/4383103,55666667</v>
      </c>
      <c r="AB59" s="1" t="s">
        <v>175</v>
      </c>
      <c r="AC59" s="1" t="s">
        <v>176</v>
      </c>
      <c r="AF59" s="1">
        <v>0</v>
      </c>
      <c r="AG59" s="1" t="str">
        <f>Tbl_Precio_Techo[[#This Row],[Zona]]&amp;"/"&amp;Tbl_Precio_Techo[[#This Row],[Item]]</f>
        <v>0/4.5</v>
      </c>
      <c r="AH59" s="1" t="s">
        <v>175</v>
      </c>
      <c r="AI59" s="1" t="s">
        <v>175</v>
      </c>
      <c r="AJ59" s="1" t="s">
        <v>35</v>
      </c>
      <c r="AK59" s="1">
        <v>61</v>
      </c>
      <c r="AL59" s="1">
        <f>COUNTIF(Tbl_Precio_Techo[EQUIPO REDES],Tbl_Precio_Techo[[#This Row],[EQUIPO REDES]])</f>
        <v>4</v>
      </c>
      <c r="AO59" s="1">
        <v>0</v>
      </c>
      <c r="AP59" s="1">
        <v>0</v>
      </c>
      <c r="AQ59" s="1">
        <f>Tbl_Precio_Techo[[#This Row],[PT INSTALACION / EQUIPO]]</f>
        <v>0</v>
      </c>
      <c r="AR59" s="1">
        <f>Tbl_Precio_Techo[[#This Row],[PT VR UN MENSUAL IVA]]</f>
        <v>0</v>
      </c>
    </row>
    <row r="60" spans="1:44" x14ac:dyDescent="0.25">
      <c r="A60" s="1" t="s">
        <v>88</v>
      </c>
      <c r="B60" s="1">
        <v>53</v>
      </c>
      <c r="C60" s="1">
        <v>2000000</v>
      </c>
      <c r="D60" s="1">
        <v>5654659.8592818547</v>
      </c>
      <c r="E60" s="1">
        <v>106000000</v>
      </c>
      <c r="F60" s="1">
        <v>299696972.5419383</v>
      </c>
      <c r="G60" s="1">
        <v>10</v>
      </c>
      <c r="H60" s="1">
        <v>2996969725.419383</v>
      </c>
      <c r="I60" s="1" t="s">
        <v>53</v>
      </c>
      <c r="K60" s="1" t="s">
        <v>132</v>
      </c>
      <c r="L60" s="1">
        <f>COUNTIF(Tbl_Borrador_PT[EQUIPO REDES],Tbl_Borrador_PT[[#This Row],[EQUIPO REDES]])</f>
        <v>3</v>
      </c>
      <c r="M60" s="1" t="str">
        <f>Tbl_Borrador_PT[[#This Row],[COSTO INSTALACION_PUT]]&amp;"/"&amp;Tbl_Borrador_PT[[#This Row],[COSTO MENSUAL_PUT]]</f>
        <v>2000000/5654659,85928185</v>
      </c>
      <c r="AB60" s="1" t="s">
        <v>177</v>
      </c>
      <c r="AC60" s="1" t="s">
        <v>178</v>
      </c>
      <c r="AF60" s="1">
        <v>0</v>
      </c>
      <c r="AG60" s="1" t="str">
        <f>Tbl_Precio_Techo[[#This Row],[Zona]]&amp;"/"&amp;Tbl_Precio_Techo[[#This Row],[Item]]</f>
        <v>0/5.1</v>
      </c>
      <c r="AH60" s="1" t="s">
        <v>177</v>
      </c>
      <c r="AI60" s="1" t="s">
        <v>177</v>
      </c>
      <c r="AJ60" s="1" t="s">
        <v>35</v>
      </c>
      <c r="AK60" s="1">
        <v>63</v>
      </c>
      <c r="AL60" s="1">
        <f>COUNTIF(Tbl_Precio_Techo[EQUIPO REDES],Tbl_Precio_Techo[[#This Row],[EQUIPO REDES]])</f>
        <v>4</v>
      </c>
      <c r="AO60" s="1">
        <v>0</v>
      </c>
      <c r="AP60" s="1">
        <v>0</v>
      </c>
      <c r="AQ60" s="1">
        <f>Tbl_Precio_Techo[[#This Row],[PT INSTALACION / EQUIPO]]</f>
        <v>0</v>
      </c>
      <c r="AR60" s="1">
        <f>Tbl_Precio_Techo[[#This Row],[PT VR UN MENSUAL IVA]]</f>
        <v>0</v>
      </c>
    </row>
    <row r="61" spans="1:44" x14ac:dyDescent="0.25">
      <c r="AB61" s="1" t="s">
        <v>179</v>
      </c>
      <c r="AC61" s="1" t="s">
        <v>39</v>
      </c>
      <c r="AF61" s="1">
        <v>0</v>
      </c>
      <c r="AG61" s="1" t="str">
        <f>Tbl_Precio_Techo[[#This Row],[Zona]]&amp;"/"&amp;Tbl_Precio_Techo[[#This Row],[Item]]</f>
        <v>0/5.2</v>
      </c>
      <c r="AH61" s="1" t="s">
        <v>179</v>
      </c>
      <c r="AI61" s="1" t="s">
        <v>179</v>
      </c>
      <c r="AJ61" s="1" t="s">
        <v>35</v>
      </c>
      <c r="AK61" s="1">
        <v>64</v>
      </c>
      <c r="AL61" s="1">
        <f>COUNTIF(Tbl_Precio_Techo[EQUIPO REDES],Tbl_Precio_Techo[[#This Row],[EQUIPO REDES]])</f>
        <v>4</v>
      </c>
      <c r="AO61" s="1">
        <v>0</v>
      </c>
      <c r="AP61" s="1">
        <v>0</v>
      </c>
      <c r="AQ61" s="1">
        <f>Tbl_Precio_Techo[[#This Row],[PT INSTALACION / EQUIPO]]</f>
        <v>0</v>
      </c>
      <c r="AR61" s="1">
        <f>Tbl_Precio_Techo[[#This Row],[PT VR UN MENSUAL IVA]]</f>
        <v>0</v>
      </c>
    </row>
    <row r="62" spans="1:44" x14ac:dyDescent="0.25">
      <c r="AB62" s="1" t="s">
        <v>180</v>
      </c>
      <c r="AC62" s="1" t="s">
        <v>181</v>
      </c>
      <c r="AF62" s="1">
        <v>0</v>
      </c>
      <c r="AG62" s="1" t="str">
        <f>Tbl_Precio_Techo[[#This Row],[Zona]]&amp;"/"&amp;Tbl_Precio_Techo[[#This Row],[Item]]</f>
        <v>0/5.3</v>
      </c>
      <c r="AH62" s="1" t="s">
        <v>180</v>
      </c>
      <c r="AI62" s="1" t="s">
        <v>180</v>
      </c>
      <c r="AJ62" s="1" t="s">
        <v>35</v>
      </c>
      <c r="AK62" s="1">
        <v>65</v>
      </c>
      <c r="AL62" s="1">
        <f>COUNTIF(Tbl_Precio_Techo[EQUIPO REDES],Tbl_Precio_Techo[[#This Row],[EQUIPO REDES]])</f>
        <v>4</v>
      </c>
      <c r="AO62" s="1">
        <v>0</v>
      </c>
      <c r="AP62" s="1">
        <v>0</v>
      </c>
      <c r="AQ62" s="1">
        <f>Tbl_Precio_Techo[[#This Row],[PT INSTALACION / EQUIPO]]</f>
        <v>0</v>
      </c>
      <c r="AR62" s="1">
        <f>Tbl_Precio_Techo[[#This Row],[PT VR UN MENSUAL IVA]]</f>
        <v>0</v>
      </c>
    </row>
    <row r="63" spans="1:44" x14ac:dyDescent="0.25">
      <c r="AB63" s="1" t="s">
        <v>35</v>
      </c>
      <c r="AC63" s="1" t="s">
        <v>182</v>
      </c>
      <c r="AF63" s="1">
        <v>0</v>
      </c>
      <c r="AG63" s="1" t="str">
        <f>Tbl_Precio_Techo[[#This Row],[Zona]]&amp;"/"&amp;Tbl_Precio_Techo[[#This Row],[Item]]</f>
        <v>0/</v>
      </c>
      <c r="AH63" s="1" t="s">
        <v>183</v>
      </c>
      <c r="AI63" s="1" t="s">
        <v>35</v>
      </c>
      <c r="AJ63" s="1" t="s">
        <v>63</v>
      </c>
      <c r="AK63" s="1">
        <v>66</v>
      </c>
      <c r="AL63" s="1">
        <f>COUNTIF(Tbl_Precio_Techo[EQUIPO REDES],Tbl_Precio_Techo[[#This Row],[EQUIPO REDES]])</f>
        <v>4</v>
      </c>
      <c r="AO63" s="1">
        <v>0</v>
      </c>
      <c r="AP63" s="1">
        <v>0</v>
      </c>
      <c r="AQ63" s="1">
        <f>Tbl_Precio_Techo[[#This Row],[PT INSTALACION / EQUIPO]]</f>
        <v>0</v>
      </c>
      <c r="AR63" s="1">
        <f>Tbl_Precio_Techo[[#This Row],[PT VR UN MENSUAL IVA]]</f>
        <v>0</v>
      </c>
    </row>
    <row r="64" spans="1:44" x14ac:dyDescent="0.25">
      <c r="AB64" s="1" t="s">
        <v>183</v>
      </c>
      <c r="AC64" s="1" t="s">
        <v>184</v>
      </c>
      <c r="AF64" s="1">
        <v>0</v>
      </c>
      <c r="AG64" s="1" t="str">
        <f>Tbl_Precio_Techo[[#This Row],[Zona]]&amp;"/"&amp;Tbl_Precio_Techo[[#This Row],[Item]]</f>
        <v>0/5.4</v>
      </c>
      <c r="AH64" s="1" t="s">
        <v>185</v>
      </c>
      <c r="AI64" s="1" t="s">
        <v>183</v>
      </c>
      <c r="AJ64" s="1" t="s">
        <v>35</v>
      </c>
      <c r="AK64" s="1">
        <v>67</v>
      </c>
      <c r="AL64" s="1">
        <f>COUNTIF(Tbl_Precio_Techo[EQUIPO REDES],Tbl_Precio_Techo[[#This Row],[EQUIPO REDES]])</f>
        <v>4</v>
      </c>
      <c r="AO64" s="1">
        <v>0</v>
      </c>
      <c r="AP64" s="1">
        <v>0</v>
      </c>
      <c r="AQ64" s="1">
        <f>Tbl_Precio_Techo[[#This Row],[PT INSTALACION / EQUIPO]]</f>
        <v>0</v>
      </c>
      <c r="AR64" s="1">
        <f>Tbl_Precio_Techo[[#This Row],[PT VR UN MENSUAL IVA]]</f>
        <v>0</v>
      </c>
    </row>
    <row r="65" spans="28:44" x14ac:dyDescent="0.25">
      <c r="AB65" s="1" t="s">
        <v>185</v>
      </c>
      <c r="AC65" s="1" t="s">
        <v>186</v>
      </c>
      <c r="AF65" s="1">
        <v>0</v>
      </c>
      <c r="AG65" s="1" t="str">
        <f>Tbl_Precio_Techo[[#This Row],[Zona]]&amp;"/"&amp;Tbl_Precio_Techo[[#This Row],[Item]]</f>
        <v>0/5.5</v>
      </c>
      <c r="AH65" s="1" t="s">
        <v>187</v>
      </c>
      <c r="AI65" s="1" t="s">
        <v>185</v>
      </c>
      <c r="AJ65" s="1" t="s">
        <v>35</v>
      </c>
      <c r="AK65" s="1">
        <v>68</v>
      </c>
      <c r="AL65" s="1">
        <f>COUNTIF(Tbl_Precio_Techo[EQUIPO REDES],Tbl_Precio_Techo[[#This Row],[EQUIPO REDES]])</f>
        <v>4</v>
      </c>
      <c r="AO65" s="1">
        <v>0</v>
      </c>
      <c r="AP65" s="1">
        <v>0</v>
      </c>
      <c r="AQ65" s="1">
        <f>Tbl_Precio_Techo[[#This Row],[PT INSTALACION / EQUIPO]]</f>
        <v>0</v>
      </c>
      <c r="AR65" s="1">
        <f>Tbl_Precio_Techo[[#This Row],[PT VR UN MENSUAL IVA]]</f>
        <v>0</v>
      </c>
    </row>
    <row r="66" spans="28:44" x14ac:dyDescent="0.25">
      <c r="AB66" s="1" t="s">
        <v>35</v>
      </c>
      <c r="AC66" s="1" t="s">
        <v>188</v>
      </c>
      <c r="AF66" s="1">
        <v>0</v>
      </c>
      <c r="AG66" s="1" t="str">
        <f>Tbl_Precio_Techo[[#This Row],[Zona]]&amp;"/"&amp;Tbl_Precio_Techo[[#This Row],[Item]]</f>
        <v>0/</v>
      </c>
      <c r="AH66" s="1" t="s">
        <v>189</v>
      </c>
      <c r="AI66" s="1" t="s">
        <v>35</v>
      </c>
      <c r="AJ66" s="1" t="s">
        <v>63</v>
      </c>
      <c r="AK66" s="1">
        <v>69</v>
      </c>
      <c r="AL66" s="1">
        <f>COUNTIF(Tbl_Precio_Techo[EQUIPO REDES],Tbl_Precio_Techo[[#This Row],[EQUIPO REDES]])</f>
        <v>4</v>
      </c>
      <c r="AO66" s="1">
        <v>0</v>
      </c>
      <c r="AP66" s="1">
        <v>0</v>
      </c>
      <c r="AQ66" s="1">
        <f>Tbl_Precio_Techo[[#This Row],[PT INSTALACION / EQUIPO]]</f>
        <v>0</v>
      </c>
      <c r="AR66" s="1">
        <f>Tbl_Precio_Techo[[#This Row],[PT VR UN MENSUAL IVA]]</f>
        <v>0</v>
      </c>
    </row>
    <row r="67" spans="28:44" x14ac:dyDescent="0.25">
      <c r="AB67" s="1" t="s">
        <v>187</v>
      </c>
      <c r="AC67" s="1" t="s">
        <v>42</v>
      </c>
      <c r="AF67" s="1">
        <v>0</v>
      </c>
      <c r="AG67" s="1" t="str">
        <f>Tbl_Precio_Techo[[#This Row],[Zona]]&amp;"/"&amp;Tbl_Precio_Techo[[#This Row],[Item]]</f>
        <v>0/5.6</v>
      </c>
      <c r="AH67" s="1" t="s">
        <v>190</v>
      </c>
      <c r="AI67" s="1" t="s">
        <v>187</v>
      </c>
      <c r="AJ67" s="1" t="s">
        <v>35</v>
      </c>
      <c r="AK67" s="1">
        <v>70</v>
      </c>
      <c r="AL67" s="1">
        <f>COUNTIF(Tbl_Precio_Techo[EQUIPO REDES],Tbl_Precio_Techo[[#This Row],[EQUIPO REDES]])</f>
        <v>4</v>
      </c>
      <c r="AO67" s="1">
        <v>0</v>
      </c>
      <c r="AP67" s="1">
        <v>0</v>
      </c>
      <c r="AQ67" s="1">
        <f>Tbl_Precio_Techo[[#This Row],[PT INSTALACION / EQUIPO]]</f>
        <v>0</v>
      </c>
      <c r="AR67" s="1">
        <f>Tbl_Precio_Techo[[#This Row],[PT VR UN MENSUAL IVA]]</f>
        <v>0</v>
      </c>
    </row>
    <row r="68" spans="28:44" x14ac:dyDescent="0.25">
      <c r="AB68" s="1" t="s">
        <v>189</v>
      </c>
      <c r="AC68" s="1" t="s">
        <v>191</v>
      </c>
      <c r="AF68" s="1">
        <v>0</v>
      </c>
      <c r="AG68" s="1" t="str">
        <f>Tbl_Precio_Techo[[#This Row],[Zona]]&amp;"/"&amp;Tbl_Precio_Techo[[#This Row],[Item]]</f>
        <v>0/5.7</v>
      </c>
      <c r="AH68" s="1" t="s">
        <v>192</v>
      </c>
      <c r="AI68" s="1" t="s">
        <v>189</v>
      </c>
      <c r="AJ68" s="1" t="s">
        <v>35</v>
      </c>
      <c r="AK68" s="1">
        <v>71</v>
      </c>
      <c r="AL68" s="1">
        <f>COUNTIF(Tbl_Precio_Techo[EQUIPO REDES],Tbl_Precio_Techo[[#This Row],[EQUIPO REDES]])</f>
        <v>4</v>
      </c>
      <c r="AO68" s="1">
        <v>0</v>
      </c>
      <c r="AP68" s="1">
        <v>0</v>
      </c>
      <c r="AQ68" s="1">
        <f>Tbl_Precio_Techo[[#This Row],[PT INSTALACION / EQUIPO]]</f>
        <v>0</v>
      </c>
      <c r="AR68" s="1">
        <f>Tbl_Precio_Techo[[#This Row],[PT VR UN MENSUAL IVA]]</f>
        <v>0</v>
      </c>
    </row>
    <row r="69" spans="28:44" x14ac:dyDescent="0.25">
      <c r="AB69" s="1" t="s">
        <v>35</v>
      </c>
      <c r="AC69" s="1" t="s">
        <v>193</v>
      </c>
      <c r="AF69" s="1">
        <v>0</v>
      </c>
      <c r="AG69" s="1" t="str">
        <f>Tbl_Precio_Techo[[#This Row],[Zona]]&amp;"/"&amp;Tbl_Precio_Techo[[#This Row],[Item]]</f>
        <v>0/</v>
      </c>
      <c r="AH69" s="1" t="s">
        <v>194</v>
      </c>
      <c r="AI69" s="1" t="s">
        <v>35</v>
      </c>
      <c r="AJ69" s="1" t="s">
        <v>63</v>
      </c>
      <c r="AK69" s="1">
        <v>72</v>
      </c>
      <c r="AL69" s="1">
        <f>COUNTIF(Tbl_Precio_Techo[EQUIPO REDES],Tbl_Precio_Techo[[#This Row],[EQUIPO REDES]])</f>
        <v>4</v>
      </c>
      <c r="AO69" s="1">
        <v>0</v>
      </c>
      <c r="AP69" s="1">
        <v>0</v>
      </c>
      <c r="AQ69" s="1">
        <f>Tbl_Precio_Techo[[#This Row],[PT INSTALACION / EQUIPO]]</f>
        <v>0</v>
      </c>
      <c r="AR69" s="1">
        <f>Tbl_Precio_Techo[[#This Row],[PT VR UN MENSUAL IVA]]</f>
        <v>0</v>
      </c>
    </row>
    <row r="70" spans="28:44" x14ac:dyDescent="0.25">
      <c r="AB70" s="1" t="s">
        <v>190</v>
      </c>
      <c r="AC70" s="1" t="s">
        <v>68</v>
      </c>
      <c r="AF70" s="1">
        <v>0</v>
      </c>
      <c r="AG70" s="1" t="str">
        <f>Tbl_Precio_Techo[[#This Row],[Zona]]&amp;"/"&amp;Tbl_Precio_Techo[[#This Row],[Item]]</f>
        <v>0/5.8</v>
      </c>
      <c r="AH70" s="1" t="s">
        <v>195</v>
      </c>
      <c r="AI70" s="1" t="s">
        <v>190</v>
      </c>
      <c r="AJ70" s="1" t="s">
        <v>35</v>
      </c>
      <c r="AK70" s="1">
        <v>73</v>
      </c>
      <c r="AL70" s="1">
        <f>COUNTIF(Tbl_Precio_Techo[EQUIPO REDES],Tbl_Precio_Techo[[#This Row],[EQUIPO REDES]])</f>
        <v>4</v>
      </c>
      <c r="AO70" s="1">
        <v>0</v>
      </c>
      <c r="AP70" s="1">
        <v>0</v>
      </c>
      <c r="AQ70" s="1">
        <f>Tbl_Precio_Techo[[#This Row],[PT INSTALACION / EQUIPO]]</f>
        <v>0</v>
      </c>
      <c r="AR70" s="1">
        <f>Tbl_Precio_Techo[[#This Row],[PT VR UN MENSUAL IVA]]</f>
        <v>0</v>
      </c>
    </row>
    <row r="71" spans="28:44" x14ac:dyDescent="0.25">
      <c r="AB71" s="1" t="s">
        <v>192</v>
      </c>
      <c r="AC71" s="1" t="s">
        <v>196</v>
      </c>
      <c r="AF71" s="1">
        <v>0</v>
      </c>
      <c r="AG71" s="1" t="str">
        <f>Tbl_Precio_Techo[[#This Row],[Zona]]&amp;"/"&amp;Tbl_Precio_Techo[[#This Row],[Item]]</f>
        <v>0/5.9</v>
      </c>
      <c r="AH71" s="1" t="s">
        <v>197</v>
      </c>
      <c r="AI71" s="1" t="s">
        <v>192</v>
      </c>
      <c r="AJ71" s="1" t="s">
        <v>35</v>
      </c>
      <c r="AK71" s="1">
        <v>74</v>
      </c>
      <c r="AL71" s="1">
        <f>COUNTIF(Tbl_Precio_Techo[EQUIPO REDES],Tbl_Precio_Techo[[#This Row],[EQUIPO REDES]])</f>
        <v>4</v>
      </c>
      <c r="AO71" s="1">
        <v>0</v>
      </c>
      <c r="AP71" s="1">
        <v>0</v>
      </c>
      <c r="AQ71" s="1">
        <f>Tbl_Precio_Techo[[#This Row],[PT INSTALACION / EQUIPO]]</f>
        <v>0</v>
      </c>
      <c r="AR71" s="1">
        <f>Tbl_Precio_Techo[[#This Row],[PT VR UN MENSUAL IVA]]</f>
        <v>0</v>
      </c>
    </row>
    <row r="72" spans="28:44" x14ac:dyDescent="0.25">
      <c r="AB72" s="1" t="s">
        <v>35</v>
      </c>
      <c r="AC72" s="1" t="s">
        <v>198</v>
      </c>
      <c r="AF72" s="1">
        <v>0</v>
      </c>
      <c r="AG72" s="1" t="str">
        <f>Tbl_Precio_Techo[[#This Row],[Zona]]&amp;"/"&amp;Tbl_Precio_Techo[[#This Row],[Item]]</f>
        <v>0/</v>
      </c>
      <c r="AH72" s="1" t="s">
        <v>199</v>
      </c>
      <c r="AI72" s="1" t="s">
        <v>35</v>
      </c>
      <c r="AJ72" s="1" t="s">
        <v>63</v>
      </c>
      <c r="AK72" s="1">
        <v>75</v>
      </c>
      <c r="AL72" s="1">
        <f>COUNTIF(Tbl_Precio_Techo[EQUIPO REDES],Tbl_Precio_Techo[[#This Row],[EQUIPO REDES]])</f>
        <v>4</v>
      </c>
      <c r="AO72" s="1">
        <v>0</v>
      </c>
      <c r="AP72" s="1">
        <v>0</v>
      </c>
      <c r="AQ72" s="1">
        <f>Tbl_Precio_Techo[[#This Row],[PT INSTALACION / EQUIPO]]</f>
        <v>0</v>
      </c>
      <c r="AR72" s="1">
        <f>Tbl_Precio_Techo[[#This Row],[PT VR UN MENSUAL IVA]]</f>
        <v>0</v>
      </c>
    </row>
    <row r="73" spans="28:44" x14ac:dyDescent="0.25">
      <c r="AB73" s="1" t="s">
        <v>194</v>
      </c>
      <c r="AC73" s="1" t="s">
        <v>200</v>
      </c>
      <c r="AF73" s="1">
        <v>0</v>
      </c>
      <c r="AG73" s="1" t="str">
        <f>Tbl_Precio_Techo[[#This Row],[Zona]]&amp;"/"&amp;Tbl_Precio_Techo[[#This Row],[Item]]</f>
        <v>0/5.10</v>
      </c>
      <c r="AH73" s="1" t="s">
        <v>201</v>
      </c>
      <c r="AI73" s="1" t="s">
        <v>194</v>
      </c>
      <c r="AJ73" s="1" t="s">
        <v>35</v>
      </c>
      <c r="AK73" s="1">
        <v>76</v>
      </c>
      <c r="AL73" s="1">
        <f>COUNTIF(Tbl_Precio_Techo[EQUIPO REDES],Tbl_Precio_Techo[[#This Row],[EQUIPO REDES]])</f>
        <v>4</v>
      </c>
      <c r="AO73" s="1">
        <v>0</v>
      </c>
      <c r="AP73" s="1">
        <v>0</v>
      </c>
      <c r="AQ73" s="1">
        <f>Tbl_Precio_Techo[[#This Row],[PT INSTALACION / EQUIPO]]</f>
        <v>0</v>
      </c>
      <c r="AR73" s="1">
        <f>Tbl_Precio_Techo[[#This Row],[PT VR UN MENSUAL IVA]]</f>
        <v>0</v>
      </c>
    </row>
    <row r="74" spans="28:44" x14ac:dyDescent="0.25">
      <c r="AB74" s="1" t="s">
        <v>195</v>
      </c>
      <c r="AC74" s="1" t="s">
        <v>72</v>
      </c>
      <c r="AF74" s="1">
        <v>0</v>
      </c>
      <c r="AG74" s="1" t="str">
        <f>Tbl_Precio_Techo[[#This Row],[Zona]]&amp;"/"&amp;Tbl_Precio_Techo[[#This Row],[Item]]</f>
        <v>0/5.11</v>
      </c>
      <c r="AH74" s="1" t="s">
        <v>202</v>
      </c>
      <c r="AI74" s="1" t="s">
        <v>195</v>
      </c>
      <c r="AJ74" s="1" t="s">
        <v>35</v>
      </c>
      <c r="AK74" s="1">
        <v>77</v>
      </c>
      <c r="AL74" s="1">
        <f>COUNTIF(Tbl_Precio_Techo[EQUIPO REDES],Tbl_Precio_Techo[[#This Row],[EQUIPO REDES]])</f>
        <v>4</v>
      </c>
      <c r="AO74" s="1">
        <v>0</v>
      </c>
      <c r="AP74" s="1">
        <v>0</v>
      </c>
      <c r="AQ74" s="1">
        <f>Tbl_Precio_Techo[[#This Row],[PT INSTALACION / EQUIPO]]</f>
        <v>0</v>
      </c>
      <c r="AR74" s="1">
        <f>Tbl_Precio_Techo[[#This Row],[PT VR UN MENSUAL IVA]]</f>
        <v>0</v>
      </c>
    </row>
    <row r="75" spans="28:44" x14ac:dyDescent="0.25">
      <c r="AB75" s="1" t="s">
        <v>197</v>
      </c>
      <c r="AC75" s="1" t="s">
        <v>203</v>
      </c>
      <c r="AF75" s="1">
        <v>0</v>
      </c>
      <c r="AG75" s="1" t="str">
        <f>Tbl_Precio_Techo[[#This Row],[Zona]]&amp;"/"&amp;Tbl_Precio_Techo[[#This Row],[Item]]</f>
        <v>0/5.12</v>
      </c>
      <c r="AH75" s="1" t="s">
        <v>204</v>
      </c>
      <c r="AI75" s="1" t="s">
        <v>197</v>
      </c>
      <c r="AJ75" s="1" t="s">
        <v>35</v>
      </c>
      <c r="AK75" s="1">
        <v>78</v>
      </c>
      <c r="AL75" s="1">
        <f>COUNTIF(Tbl_Precio_Techo[EQUIPO REDES],Tbl_Precio_Techo[[#This Row],[EQUIPO REDES]])</f>
        <v>4</v>
      </c>
      <c r="AO75" s="1">
        <v>0</v>
      </c>
      <c r="AP75" s="1">
        <v>0</v>
      </c>
      <c r="AQ75" s="1">
        <f>Tbl_Precio_Techo[[#This Row],[PT INSTALACION / EQUIPO]]</f>
        <v>0</v>
      </c>
      <c r="AR75" s="1">
        <f>Tbl_Precio_Techo[[#This Row],[PT VR UN MENSUAL IVA]]</f>
        <v>0</v>
      </c>
    </row>
    <row r="76" spans="28:44" x14ac:dyDescent="0.25">
      <c r="AB76" s="1" t="s">
        <v>35</v>
      </c>
      <c r="AC76" s="1" t="s">
        <v>205</v>
      </c>
      <c r="AF76" s="1">
        <v>0</v>
      </c>
      <c r="AG76" s="1" t="str">
        <f>Tbl_Precio_Techo[[#This Row],[Zona]]&amp;"/"&amp;Tbl_Precio_Techo[[#This Row],[Item]]</f>
        <v>0/</v>
      </c>
      <c r="AH76" s="1" t="s">
        <v>206</v>
      </c>
      <c r="AI76" s="1" t="s">
        <v>35</v>
      </c>
      <c r="AJ76" s="1" t="s">
        <v>63</v>
      </c>
      <c r="AK76" s="1">
        <v>79</v>
      </c>
      <c r="AL76" s="1">
        <f>COUNTIF(Tbl_Precio_Techo[EQUIPO REDES],Tbl_Precio_Techo[[#This Row],[EQUIPO REDES]])</f>
        <v>4</v>
      </c>
      <c r="AO76" s="1">
        <v>0</v>
      </c>
      <c r="AP76" s="1">
        <v>0</v>
      </c>
      <c r="AQ76" s="1">
        <f>Tbl_Precio_Techo[[#This Row],[PT INSTALACION / EQUIPO]]</f>
        <v>0</v>
      </c>
      <c r="AR76" s="1">
        <f>Tbl_Precio_Techo[[#This Row],[PT VR UN MENSUAL IVA]]</f>
        <v>0</v>
      </c>
    </row>
    <row r="77" spans="28:44" x14ac:dyDescent="0.25">
      <c r="AB77" s="1" t="s">
        <v>199</v>
      </c>
      <c r="AC77" s="1" t="s">
        <v>75</v>
      </c>
      <c r="AF77" s="1">
        <v>0</v>
      </c>
      <c r="AG77" s="1" t="str">
        <f>Tbl_Precio_Techo[[#This Row],[Zona]]&amp;"/"&amp;Tbl_Precio_Techo[[#This Row],[Item]]</f>
        <v>0/5.13</v>
      </c>
      <c r="AH77" s="1" t="s">
        <v>207</v>
      </c>
      <c r="AI77" s="1" t="s">
        <v>199</v>
      </c>
      <c r="AJ77" s="1" t="s">
        <v>35</v>
      </c>
      <c r="AK77" s="1">
        <v>80</v>
      </c>
      <c r="AL77" s="1">
        <f>COUNTIF(Tbl_Precio_Techo[EQUIPO REDES],Tbl_Precio_Techo[[#This Row],[EQUIPO REDES]])</f>
        <v>4</v>
      </c>
      <c r="AO77" s="1">
        <v>0</v>
      </c>
      <c r="AP77" s="1">
        <v>0</v>
      </c>
      <c r="AQ77" s="1">
        <f>Tbl_Precio_Techo[[#This Row],[PT INSTALACION / EQUIPO]]</f>
        <v>0</v>
      </c>
      <c r="AR77" s="1">
        <f>Tbl_Precio_Techo[[#This Row],[PT VR UN MENSUAL IVA]]</f>
        <v>0</v>
      </c>
    </row>
    <row r="78" spans="28:44" x14ac:dyDescent="0.25">
      <c r="AB78" s="1" t="s">
        <v>201</v>
      </c>
      <c r="AC78" s="1" t="s">
        <v>208</v>
      </c>
      <c r="AF78" s="1">
        <v>0</v>
      </c>
      <c r="AG78" s="1" t="str">
        <f>Tbl_Precio_Techo[[#This Row],[Zona]]&amp;"/"&amp;Tbl_Precio_Techo[[#This Row],[Item]]</f>
        <v>0/5.14</v>
      </c>
      <c r="AH78" s="1" t="s">
        <v>209</v>
      </c>
      <c r="AI78" s="1" t="s">
        <v>201</v>
      </c>
      <c r="AJ78" s="1" t="s">
        <v>35</v>
      </c>
      <c r="AK78" s="1">
        <v>81</v>
      </c>
      <c r="AL78" s="1">
        <f>COUNTIF(Tbl_Precio_Techo[EQUIPO REDES],Tbl_Precio_Techo[[#This Row],[EQUIPO REDES]])</f>
        <v>4</v>
      </c>
      <c r="AO78" s="1">
        <v>0</v>
      </c>
      <c r="AP78" s="1">
        <v>0</v>
      </c>
      <c r="AQ78" s="1">
        <f>Tbl_Precio_Techo[[#This Row],[PT INSTALACION / EQUIPO]]</f>
        <v>0</v>
      </c>
      <c r="AR78" s="1">
        <f>Tbl_Precio_Techo[[#This Row],[PT VR UN MENSUAL IVA]]</f>
        <v>0</v>
      </c>
    </row>
    <row r="79" spans="28:44" x14ac:dyDescent="0.25">
      <c r="AB79" s="1" t="s">
        <v>35</v>
      </c>
      <c r="AC79" s="1" t="s">
        <v>210</v>
      </c>
      <c r="AF79" s="1">
        <v>0</v>
      </c>
      <c r="AG79" s="1" t="str">
        <f>Tbl_Precio_Techo[[#This Row],[Zona]]&amp;"/"&amp;Tbl_Precio_Techo[[#This Row],[Item]]</f>
        <v>0/</v>
      </c>
      <c r="AH79" s="1" t="s">
        <v>211</v>
      </c>
      <c r="AI79" s="1" t="s">
        <v>35</v>
      </c>
      <c r="AJ79" s="1" t="s">
        <v>63</v>
      </c>
      <c r="AK79" s="1">
        <v>82</v>
      </c>
      <c r="AL79" s="1">
        <f>COUNTIF(Tbl_Precio_Techo[EQUIPO REDES],Tbl_Precio_Techo[[#This Row],[EQUIPO REDES]])</f>
        <v>4</v>
      </c>
      <c r="AO79" s="1">
        <v>0</v>
      </c>
      <c r="AP79" s="1">
        <v>0</v>
      </c>
      <c r="AQ79" s="1">
        <f>Tbl_Precio_Techo[[#This Row],[PT INSTALACION / EQUIPO]]</f>
        <v>0</v>
      </c>
      <c r="AR79" s="1">
        <f>Tbl_Precio_Techo[[#This Row],[PT VR UN MENSUAL IVA]]</f>
        <v>0</v>
      </c>
    </row>
    <row r="80" spans="28:44" x14ac:dyDescent="0.25">
      <c r="AB80" s="1" t="s">
        <v>202</v>
      </c>
      <c r="AC80" s="1" t="s">
        <v>212</v>
      </c>
      <c r="AF80" s="1">
        <v>0</v>
      </c>
      <c r="AG80" s="1" t="str">
        <f>Tbl_Precio_Techo[[#This Row],[Zona]]&amp;"/"&amp;Tbl_Precio_Techo[[#This Row],[Item]]</f>
        <v>0/5.15</v>
      </c>
      <c r="AH80" s="1" t="s">
        <v>213</v>
      </c>
      <c r="AI80" s="1" t="s">
        <v>202</v>
      </c>
      <c r="AJ80" s="1" t="s">
        <v>35</v>
      </c>
      <c r="AK80" s="1">
        <v>83</v>
      </c>
      <c r="AL80" s="1">
        <f>COUNTIF(Tbl_Precio_Techo[EQUIPO REDES],Tbl_Precio_Techo[[#This Row],[EQUIPO REDES]])</f>
        <v>4</v>
      </c>
      <c r="AO80" s="1">
        <v>0</v>
      </c>
      <c r="AP80" s="1">
        <v>0</v>
      </c>
      <c r="AQ80" s="1">
        <f>Tbl_Precio_Techo[[#This Row],[PT INSTALACION / EQUIPO]]</f>
        <v>0</v>
      </c>
      <c r="AR80" s="1">
        <f>Tbl_Precio_Techo[[#This Row],[PT VR UN MENSUAL IVA]]</f>
        <v>0</v>
      </c>
    </row>
    <row r="81" spans="28:44" x14ac:dyDescent="0.25">
      <c r="AB81" s="1" t="s">
        <v>214</v>
      </c>
      <c r="AC81" s="1" t="s">
        <v>215</v>
      </c>
      <c r="AF81" s="1">
        <v>0</v>
      </c>
      <c r="AG81" s="1" t="str">
        <f>Tbl_Precio_Techo[[#This Row],[Zona]]&amp;"/"&amp;Tbl_Precio_Techo[[#This Row],[Item]]</f>
        <v>0/6.1</v>
      </c>
      <c r="AH81" s="1" t="s">
        <v>214</v>
      </c>
      <c r="AI81" s="1" t="s">
        <v>214</v>
      </c>
      <c r="AJ81" s="1" t="s">
        <v>35</v>
      </c>
      <c r="AK81" s="1">
        <v>85</v>
      </c>
      <c r="AL81" s="1">
        <f>COUNTIF(Tbl_Precio_Techo[EQUIPO REDES],Tbl_Precio_Techo[[#This Row],[EQUIPO REDES]])</f>
        <v>4</v>
      </c>
      <c r="AO81" s="1">
        <v>0</v>
      </c>
      <c r="AP81" s="1">
        <v>0</v>
      </c>
      <c r="AQ81" s="1">
        <f>Tbl_Precio_Techo[[#This Row],[PT INSTALACION / EQUIPO]]</f>
        <v>0</v>
      </c>
      <c r="AR81" s="1">
        <f>Tbl_Precio_Techo[[#This Row],[PT VR UN MENSUAL IVA]]</f>
        <v>0</v>
      </c>
    </row>
    <row r="82" spans="28:44" x14ac:dyDescent="0.25">
      <c r="AB82" s="1" t="s">
        <v>216</v>
      </c>
      <c r="AC82" s="1" t="s">
        <v>46</v>
      </c>
      <c r="AF82" s="1">
        <v>0</v>
      </c>
      <c r="AG82" s="1" t="str">
        <f>Tbl_Precio_Techo[[#This Row],[Zona]]&amp;"/"&amp;Tbl_Precio_Techo[[#This Row],[Item]]</f>
        <v>0/6.2</v>
      </c>
      <c r="AH82" s="1" t="s">
        <v>216</v>
      </c>
      <c r="AI82" s="1" t="s">
        <v>216</v>
      </c>
      <c r="AJ82" s="1" t="s">
        <v>35</v>
      </c>
      <c r="AK82" s="1">
        <v>86</v>
      </c>
      <c r="AL82" s="1">
        <f>COUNTIF(Tbl_Precio_Techo[EQUIPO REDES],Tbl_Precio_Techo[[#This Row],[EQUIPO REDES]])</f>
        <v>4</v>
      </c>
      <c r="AO82" s="1">
        <v>0</v>
      </c>
      <c r="AP82" s="1">
        <v>0</v>
      </c>
      <c r="AQ82" s="1">
        <f>Tbl_Precio_Techo[[#This Row],[PT INSTALACION / EQUIPO]]</f>
        <v>0</v>
      </c>
      <c r="AR82" s="1">
        <f>Tbl_Precio_Techo[[#This Row],[PT VR UN MENSUAL IVA]]</f>
        <v>0</v>
      </c>
    </row>
    <row r="83" spans="28:44" x14ac:dyDescent="0.25">
      <c r="AB83" s="1" t="s">
        <v>217</v>
      </c>
      <c r="AC83" s="1" t="s">
        <v>218</v>
      </c>
      <c r="AF83" s="1">
        <v>0</v>
      </c>
      <c r="AG83" s="1" t="str">
        <f>Tbl_Precio_Techo[[#This Row],[Zona]]&amp;"/"&amp;Tbl_Precio_Techo[[#This Row],[Item]]</f>
        <v>0/6.3</v>
      </c>
      <c r="AH83" s="1" t="s">
        <v>217</v>
      </c>
      <c r="AI83" s="1" t="s">
        <v>217</v>
      </c>
      <c r="AJ83" s="1" t="s">
        <v>35</v>
      </c>
      <c r="AK83" s="1">
        <v>87</v>
      </c>
      <c r="AL83" s="1">
        <f>COUNTIF(Tbl_Precio_Techo[EQUIPO REDES],Tbl_Precio_Techo[[#This Row],[EQUIPO REDES]])</f>
        <v>4</v>
      </c>
      <c r="AO83" s="1">
        <v>0</v>
      </c>
      <c r="AP83" s="1">
        <v>0</v>
      </c>
      <c r="AQ83" s="1">
        <f>Tbl_Precio_Techo[[#This Row],[PT INSTALACION / EQUIPO]]</f>
        <v>0</v>
      </c>
      <c r="AR83" s="1">
        <f>Tbl_Precio_Techo[[#This Row],[PT VR UN MENSUAL IVA]]</f>
        <v>0</v>
      </c>
    </row>
    <row r="84" spans="28:44" x14ac:dyDescent="0.25">
      <c r="AB84" s="1" t="s">
        <v>219</v>
      </c>
      <c r="AC84" s="1" t="s">
        <v>50</v>
      </c>
      <c r="AF84" s="1">
        <v>0</v>
      </c>
      <c r="AG84" s="1" t="str">
        <f>Tbl_Precio_Techo[[#This Row],[Zona]]&amp;"/"&amp;Tbl_Precio_Techo[[#This Row],[Item]]</f>
        <v>0/6.4</v>
      </c>
      <c r="AH84" s="1" t="s">
        <v>219</v>
      </c>
      <c r="AI84" s="1" t="s">
        <v>219</v>
      </c>
      <c r="AJ84" s="1" t="s">
        <v>35</v>
      </c>
      <c r="AK84" s="1">
        <v>88</v>
      </c>
      <c r="AL84" s="1">
        <f>COUNTIF(Tbl_Precio_Techo[EQUIPO REDES],Tbl_Precio_Techo[[#This Row],[EQUIPO REDES]])</f>
        <v>4</v>
      </c>
      <c r="AO84" s="1">
        <v>0</v>
      </c>
      <c r="AP84" s="1">
        <v>0</v>
      </c>
      <c r="AQ84" s="1">
        <f>Tbl_Precio_Techo[[#This Row],[PT INSTALACION / EQUIPO]]</f>
        <v>0</v>
      </c>
      <c r="AR84" s="1">
        <f>Tbl_Precio_Techo[[#This Row],[PT VR UN MENSUAL IVA]]</f>
        <v>0</v>
      </c>
    </row>
    <row r="85" spans="28:44" x14ac:dyDescent="0.25">
      <c r="AB85" s="1" t="s">
        <v>220</v>
      </c>
      <c r="AC85" s="1" t="s">
        <v>82</v>
      </c>
      <c r="AF85" s="1">
        <v>0</v>
      </c>
      <c r="AG85" s="1" t="str">
        <f>Tbl_Precio_Techo[[#This Row],[Zona]]&amp;"/"&amp;Tbl_Precio_Techo[[#This Row],[Item]]</f>
        <v>0/6.5</v>
      </c>
      <c r="AH85" s="1" t="s">
        <v>220</v>
      </c>
      <c r="AI85" s="1" t="s">
        <v>220</v>
      </c>
      <c r="AJ85" s="1" t="s">
        <v>35</v>
      </c>
      <c r="AK85" s="1">
        <v>89</v>
      </c>
      <c r="AL85" s="1">
        <f>COUNTIF(Tbl_Precio_Techo[EQUIPO REDES],Tbl_Precio_Techo[[#This Row],[EQUIPO REDES]])</f>
        <v>4</v>
      </c>
      <c r="AO85" s="1">
        <v>0</v>
      </c>
      <c r="AP85" s="1">
        <v>0</v>
      </c>
      <c r="AQ85" s="1">
        <f>Tbl_Precio_Techo[[#This Row],[PT INSTALACION / EQUIPO]]</f>
        <v>0</v>
      </c>
      <c r="AR85" s="1">
        <f>Tbl_Precio_Techo[[#This Row],[PT VR UN MENSUAL IVA]]</f>
        <v>0</v>
      </c>
    </row>
    <row r="86" spans="28:44" x14ac:dyDescent="0.25">
      <c r="AB86" s="1" t="s">
        <v>221</v>
      </c>
      <c r="AC86" s="1" t="s">
        <v>222</v>
      </c>
      <c r="AF86" s="1">
        <v>0</v>
      </c>
      <c r="AG86" s="1" t="str">
        <f>Tbl_Precio_Techo[[#This Row],[Zona]]&amp;"/"&amp;Tbl_Precio_Techo[[#This Row],[Item]]</f>
        <v>0/6.6</v>
      </c>
      <c r="AH86" s="1" t="s">
        <v>221</v>
      </c>
      <c r="AI86" s="1" t="s">
        <v>221</v>
      </c>
      <c r="AJ86" s="1" t="s">
        <v>35</v>
      </c>
      <c r="AK86" s="1">
        <v>90</v>
      </c>
      <c r="AL86" s="1">
        <f>COUNTIF(Tbl_Precio_Techo[EQUIPO REDES],Tbl_Precio_Techo[[#This Row],[EQUIPO REDES]])</f>
        <v>4</v>
      </c>
      <c r="AO86" s="1">
        <v>0</v>
      </c>
      <c r="AP86" s="1">
        <v>0</v>
      </c>
      <c r="AQ86" s="1">
        <f>Tbl_Precio_Techo[[#This Row],[PT INSTALACION / EQUIPO]]</f>
        <v>0</v>
      </c>
      <c r="AR86" s="1">
        <f>Tbl_Precio_Techo[[#This Row],[PT VR UN MENSUAL IVA]]</f>
        <v>0</v>
      </c>
    </row>
    <row r="87" spans="28:44" x14ac:dyDescent="0.25">
      <c r="AB87" s="1" t="s">
        <v>223</v>
      </c>
      <c r="AC87" s="1" t="s">
        <v>85</v>
      </c>
      <c r="AF87" s="1">
        <v>0</v>
      </c>
      <c r="AG87" s="1" t="str">
        <f>Tbl_Precio_Techo[[#This Row],[Zona]]&amp;"/"&amp;Tbl_Precio_Techo[[#This Row],[Item]]</f>
        <v>0/6.7</v>
      </c>
      <c r="AH87" s="1" t="s">
        <v>223</v>
      </c>
      <c r="AI87" s="1" t="s">
        <v>223</v>
      </c>
      <c r="AJ87" s="1" t="s">
        <v>35</v>
      </c>
      <c r="AK87" s="1">
        <v>91</v>
      </c>
      <c r="AL87" s="1">
        <f>COUNTIF(Tbl_Precio_Techo[EQUIPO REDES],Tbl_Precio_Techo[[#This Row],[EQUIPO REDES]])</f>
        <v>4</v>
      </c>
      <c r="AO87" s="1">
        <v>0</v>
      </c>
      <c r="AP87" s="1">
        <v>0</v>
      </c>
      <c r="AQ87" s="1">
        <f>Tbl_Precio_Techo[[#This Row],[PT INSTALACION / EQUIPO]]</f>
        <v>0</v>
      </c>
      <c r="AR87" s="1">
        <f>Tbl_Precio_Techo[[#This Row],[PT VR UN MENSUAL IVA]]</f>
        <v>0</v>
      </c>
    </row>
    <row r="88" spans="28:44" x14ac:dyDescent="0.25">
      <c r="AB88" s="1" t="s">
        <v>224</v>
      </c>
      <c r="AC88" s="1" t="s">
        <v>88</v>
      </c>
      <c r="AF88" s="1">
        <v>0</v>
      </c>
      <c r="AG88" s="1" t="str">
        <f>Tbl_Precio_Techo[[#This Row],[Zona]]&amp;"/"&amp;Tbl_Precio_Techo[[#This Row],[Item]]</f>
        <v>0/6.8</v>
      </c>
      <c r="AH88" s="1" t="s">
        <v>224</v>
      </c>
      <c r="AI88" s="1" t="s">
        <v>224</v>
      </c>
      <c r="AJ88" s="1" t="s">
        <v>35</v>
      </c>
      <c r="AK88" s="1">
        <v>92</v>
      </c>
      <c r="AL88" s="1">
        <f>COUNTIF(Tbl_Precio_Techo[EQUIPO REDES],Tbl_Precio_Techo[[#This Row],[EQUIPO REDES]])</f>
        <v>4</v>
      </c>
      <c r="AO88" s="1">
        <v>0</v>
      </c>
      <c r="AP88" s="1">
        <v>0</v>
      </c>
      <c r="AQ88" s="1">
        <f>Tbl_Precio_Techo[[#This Row],[PT INSTALACION / EQUIPO]]</f>
        <v>0</v>
      </c>
      <c r="AR88" s="1">
        <f>Tbl_Precio_Techo[[#This Row],[PT VR UN MENSUAL IVA]]</f>
        <v>0</v>
      </c>
    </row>
    <row r="89" spans="28:44" x14ac:dyDescent="0.25">
      <c r="AB89" s="1" t="s">
        <v>225</v>
      </c>
      <c r="AC89" s="1" t="s">
        <v>226</v>
      </c>
      <c r="AF89" s="1">
        <v>0</v>
      </c>
      <c r="AG89" s="1" t="str">
        <f>Tbl_Precio_Techo[[#This Row],[Zona]]&amp;"/"&amp;Tbl_Precio_Techo[[#This Row],[Item]]</f>
        <v>0/6.9</v>
      </c>
      <c r="AH89" s="1" t="s">
        <v>225</v>
      </c>
      <c r="AI89" s="1" t="s">
        <v>225</v>
      </c>
      <c r="AJ89" s="1" t="s">
        <v>35</v>
      </c>
      <c r="AK89" s="1">
        <v>93</v>
      </c>
      <c r="AL89" s="1">
        <f>COUNTIF(Tbl_Precio_Techo[EQUIPO REDES],Tbl_Precio_Techo[[#This Row],[EQUIPO REDES]])</f>
        <v>4</v>
      </c>
      <c r="AO89" s="1">
        <v>0</v>
      </c>
      <c r="AP89" s="1">
        <v>0</v>
      </c>
      <c r="AQ89" s="1">
        <f>Tbl_Precio_Techo[[#This Row],[PT INSTALACION / EQUIPO]]</f>
        <v>0</v>
      </c>
      <c r="AR89" s="1">
        <f>Tbl_Precio_Techo[[#This Row],[PT VR UN MENSUAL IVA]]</f>
        <v>0</v>
      </c>
    </row>
    <row r="90" spans="28:44" x14ac:dyDescent="0.25">
      <c r="AB90" s="1" t="s">
        <v>227</v>
      </c>
      <c r="AC90" s="1" t="s">
        <v>228</v>
      </c>
      <c r="AF90" s="1">
        <v>0</v>
      </c>
      <c r="AG90" s="1" t="str">
        <f>Tbl_Precio_Techo[[#This Row],[Zona]]&amp;"/"&amp;Tbl_Precio_Techo[[#This Row],[Item]]</f>
        <v>0/7.1</v>
      </c>
      <c r="AH90" s="1" t="s">
        <v>227</v>
      </c>
      <c r="AI90" s="1" t="s">
        <v>227</v>
      </c>
      <c r="AJ90" s="1" t="s">
        <v>35</v>
      </c>
      <c r="AK90" s="1">
        <v>95</v>
      </c>
      <c r="AL90" s="1">
        <f>COUNTIF(Tbl_Precio_Techo[EQUIPO REDES],Tbl_Precio_Techo[[#This Row],[EQUIPO REDES]])</f>
        <v>4</v>
      </c>
      <c r="AO90" s="1">
        <v>0</v>
      </c>
      <c r="AP90" s="1">
        <v>0</v>
      </c>
      <c r="AQ90" s="1">
        <f>Tbl_Precio_Techo[[#This Row],[PT INSTALACION / EQUIPO]]</f>
        <v>0</v>
      </c>
      <c r="AR90" s="1">
        <f>Tbl_Precio_Techo[[#This Row],[PT VR UN MENSUAL IVA]]</f>
        <v>0</v>
      </c>
    </row>
    <row r="91" spans="28:44" x14ac:dyDescent="0.25">
      <c r="AB91" s="1" t="s">
        <v>229</v>
      </c>
      <c r="AC91" s="1" t="s">
        <v>230</v>
      </c>
      <c r="AF91" s="1">
        <v>0</v>
      </c>
      <c r="AG91" s="1" t="str">
        <f>Tbl_Precio_Techo[[#This Row],[Zona]]&amp;"/"&amp;Tbl_Precio_Techo[[#This Row],[Item]]</f>
        <v>0/7.2</v>
      </c>
      <c r="AH91" s="1" t="s">
        <v>229</v>
      </c>
      <c r="AI91" s="1" t="s">
        <v>229</v>
      </c>
      <c r="AJ91" s="1" t="s">
        <v>35</v>
      </c>
      <c r="AK91" s="1">
        <v>96</v>
      </c>
      <c r="AL91" s="1">
        <f>COUNTIF(Tbl_Precio_Techo[EQUIPO REDES],Tbl_Precio_Techo[[#This Row],[EQUIPO REDES]])</f>
        <v>4</v>
      </c>
      <c r="AO91" s="1">
        <v>0</v>
      </c>
      <c r="AP91" s="1">
        <v>0</v>
      </c>
      <c r="AQ91" s="1">
        <f>Tbl_Precio_Techo[[#This Row],[PT INSTALACION / EQUIPO]]</f>
        <v>0</v>
      </c>
      <c r="AR91" s="1">
        <f>Tbl_Precio_Techo[[#This Row],[PT VR UN MENSUAL IVA]]</f>
        <v>0</v>
      </c>
    </row>
    <row r="92" spans="28:44" x14ac:dyDescent="0.25">
      <c r="AB92" s="1" t="s">
        <v>231</v>
      </c>
      <c r="AC92" s="1" t="s">
        <v>232</v>
      </c>
      <c r="AF92" s="1">
        <v>0</v>
      </c>
      <c r="AG92" s="1" t="str">
        <f>Tbl_Precio_Techo[[#This Row],[Zona]]&amp;"/"&amp;Tbl_Precio_Techo[[#This Row],[Item]]</f>
        <v>0/7.3</v>
      </c>
      <c r="AH92" s="1" t="s">
        <v>231</v>
      </c>
      <c r="AI92" s="1" t="s">
        <v>231</v>
      </c>
      <c r="AJ92" s="1" t="s">
        <v>35</v>
      </c>
      <c r="AK92" s="1">
        <v>97</v>
      </c>
      <c r="AL92" s="1">
        <f>COUNTIF(Tbl_Precio_Techo[EQUIPO REDES],Tbl_Precio_Techo[[#This Row],[EQUIPO REDES]])</f>
        <v>4</v>
      </c>
      <c r="AO92" s="1">
        <v>0</v>
      </c>
      <c r="AP92" s="1">
        <v>0</v>
      </c>
      <c r="AQ92" s="1">
        <f>Tbl_Precio_Techo[[#This Row],[PT INSTALACION / EQUIPO]]</f>
        <v>0</v>
      </c>
      <c r="AR92" s="1">
        <f>Tbl_Precio_Techo[[#This Row],[PT VR UN MENSUAL IVA]]</f>
        <v>0</v>
      </c>
    </row>
    <row r="93" spans="28:44" x14ac:dyDescent="0.25">
      <c r="AB93" s="1" t="s">
        <v>233</v>
      </c>
      <c r="AC93" s="1" t="s">
        <v>234</v>
      </c>
      <c r="AF93" s="1">
        <v>0</v>
      </c>
      <c r="AG93" s="1" t="str">
        <f>Tbl_Precio_Techo[[#This Row],[Zona]]&amp;"/"&amp;Tbl_Precio_Techo[[#This Row],[Item]]</f>
        <v>0/8.1</v>
      </c>
      <c r="AH93" s="1" t="s">
        <v>233</v>
      </c>
      <c r="AI93" s="1" t="s">
        <v>233</v>
      </c>
      <c r="AJ93" s="1" t="s">
        <v>35</v>
      </c>
      <c r="AK93" s="1">
        <v>99</v>
      </c>
      <c r="AL93" s="1">
        <f>COUNTIF(Tbl_Precio_Techo[EQUIPO REDES],Tbl_Precio_Techo[[#This Row],[EQUIPO REDES]])</f>
        <v>4</v>
      </c>
      <c r="AO93" s="1">
        <v>0</v>
      </c>
      <c r="AP93" s="1">
        <v>0</v>
      </c>
      <c r="AQ93" s="1">
        <f>Tbl_Precio_Techo[[#This Row],[PT INSTALACION / EQUIPO]]</f>
        <v>0</v>
      </c>
      <c r="AR93" s="1">
        <f>Tbl_Precio_Techo[[#This Row],[PT VR UN MENSUAL IVA]]</f>
        <v>0</v>
      </c>
    </row>
    <row r="94" spans="28:44" x14ac:dyDescent="0.25">
      <c r="AB94" s="1" t="s">
        <v>235</v>
      </c>
      <c r="AC94" s="1" t="s">
        <v>236</v>
      </c>
      <c r="AF94" s="1">
        <v>0</v>
      </c>
      <c r="AG94" s="1" t="str">
        <f>Tbl_Precio_Techo[[#This Row],[Zona]]&amp;"/"&amp;Tbl_Precio_Techo[[#This Row],[Item]]</f>
        <v>0/9.1</v>
      </c>
      <c r="AH94" s="1" t="s">
        <v>235</v>
      </c>
      <c r="AI94" s="1" t="s">
        <v>235</v>
      </c>
      <c r="AJ94" s="1" t="s">
        <v>35</v>
      </c>
      <c r="AK94" s="1">
        <v>102</v>
      </c>
      <c r="AL94" s="1">
        <f>COUNTIF(Tbl_Precio_Techo[EQUIPO REDES],Tbl_Precio_Techo[[#This Row],[EQUIPO REDES]])</f>
        <v>3</v>
      </c>
      <c r="AO94" s="1">
        <v>0</v>
      </c>
      <c r="AP94" s="1">
        <v>0</v>
      </c>
      <c r="AQ94" s="1">
        <f>Tbl_Precio_Techo[[#This Row],[PT INSTALACION / EQUIPO]]</f>
        <v>0</v>
      </c>
      <c r="AR94" s="1">
        <f>Tbl_Precio_Techo[[#This Row],[PT VR UN MENSUAL IVA]]</f>
        <v>0</v>
      </c>
    </row>
    <row r="95" spans="28:44" x14ac:dyDescent="0.25">
      <c r="AB95" s="1" t="s">
        <v>237</v>
      </c>
      <c r="AC95" s="1" t="s">
        <v>238</v>
      </c>
      <c r="AF95" s="1">
        <v>0</v>
      </c>
      <c r="AG95" s="1" t="str">
        <f>Tbl_Precio_Techo[[#This Row],[Zona]]&amp;"/"&amp;Tbl_Precio_Techo[[#This Row],[Item]]</f>
        <v>0/9.2</v>
      </c>
      <c r="AH95" s="1" t="s">
        <v>237</v>
      </c>
      <c r="AI95" s="1" t="s">
        <v>237</v>
      </c>
      <c r="AJ95" s="1" t="s">
        <v>35</v>
      </c>
      <c r="AK95" s="1">
        <v>103</v>
      </c>
      <c r="AL95" s="1">
        <f>COUNTIF(Tbl_Precio_Techo[EQUIPO REDES],Tbl_Precio_Techo[[#This Row],[EQUIPO REDES]])</f>
        <v>3</v>
      </c>
      <c r="AO95" s="1">
        <v>0</v>
      </c>
      <c r="AP95" s="1">
        <v>0</v>
      </c>
      <c r="AQ95" s="1">
        <f>Tbl_Precio_Techo[[#This Row],[PT INSTALACION / EQUIPO]]</f>
        <v>0</v>
      </c>
      <c r="AR95" s="1">
        <f>Tbl_Precio_Techo[[#This Row],[PT VR UN MENSUAL IVA]]</f>
        <v>0</v>
      </c>
    </row>
    <row r="96" spans="28:44" x14ac:dyDescent="0.25">
      <c r="AB96" s="1" t="s">
        <v>239</v>
      </c>
      <c r="AC96" s="1" t="s">
        <v>240</v>
      </c>
      <c r="AF96" s="1">
        <v>0</v>
      </c>
      <c r="AG96" s="1" t="str">
        <f>Tbl_Precio_Techo[[#This Row],[Zona]]&amp;"/"&amp;Tbl_Precio_Techo[[#This Row],[Item]]</f>
        <v>0/9.3</v>
      </c>
      <c r="AH96" s="1" t="s">
        <v>239</v>
      </c>
      <c r="AI96" s="1" t="s">
        <v>239</v>
      </c>
      <c r="AJ96" s="1" t="s">
        <v>35</v>
      </c>
      <c r="AK96" s="1">
        <v>104</v>
      </c>
      <c r="AL96" s="1">
        <f>COUNTIF(Tbl_Precio_Techo[EQUIPO REDES],Tbl_Precio_Techo[[#This Row],[EQUIPO REDES]])</f>
        <v>3</v>
      </c>
      <c r="AO96" s="1">
        <v>0</v>
      </c>
      <c r="AP96" s="1">
        <v>0</v>
      </c>
      <c r="AQ96" s="1">
        <f>Tbl_Precio_Techo[[#This Row],[PT INSTALACION / EQUIPO]]</f>
        <v>0</v>
      </c>
      <c r="AR96" s="1">
        <f>Tbl_Precio_Techo[[#This Row],[PT VR UN MENSUAL IVA]]</f>
        <v>0</v>
      </c>
    </row>
    <row r="97" spans="28:44" x14ac:dyDescent="0.25">
      <c r="AB97" s="1" t="s">
        <v>241</v>
      </c>
      <c r="AC97" s="1" t="s">
        <v>242</v>
      </c>
      <c r="AF97" s="1">
        <v>0</v>
      </c>
      <c r="AG97" s="1" t="str">
        <f>Tbl_Precio_Techo[[#This Row],[Zona]]&amp;"/"&amp;Tbl_Precio_Techo[[#This Row],[Item]]</f>
        <v>0/9.4</v>
      </c>
      <c r="AH97" s="1" t="s">
        <v>241</v>
      </c>
      <c r="AI97" s="1" t="s">
        <v>241</v>
      </c>
      <c r="AJ97" s="1" t="s">
        <v>35</v>
      </c>
      <c r="AK97" s="1">
        <v>105</v>
      </c>
      <c r="AL97" s="1">
        <f>COUNTIF(Tbl_Precio_Techo[EQUIPO REDES],Tbl_Precio_Techo[[#This Row],[EQUIPO REDES]])</f>
        <v>3</v>
      </c>
      <c r="AO97" s="1">
        <v>0</v>
      </c>
      <c r="AP97" s="1">
        <v>0</v>
      </c>
      <c r="AQ97" s="1">
        <f>Tbl_Precio_Techo[[#This Row],[PT INSTALACION / EQUIPO]]</f>
        <v>0</v>
      </c>
      <c r="AR97" s="1">
        <f>Tbl_Precio_Techo[[#This Row],[PT VR UN MENSUAL IVA]]</f>
        <v>0</v>
      </c>
    </row>
    <row r="98" spans="28:44" x14ac:dyDescent="0.25">
      <c r="AB98" s="1" t="s">
        <v>34</v>
      </c>
      <c r="AC98" s="1" t="s">
        <v>91</v>
      </c>
      <c r="AD98" s="1">
        <v>4261700</v>
      </c>
      <c r="AE98" s="1">
        <v>8590941.4166547544</v>
      </c>
      <c r="AF98" s="1">
        <v>1</v>
      </c>
      <c r="AG98" s="1" t="str">
        <f>Tbl_Precio_Techo[[#This Row],[Zona]]&amp;"/"&amp;Tbl_Precio_Techo[[#This Row],[Item]]</f>
        <v>1/1.1</v>
      </c>
      <c r="AH98" s="1" t="s">
        <v>34</v>
      </c>
      <c r="AI98" s="1" t="s">
        <v>34</v>
      </c>
      <c r="AJ98" s="1" t="s">
        <v>35</v>
      </c>
      <c r="AL98" s="1">
        <f>COUNTIF(Tbl_Precio_Techo[EQUIPO REDES],Tbl_Precio_Techo[[#This Row],[EQUIPO REDES]])</f>
        <v>3</v>
      </c>
      <c r="AM98" s="1">
        <v>4261700</v>
      </c>
      <c r="AN98" s="1">
        <v>8590941.4166547544</v>
      </c>
      <c r="AO98" s="1">
        <v>4261700</v>
      </c>
      <c r="AP98" s="1">
        <v>8590941.4166547544</v>
      </c>
      <c r="AQ98" s="1">
        <f>Tbl_Precio_Techo[[#This Row],[PT INSTALACION / EQUIPO]]</f>
        <v>4261700</v>
      </c>
      <c r="AR98" s="1">
        <f>Tbl_Precio_Techo[[#This Row],[PT VR UN MENSUAL IVA]]</f>
        <v>8590941.4166547544</v>
      </c>
    </row>
    <row r="99" spans="28:44" x14ac:dyDescent="0.25">
      <c r="AB99" s="1" t="s">
        <v>38</v>
      </c>
      <c r="AC99" s="1" t="s">
        <v>36</v>
      </c>
      <c r="AD99" s="1">
        <v>761700</v>
      </c>
      <c r="AE99" s="1">
        <v>479427.69333333336</v>
      </c>
      <c r="AF99" s="1">
        <v>1</v>
      </c>
      <c r="AG99" s="1" t="str">
        <f>Tbl_Precio_Techo[[#This Row],[Zona]]&amp;"/"&amp;Tbl_Precio_Techo[[#This Row],[Item]]</f>
        <v>1/2.1</v>
      </c>
      <c r="AH99" s="1" t="s">
        <v>38</v>
      </c>
      <c r="AI99" s="1" t="s">
        <v>38</v>
      </c>
      <c r="AJ99" s="1" t="s">
        <v>35</v>
      </c>
      <c r="AL99" s="1">
        <f>COUNTIF(Tbl_Precio_Techo[EQUIPO REDES],Tbl_Precio_Techo[[#This Row],[EQUIPO REDES]])</f>
        <v>4</v>
      </c>
      <c r="AM99" s="1">
        <v>761700</v>
      </c>
      <c r="AN99" s="1">
        <v>479427.69333333336</v>
      </c>
      <c r="AO99" s="1">
        <v>761700</v>
      </c>
      <c r="AP99" s="1">
        <v>479427.69333333336</v>
      </c>
      <c r="AQ99" s="1">
        <f>Tbl_Precio_Techo[[#This Row],[PT INSTALACION / EQUIPO]]</f>
        <v>761700</v>
      </c>
      <c r="AR99" s="1">
        <f>Tbl_Precio_Techo[[#This Row],[PT VR UN MENSUAL IVA]]</f>
        <v>479427.69333333336</v>
      </c>
    </row>
    <row r="100" spans="28:44" x14ac:dyDescent="0.25">
      <c r="AB100" s="1" t="s">
        <v>40</v>
      </c>
      <c r="AC100" s="1" t="s">
        <v>41</v>
      </c>
      <c r="AD100" s="1">
        <v>761700</v>
      </c>
      <c r="AE100" s="1">
        <v>595721.79999999993</v>
      </c>
      <c r="AF100" s="1">
        <v>1</v>
      </c>
      <c r="AG100" s="1" t="str">
        <f>Tbl_Precio_Techo[[#This Row],[Zona]]&amp;"/"&amp;Tbl_Precio_Techo[[#This Row],[Item]]</f>
        <v>1/2.2</v>
      </c>
      <c r="AH100" s="1" t="s">
        <v>40</v>
      </c>
      <c r="AI100" s="1" t="s">
        <v>40</v>
      </c>
      <c r="AJ100" s="1" t="s">
        <v>35</v>
      </c>
      <c r="AL100" s="1">
        <f>COUNTIF(Tbl_Precio_Techo[EQUIPO REDES],Tbl_Precio_Techo[[#This Row],[EQUIPO REDES]])</f>
        <v>4</v>
      </c>
      <c r="AM100" s="1">
        <v>761700</v>
      </c>
      <c r="AN100" s="1">
        <v>595721.79999999993</v>
      </c>
      <c r="AO100" s="1">
        <v>761700</v>
      </c>
      <c r="AP100" s="1">
        <v>595721.79999999993</v>
      </c>
      <c r="AQ100" s="1">
        <f>Tbl_Precio_Techo[[#This Row],[PT INSTALACION / EQUIPO]]</f>
        <v>761700</v>
      </c>
      <c r="AR100" s="1">
        <f>Tbl_Precio_Techo[[#This Row],[PT VR UN MENSUAL IVA]]</f>
        <v>595721.79999999993</v>
      </c>
    </row>
    <row r="101" spans="28:44" x14ac:dyDescent="0.25">
      <c r="AB101" s="1" t="s">
        <v>44</v>
      </c>
      <c r="AC101" s="1" t="s">
        <v>45</v>
      </c>
      <c r="AD101" s="1">
        <v>761700</v>
      </c>
      <c r="AE101" s="1">
        <v>713160.20666666667</v>
      </c>
      <c r="AF101" s="1">
        <v>1</v>
      </c>
      <c r="AG101" s="1" t="str">
        <f>Tbl_Precio_Techo[[#This Row],[Zona]]&amp;"/"&amp;Tbl_Precio_Techo[[#This Row],[Item]]</f>
        <v>1/2.3</v>
      </c>
      <c r="AH101" s="1" t="s">
        <v>44</v>
      </c>
      <c r="AI101" s="1" t="s">
        <v>44</v>
      </c>
      <c r="AJ101" s="1" t="s">
        <v>35</v>
      </c>
      <c r="AL101" s="1">
        <f>COUNTIF(Tbl_Precio_Techo[EQUIPO REDES],Tbl_Precio_Techo[[#This Row],[EQUIPO REDES]])</f>
        <v>4</v>
      </c>
      <c r="AM101" s="1">
        <v>761700</v>
      </c>
      <c r="AN101" s="1">
        <v>713160.20666666667</v>
      </c>
      <c r="AO101" s="1">
        <v>761700</v>
      </c>
      <c r="AP101" s="1">
        <v>713160.20666666667</v>
      </c>
      <c r="AQ101" s="1">
        <f>Tbl_Precio_Techo[[#This Row],[PT INSTALACION / EQUIPO]]</f>
        <v>761700</v>
      </c>
      <c r="AR101" s="1">
        <f>Tbl_Precio_Techo[[#This Row],[PT VR UN MENSUAL IVA]]</f>
        <v>713160.20666666667</v>
      </c>
    </row>
    <row r="102" spans="28:44" x14ac:dyDescent="0.25">
      <c r="AB102" s="1" t="s">
        <v>48</v>
      </c>
      <c r="AC102" s="1" t="s">
        <v>49</v>
      </c>
      <c r="AD102" s="1">
        <v>761700</v>
      </c>
      <c r="AE102" s="1">
        <v>781994.90333333332</v>
      </c>
      <c r="AF102" s="1">
        <v>1</v>
      </c>
      <c r="AG102" s="1" t="str">
        <f>Tbl_Precio_Techo[[#This Row],[Zona]]&amp;"/"&amp;Tbl_Precio_Techo[[#This Row],[Item]]</f>
        <v>1/2.4</v>
      </c>
      <c r="AH102" s="1" t="s">
        <v>48</v>
      </c>
      <c r="AI102" s="1" t="s">
        <v>48</v>
      </c>
      <c r="AJ102" s="1" t="s">
        <v>35</v>
      </c>
      <c r="AL102" s="1">
        <f>COUNTIF(Tbl_Precio_Techo[EQUIPO REDES],Tbl_Precio_Techo[[#This Row],[EQUIPO REDES]])</f>
        <v>4</v>
      </c>
      <c r="AM102" s="1">
        <v>761700</v>
      </c>
      <c r="AN102" s="1">
        <v>781994.90333333332</v>
      </c>
      <c r="AO102" s="1">
        <v>761700</v>
      </c>
      <c r="AP102" s="1">
        <v>781994.90333333332</v>
      </c>
      <c r="AQ102" s="1">
        <f>Tbl_Precio_Techo[[#This Row],[PT INSTALACION / EQUIPO]]</f>
        <v>761700</v>
      </c>
      <c r="AR102" s="1">
        <f>Tbl_Precio_Techo[[#This Row],[PT VR UN MENSUAL IVA]]</f>
        <v>781994.90333333332</v>
      </c>
    </row>
    <row r="103" spans="28:44" x14ac:dyDescent="0.25">
      <c r="AB103" s="1" t="s">
        <v>51</v>
      </c>
      <c r="AC103" s="1" t="s">
        <v>52</v>
      </c>
      <c r="AD103" s="1">
        <v>761700</v>
      </c>
      <c r="AE103" s="1">
        <v>876946.02666666673</v>
      </c>
      <c r="AF103" s="1">
        <v>1</v>
      </c>
      <c r="AG103" s="1" t="str">
        <f>Tbl_Precio_Techo[[#This Row],[Zona]]&amp;"/"&amp;Tbl_Precio_Techo[[#This Row],[Item]]</f>
        <v>1/2.5</v>
      </c>
      <c r="AH103" s="1" t="s">
        <v>51</v>
      </c>
      <c r="AI103" s="1" t="s">
        <v>51</v>
      </c>
      <c r="AJ103" s="1" t="s">
        <v>35</v>
      </c>
      <c r="AL103" s="1">
        <f>COUNTIF(Tbl_Precio_Techo[EQUIPO REDES],Tbl_Precio_Techo[[#This Row],[EQUIPO REDES]])</f>
        <v>4</v>
      </c>
      <c r="AM103" s="1">
        <v>761700</v>
      </c>
      <c r="AN103" s="1">
        <v>876946.02666666673</v>
      </c>
      <c r="AO103" s="1">
        <v>761700</v>
      </c>
      <c r="AP103" s="1">
        <v>876946.02666666673</v>
      </c>
      <c r="AQ103" s="1">
        <f>Tbl_Precio_Techo[[#This Row],[PT INSTALACION / EQUIPO]]</f>
        <v>761700</v>
      </c>
      <c r="AR103" s="1">
        <f>Tbl_Precio_Techo[[#This Row],[PT VR UN MENSUAL IVA]]</f>
        <v>876946.02666666673</v>
      </c>
    </row>
    <row r="104" spans="28:44" x14ac:dyDescent="0.25">
      <c r="AB104" s="1" t="s">
        <v>54</v>
      </c>
      <c r="AC104" s="1" t="s">
        <v>55</v>
      </c>
      <c r="AD104" s="1">
        <v>761700</v>
      </c>
      <c r="AE104" s="1">
        <v>1295957.02</v>
      </c>
      <c r="AF104" s="1">
        <v>1</v>
      </c>
      <c r="AG104" s="1" t="str">
        <f>Tbl_Precio_Techo[[#This Row],[Zona]]&amp;"/"&amp;Tbl_Precio_Techo[[#This Row],[Item]]</f>
        <v>1/2.6</v>
      </c>
      <c r="AH104" s="1" t="s">
        <v>54</v>
      </c>
      <c r="AI104" s="1" t="s">
        <v>54</v>
      </c>
      <c r="AJ104" s="1" t="s">
        <v>35</v>
      </c>
      <c r="AL104" s="1">
        <f>COUNTIF(Tbl_Precio_Techo[EQUIPO REDES],Tbl_Precio_Techo[[#This Row],[EQUIPO REDES]])</f>
        <v>4</v>
      </c>
      <c r="AM104" s="1">
        <v>761700</v>
      </c>
      <c r="AN104" s="1">
        <v>1295957.02</v>
      </c>
      <c r="AO104" s="1">
        <v>761700</v>
      </c>
      <c r="AP104" s="1">
        <v>1295957.02</v>
      </c>
      <c r="AQ104" s="1">
        <f>Tbl_Precio_Techo[[#This Row],[PT INSTALACION / EQUIPO]]</f>
        <v>761700</v>
      </c>
      <c r="AR104" s="1">
        <f>Tbl_Precio_Techo[[#This Row],[PT VR UN MENSUAL IVA]]</f>
        <v>1295957.02</v>
      </c>
    </row>
    <row r="105" spans="28:44" x14ac:dyDescent="0.25">
      <c r="AB105" s="1" t="s">
        <v>58</v>
      </c>
      <c r="AC105" s="1" t="s">
        <v>59</v>
      </c>
      <c r="AD105" s="1">
        <v>761700</v>
      </c>
      <c r="AE105" s="1">
        <v>888784.35333333339</v>
      </c>
      <c r="AF105" s="1">
        <v>1</v>
      </c>
      <c r="AG105" s="1" t="str">
        <f>Tbl_Precio_Techo[[#This Row],[Zona]]&amp;"/"&amp;Tbl_Precio_Techo[[#This Row],[Item]]</f>
        <v>1/2.7</v>
      </c>
      <c r="AH105" s="1" t="s">
        <v>58</v>
      </c>
      <c r="AI105" s="1" t="s">
        <v>58</v>
      </c>
      <c r="AJ105" s="1" t="s">
        <v>35</v>
      </c>
      <c r="AL105" s="1">
        <f>COUNTIF(Tbl_Precio_Techo[EQUIPO REDES],Tbl_Precio_Techo[[#This Row],[EQUIPO REDES]])</f>
        <v>4</v>
      </c>
      <c r="AM105" s="1">
        <v>761700</v>
      </c>
      <c r="AN105" s="1">
        <v>888784.35333333339</v>
      </c>
      <c r="AO105" s="1">
        <v>761700</v>
      </c>
      <c r="AP105" s="1">
        <v>888784.35333333339</v>
      </c>
      <c r="AQ105" s="1">
        <f>Tbl_Precio_Techo[[#This Row],[PT INSTALACION / EQUIPO]]</f>
        <v>761700</v>
      </c>
      <c r="AR105" s="1">
        <f>Tbl_Precio_Techo[[#This Row],[PT VR UN MENSUAL IVA]]</f>
        <v>888784.35333333339</v>
      </c>
    </row>
    <row r="106" spans="28:44" x14ac:dyDescent="0.25">
      <c r="AB106" s="1" t="s">
        <v>35</v>
      </c>
      <c r="AC106" s="1" t="s">
        <v>61</v>
      </c>
      <c r="AD106" s="1">
        <v>761700</v>
      </c>
      <c r="AE106" s="1">
        <v>1275497.25</v>
      </c>
      <c r="AF106" s="1">
        <v>1</v>
      </c>
      <c r="AG106" s="1" t="str">
        <f>Tbl_Precio_Techo[[#This Row],[Zona]]&amp;"/"&amp;Tbl_Precio_Techo[[#This Row],[Item]]</f>
        <v>1/</v>
      </c>
      <c r="AH106" s="1" t="s">
        <v>62</v>
      </c>
      <c r="AI106" s="1" t="s">
        <v>35</v>
      </c>
      <c r="AJ106" s="1" t="s">
        <v>63</v>
      </c>
      <c r="AL106" s="1">
        <f>COUNTIF(Tbl_Precio_Techo[EQUIPO REDES],Tbl_Precio_Techo[[#This Row],[EQUIPO REDES]])</f>
        <v>4</v>
      </c>
      <c r="AM106" s="1">
        <v>761700</v>
      </c>
      <c r="AN106" s="1">
        <v>1275497.25</v>
      </c>
      <c r="AO106" s="1">
        <v>761700</v>
      </c>
      <c r="AP106" s="1">
        <v>1275497.25</v>
      </c>
      <c r="AQ106" s="1">
        <f>Tbl_Precio_Techo[[#This Row],[PT INSTALACION / EQUIPO]]</f>
        <v>761700</v>
      </c>
      <c r="AR106" s="1">
        <f>Tbl_Precio_Techo[[#This Row],[PT VR UN MENSUAL IVA]]</f>
        <v>1275497.25</v>
      </c>
    </row>
    <row r="107" spans="28:44" x14ac:dyDescent="0.25">
      <c r="AB107" s="1" t="s">
        <v>62</v>
      </c>
      <c r="AC107" s="1" t="s">
        <v>64</v>
      </c>
      <c r="AD107" s="1">
        <v>761700</v>
      </c>
      <c r="AE107" s="1">
        <v>1969357.8733333333</v>
      </c>
      <c r="AF107" s="1">
        <v>1</v>
      </c>
      <c r="AG107" s="1" t="str">
        <f>Tbl_Precio_Techo[[#This Row],[Zona]]&amp;"/"&amp;Tbl_Precio_Techo[[#This Row],[Item]]</f>
        <v>1/2.8</v>
      </c>
      <c r="AH107" s="1" t="s">
        <v>65</v>
      </c>
      <c r="AI107" s="1" t="s">
        <v>62</v>
      </c>
      <c r="AJ107" s="1" t="s">
        <v>35</v>
      </c>
      <c r="AL107" s="1">
        <f>COUNTIF(Tbl_Precio_Techo[EQUIPO REDES],Tbl_Precio_Techo[[#This Row],[EQUIPO REDES]])</f>
        <v>4</v>
      </c>
      <c r="AM107" s="1">
        <v>761700</v>
      </c>
      <c r="AN107" s="1">
        <v>1969357.8733333333</v>
      </c>
      <c r="AO107" s="1">
        <v>761700</v>
      </c>
      <c r="AP107" s="1">
        <v>1969357.8733333333</v>
      </c>
      <c r="AQ107" s="1">
        <f>Tbl_Precio_Techo[[#This Row],[PT INSTALACION / EQUIPO]]</f>
        <v>761700</v>
      </c>
      <c r="AR107" s="1">
        <f>Tbl_Precio_Techo[[#This Row],[PT VR UN MENSUAL IVA]]</f>
        <v>1969357.8733333333</v>
      </c>
    </row>
    <row r="108" spans="28:44" x14ac:dyDescent="0.25">
      <c r="AB108" s="1" t="s">
        <v>65</v>
      </c>
      <c r="AC108" s="1" t="s">
        <v>66</v>
      </c>
      <c r="AD108" s="1">
        <v>761700</v>
      </c>
      <c r="AE108" s="1">
        <v>2561624.1999999997</v>
      </c>
      <c r="AF108" s="1">
        <v>1</v>
      </c>
      <c r="AG108" s="1" t="str">
        <f>Tbl_Precio_Techo[[#This Row],[Zona]]&amp;"/"&amp;Tbl_Precio_Techo[[#This Row],[Item]]</f>
        <v>1/2.9</v>
      </c>
      <c r="AH108" s="1" t="s">
        <v>67</v>
      </c>
      <c r="AI108" s="1" t="s">
        <v>65</v>
      </c>
      <c r="AJ108" s="1" t="s">
        <v>35</v>
      </c>
      <c r="AL108" s="1">
        <f>COUNTIF(Tbl_Precio_Techo[EQUIPO REDES],Tbl_Precio_Techo[[#This Row],[EQUIPO REDES]])</f>
        <v>4</v>
      </c>
      <c r="AM108" s="1">
        <v>761700</v>
      </c>
      <c r="AN108" s="1">
        <v>2561624.1999999997</v>
      </c>
      <c r="AO108" s="1">
        <v>761700</v>
      </c>
      <c r="AP108" s="1">
        <v>2561624.1999999997</v>
      </c>
      <c r="AQ108" s="1">
        <f>Tbl_Precio_Techo[[#This Row],[PT INSTALACION / EQUIPO]]</f>
        <v>761700</v>
      </c>
      <c r="AR108" s="1">
        <f>Tbl_Precio_Techo[[#This Row],[PT VR UN MENSUAL IVA]]</f>
        <v>2561624.1999999997</v>
      </c>
    </row>
    <row r="109" spans="28:44" x14ac:dyDescent="0.25">
      <c r="AB109" s="1" t="s">
        <v>67</v>
      </c>
      <c r="AC109" s="1" t="s">
        <v>70</v>
      </c>
      <c r="AD109" s="1">
        <v>761700</v>
      </c>
      <c r="AE109" s="1">
        <v>1498255.14</v>
      </c>
      <c r="AF109" s="1">
        <v>1</v>
      </c>
      <c r="AG109" s="1" t="str">
        <f>Tbl_Precio_Techo[[#This Row],[Zona]]&amp;"/"&amp;Tbl_Precio_Techo[[#This Row],[Item]]</f>
        <v>1/2.10</v>
      </c>
      <c r="AH109" s="1" t="s">
        <v>71</v>
      </c>
      <c r="AI109" s="1" t="s">
        <v>67</v>
      </c>
      <c r="AJ109" s="1" t="s">
        <v>35</v>
      </c>
      <c r="AL109" s="1">
        <f>COUNTIF(Tbl_Precio_Techo[EQUIPO REDES],Tbl_Precio_Techo[[#This Row],[EQUIPO REDES]])</f>
        <v>4</v>
      </c>
      <c r="AM109" s="1">
        <v>761700</v>
      </c>
      <c r="AN109" s="1">
        <v>1498255.14</v>
      </c>
      <c r="AO109" s="1">
        <v>761700</v>
      </c>
      <c r="AP109" s="1">
        <v>1498255.14</v>
      </c>
      <c r="AQ109" s="1">
        <f>Tbl_Precio_Techo[[#This Row],[PT INSTALACION / EQUIPO]]</f>
        <v>761700</v>
      </c>
      <c r="AR109" s="1">
        <f>Tbl_Precio_Techo[[#This Row],[PT VR UN MENSUAL IVA]]</f>
        <v>1498255.14</v>
      </c>
    </row>
    <row r="110" spans="28:44" x14ac:dyDescent="0.25">
      <c r="AB110" s="1" t="s">
        <v>35</v>
      </c>
      <c r="AC110" s="1" t="s">
        <v>73</v>
      </c>
      <c r="AD110" s="1">
        <v>761700</v>
      </c>
      <c r="AE110" s="1">
        <v>2092215</v>
      </c>
      <c r="AF110" s="1">
        <v>1</v>
      </c>
      <c r="AG110" s="1" t="str">
        <f>Tbl_Precio_Techo[[#This Row],[Zona]]&amp;"/"&amp;Tbl_Precio_Techo[[#This Row],[Item]]</f>
        <v>1/</v>
      </c>
      <c r="AH110" s="1" t="s">
        <v>74</v>
      </c>
      <c r="AI110" s="1" t="s">
        <v>35</v>
      </c>
      <c r="AJ110" s="1" t="s">
        <v>63</v>
      </c>
      <c r="AL110" s="1">
        <f>COUNTIF(Tbl_Precio_Techo[EQUIPO REDES],Tbl_Precio_Techo[[#This Row],[EQUIPO REDES]])</f>
        <v>4</v>
      </c>
      <c r="AM110" s="1">
        <v>761700</v>
      </c>
      <c r="AN110" s="1">
        <v>2092215</v>
      </c>
      <c r="AO110" s="1">
        <v>761700</v>
      </c>
      <c r="AP110" s="1">
        <v>2092215</v>
      </c>
      <c r="AQ110" s="1">
        <f>Tbl_Precio_Techo[[#This Row],[PT INSTALACION / EQUIPO]]</f>
        <v>761700</v>
      </c>
      <c r="AR110" s="1">
        <f>Tbl_Precio_Techo[[#This Row],[PT VR UN MENSUAL IVA]]</f>
        <v>2092215</v>
      </c>
    </row>
    <row r="111" spans="28:44" x14ac:dyDescent="0.25">
      <c r="AB111" s="1" t="s">
        <v>71</v>
      </c>
      <c r="AC111" s="1" t="s">
        <v>76</v>
      </c>
      <c r="AD111" s="1">
        <v>761700</v>
      </c>
      <c r="AE111" s="1">
        <v>3765312.3800000004</v>
      </c>
      <c r="AF111" s="1">
        <v>1</v>
      </c>
      <c r="AG111" s="1" t="str">
        <f>Tbl_Precio_Techo[[#This Row],[Zona]]&amp;"/"&amp;Tbl_Precio_Techo[[#This Row],[Item]]</f>
        <v>1/2.11</v>
      </c>
      <c r="AH111" s="1" t="s">
        <v>77</v>
      </c>
      <c r="AI111" s="1" t="s">
        <v>71</v>
      </c>
      <c r="AJ111" s="1" t="s">
        <v>35</v>
      </c>
      <c r="AL111" s="1">
        <f>COUNTIF(Tbl_Precio_Techo[EQUIPO REDES],Tbl_Precio_Techo[[#This Row],[EQUIPO REDES]])</f>
        <v>4</v>
      </c>
      <c r="AM111" s="1">
        <v>761700</v>
      </c>
      <c r="AN111" s="1">
        <v>3765312.3800000004</v>
      </c>
      <c r="AO111" s="1">
        <v>761700</v>
      </c>
      <c r="AP111" s="1">
        <v>3765312.3800000004</v>
      </c>
      <c r="AQ111" s="1">
        <f>Tbl_Precio_Techo[[#This Row],[PT INSTALACION / EQUIPO]]</f>
        <v>761700</v>
      </c>
      <c r="AR111" s="1">
        <f>Tbl_Precio_Techo[[#This Row],[PT VR UN MENSUAL IVA]]</f>
        <v>3765312.3800000004</v>
      </c>
    </row>
    <row r="112" spans="28:44" x14ac:dyDescent="0.25">
      <c r="AB112" s="1" t="s">
        <v>74</v>
      </c>
      <c r="AC112" s="1" t="s">
        <v>78</v>
      </c>
      <c r="AD112" s="1">
        <v>761700</v>
      </c>
      <c r="AE112" s="1">
        <v>2444708.3266666667</v>
      </c>
      <c r="AF112" s="1">
        <v>1</v>
      </c>
      <c r="AG112" s="1" t="str">
        <f>Tbl_Precio_Techo[[#This Row],[Zona]]&amp;"/"&amp;Tbl_Precio_Techo[[#This Row],[Item]]</f>
        <v>1/2.12</v>
      </c>
      <c r="AH112" s="1" t="s">
        <v>79</v>
      </c>
      <c r="AI112" s="1" t="s">
        <v>74</v>
      </c>
      <c r="AJ112" s="1" t="s">
        <v>35</v>
      </c>
      <c r="AL112" s="1">
        <f>COUNTIF(Tbl_Precio_Techo[EQUIPO REDES],Tbl_Precio_Techo[[#This Row],[EQUIPO REDES]])</f>
        <v>4</v>
      </c>
      <c r="AM112" s="1">
        <v>761700</v>
      </c>
      <c r="AN112" s="1">
        <v>2444708.3266666667</v>
      </c>
      <c r="AO112" s="1">
        <v>761700</v>
      </c>
      <c r="AP112" s="1">
        <v>2444708.3266666667</v>
      </c>
      <c r="AQ112" s="1">
        <f>Tbl_Precio_Techo[[#This Row],[PT INSTALACION / EQUIPO]]</f>
        <v>761700</v>
      </c>
      <c r="AR112" s="1">
        <f>Tbl_Precio_Techo[[#This Row],[PT VR UN MENSUAL IVA]]</f>
        <v>2444708.3266666667</v>
      </c>
    </row>
    <row r="113" spans="28:44" x14ac:dyDescent="0.25">
      <c r="AB113" s="1" t="s">
        <v>35</v>
      </c>
      <c r="AC113" s="1" t="s">
        <v>80</v>
      </c>
      <c r="AD113" s="1">
        <v>761700</v>
      </c>
      <c r="AE113" s="1">
        <v>3349604.8333333335</v>
      </c>
      <c r="AF113" s="1">
        <v>1</v>
      </c>
      <c r="AG113" s="1" t="str">
        <f>Tbl_Precio_Techo[[#This Row],[Zona]]&amp;"/"&amp;Tbl_Precio_Techo[[#This Row],[Item]]</f>
        <v>1/</v>
      </c>
      <c r="AH113" s="1" t="s">
        <v>81</v>
      </c>
      <c r="AI113" s="1" t="s">
        <v>35</v>
      </c>
      <c r="AJ113" s="1" t="s">
        <v>63</v>
      </c>
      <c r="AL113" s="1">
        <f>COUNTIF(Tbl_Precio_Techo[EQUIPO REDES],Tbl_Precio_Techo[[#This Row],[EQUIPO REDES]])</f>
        <v>4</v>
      </c>
      <c r="AM113" s="1">
        <v>761700</v>
      </c>
      <c r="AN113" s="1">
        <v>3349604.8333333335</v>
      </c>
      <c r="AO113" s="1">
        <v>761700</v>
      </c>
      <c r="AP113" s="1">
        <v>3349604.8333333335</v>
      </c>
      <c r="AQ113" s="1">
        <f>Tbl_Precio_Techo[[#This Row],[PT INSTALACION / EQUIPO]]</f>
        <v>761700</v>
      </c>
      <c r="AR113" s="1">
        <f>Tbl_Precio_Techo[[#This Row],[PT VR UN MENSUAL IVA]]</f>
        <v>3349604.8333333335</v>
      </c>
    </row>
    <row r="114" spans="28:44" x14ac:dyDescent="0.25">
      <c r="AB114" s="1" t="s">
        <v>77</v>
      </c>
      <c r="AC114" s="1" t="s">
        <v>83</v>
      </c>
      <c r="AD114" s="1">
        <v>901700</v>
      </c>
      <c r="AE114" s="1">
        <v>4771041.9933333332</v>
      </c>
      <c r="AF114" s="1">
        <v>1</v>
      </c>
      <c r="AG114" s="1" t="str">
        <f>Tbl_Precio_Techo[[#This Row],[Zona]]&amp;"/"&amp;Tbl_Precio_Techo[[#This Row],[Item]]</f>
        <v>1/2.13</v>
      </c>
      <c r="AH114" s="1" t="s">
        <v>84</v>
      </c>
      <c r="AI114" s="1" t="s">
        <v>77</v>
      </c>
      <c r="AJ114" s="1" t="s">
        <v>35</v>
      </c>
      <c r="AL114" s="1">
        <f>COUNTIF(Tbl_Precio_Techo[EQUIPO REDES],Tbl_Precio_Techo[[#This Row],[EQUIPO REDES]])</f>
        <v>4</v>
      </c>
      <c r="AM114" s="1">
        <v>901700</v>
      </c>
      <c r="AN114" s="1">
        <v>4771041.9933333332</v>
      </c>
      <c r="AO114" s="1">
        <v>901700</v>
      </c>
      <c r="AP114" s="1">
        <v>4771041.9933333332</v>
      </c>
      <c r="AQ114" s="1">
        <f>Tbl_Precio_Techo[[#This Row],[PT INSTALACION / EQUIPO]]</f>
        <v>901700</v>
      </c>
      <c r="AR114" s="1">
        <f>Tbl_Precio_Techo[[#This Row],[PT VR UN MENSUAL IVA]]</f>
        <v>4771041.9933333332</v>
      </c>
    </row>
    <row r="115" spans="28:44" x14ac:dyDescent="0.25">
      <c r="AB115" s="1" t="s">
        <v>79</v>
      </c>
      <c r="AC115" s="1" t="s">
        <v>86</v>
      </c>
      <c r="AD115" s="1">
        <v>901700</v>
      </c>
      <c r="AE115" s="1">
        <v>2923915.6666666665</v>
      </c>
      <c r="AF115" s="1">
        <v>1</v>
      </c>
      <c r="AG115" s="1" t="str">
        <f>Tbl_Precio_Techo[[#This Row],[Zona]]&amp;"/"&amp;Tbl_Precio_Techo[[#This Row],[Item]]</f>
        <v>1/2.14</v>
      </c>
      <c r="AH115" s="1" t="s">
        <v>87</v>
      </c>
      <c r="AI115" s="1" t="s">
        <v>79</v>
      </c>
      <c r="AJ115" s="1" t="s">
        <v>35</v>
      </c>
      <c r="AL115" s="1">
        <f>COUNTIF(Tbl_Precio_Techo[EQUIPO REDES],Tbl_Precio_Techo[[#This Row],[EQUIPO REDES]])</f>
        <v>4</v>
      </c>
      <c r="AM115" s="1">
        <v>901700</v>
      </c>
      <c r="AN115" s="1">
        <v>2923915.6666666665</v>
      </c>
      <c r="AO115" s="1">
        <v>901700</v>
      </c>
      <c r="AP115" s="1">
        <v>2923915.6666666665</v>
      </c>
      <c r="AQ115" s="1">
        <f>Tbl_Precio_Techo[[#This Row],[PT INSTALACION / EQUIPO]]</f>
        <v>901700</v>
      </c>
      <c r="AR115" s="1">
        <f>Tbl_Precio_Techo[[#This Row],[PT VR UN MENSUAL IVA]]</f>
        <v>2923915.6666666665</v>
      </c>
    </row>
    <row r="116" spans="28:44" x14ac:dyDescent="0.25">
      <c r="AB116" s="1" t="s">
        <v>35</v>
      </c>
      <c r="AC116" s="1" t="s">
        <v>89</v>
      </c>
      <c r="AD116" s="1">
        <v>901700</v>
      </c>
      <c r="AE116" s="1">
        <v>4067111.4</v>
      </c>
      <c r="AF116" s="1">
        <v>1</v>
      </c>
      <c r="AG116" s="1" t="str">
        <f>Tbl_Precio_Techo[[#This Row],[Zona]]&amp;"/"&amp;Tbl_Precio_Techo[[#This Row],[Item]]</f>
        <v>1/</v>
      </c>
      <c r="AH116" s="1" t="s">
        <v>90</v>
      </c>
      <c r="AI116" s="1" t="s">
        <v>35</v>
      </c>
      <c r="AJ116" s="1" t="s">
        <v>63</v>
      </c>
      <c r="AL116" s="1">
        <f>COUNTIF(Tbl_Precio_Techo[EQUIPO REDES],Tbl_Precio_Techo[[#This Row],[EQUIPO REDES]])</f>
        <v>4</v>
      </c>
      <c r="AM116" s="1">
        <v>901700</v>
      </c>
      <c r="AN116" s="1">
        <v>4067111.4</v>
      </c>
      <c r="AO116" s="1">
        <v>901700</v>
      </c>
      <c r="AP116" s="1">
        <v>4067111.4</v>
      </c>
      <c r="AQ116" s="1">
        <f>Tbl_Precio_Techo[[#This Row],[PT INSTALACION / EQUIPO]]</f>
        <v>901700</v>
      </c>
      <c r="AR116" s="1">
        <f>Tbl_Precio_Techo[[#This Row],[PT VR UN MENSUAL IVA]]</f>
        <v>4067111.4</v>
      </c>
    </row>
    <row r="117" spans="28:44" x14ac:dyDescent="0.25">
      <c r="AB117" s="1" t="s">
        <v>81</v>
      </c>
      <c r="AC117" s="1" t="s">
        <v>93</v>
      </c>
      <c r="AD117" s="1">
        <v>901700</v>
      </c>
      <c r="AE117" s="1">
        <v>7601220.1333333328</v>
      </c>
      <c r="AF117" s="1">
        <v>1</v>
      </c>
      <c r="AG117" s="1" t="str">
        <f>Tbl_Precio_Techo[[#This Row],[Zona]]&amp;"/"&amp;Tbl_Precio_Techo[[#This Row],[Item]]</f>
        <v>1/2.15</v>
      </c>
      <c r="AH117" s="1" t="s">
        <v>94</v>
      </c>
      <c r="AI117" s="1" t="s">
        <v>81</v>
      </c>
      <c r="AJ117" s="1" t="s">
        <v>35</v>
      </c>
      <c r="AL117" s="1">
        <f>COUNTIF(Tbl_Precio_Techo[EQUIPO REDES],Tbl_Precio_Techo[[#This Row],[EQUIPO REDES]])</f>
        <v>4</v>
      </c>
      <c r="AM117" s="1">
        <v>901700</v>
      </c>
      <c r="AN117" s="1">
        <v>7601220.1333333328</v>
      </c>
      <c r="AO117" s="1">
        <v>901700</v>
      </c>
      <c r="AP117" s="1">
        <v>7601220.1333333328</v>
      </c>
      <c r="AQ117" s="1">
        <f>Tbl_Precio_Techo[[#This Row],[PT INSTALACION / EQUIPO]]</f>
        <v>901700</v>
      </c>
      <c r="AR117" s="1">
        <f>Tbl_Precio_Techo[[#This Row],[PT VR UN MENSUAL IVA]]</f>
        <v>7601220.1333333328</v>
      </c>
    </row>
    <row r="118" spans="28:44" x14ac:dyDescent="0.25">
      <c r="AB118" s="1" t="s">
        <v>84</v>
      </c>
      <c r="AC118" s="1" t="s">
        <v>95</v>
      </c>
      <c r="AD118" s="1">
        <v>901700</v>
      </c>
      <c r="AE118" s="1">
        <v>3468967.1666666665</v>
      </c>
      <c r="AF118" s="1">
        <v>1</v>
      </c>
      <c r="AG118" s="1" t="str">
        <f>Tbl_Precio_Techo[[#This Row],[Zona]]&amp;"/"&amp;Tbl_Precio_Techo[[#This Row],[Item]]</f>
        <v>1/2.16</v>
      </c>
      <c r="AH118" s="1" t="s">
        <v>96</v>
      </c>
      <c r="AI118" s="1" t="s">
        <v>84</v>
      </c>
      <c r="AJ118" s="1" t="s">
        <v>35</v>
      </c>
      <c r="AL118" s="1">
        <f>COUNTIF(Tbl_Precio_Techo[EQUIPO REDES],Tbl_Precio_Techo[[#This Row],[EQUIPO REDES]])</f>
        <v>4</v>
      </c>
      <c r="AM118" s="1">
        <v>901700</v>
      </c>
      <c r="AN118" s="1">
        <v>3468967.1666666665</v>
      </c>
      <c r="AO118" s="1">
        <v>901700</v>
      </c>
      <c r="AP118" s="1">
        <v>3468967.1666666665</v>
      </c>
      <c r="AQ118" s="1">
        <f>Tbl_Precio_Techo[[#This Row],[PT INSTALACION / EQUIPO]]</f>
        <v>901700</v>
      </c>
      <c r="AR118" s="1">
        <f>Tbl_Precio_Techo[[#This Row],[PT VR UN MENSUAL IVA]]</f>
        <v>3468967.1666666665</v>
      </c>
    </row>
    <row r="119" spans="28:44" x14ac:dyDescent="0.25">
      <c r="AB119" s="1" t="s">
        <v>87</v>
      </c>
      <c r="AC119" s="1" t="s">
        <v>98</v>
      </c>
      <c r="AD119" s="1">
        <v>761700</v>
      </c>
      <c r="AE119" s="1">
        <v>7116835.0933333337</v>
      </c>
      <c r="AF119" s="1">
        <v>1</v>
      </c>
      <c r="AG119" s="1" t="str">
        <f>Tbl_Precio_Techo[[#This Row],[Zona]]&amp;"/"&amp;Tbl_Precio_Techo[[#This Row],[Item]]</f>
        <v>1/2.17</v>
      </c>
      <c r="AH119" s="1" t="s">
        <v>99</v>
      </c>
      <c r="AI119" s="1" t="s">
        <v>87</v>
      </c>
      <c r="AJ119" s="1" t="s">
        <v>35</v>
      </c>
      <c r="AL119" s="1">
        <f>COUNTIF(Tbl_Precio_Techo[EQUIPO REDES],Tbl_Precio_Techo[[#This Row],[EQUIPO REDES]])</f>
        <v>4</v>
      </c>
      <c r="AM119" s="1">
        <v>761700</v>
      </c>
      <c r="AN119" s="1">
        <v>7116835.0933333337</v>
      </c>
      <c r="AO119" s="1">
        <v>761700</v>
      </c>
      <c r="AP119" s="1">
        <v>7116835.0933333337</v>
      </c>
      <c r="AQ119" s="1">
        <f>Tbl_Precio_Techo[[#This Row],[PT INSTALACION / EQUIPO]]</f>
        <v>761700</v>
      </c>
      <c r="AR119" s="1">
        <f>Tbl_Precio_Techo[[#This Row],[PT VR UN MENSUAL IVA]]</f>
        <v>7116835.0933333337</v>
      </c>
    </row>
    <row r="120" spans="28:44" x14ac:dyDescent="0.25">
      <c r="AB120" s="1" t="s">
        <v>90</v>
      </c>
      <c r="AC120" s="1" t="s">
        <v>101</v>
      </c>
      <c r="AD120" s="1">
        <v>761700</v>
      </c>
      <c r="AE120" s="1">
        <v>5211432.9799999995</v>
      </c>
      <c r="AF120" s="1">
        <v>1</v>
      </c>
      <c r="AG120" s="1" t="str">
        <f>Tbl_Precio_Techo[[#This Row],[Zona]]&amp;"/"&amp;Tbl_Precio_Techo[[#This Row],[Item]]</f>
        <v>1/2.18</v>
      </c>
      <c r="AH120" s="1" t="s">
        <v>102</v>
      </c>
      <c r="AI120" s="1" t="s">
        <v>90</v>
      </c>
      <c r="AJ120" s="1" t="s">
        <v>35</v>
      </c>
      <c r="AL120" s="1">
        <f>COUNTIF(Tbl_Precio_Techo[EQUIPO REDES],Tbl_Precio_Techo[[#This Row],[EQUIPO REDES]])</f>
        <v>4</v>
      </c>
      <c r="AM120" s="1">
        <v>761700</v>
      </c>
      <c r="AN120" s="1">
        <v>5211432.9799999995</v>
      </c>
      <c r="AO120" s="1">
        <v>761700</v>
      </c>
      <c r="AP120" s="1">
        <v>5211432.9799999995</v>
      </c>
      <c r="AQ120" s="1">
        <f>Tbl_Precio_Techo[[#This Row],[PT INSTALACION / EQUIPO]]</f>
        <v>761700</v>
      </c>
      <c r="AR120" s="1">
        <f>Tbl_Precio_Techo[[#This Row],[PT VR UN MENSUAL IVA]]</f>
        <v>5211432.9799999995</v>
      </c>
    </row>
    <row r="121" spans="28:44" x14ac:dyDescent="0.25">
      <c r="AB121" s="1" t="s">
        <v>94</v>
      </c>
      <c r="AC121" s="1" t="s">
        <v>103</v>
      </c>
      <c r="AD121" s="1">
        <v>761700</v>
      </c>
      <c r="AE121" s="1">
        <v>8482910.3733333331</v>
      </c>
      <c r="AF121" s="1">
        <v>1</v>
      </c>
      <c r="AG121" s="1" t="str">
        <f>Tbl_Precio_Techo[[#This Row],[Zona]]&amp;"/"&amp;Tbl_Precio_Techo[[#This Row],[Item]]</f>
        <v>1/2.19</v>
      </c>
      <c r="AH121" s="1" t="s">
        <v>104</v>
      </c>
      <c r="AI121" s="1" t="s">
        <v>94</v>
      </c>
      <c r="AJ121" s="1" t="s">
        <v>35</v>
      </c>
      <c r="AL121" s="1">
        <f>COUNTIF(Tbl_Precio_Techo[EQUIPO REDES],Tbl_Precio_Techo[[#This Row],[EQUIPO REDES]])</f>
        <v>4</v>
      </c>
      <c r="AM121" s="1">
        <v>761700</v>
      </c>
      <c r="AN121" s="1">
        <v>8482910.3733333331</v>
      </c>
      <c r="AO121" s="1">
        <v>761700</v>
      </c>
      <c r="AP121" s="1">
        <v>8482910.3733333331</v>
      </c>
      <c r="AQ121" s="1">
        <f>Tbl_Precio_Techo[[#This Row],[PT INSTALACION / EQUIPO]]</f>
        <v>761700</v>
      </c>
      <c r="AR121" s="1">
        <f>Tbl_Precio_Techo[[#This Row],[PT VR UN MENSUAL IVA]]</f>
        <v>8482910.3733333331</v>
      </c>
    </row>
    <row r="122" spans="28:44" x14ac:dyDescent="0.25">
      <c r="AB122" s="1" t="s">
        <v>96</v>
      </c>
      <c r="AC122" s="1" t="s">
        <v>105</v>
      </c>
      <c r="AD122" s="1">
        <v>761700</v>
      </c>
      <c r="AE122" s="1">
        <v>6113103.5</v>
      </c>
      <c r="AF122" s="1">
        <v>1</v>
      </c>
      <c r="AG122" s="1" t="str">
        <f>Tbl_Precio_Techo[[#This Row],[Zona]]&amp;"/"&amp;Tbl_Precio_Techo[[#This Row],[Item]]</f>
        <v>1/2.20</v>
      </c>
      <c r="AH122" s="1" t="s">
        <v>106</v>
      </c>
      <c r="AI122" s="1" t="s">
        <v>96</v>
      </c>
      <c r="AJ122" s="1" t="s">
        <v>35</v>
      </c>
      <c r="AL122" s="1">
        <f>COUNTIF(Tbl_Precio_Techo[EQUIPO REDES],Tbl_Precio_Techo[[#This Row],[EQUIPO REDES]])</f>
        <v>4</v>
      </c>
      <c r="AM122" s="1">
        <v>761700</v>
      </c>
      <c r="AN122" s="1">
        <v>6113103.5</v>
      </c>
      <c r="AO122" s="1">
        <v>761700</v>
      </c>
      <c r="AP122" s="1">
        <v>6113103.5</v>
      </c>
      <c r="AQ122" s="1">
        <f>Tbl_Precio_Techo[[#This Row],[PT INSTALACION / EQUIPO]]</f>
        <v>761700</v>
      </c>
      <c r="AR122" s="1">
        <f>Tbl_Precio_Techo[[#This Row],[PT VR UN MENSUAL IVA]]</f>
        <v>6113103.5</v>
      </c>
    </row>
    <row r="123" spans="28:44" x14ac:dyDescent="0.25">
      <c r="AB123" s="1" t="s">
        <v>99</v>
      </c>
      <c r="AC123" s="1" t="s">
        <v>108</v>
      </c>
      <c r="AD123" s="1">
        <v>761700</v>
      </c>
      <c r="AE123" s="1">
        <v>12974041.746666664</v>
      </c>
      <c r="AF123" s="1">
        <v>1</v>
      </c>
      <c r="AG123" s="1" t="str">
        <f>Tbl_Precio_Techo[[#This Row],[Zona]]&amp;"/"&amp;Tbl_Precio_Techo[[#This Row],[Item]]</f>
        <v>1/2.21</v>
      </c>
      <c r="AH123" s="1" t="s">
        <v>109</v>
      </c>
      <c r="AI123" s="1" t="s">
        <v>99</v>
      </c>
      <c r="AJ123" s="1" t="s">
        <v>35</v>
      </c>
      <c r="AL123" s="1">
        <f>COUNTIF(Tbl_Precio_Techo[EQUIPO REDES],Tbl_Precio_Techo[[#This Row],[EQUIPO REDES]])</f>
        <v>4</v>
      </c>
      <c r="AM123" s="1">
        <v>761700</v>
      </c>
      <c r="AN123" s="1">
        <v>12974041.746666664</v>
      </c>
      <c r="AO123" s="1">
        <v>761700</v>
      </c>
      <c r="AP123" s="1">
        <v>12974041.746666664</v>
      </c>
      <c r="AQ123" s="1">
        <f>Tbl_Precio_Techo[[#This Row],[PT INSTALACION / EQUIPO]]</f>
        <v>761700</v>
      </c>
      <c r="AR123" s="1">
        <f>Tbl_Precio_Techo[[#This Row],[PT VR UN MENSUAL IVA]]</f>
        <v>12974041.746666664</v>
      </c>
    </row>
    <row r="124" spans="28:44" x14ac:dyDescent="0.25">
      <c r="AB124" s="1" t="s">
        <v>102</v>
      </c>
      <c r="AC124" s="1" t="s">
        <v>110</v>
      </c>
      <c r="AD124" s="1">
        <v>761700</v>
      </c>
      <c r="AE124" s="1">
        <v>9867266.4133333322</v>
      </c>
      <c r="AF124" s="1">
        <v>1</v>
      </c>
      <c r="AG124" s="1" t="str">
        <f>Tbl_Precio_Techo[[#This Row],[Zona]]&amp;"/"&amp;Tbl_Precio_Techo[[#This Row],[Item]]</f>
        <v>1/2.22</v>
      </c>
      <c r="AH124" s="1" t="s">
        <v>111</v>
      </c>
      <c r="AI124" s="1" t="s">
        <v>102</v>
      </c>
      <c r="AJ124" s="1" t="s">
        <v>35</v>
      </c>
      <c r="AL124" s="1">
        <f>COUNTIF(Tbl_Precio_Techo[EQUIPO REDES],Tbl_Precio_Techo[[#This Row],[EQUIPO REDES]])</f>
        <v>4</v>
      </c>
      <c r="AM124" s="1">
        <v>761700</v>
      </c>
      <c r="AN124" s="1">
        <v>9867266.4133333322</v>
      </c>
      <c r="AO124" s="1">
        <v>761700</v>
      </c>
      <c r="AP124" s="1">
        <v>9867266.4133333322</v>
      </c>
      <c r="AQ124" s="1">
        <f>Tbl_Precio_Techo[[#This Row],[PT INSTALACION / EQUIPO]]</f>
        <v>761700</v>
      </c>
      <c r="AR124" s="1">
        <f>Tbl_Precio_Techo[[#This Row],[PT VR UN MENSUAL IVA]]</f>
        <v>9867266.4133333322</v>
      </c>
    </row>
    <row r="125" spans="28:44" x14ac:dyDescent="0.25">
      <c r="AB125" s="1" t="s">
        <v>104</v>
      </c>
      <c r="AC125" s="1" t="s">
        <v>112</v>
      </c>
      <c r="AD125" s="1">
        <v>761700</v>
      </c>
      <c r="AE125" s="1">
        <v>41876744.733333334</v>
      </c>
      <c r="AF125" s="1">
        <v>1</v>
      </c>
      <c r="AG125" s="1" t="str">
        <f>Tbl_Precio_Techo[[#This Row],[Zona]]&amp;"/"&amp;Tbl_Precio_Techo[[#This Row],[Item]]</f>
        <v>1/2.23</v>
      </c>
      <c r="AH125" s="1" t="s">
        <v>113</v>
      </c>
      <c r="AI125" s="1" t="s">
        <v>104</v>
      </c>
      <c r="AJ125" s="1" t="s">
        <v>35</v>
      </c>
      <c r="AL125" s="1">
        <f>COUNTIF(Tbl_Precio_Techo[EQUIPO REDES],Tbl_Precio_Techo[[#This Row],[EQUIPO REDES]])</f>
        <v>4</v>
      </c>
      <c r="AM125" s="1">
        <v>761700</v>
      </c>
      <c r="AN125" s="1">
        <v>41876744.733333334</v>
      </c>
      <c r="AO125" s="1">
        <v>761700</v>
      </c>
      <c r="AP125" s="1">
        <v>41876744.733333334</v>
      </c>
      <c r="AQ125" s="1">
        <f>Tbl_Precio_Techo[[#This Row],[PT INSTALACION / EQUIPO]]</f>
        <v>761700</v>
      </c>
      <c r="AR125" s="1">
        <f>Tbl_Precio_Techo[[#This Row],[PT VR UN MENSUAL IVA]]</f>
        <v>41876744.733333334</v>
      </c>
    </row>
    <row r="126" spans="28:44" x14ac:dyDescent="0.25">
      <c r="AB126" s="1" t="s">
        <v>106</v>
      </c>
      <c r="AC126" s="1" t="s">
        <v>114</v>
      </c>
      <c r="AD126" s="1">
        <v>761700</v>
      </c>
      <c r="AE126" s="1">
        <v>38326311.733333334</v>
      </c>
      <c r="AF126" s="1">
        <v>1</v>
      </c>
      <c r="AG126" s="1" t="str">
        <f>Tbl_Precio_Techo[[#This Row],[Zona]]&amp;"/"&amp;Tbl_Precio_Techo[[#This Row],[Item]]</f>
        <v>1/2.24</v>
      </c>
      <c r="AH126" s="1" t="s">
        <v>115</v>
      </c>
      <c r="AI126" s="1" t="s">
        <v>106</v>
      </c>
      <c r="AJ126" s="1" t="s">
        <v>35</v>
      </c>
      <c r="AL126" s="1">
        <f>COUNTIF(Tbl_Precio_Techo[EQUIPO REDES],Tbl_Precio_Techo[[#This Row],[EQUIPO REDES]])</f>
        <v>4</v>
      </c>
      <c r="AM126" s="1">
        <v>761700</v>
      </c>
      <c r="AN126" s="1">
        <v>38326311.733333334</v>
      </c>
      <c r="AO126" s="1">
        <v>761700</v>
      </c>
      <c r="AP126" s="1">
        <v>38326311.733333334</v>
      </c>
      <c r="AQ126" s="1">
        <f>Tbl_Precio_Techo[[#This Row],[PT INSTALACION / EQUIPO]]</f>
        <v>761700</v>
      </c>
      <c r="AR126" s="1">
        <f>Tbl_Precio_Techo[[#This Row],[PT VR UN MENSUAL IVA]]</f>
        <v>38326311.733333334</v>
      </c>
    </row>
    <row r="127" spans="28:44" x14ac:dyDescent="0.25">
      <c r="AB127" s="1" t="s">
        <v>109</v>
      </c>
      <c r="AC127" s="1" t="s">
        <v>116</v>
      </c>
      <c r="AD127" s="1">
        <v>761700</v>
      </c>
      <c r="AE127" s="1">
        <v>66365153.800000004</v>
      </c>
      <c r="AF127" s="1">
        <v>1</v>
      </c>
      <c r="AG127" s="1" t="str">
        <f>Tbl_Precio_Techo[[#This Row],[Zona]]&amp;"/"&amp;Tbl_Precio_Techo[[#This Row],[Item]]</f>
        <v>1/2.25</v>
      </c>
      <c r="AH127" s="1" t="s">
        <v>117</v>
      </c>
      <c r="AI127" s="1" t="s">
        <v>109</v>
      </c>
      <c r="AJ127" s="1" t="s">
        <v>35</v>
      </c>
      <c r="AL127" s="1">
        <f>COUNTIF(Tbl_Precio_Techo[EQUIPO REDES],Tbl_Precio_Techo[[#This Row],[EQUIPO REDES]])</f>
        <v>4</v>
      </c>
      <c r="AM127" s="1">
        <v>761700</v>
      </c>
      <c r="AN127" s="1">
        <v>66365153.800000004</v>
      </c>
      <c r="AO127" s="1">
        <v>761700</v>
      </c>
      <c r="AP127" s="1">
        <v>66365153.800000004</v>
      </c>
      <c r="AQ127" s="1">
        <f>Tbl_Precio_Techo[[#This Row],[PT INSTALACION / EQUIPO]]</f>
        <v>761700</v>
      </c>
      <c r="AR127" s="1">
        <f>Tbl_Precio_Techo[[#This Row],[PT VR UN MENSUAL IVA]]</f>
        <v>66365153.800000004</v>
      </c>
    </row>
    <row r="128" spans="28:44" x14ac:dyDescent="0.25">
      <c r="AB128" s="1" t="s">
        <v>111</v>
      </c>
      <c r="AC128" s="1" t="s">
        <v>118</v>
      </c>
      <c r="AD128" s="1">
        <v>761700</v>
      </c>
      <c r="AE128" s="1">
        <v>20187411.88128227</v>
      </c>
      <c r="AF128" s="1">
        <v>1</v>
      </c>
      <c r="AG128" s="1" t="str">
        <f>Tbl_Precio_Techo[[#This Row],[Zona]]&amp;"/"&amp;Tbl_Precio_Techo[[#This Row],[Item]]</f>
        <v>1/2.26</v>
      </c>
      <c r="AH128" s="1" t="s">
        <v>119</v>
      </c>
      <c r="AI128" s="1" t="s">
        <v>111</v>
      </c>
      <c r="AJ128" s="1" t="s">
        <v>35</v>
      </c>
      <c r="AL128" s="1">
        <f>COUNTIF(Tbl_Precio_Techo[EQUIPO REDES],Tbl_Precio_Techo[[#This Row],[EQUIPO REDES]])</f>
        <v>4</v>
      </c>
      <c r="AM128" s="1">
        <v>761700</v>
      </c>
      <c r="AN128" s="1">
        <v>20187411.88128227</v>
      </c>
      <c r="AO128" s="1">
        <v>761700</v>
      </c>
      <c r="AP128" s="1">
        <v>20187411.88128227</v>
      </c>
      <c r="AQ128" s="1">
        <f>Tbl_Precio_Techo[[#This Row],[PT INSTALACION / EQUIPO]]</f>
        <v>761700</v>
      </c>
      <c r="AR128" s="1">
        <f>Tbl_Precio_Techo[[#This Row],[PT VR UN MENSUAL IVA]]</f>
        <v>20187411.88128227</v>
      </c>
    </row>
    <row r="129" spans="28:44" x14ac:dyDescent="0.25">
      <c r="AB129" s="1" t="s">
        <v>113</v>
      </c>
      <c r="AC129" s="1" t="s">
        <v>120</v>
      </c>
      <c r="AD129" s="1">
        <v>761700</v>
      </c>
      <c r="AE129" s="1">
        <v>30096385</v>
      </c>
      <c r="AF129" s="1">
        <v>1</v>
      </c>
      <c r="AG129" s="1" t="str">
        <f>Tbl_Precio_Techo[[#This Row],[Zona]]&amp;"/"&amp;Tbl_Precio_Techo[[#This Row],[Item]]</f>
        <v>1/2.27</v>
      </c>
      <c r="AH129" s="1" t="s">
        <v>121</v>
      </c>
      <c r="AI129" s="1" t="s">
        <v>113</v>
      </c>
      <c r="AJ129" s="1" t="s">
        <v>35</v>
      </c>
      <c r="AL129" s="1">
        <f>COUNTIF(Tbl_Precio_Techo[EQUIPO REDES],Tbl_Precio_Techo[[#This Row],[EQUIPO REDES]])</f>
        <v>4</v>
      </c>
      <c r="AM129" s="1">
        <v>761700</v>
      </c>
      <c r="AN129" s="1">
        <v>30096385</v>
      </c>
      <c r="AO129" s="1">
        <v>761700</v>
      </c>
      <c r="AP129" s="1">
        <v>30096385</v>
      </c>
      <c r="AQ129" s="1">
        <f>Tbl_Precio_Techo[[#This Row],[PT INSTALACION / EQUIPO]]</f>
        <v>761700</v>
      </c>
      <c r="AR129" s="1">
        <f>Tbl_Precio_Techo[[#This Row],[PT VR UN MENSUAL IVA]]</f>
        <v>30096385</v>
      </c>
    </row>
    <row r="130" spans="28:44" x14ac:dyDescent="0.25">
      <c r="AB130" s="1" t="s">
        <v>115</v>
      </c>
      <c r="AC130" s="1" t="s">
        <v>122</v>
      </c>
      <c r="AD130" s="1">
        <v>761700</v>
      </c>
      <c r="AE130" s="1">
        <v>21663010</v>
      </c>
      <c r="AF130" s="1">
        <v>1</v>
      </c>
      <c r="AG130" s="1" t="str">
        <f>Tbl_Precio_Techo[[#This Row],[Zona]]&amp;"/"&amp;Tbl_Precio_Techo[[#This Row],[Item]]</f>
        <v>1/2.28</v>
      </c>
      <c r="AH130" s="1" t="s">
        <v>123</v>
      </c>
      <c r="AI130" s="1" t="s">
        <v>115</v>
      </c>
      <c r="AJ130" s="1" t="s">
        <v>35</v>
      </c>
      <c r="AL130" s="1">
        <f>COUNTIF(Tbl_Precio_Techo[EQUIPO REDES],Tbl_Precio_Techo[[#This Row],[EQUIPO REDES]])</f>
        <v>4</v>
      </c>
      <c r="AM130" s="1">
        <v>761700</v>
      </c>
      <c r="AN130" s="1">
        <v>21663010</v>
      </c>
      <c r="AO130" s="1">
        <v>761700</v>
      </c>
      <c r="AP130" s="1">
        <v>21663010</v>
      </c>
      <c r="AQ130" s="1">
        <f>Tbl_Precio_Techo[[#This Row],[PT INSTALACION / EQUIPO]]</f>
        <v>761700</v>
      </c>
      <c r="AR130" s="1">
        <f>Tbl_Precio_Techo[[#This Row],[PT VR UN MENSUAL IVA]]</f>
        <v>21663010</v>
      </c>
    </row>
    <row r="131" spans="28:44" x14ac:dyDescent="0.25">
      <c r="AB131" s="1" t="s">
        <v>117</v>
      </c>
      <c r="AC131" s="1" t="s">
        <v>56</v>
      </c>
      <c r="AD131" s="1">
        <v>901700</v>
      </c>
      <c r="AE131" s="1">
        <v>6904526.7666666666</v>
      </c>
      <c r="AF131" s="1">
        <v>1</v>
      </c>
      <c r="AG131" s="1" t="str">
        <f>Tbl_Precio_Techo[[#This Row],[Zona]]&amp;"/"&amp;Tbl_Precio_Techo[[#This Row],[Item]]</f>
        <v>1/2.29</v>
      </c>
      <c r="AH131" s="1" t="s">
        <v>124</v>
      </c>
      <c r="AI131" s="1" t="s">
        <v>117</v>
      </c>
      <c r="AJ131" s="1" t="s">
        <v>35</v>
      </c>
      <c r="AL131" s="1">
        <f>COUNTIF(Tbl_Precio_Techo[EQUIPO REDES],Tbl_Precio_Techo[[#This Row],[EQUIPO REDES]])</f>
        <v>4</v>
      </c>
      <c r="AM131" s="1">
        <v>901700</v>
      </c>
      <c r="AN131" s="1">
        <v>6904526.7666666666</v>
      </c>
      <c r="AO131" s="1">
        <v>901700</v>
      </c>
      <c r="AP131" s="1">
        <v>6904526.7666666666</v>
      </c>
      <c r="AQ131" s="1">
        <f>Tbl_Precio_Techo[[#This Row],[PT INSTALACION / EQUIPO]]</f>
        <v>901700</v>
      </c>
      <c r="AR131" s="1">
        <f>Tbl_Precio_Techo[[#This Row],[PT VR UN MENSUAL IVA]]</f>
        <v>6904526.7666666666</v>
      </c>
    </row>
    <row r="132" spans="28:44" x14ac:dyDescent="0.25">
      <c r="AB132" s="1" t="s">
        <v>119</v>
      </c>
      <c r="AC132" s="1" t="s">
        <v>60</v>
      </c>
      <c r="AD132" s="1">
        <v>901700</v>
      </c>
      <c r="AE132" s="1">
        <v>5887264.166666667</v>
      </c>
      <c r="AF132" s="1">
        <v>1</v>
      </c>
      <c r="AG132" s="1" t="str">
        <f>Tbl_Precio_Techo[[#This Row],[Zona]]&amp;"/"&amp;Tbl_Precio_Techo[[#This Row],[Item]]</f>
        <v>1/2.30</v>
      </c>
      <c r="AH132" s="1" t="s">
        <v>125</v>
      </c>
      <c r="AI132" s="1" t="s">
        <v>119</v>
      </c>
      <c r="AJ132" s="1" t="s">
        <v>35</v>
      </c>
      <c r="AL132" s="1">
        <f>COUNTIF(Tbl_Precio_Techo[EQUIPO REDES],Tbl_Precio_Techo[[#This Row],[EQUIPO REDES]])</f>
        <v>4</v>
      </c>
      <c r="AM132" s="1">
        <v>901700</v>
      </c>
      <c r="AN132" s="1">
        <v>5887264.166666667</v>
      </c>
      <c r="AO132" s="1">
        <v>901700</v>
      </c>
      <c r="AP132" s="1">
        <v>5887264.166666667</v>
      </c>
      <c r="AQ132" s="1">
        <f>Tbl_Precio_Techo[[#This Row],[PT INSTALACION / EQUIPO]]</f>
        <v>901700</v>
      </c>
      <c r="AR132" s="1">
        <f>Tbl_Precio_Techo[[#This Row],[PT VR UN MENSUAL IVA]]</f>
        <v>5887264.166666667</v>
      </c>
    </row>
    <row r="133" spans="28:44" x14ac:dyDescent="0.25">
      <c r="AB133" s="1" t="s">
        <v>121</v>
      </c>
      <c r="AC133" s="1" t="s">
        <v>126</v>
      </c>
      <c r="AD133" s="1">
        <v>901700</v>
      </c>
      <c r="AE133" s="1">
        <v>7527376.626666666</v>
      </c>
      <c r="AF133" s="1">
        <v>1</v>
      </c>
      <c r="AG133" s="1" t="str">
        <f>Tbl_Precio_Techo[[#This Row],[Zona]]&amp;"/"&amp;Tbl_Precio_Techo[[#This Row],[Item]]</f>
        <v>1/2.31</v>
      </c>
      <c r="AH133" s="1" t="s">
        <v>127</v>
      </c>
      <c r="AI133" s="1" t="s">
        <v>121</v>
      </c>
      <c r="AJ133" s="1" t="s">
        <v>35</v>
      </c>
      <c r="AL133" s="1">
        <f>COUNTIF(Tbl_Precio_Techo[EQUIPO REDES],Tbl_Precio_Techo[[#This Row],[EQUIPO REDES]])</f>
        <v>4</v>
      </c>
      <c r="AM133" s="1">
        <v>901700</v>
      </c>
      <c r="AN133" s="1">
        <v>7527376.626666666</v>
      </c>
      <c r="AO133" s="1">
        <v>901700</v>
      </c>
      <c r="AP133" s="1">
        <v>7527376.626666666</v>
      </c>
      <c r="AQ133" s="1">
        <f>Tbl_Precio_Techo[[#This Row],[PT INSTALACION / EQUIPO]]</f>
        <v>901700</v>
      </c>
      <c r="AR133" s="1">
        <f>Tbl_Precio_Techo[[#This Row],[PT VR UN MENSUAL IVA]]</f>
        <v>7527376.626666666</v>
      </c>
    </row>
    <row r="134" spans="28:44" x14ac:dyDescent="0.25">
      <c r="AB134" s="1" t="s">
        <v>123</v>
      </c>
      <c r="AC134" s="1" t="s">
        <v>128</v>
      </c>
      <c r="AD134" s="1">
        <v>901700</v>
      </c>
      <c r="AE134" s="1">
        <v>6795603.3900000006</v>
      </c>
      <c r="AF134" s="1">
        <v>1</v>
      </c>
      <c r="AG134" s="1" t="str">
        <f>Tbl_Precio_Techo[[#This Row],[Zona]]&amp;"/"&amp;Tbl_Precio_Techo[[#This Row],[Item]]</f>
        <v>1/2.32</v>
      </c>
      <c r="AH134" s="1" t="s">
        <v>129</v>
      </c>
      <c r="AI134" s="1" t="s">
        <v>123</v>
      </c>
      <c r="AJ134" s="1" t="s">
        <v>35</v>
      </c>
      <c r="AL134" s="1">
        <f>COUNTIF(Tbl_Precio_Techo[EQUIPO REDES],Tbl_Precio_Techo[[#This Row],[EQUIPO REDES]])</f>
        <v>4</v>
      </c>
      <c r="AM134" s="1">
        <v>901700</v>
      </c>
      <c r="AN134" s="1">
        <v>6795603.3900000006</v>
      </c>
      <c r="AO134" s="1">
        <v>901700</v>
      </c>
      <c r="AP134" s="1">
        <v>6795603.3900000006</v>
      </c>
      <c r="AQ134" s="1">
        <f>Tbl_Precio_Techo[[#This Row],[PT INSTALACION / EQUIPO]]</f>
        <v>901700</v>
      </c>
      <c r="AR134" s="1">
        <f>Tbl_Precio_Techo[[#This Row],[PT VR UN MENSUAL IVA]]</f>
        <v>6795603.3900000006</v>
      </c>
    </row>
    <row r="135" spans="28:44" x14ac:dyDescent="0.25">
      <c r="AB135" s="1" t="s">
        <v>124</v>
      </c>
      <c r="AC135" s="1" t="s">
        <v>130</v>
      </c>
      <c r="AD135" s="1">
        <v>901700</v>
      </c>
      <c r="AE135" s="1">
        <v>9281811.0066666659</v>
      </c>
      <c r="AF135" s="1">
        <v>1</v>
      </c>
      <c r="AG135" s="1" t="str">
        <f>Tbl_Precio_Techo[[#This Row],[Zona]]&amp;"/"&amp;Tbl_Precio_Techo[[#This Row],[Item]]</f>
        <v>1/2.33</v>
      </c>
      <c r="AH135" s="1" t="s">
        <v>131</v>
      </c>
      <c r="AI135" s="1" t="s">
        <v>124</v>
      </c>
      <c r="AJ135" s="1" t="s">
        <v>35</v>
      </c>
      <c r="AL135" s="1">
        <f>COUNTIF(Tbl_Precio_Techo[EQUIPO REDES],Tbl_Precio_Techo[[#This Row],[EQUIPO REDES]])</f>
        <v>4</v>
      </c>
      <c r="AM135" s="1">
        <v>901700</v>
      </c>
      <c r="AN135" s="1">
        <v>9281811.0066666659</v>
      </c>
      <c r="AO135" s="1">
        <v>901700</v>
      </c>
      <c r="AP135" s="1">
        <v>9281811.0066666659</v>
      </c>
      <c r="AQ135" s="1">
        <f>Tbl_Precio_Techo[[#This Row],[PT INSTALACION / EQUIPO]]</f>
        <v>901700</v>
      </c>
      <c r="AR135" s="1">
        <f>Tbl_Precio_Techo[[#This Row],[PT VR UN MENSUAL IVA]]</f>
        <v>9281811.0066666659</v>
      </c>
    </row>
    <row r="136" spans="28:44" x14ac:dyDescent="0.25">
      <c r="AB136" s="1" t="s">
        <v>125</v>
      </c>
      <c r="AC136" s="1" t="s">
        <v>133</v>
      </c>
      <c r="AD136" s="1">
        <v>901700</v>
      </c>
      <c r="AE136" s="1">
        <v>7668190.0199999996</v>
      </c>
      <c r="AF136" s="1">
        <v>1</v>
      </c>
      <c r="AG136" s="1" t="str">
        <f>Tbl_Precio_Techo[[#This Row],[Zona]]&amp;"/"&amp;Tbl_Precio_Techo[[#This Row],[Item]]</f>
        <v>1/2.34</v>
      </c>
      <c r="AH136" s="1" t="s">
        <v>134</v>
      </c>
      <c r="AI136" s="1" t="s">
        <v>125</v>
      </c>
      <c r="AJ136" s="1" t="s">
        <v>35</v>
      </c>
      <c r="AL136" s="1">
        <f>COUNTIF(Tbl_Precio_Techo[EQUIPO REDES],Tbl_Precio_Techo[[#This Row],[EQUIPO REDES]])</f>
        <v>4</v>
      </c>
      <c r="AM136" s="1">
        <v>901700</v>
      </c>
      <c r="AN136" s="1">
        <v>7668190.0199999996</v>
      </c>
      <c r="AO136" s="1">
        <v>901700</v>
      </c>
      <c r="AP136" s="1">
        <v>7668190.0199999996</v>
      </c>
      <c r="AQ136" s="1">
        <f>Tbl_Precio_Techo[[#This Row],[PT INSTALACION / EQUIPO]]</f>
        <v>901700</v>
      </c>
      <c r="AR136" s="1">
        <f>Tbl_Precio_Techo[[#This Row],[PT VR UN MENSUAL IVA]]</f>
        <v>7668190.0199999996</v>
      </c>
    </row>
    <row r="137" spans="28:44" x14ac:dyDescent="0.25">
      <c r="AB137" s="1" t="s">
        <v>127</v>
      </c>
      <c r="AC137" s="1" t="s">
        <v>135</v>
      </c>
      <c r="AD137" s="1">
        <v>901700</v>
      </c>
      <c r="AE137" s="1">
        <v>10258122.953333333</v>
      </c>
      <c r="AF137" s="1">
        <v>1</v>
      </c>
      <c r="AG137" s="1" t="str">
        <f>Tbl_Precio_Techo[[#This Row],[Zona]]&amp;"/"&amp;Tbl_Precio_Techo[[#This Row],[Item]]</f>
        <v>1/2.35</v>
      </c>
      <c r="AH137" s="1" t="s">
        <v>136</v>
      </c>
      <c r="AI137" s="1" t="s">
        <v>127</v>
      </c>
      <c r="AJ137" s="1" t="s">
        <v>35</v>
      </c>
      <c r="AL137" s="1">
        <f>COUNTIF(Tbl_Precio_Techo[EQUIPO REDES],Tbl_Precio_Techo[[#This Row],[EQUIPO REDES]])</f>
        <v>4</v>
      </c>
      <c r="AM137" s="1">
        <v>901700</v>
      </c>
      <c r="AN137" s="1">
        <v>10258122.953333333</v>
      </c>
      <c r="AO137" s="1">
        <v>901700</v>
      </c>
      <c r="AP137" s="1">
        <v>10258122.953333333</v>
      </c>
      <c r="AQ137" s="1">
        <f>Tbl_Precio_Techo[[#This Row],[PT INSTALACION / EQUIPO]]</f>
        <v>901700</v>
      </c>
      <c r="AR137" s="1">
        <f>Tbl_Precio_Techo[[#This Row],[PT VR UN MENSUAL IVA]]</f>
        <v>10258122.953333333</v>
      </c>
    </row>
    <row r="138" spans="28:44" x14ac:dyDescent="0.25">
      <c r="AB138" s="1" t="s">
        <v>129</v>
      </c>
      <c r="AC138" s="1" t="s">
        <v>137</v>
      </c>
      <c r="AD138" s="1">
        <v>901700</v>
      </c>
      <c r="AE138" s="1">
        <v>8543809.4433333334</v>
      </c>
      <c r="AF138" s="1">
        <v>1</v>
      </c>
      <c r="AG138" s="1" t="str">
        <f>Tbl_Precio_Techo[[#This Row],[Zona]]&amp;"/"&amp;Tbl_Precio_Techo[[#This Row],[Item]]</f>
        <v>1/2.36</v>
      </c>
      <c r="AH138" s="1" t="s">
        <v>138</v>
      </c>
      <c r="AI138" s="1" t="s">
        <v>129</v>
      </c>
      <c r="AJ138" s="1" t="s">
        <v>35</v>
      </c>
      <c r="AL138" s="1">
        <f>COUNTIF(Tbl_Precio_Techo[EQUIPO REDES],Tbl_Precio_Techo[[#This Row],[EQUIPO REDES]])</f>
        <v>4</v>
      </c>
      <c r="AM138" s="1">
        <v>901700</v>
      </c>
      <c r="AN138" s="1">
        <v>8543809.4433333334</v>
      </c>
      <c r="AO138" s="1">
        <v>901700</v>
      </c>
      <c r="AP138" s="1">
        <v>8543809.4433333334</v>
      </c>
      <c r="AQ138" s="1">
        <f>Tbl_Precio_Techo[[#This Row],[PT INSTALACION / EQUIPO]]</f>
        <v>901700</v>
      </c>
      <c r="AR138" s="1">
        <f>Tbl_Precio_Techo[[#This Row],[PT VR UN MENSUAL IVA]]</f>
        <v>8543809.4433333334</v>
      </c>
    </row>
    <row r="139" spans="28:44" x14ac:dyDescent="0.25">
      <c r="AB139" s="1" t="s">
        <v>131</v>
      </c>
      <c r="AC139" s="1" t="s">
        <v>139</v>
      </c>
      <c r="AD139" s="1">
        <v>901700</v>
      </c>
      <c r="AE139" s="1">
        <v>11282532.073333332</v>
      </c>
      <c r="AF139" s="1">
        <v>1</v>
      </c>
      <c r="AG139" s="1" t="str">
        <f>Tbl_Precio_Techo[[#This Row],[Zona]]&amp;"/"&amp;Tbl_Precio_Techo[[#This Row],[Item]]</f>
        <v>1/2.37</v>
      </c>
      <c r="AH139" s="1" t="s">
        <v>140</v>
      </c>
      <c r="AI139" s="1" t="s">
        <v>131</v>
      </c>
      <c r="AJ139" s="1" t="s">
        <v>35</v>
      </c>
      <c r="AL139" s="1">
        <f>COUNTIF(Tbl_Precio_Techo[EQUIPO REDES],Tbl_Precio_Techo[[#This Row],[EQUIPO REDES]])</f>
        <v>4</v>
      </c>
      <c r="AM139" s="1">
        <v>901700</v>
      </c>
      <c r="AN139" s="1">
        <v>11282532.073333332</v>
      </c>
      <c r="AO139" s="1">
        <v>901700</v>
      </c>
      <c r="AP139" s="1">
        <v>11282532.073333332</v>
      </c>
      <c r="AQ139" s="1">
        <f>Tbl_Precio_Techo[[#This Row],[PT INSTALACION / EQUIPO]]</f>
        <v>901700</v>
      </c>
      <c r="AR139" s="1">
        <f>Tbl_Precio_Techo[[#This Row],[PT VR UN MENSUAL IVA]]</f>
        <v>11282532.073333332</v>
      </c>
    </row>
    <row r="140" spans="28:44" x14ac:dyDescent="0.25">
      <c r="AB140" s="1" t="s">
        <v>134</v>
      </c>
      <c r="AC140" s="1" t="s">
        <v>141</v>
      </c>
      <c r="AD140" s="1">
        <v>761700</v>
      </c>
      <c r="AE140" s="1">
        <v>9405688.3966666665</v>
      </c>
      <c r="AF140" s="1">
        <v>1</v>
      </c>
      <c r="AG140" s="1" t="str">
        <f>Tbl_Precio_Techo[[#This Row],[Zona]]&amp;"/"&amp;Tbl_Precio_Techo[[#This Row],[Item]]</f>
        <v>1/2.38</v>
      </c>
      <c r="AH140" s="1" t="s">
        <v>142</v>
      </c>
      <c r="AI140" s="1" t="s">
        <v>134</v>
      </c>
      <c r="AJ140" s="1" t="s">
        <v>35</v>
      </c>
      <c r="AL140" s="1">
        <f>COUNTIF(Tbl_Precio_Techo[EQUIPO REDES],Tbl_Precio_Techo[[#This Row],[EQUIPO REDES]])</f>
        <v>4</v>
      </c>
      <c r="AM140" s="1">
        <v>761700</v>
      </c>
      <c r="AN140" s="1">
        <v>9405688.3966666665</v>
      </c>
      <c r="AO140" s="1">
        <v>761700</v>
      </c>
      <c r="AP140" s="1">
        <v>9405688.3966666665</v>
      </c>
      <c r="AQ140" s="1">
        <f>Tbl_Precio_Techo[[#This Row],[PT INSTALACION / EQUIPO]]</f>
        <v>761700</v>
      </c>
      <c r="AR140" s="1">
        <f>Tbl_Precio_Techo[[#This Row],[PT VR UN MENSUAL IVA]]</f>
        <v>9405688.3966666665</v>
      </c>
    </row>
    <row r="141" spans="28:44" x14ac:dyDescent="0.25">
      <c r="AB141" s="1" t="s">
        <v>136</v>
      </c>
      <c r="AC141" s="1" t="s">
        <v>143</v>
      </c>
      <c r="AD141" s="1">
        <v>901700</v>
      </c>
      <c r="AE141" s="1">
        <v>13741190.213333333</v>
      </c>
      <c r="AF141" s="1">
        <v>1</v>
      </c>
      <c r="AG141" s="1" t="str">
        <f>Tbl_Precio_Techo[[#This Row],[Zona]]&amp;"/"&amp;Tbl_Precio_Techo[[#This Row],[Item]]</f>
        <v>1/2.39</v>
      </c>
      <c r="AH141" s="1" t="s">
        <v>144</v>
      </c>
      <c r="AI141" s="1" t="s">
        <v>136</v>
      </c>
      <c r="AJ141" s="1" t="s">
        <v>35</v>
      </c>
      <c r="AL141" s="1">
        <f>COUNTIF(Tbl_Precio_Techo[EQUIPO REDES],Tbl_Precio_Techo[[#This Row],[EQUIPO REDES]])</f>
        <v>4</v>
      </c>
      <c r="AM141" s="1">
        <v>901700</v>
      </c>
      <c r="AN141" s="1">
        <v>13741190.213333333</v>
      </c>
      <c r="AO141" s="1">
        <v>901700</v>
      </c>
      <c r="AP141" s="1">
        <v>13741190.213333333</v>
      </c>
      <c r="AQ141" s="1">
        <f>Tbl_Precio_Techo[[#This Row],[PT INSTALACION / EQUIPO]]</f>
        <v>901700</v>
      </c>
      <c r="AR141" s="1">
        <f>Tbl_Precio_Techo[[#This Row],[PT VR UN MENSUAL IVA]]</f>
        <v>13741190.213333333</v>
      </c>
    </row>
    <row r="142" spans="28:44" x14ac:dyDescent="0.25">
      <c r="AB142" s="1" t="s">
        <v>138</v>
      </c>
      <c r="AC142" s="1" t="s">
        <v>146</v>
      </c>
      <c r="AD142" s="1">
        <v>901700</v>
      </c>
      <c r="AE142" s="1">
        <v>11899072.076666668</v>
      </c>
      <c r="AF142" s="1">
        <v>1</v>
      </c>
      <c r="AG142" s="1" t="str">
        <f>Tbl_Precio_Techo[[#This Row],[Zona]]&amp;"/"&amp;Tbl_Precio_Techo[[#This Row],[Item]]</f>
        <v>1/2.40</v>
      </c>
      <c r="AH142" s="1" t="s">
        <v>147</v>
      </c>
      <c r="AI142" s="1" t="s">
        <v>138</v>
      </c>
      <c r="AJ142" s="1" t="s">
        <v>35</v>
      </c>
      <c r="AL142" s="1">
        <f>COUNTIF(Tbl_Precio_Techo[EQUIPO REDES],Tbl_Precio_Techo[[#This Row],[EQUIPO REDES]])</f>
        <v>4</v>
      </c>
      <c r="AM142" s="1">
        <v>901700</v>
      </c>
      <c r="AN142" s="1">
        <v>11899072.076666668</v>
      </c>
      <c r="AO142" s="1">
        <v>901700</v>
      </c>
      <c r="AP142" s="1">
        <v>11899072.076666668</v>
      </c>
      <c r="AQ142" s="1">
        <f>Tbl_Precio_Techo[[#This Row],[PT INSTALACION / EQUIPO]]</f>
        <v>901700</v>
      </c>
      <c r="AR142" s="1">
        <f>Tbl_Precio_Techo[[#This Row],[PT VR UN MENSUAL IVA]]</f>
        <v>11899072.076666668</v>
      </c>
    </row>
    <row r="143" spans="28:44" x14ac:dyDescent="0.25">
      <c r="AB143" s="1" t="s">
        <v>148</v>
      </c>
      <c r="AC143" s="1" t="s">
        <v>149</v>
      </c>
      <c r="AD143" s="1">
        <v>2147500</v>
      </c>
      <c r="AE143" s="1">
        <v>4912811.8533333335</v>
      </c>
      <c r="AF143" s="1">
        <v>1</v>
      </c>
      <c r="AG143" s="1" t="str">
        <f>Tbl_Precio_Techo[[#This Row],[Zona]]&amp;"/"&amp;Tbl_Precio_Techo[[#This Row],[Item]]</f>
        <v>1/3.1</v>
      </c>
      <c r="AH143" s="1" t="s">
        <v>148</v>
      </c>
      <c r="AI143" s="1" t="s">
        <v>148</v>
      </c>
      <c r="AJ143" s="1" t="s">
        <v>35</v>
      </c>
      <c r="AL143" s="1">
        <f>COUNTIF(Tbl_Precio_Techo[EQUIPO REDES],Tbl_Precio_Techo[[#This Row],[EQUIPO REDES]])</f>
        <v>4</v>
      </c>
      <c r="AM143" s="1">
        <v>2147500</v>
      </c>
      <c r="AN143" s="1">
        <v>4912811.8533333335</v>
      </c>
      <c r="AO143" s="1">
        <v>2147500</v>
      </c>
      <c r="AP143" s="1">
        <v>4912811.8533333335</v>
      </c>
      <c r="AQ143" s="1">
        <f>Tbl_Precio_Techo[[#This Row],[PT INSTALACION / EQUIPO]]</f>
        <v>2147500</v>
      </c>
      <c r="AR143" s="1">
        <f>Tbl_Precio_Techo[[#This Row],[PT VR UN MENSUAL IVA]]</f>
        <v>4912811.8533333335</v>
      </c>
    </row>
    <row r="144" spans="28:44" x14ac:dyDescent="0.25">
      <c r="AB144" s="1" t="s">
        <v>150</v>
      </c>
      <c r="AC144" s="1" t="s">
        <v>151</v>
      </c>
      <c r="AD144" s="1">
        <v>2147500</v>
      </c>
      <c r="AE144" s="1">
        <v>5499243.2999999998</v>
      </c>
      <c r="AF144" s="1">
        <v>1</v>
      </c>
      <c r="AG144" s="1" t="str">
        <f>Tbl_Precio_Techo[[#This Row],[Zona]]&amp;"/"&amp;Tbl_Precio_Techo[[#This Row],[Item]]</f>
        <v>1/3.2</v>
      </c>
      <c r="AH144" s="1" t="s">
        <v>150</v>
      </c>
      <c r="AI144" s="1" t="s">
        <v>150</v>
      </c>
      <c r="AJ144" s="1" t="s">
        <v>35</v>
      </c>
      <c r="AL144" s="1">
        <f>COUNTIF(Tbl_Precio_Techo[EQUIPO REDES],Tbl_Precio_Techo[[#This Row],[EQUIPO REDES]])</f>
        <v>4</v>
      </c>
      <c r="AM144" s="1">
        <v>2147500</v>
      </c>
      <c r="AN144" s="1">
        <v>5499243.2999999998</v>
      </c>
      <c r="AO144" s="1">
        <v>2147500</v>
      </c>
      <c r="AP144" s="1">
        <v>5499243.2999999998</v>
      </c>
      <c r="AQ144" s="1">
        <f>Tbl_Precio_Techo[[#This Row],[PT INSTALACION / EQUIPO]]</f>
        <v>2147500</v>
      </c>
      <c r="AR144" s="1">
        <f>Tbl_Precio_Techo[[#This Row],[PT VR UN MENSUAL IVA]]</f>
        <v>5499243.2999999998</v>
      </c>
    </row>
    <row r="145" spans="28:44" x14ac:dyDescent="0.25">
      <c r="AB145" s="1" t="s">
        <v>152</v>
      </c>
      <c r="AC145" s="1" t="s">
        <v>153</v>
      </c>
      <c r="AD145" s="1">
        <v>2147500</v>
      </c>
      <c r="AE145" s="1">
        <v>6776693.5533333337</v>
      </c>
      <c r="AF145" s="1">
        <v>1</v>
      </c>
      <c r="AG145" s="1" t="str">
        <f>Tbl_Precio_Techo[[#This Row],[Zona]]&amp;"/"&amp;Tbl_Precio_Techo[[#This Row],[Item]]</f>
        <v>1/3.3</v>
      </c>
      <c r="AH145" s="1" t="s">
        <v>152</v>
      </c>
      <c r="AI145" s="1" t="s">
        <v>152</v>
      </c>
      <c r="AJ145" s="1" t="s">
        <v>35</v>
      </c>
      <c r="AL145" s="1">
        <f>COUNTIF(Tbl_Precio_Techo[EQUIPO REDES],Tbl_Precio_Techo[[#This Row],[EQUIPO REDES]])</f>
        <v>4</v>
      </c>
      <c r="AM145" s="1">
        <v>2147500</v>
      </c>
      <c r="AN145" s="1">
        <v>6776693.5533333337</v>
      </c>
      <c r="AO145" s="1">
        <v>2147500</v>
      </c>
      <c r="AP145" s="1">
        <v>6776693.5533333337</v>
      </c>
      <c r="AQ145" s="1">
        <f>Tbl_Precio_Techo[[#This Row],[PT INSTALACION / EQUIPO]]</f>
        <v>2147500</v>
      </c>
      <c r="AR145" s="1">
        <f>Tbl_Precio_Techo[[#This Row],[PT VR UN MENSUAL IVA]]</f>
        <v>6776693.5533333337</v>
      </c>
    </row>
    <row r="146" spans="28:44" x14ac:dyDescent="0.25">
      <c r="AB146" s="1" t="s">
        <v>155</v>
      </c>
      <c r="AC146" s="1" t="s">
        <v>156</v>
      </c>
      <c r="AD146" s="1">
        <v>2147500</v>
      </c>
      <c r="AE146" s="1">
        <v>7162871.833333333</v>
      </c>
      <c r="AF146" s="1">
        <v>1</v>
      </c>
      <c r="AG146" s="1" t="str">
        <f>Tbl_Precio_Techo[[#This Row],[Zona]]&amp;"/"&amp;Tbl_Precio_Techo[[#This Row],[Item]]</f>
        <v>1/3.4</v>
      </c>
      <c r="AH146" s="1" t="s">
        <v>155</v>
      </c>
      <c r="AI146" s="1" t="s">
        <v>155</v>
      </c>
      <c r="AJ146" s="1" t="s">
        <v>35</v>
      </c>
      <c r="AL146" s="1">
        <f>COUNTIF(Tbl_Precio_Techo[EQUIPO REDES],Tbl_Precio_Techo[[#This Row],[EQUIPO REDES]])</f>
        <v>4</v>
      </c>
      <c r="AM146" s="1">
        <v>2147500</v>
      </c>
      <c r="AN146" s="1">
        <v>7162871.833333333</v>
      </c>
      <c r="AO146" s="1">
        <v>2147500</v>
      </c>
      <c r="AP146" s="1">
        <v>7162871.833333333</v>
      </c>
      <c r="AQ146" s="1">
        <f>Tbl_Precio_Techo[[#This Row],[PT INSTALACION / EQUIPO]]</f>
        <v>2147500</v>
      </c>
      <c r="AR146" s="1">
        <f>Tbl_Precio_Techo[[#This Row],[PT VR UN MENSUAL IVA]]</f>
        <v>7162871.833333333</v>
      </c>
    </row>
    <row r="147" spans="28:44" x14ac:dyDescent="0.25">
      <c r="AB147" s="1" t="s">
        <v>157</v>
      </c>
      <c r="AC147" s="1" t="s">
        <v>158</v>
      </c>
      <c r="AD147" s="1">
        <v>2147500</v>
      </c>
      <c r="AE147" s="1">
        <v>7892704.6333333328</v>
      </c>
      <c r="AF147" s="1">
        <v>1</v>
      </c>
      <c r="AG147" s="1" t="str">
        <f>Tbl_Precio_Techo[[#This Row],[Zona]]&amp;"/"&amp;Tbl_Precio_Techo[[#This Row],[Item]]</f>
        <v>1/3.5</v>
      </c>
      <c r="AH147" s="1" t="s">
        <v>157</v>
      </c>
      <c r="AI147" s="1" t="s">
        <v>157</v>
      </c>
      <c r="AJ147" s="1" t="s">
        <v>35</v>
      </c>
      <c r="AL147" s="1">
        <f>COUNTIF(Tbl_Precio_Techo[EQUIPO REDES],Tbl_Precio_Techo[[#This Row],[EQUIPO REDES]])</f>
        <v>4</v>
      </c>
      <c r="AM147" s="1">
        <v>2147500</v>
      </c>
      <c r="AN147" s="1">
        <v>7892704.6333333328</v>
      </c>
      <c r="AO147" s="1">
        <v>2147500</v>
      </c>
      <c r="AP147" s="1">
        <v>7892704.6333333328</v>
      </c>
      <c r="AQ147" s="1">
        <f>Tbl_Precio_Techo[[#This Row],[PT INSTALACION / EQUIPO]]</f>
        <v>2147500</v>
      </c>
      <c r="AR147" s="1">
        <f>Tbl_Precio_Techo[[#This Row],[PT VR UN MENSUAL IVA]]</f>
        <v>7892704.6333333328</v>
      </c>
    </row>
    <row r="148" spans="28:44" x14ac:dyDescent="0.25">
      <c r="AB148" s="1" t="s">
        <v>160</v>
      </c>
      <c r="AC148" s="1" t="s">
        <v>161</v>
      </c>
      <c r="AD148" s="1">
        <v>2147500</v>
      </c>
      <c r="AE148" s="1">
        <v>9206274.9533333331</v>
      </c>
      <c r="AF148" s="1">
        <v>1</v>
      </c>
      <c r="AG148" s="1" t="str">
        <f>Tbl_Precio_Techo[[#This Row],[Zona]]&amp;"/"&amp;Tbl_Precio_Techo[[#This Row],[Item]]</f>
        <v>1/3.6</v>
      </c>
      <c r="AH148" s="1" t="s">
        <v>160</v>
      </c>
      <c r="AI148" s="1" t="s">
        <v>160</v>
      </c>
      <c r="AJ148" s="1" t="s">
        <v>35</v>
      </c>
      <c r="AL148" s="1">
        <f>COUNTIF(Tbl_Precio_Techo[EQUIPO REDES],Tbl_Precio_Techo[[#This Row],[EQUIPO REDES]])</f>
        <v>4</v>
      </c>
      <c r="AM148" s="1">
        <v>2147500</v>
      </c>
      <c r="AN148" s="1">
        <v>9206274.9533333331</v>
      </c>
      <c r="AO148" s="1">
        <v>2147500</v>
      </c>
      <c r="AP148" s="1">
        <v>9206274.9533333331</v>
      </c>
      <c r="AQ148" s="1">
        <f>Tbl_Precio_Techo[[#This Row],[PT INSTALACION / EQUIPO]]</f>
        <v>2147500</v>
      </c>
      <c r="AR148" s="1">
        <f>Tbl_Precio_Techo[[#This Row],[PT VR UN MENSUAL IVA]]</f>
        <v>9206274.9533333331</v>
      </c>
    </row>
    <row r="149" spans="28:44" x14ac:dyDescent="0.25">
      <c r="AB149" s="1" t="s">
        <v>162</v>
      </c>
      <c r="AC149" s="1" t="s">
        <v>163</v>
      </c>
      <c r="AD149" s="1">
        <v>2147500</v>
      </c>
      <c r="AE149" s="1">
        <v>11274940.433333332</v>
      </c>
      <c r="AF149" s="1">
        <v>1</v>
      </c>
      <c r="AG149" s="1" t="str">
        <f>Tbl_Precio_Techo[[#This Row],[Zona]]&amp;"/"&amp;Tbl_Precio_Techo[[#This Row],[Item]]</f>
        <v>1/3.7</v>
      </c>
      <c r="AH149" s="1" t="s">
        <v>162</v>
      </c>
      <c r="AI149" s="1" t="s">
        <v>162</v>
      </c>
      <c r="AJ149" s="1" t="s">
        <v>35</v>
      </c>
      <c r="AL149" s="1">
        <f>COUNTIF(Tbl_Precio_Techo[EQUIPO REDES],Tbl_Precio_Techo[[#This Row],[EQUIPO REDES]])</f>
        <v>4</v>
      </c>
      <c r="AM149" s="1">
        <v>2147500</v>
      </c>
      <c r="AN149" s="1">
        <v>11274940.433333332</v>
      </c>
      <c r="AO149" s="1">
        <v>2147500</v>
      </c>
      <c r="AP149" s="1">
        <v>11274940.433333332</v>
      </c>
      <c r="AQ149" s="1">
        <f>Tbl_Precio_Techo[[#This Row],[PT INSTALACION / EQUIPO]]</f>
        <v>2147500</v>
      </c>
      <c r="AR149" s="1">
        <f>Tbl_Precio_Techo[[#This Row],[PT VR UN MENSUAL IVA]]</f>
        <v>11274940.433333332</v>
      </c>
    </row>
    <row r="150" spans="28:44" x14ac:dyDescent="0.25">
      <c r="AB150" s="1" t="s">
        <v>165</v>
      </c>
      <c r="AC150" s="1" t="s">
        <v>166</v>
      </c>
      <c r="AD150" s="1">
        <v>2147500</v>
      </c>
      <c r="AE150" s="1">
        <v>13610570.166666666</v>
      </c>
      <c r="AF150" s="1">
        <v>1</v>
      </c>
      <c r="AG150" s="1" t="str">
        <f>Tbl_Precio_Techo[[#This Row],[Zona]]&amp;"/"&amp;Tbl_Precio_Techo[[#This Row],[Item]]</f>
        <v>1/3.8</v>
      </c>
      <c r="AH150" s="1" t="s">
        <v>165</v>
      </c>
      <c r="AI150" s="1" t="s">
        <v>165</v>
      </c>
      <c r="AJ150" s="1" t="s">
        <v>35</v>
      </c>
      <c r="AL150" s="1">
        <f>COUNTIF(Tbl_Precio_Techo[EQUIPO REDES],Tbl_Precio_Techo[[#This Row],[EQUIPO REDES]])</f>
        <v>4</v>
      </c>
      <c r="AM150" s="1">
        <v>2147500</v>
      </c>
      <c r="AN150" s="1">
        <v>13610570.166666666</v>
      </c>
      <c r="AO150" s="1">
        <v>2147500</v>
      </c>
      <c r="AP150" s="1">
        <v>13610570.166666666</v>
      </c>
      <c r="AQ150" s="1">
        <f>Tbl_Precio_Techo[[#This Row],[PT INSTALACION / EQUIPO]]</f>
        <v>2147500</v>
      </c>
      <c r="AR150" s="1">
        <f>Tbl_Precio_Techo[[#This Row],[PT VR UN MENSUAL IVA]]</f>
        <v>13610570.166666666</v>
      </c>
    </row>
    <row r="151" spans="28:44" x14ac:dyDescent="0.25">
      <c r="AB151" s="1" t="s">
        <v>167</v>
      </c>
      <c r="AC151" s="1" t="s">
        <v>168</v>
      </c>
      <c r="AD151" s="1">
        <v>5675000</v>
      </c>
      <c r="AE151" s="1">
        <v>2921480.0333333332</v>
      </c>
      <c r="AF151" s="1">
        <v>1</v>
      </c>
      <c r="AG151" s="1" t="str">
        <f>Tbl_Precio_Techo[[#This Row],[Zona]]&amp;"/"&amp;Tbl_Precio_Techo[[#This Row],[Item]]</f>
        <v>1/4.1</v>
      </c>
      <c r="AH151" s="1" t="s">
        <v>167</v>
      </c>
      <c r="AI151" s="1" t="s">
        <v>167</v>
      </c>
      <c r="AJ151" s="1" t="s">
        <v>35</v>
      </c>
      <c r="AL151" s="1">
        <f>COUNTIF(Tbl_Precio_Techo[EQUIPO REDES],Tbl_Precio_Techo[[#This Row],[EQUIPO REDES]])</f>
        <v>4</v>
      </c>
      <c r="AM151" s="1">
        <v>5675000</v>
      </c>
      <c r="AN151" s="1">
        <v>2921480.0333333332</v>
      </c>
      <c r="AO151" s="1">
        <v>5675000</v>
      </c>
      <c r="AP151" s="1">
        <v>2921480.0333333332</v>
      </c>
      <c r="AQ151" s="1">
        <f>Tbl_Precio_Techo[[#This Row],[PT INSTALACION / EQUIPO]]</f>
        <v>5675000</v>
      </c>
      <c r="AR151" s="1">
        <f>Tbl_Precio_Techo[[#This Row],[PT VR UN MENSUAL IVA]]</f>
        <v>2921480.0333333332</v>
      </c>
    </row>
    <row r="152" spans="28:44" x14ac:dyDescent="0.25">
      <c r="AB152" s="1" t="s">
        <v>169</v>
      </c>
      <c r="AC152" s="1" t="s">
        <v>170</v>
      </c>
      <c r="AD152" s="1">
        <v>5675000</v>
      </c>
      <c r="AE152" s="1">
        <v>3817058.8666666667</v>
      </c>
      <c r="AF152" s="1">
        <v>1</v>
      </c>
      <c r="AG152" s="1" t="str">
        <f>Tbl_Precio_Techo[[#This Row],[Zona]]&amp;"/"&amp;Tbl_Precio_Techo[[#This Row],[Item]]</f>
        <v>1/4.2</v>
      </c>
      <c r="AH152" s="1" t="s">
        <v>169</v>
      </c>
      <c r="AI152" s="1" t="s">
        <v>169</v>
      </c>
      <c r="AJ152" s="1" t="s">
        <v>35</v>
      </c>
      <c r="AL152" s="1">
        <f>COUNTIF(Tbl_Precio_Techo[EQUIPO REDES],Tbl_Precio_Techo[[#This Row],[EQUIPO REDES]])</f>
        <v>4</v>
      </c>
      <c r="AM152" s="1">
        <v>5675000</v>
      </c>
      <c r="AN152" s="1">
        <v>3817058.8666666667</v>
      </c>
      <c r="AO152" s="1">
        <v>5675000</v>
      </c>
      <c r="AP152" s="1">
        <v>3817058.8666666667</v>
      </c>
      <c r="AQ152" s="1">
        <f>Tbl_Precio_Techo[[#This Row],[PT INSTALACION / EQUIPO]]</f>
        <v>5675000</v>
      </c>
      <c r="AR152" s="1">
        <f>Tbl_Precio_Techo[[#This Row],[PT VR UN MENSUAL IVA]]</f>
        <v>3817058.8666666667</v>
      </c>
    </row>
    <row r="153" spans="28:44" x14ac:dyDescent="0.25">
      <c r="AB153" s="1" t="s">
        <v>171</v>
      </c>
      <c r="AC153" s="1" t="s">
        <v>172</v>
      </c>
      <c r="AD153" s="1">
        <v>5675000</v>
      </c>
      <c r="AE153" s="1">
        <v>3502272</v>
      </c>
      <c r="AF153" s="1">
        <v>1</v>
      </c>
      <c r="AG153" s="1" t="str">
        <f>Tbl_Precio_Techo[[#This Row],[Zona]]&amp;"/"&amp;Tbl_Precio_Techo[[#This Row],[Item]]</f>
        <v>1/4.3</v>
      </c>
      <c r="AH153" s="1" t="s">
        <v>171</v>
      </c>
      <c r="AI153" s="1" t="s">
        <v>171</v>
      </c>
      <c r="AJ153" s="1" t="s">
        <v>35</v>
      </c>
      <c r="AL153" s="1">
        <f>COUNTIF(Tbl_Precio_Techo[EQUIPO REDES],Tbl_Precio_Techo[[#This Row],[EQUIPO REDES]])</f>
        <v>4</v>
      </c>
      <c r="AM153" s="1">
        <v>5675000</v>
      </c>
      <c r="AN153" s="1">
        <v>3502272</v>
      </c>
      <c r="AO153" s="1">
        <v>5675000</v>
      </c>
      <c r="AP153" s="1">
        <v>3502272</v>
      </c>
      <c r="AQ153" s="1">
        <f>Tbl_Precio_Techo[[#This Row],[PT INSTALACION / EQUIPO]]</f>
        <v>5675000</v>
      </c>
      <c r="AR153" s="1">
        <f>Tbl_Precio_Techo[[#This Row],[PT VR UN MENSUAL IVA]]</f>
        <v>3502272</v>
      </c>
    </row>
    <row r="154" spans="28:44" x14ac:dyDescent="0.25">
      <c r="AB154" s="1" t="s">
        <v>173</v>
      </c>
      <c r="AC154" s="1" t="s">
        <v>174</v>
      </c>
      <c r="AD154" s="1">
        <v>5675000</v>
      </c>
      <c r="AE154" s="1">
        <v>13245396.966666667</v>
      </c>
      <c r="AF154" s="1">
        <v>1</v>
      </c>
      <c r="AG154" s="1" t="str">
        <f>Tbl_Precio_Techo[[#This Row],[Zona]]&amp;"/"&amp;Tbl_Precio_Techo[[#This Row],[Item]]</f>
        <v>1/4.4</v>
      </c>
      <c r="AH154" s="1" t="s">
        <v>173</v>
      </c>
      <c r="AI154" s="1" t="s">
        <v>173</v>
      </c>
      <c r="AJ154" s="1" t="s">
        <v>35</v>
      </c>
      <c r="AL154" s="1">
        <f>COUNTIF(Tbl_Precio_Techo[EQUIPO REDES],Tbl_Precio_Techo[[#This Row],[EQUIPO REDES]])</f>
        <v>4</v>
      </c>
      <c r="AM154" s="1">
        <v>5675000</v>
      </c>
      <c r="AN154" s="1">
        <v>13245396.966666667</v>
      </c>
      <c r="AO154" s="1">
        <v>5675000</v>
      </c>
      <c r="AP154" s="1">
        <v>13245396.966666667</v>
      </c>
      <c r="AQ154" s="1">
        <f>Tbl_Precio_Techo[[#This Row],[PT INSTALACION / EQUIPO]]</f>
        <v>5675000</v>
      </c>
      <c r="AR154" s="1">
        <f>Tbl_Precio_Techo[[#This Row],[PT VR UN MENSUAL IVA]]</f>
        <v>13245396.966666667</v>
      </c>
    </row>
    <row r="155" spans="28:44" x14ac:dyDescent="0.25">
      <c r="AB155" s="1" t="s">
        <v>175</v>
      </c>
      <c r="AC155" s="1" t="s">
        <v>176</v>
      </c>
      <c r="AD155" s="1">
        <v>5675000</v>
      </c>
      <c r="AE155" s="1">
        <v>24246543.699999999</v>
      </c>
      <c r="AF155" s="1">
        <v>1</v>
      </c>
      <c r="AG155" s="1" t="str">
        <f>Tbl_Precio_Techo[[#This Row],[Zona]]&amp;"/"&amp;Tbl_Precio_Techo[[#This Row],[Item]]</f>
        <v>1/4.5</v>
      </c>
      <c r="AH155" s="1" t="s">
        <v>175</v>
      </c>
      <c r="AI155" s="1" t="s">
        <v>175</v>
      </c>
      <c r="AJ155" s="1" t="s">
        <v>35</v>
      </c>
      <c r="AL155" s="1">
        <f>COUNTIF(Tbl_Precio_Techo[EQUIPO REDES],Tbl_Precio_Techo[[#This Row],[EQUIPO REDES]])</f>
        <v>4</v>
      </c>
      <c r="AM155" s="1">
        <v>5675000</v>
      </c>
      <c r="AN155" s="1">
        <v>24246543.699999999</v>
      </c>
      <c r="AO155" s="1">
        <v>5675000</v>
      </c>
      <c r="AP155" s="1">
        <v>24246543.699999999</v>
      </c>
      <c r="AQ155" s="1">
        <f>Tbl_Precio_Techo[[#This Row],[PT INSTALACION / EQUIPO]]</f>
        <v>5675000</v>
      </c>
      <c r="AR155" s="1">
        <f>Tbl_Precio_Techo[[#This Row],[PT VR UN MENSUAL IVA]]</f>
        <v>24246543.699999999</v>
      </c>
    </row>
    <row r="156" spans="28:44" x14ac:dyDescent="0.25">
      <c r="AB156" s="1" t="s">
        <v>177</v>
      </c>
      <c r="AC156" s="1" t="s">
        <v>178</v>
      </c>
      <c r="AD156" s="1">
        <v>761700</v>
      </c>
      <c r="AE156" s="1">
        <v>798762.01333333331</v>
      </c>
      <c r="AF156" s="1">
        <v>1</v>
      </c>
      <c r="AG156" s="1" t="str">
        <f>Tbl_Precio_Techo[[#This Row],[Zona]]&amp;"/"&amp;Tbl_Precio_Techo[[#This Row],[Item]]</f>
        <v>1/5.1</v>
      </c>
      <c r="AH156" s="1" t="s">
        <v>177</v>
      </c>
      <c r="AI156" s="1" t="s">
        <v>177</v>
      </c>
      <c r="AJ156" s="1" t="s">
        <v>35</v>
      </c>
      <c r="AL156" s="1">
        <f>COUNTIF(Tbl_Precio_Techo[EQUIPO REDES],Tbl_Precio_Techo[[#This Row],[EQUIPO REDES]])</f>
        <v>4</v>
      </c>
      <c r="AM156" s="1">
        <v>761700</v>
      </c>
      <c r="AN156" s="1">
        <v>798762.01333333331</v>
      </c>
      <c r="AO156" s="1">
        <v>761700</v>
      </c>
      <c r="AP156" s="1">
        <v>798762.01333333331</v>
      </c>
      <c r="AQ156" s="1">
        <f>Tbl_Precio_Techo[[#This Row],[PT INSTALACION / EQUIPO]]</f>
        <v>761700</v>
      </c>
      <c r="AR156" s="1">
        <f>Tbl_Precio_Techo[[#This Row],[PT VR UN MENSUAL IVA]]</f>
        <v>798762.01333333331</v>
      </c>
    </row>
    <row r="157" spans="28:44" x14ac:dyDescent="0.25">
      <c r="AB157" s="1" t="s">
        <v>179</v>
      </c>
      <c r="AC157" s="1" t="s">
        <v>39</v>
      </c>
      <c r="AD157" s="1">
        <v>761700</v>
      </c>
      <c r="AE157" s="1">
        <v>1461737.9400000002</v>
      </c>
      <c r="AF157" s="1">
        <v>1</v>
      </c>
      <c r="AG157" s="1" t="str">
        <f>Tbl_Precio_Techo[[#This Row],[Zona]]&amp;"/"&amp;Tbl_Precio_Techo[[#This Row],[Item]]</f>
        <v>1/5.2</v>
      </c>
      <c r="AH157" s="1" t="s">
        <v>179</v>
      </c>
      <c r="AI157" s="1" t="s">
        <v>179</v>
      </c>
      <c r="AJ157" s="1" t="s">
        <v>35</v>
      </c>
      <c r="AL157" s="1">
        <f>COUNTIF(Tbl_Precio_Techo[EQUIPO REDES],Tbl_Precio_Techo[[#This Row],[EQUIPO REDES]])</f>
        <v>4</v>
      </c>
      <c r="AM157" s="1">
        <v>761700</v>
      </c>
      <c r="AN157" s="1">
        <v>1461737.9400000002</v>
      </c>
      <c r="AO157" s="1">
        <v>761700</v>
      </c>
      <c r="AP157" s="1">
        <v>1461737.9400000002</v>
      </c>
      <c r="AQ157" s="1">
        <f>Tbl_Precio_Techo[[#This Row],[PT INSTALACION / EQUIPO]]</f>
        <v>761700</v>
      </c>
      <c r="AR157" s="1">
        <f>Tbl_Precio_Techo[[#This Row],[PT VR UN MENSUAL IVA]]</f>
        <v>1461737.9400000002</v>
      </c>
    </row>
    <row r="158" spans="28:44" x14ac:dyDescent="0.25">
      <c r="AB158" s="1" t="s">
        <v>180</v>
      </c>
      <c r="AC158" s="1" t="s">
        <v>181</v>
      </c>
      <c r="AD158" s="1">
        <v>761700</v>
      </c>
      <c r="AE158" s="1">
        <v>985581.94000000006</v>
      </c>
      <c r="AF158" s="1">
        <v>1</v>
      </c>
      <c r="AG158" s="1" t="str">
        <f>Tbl_Precio_Techo[[#This Row],[Zona]]&amp;"/"&amp;Tbl_Precio_Techo[[#This Row],[Item]]</f>
        <v>1/5.3</v>
      </c>
      <c r="AH158" s="1" t="s">
        <v>180</v>
      </c>
      <c r="AI158" s="1" t="s">
        <v>180</v>
      </c>
      <c r="AJ158" s="1" t="s">
        <v>35</v>
      </c>
      <c r="AL158" s="1">
        <f>COUNTIF(Tbl_Precio_Techo[EQUIPO REDES],Tbl_Precio_Techo[[#This Row],[EQUIPO REDES]])</f>
        <v>4</v>
      </c>
      <c r="AM158" s="1">
        <v>761700</v>
      </c>
      <c r="AN158" s="1">
        <v>985581.94000000006</v>
      </c>
      <c r="AO158" s="1">
        <v>761700</v>
      </c>
      <c r="AP158" s="1">
        <v>985581.94000000006</v>
      </c>
      <c r="AQ158" s="1">
        <f>Tbl_Precio_Techo[[#This Row],[PT INSTALACION / EQUIPO]]</f>
        <v>761700</v>
      </c>
      <c r="AR158" s="1">
        <f>Tbl_Precio_Techo[[#This Row],[PT VR UN MENSUAL IVA]]</f>
        <v>985581.94000000006</v>
      </c>
    </row>
    <row r="159" spans="28:44" x14ac:dyDescent="0.25">
      <c r="AB159" s="1" t="s">
        <v>35</v>
      </c>
      <c r="AC159" s="1" t="s">
        <v>182</v>
      </c>
      <c r="AD159" s="1">
        <v>761700</v>
      </c>
      <c r="AE159" s="1">
        <v>1442451.5</v>
      </c>
      <c r="AF159" s="1">
        <v>1</v>
      </c>
      <c r="AG159" s="1" t="str">
        <f>Tbl_Precio_Techo[[#This Row],[Zona]]&amp;"/"&amp;Tbl_Precio_Techo[[#This Row],[Item]]</f>
        <v>1/</v>
      </c>
      <c r="AH159" s="1" t="s">
        <v>183</v>
      </c>
      <c r="AI159" s="1" t="s">
        <v>35</v>
      </c>
      <c r="AJ159" s="1" t="s">
        <v>63</v>
      </c>
      <c r="AL159" s="1">
        <f>COUNTIF(Tbl_Precio_Techo[EQUIPO REDES],Tbl_Precio_Techo[[#This Row],[EQUIPO REDES]])</f>
        <v>4</v>
      </c>
      <c r="AM159" s="1">
        <v>761700</v>
      </c>
      <c r="AN159" s="1">
        <v>1442451.5</v>
      </c>
      <c r="AO159" s="1">
        <v>761700</v>
      </c>
      <c r="AP159" s="1">
        <v>1442451.5</v>
      </c>
      <c r="AQ159" s="1">
        <f>Tbl_Precio_Techo[[#This Row],[PT INSTALACION / EQUIPO]]</f>
        <v>761700</v>
      </c>
      <c r="AR159" s="1">
        <f>Tbl_Precio_Techo[[#This Row],[PT VR UN MENSUAL IVA]]</f>
        <v>1442451.5</v>
      </c>
    </row>
    <row r="160" spans="28:44" x14ac:dyDescent="0.25">
      <c r="AB160" s="1" t="s">
        <v>183</v>
      </c>
      <c r="AC160" s="1" t="s">
        <v>184</v>
      </c>
      <c r="AD160" s="1">
        <v>761700</v>
      </c>
      <c r="AE160" s="1">
        <v>1624274.6333333335</v>
      </c>
      <c r="AF160" s="1">
        <v>1</v>
      </c>
      <c r="AG160" s="1" t="str">
        <f>Tbl_Precio_Techo[[#This Row],[Zona]]&amp;"/"&amp;Tbl_Precio_Techo[[#This Row],[Item]]</f>
        <v>1/5.4</v>
      </c>
      <c r="AH160" s="1" t="s">
        <v>185</v>
      </c>
      <c r="AI160" s="1" t="s">
        <v>183</v>
      </c>
      <c r="AJ160" s="1" t="s">
        <v>35</v>
      </c>
      <c r="AL160" s="1">
        <f>COUNTIF(Tbl_Precio_Techo[EQUIPO REDES],Tbl_Precio_Techo[[#This Row],[EQUIPO REDES]])</f>
        <v>4</v>
      </c>
      <c r="AM160" s="1">
        <v>761700</v>
      </c>
      <c r="AN160" s="1">
        <v>1624274.6333333335</v>
      </c>
      <c r="AO160" s="1">
        <v>761700</v>
      </c>
      <c r="AP160" s="1">
        <v>1624274.6333333335</v>
      </c>
      <c r="AQ160" s="1">
        <f>Tbl_Precio_Techo[[#This Row],[PT INSTALACION / EQUIPO]]</f>
        <v>761700</v>
      </c>
      <c r="AR160" s="1">
        <f>Tbl_Precio_Techo[[#This Row],[PT VR UN MENSUAL IVA]]</f>
        <v>1624274.6333333335</v>
      </c>
    </row>
    <row r="161" spans="28:44" x14ac:dyDescent="0.25">
      <c r="AB161" s="1" t="s">
        <v>185</v>
      </c>
      <c r="AC161" s="1" t="s">
        <v>186</v>
      </c>
      <c r="AD161" s="1">
        <v>761700</v>
      </c>
      <c r="AE161" s="1">
        <v>1109945.6333333333</v>
      </c>
      <c r="AF161" s="1">
        <v>1</v>
      </c>
      <c r="AG161" s="1" t="str">
        <f>Tbl_Precio_Techo[[#This Row],[Zona]]&amp;"/"&amp;Tbl_Precio_Techo[[#This Row],[Item]]</f>
        <v>1/5.5</v>
      </c>
      <c r="AH161" s="1" t="s">
        <v>187</v>
      </c>
      <c r="AI161" s="1" t="s">
        <v>185</v>
      </c>
      <c r="AJ161" s="1" t="s">
        <v>35</v>
      </c>
      <c r="AL161" s="1">
        <f>COUNTIF(Tbl_Precio_Techo[EQUIPO REDES],Tbl_Precio_Techo[[#This Row],[EQUIPO REDES]])</f>
        <v>4</v>
      </c>
      <c r="AM161" s="1">
        <v>761700</v>
      </c>
      <c r="AN161" s="1">
        <v>1109945.6333333333</v>
      </c>
      <c r="AO161" s="1">
        <v>761700</v>
      </c>
      <c r="AP161" s="1">
        <v>1109945.6333333333</v>
      </c>
      <c r="AQ161" s="1">
        <f>Tbl_Precio_Techo[[#This Row],[PT INSTALACION / EQUIPO]]</f>
        <v>761700</v>
      </c>
      <c r="AR161" s="1">
        <f>Tbl_Precio_Techo[[#This Row],[PT VR UN MENSUAL IVA]]</f>
        <v>1109945.6333333333</v>
      </c>
    </row>
    <row r="162" spans="28:44" x14ac:dyDescent="0.25">
      <c r="AB162" s="1" t="s">
        <v>35</v>
      </c>
      <c r="AC162" s="1" t="s">
        <v>188</v>
      </c>
      <c r="AD162" s="1">
        <v>761700</v>
      </c>
      <c r="AE162" s="1">
        <v>1634130.3333333333</v>
      </c>
      <c r="AF162" s="1">
        <v>1</v>
      </c>
      <c r="AG162" s="1" t="str">
        <f>Tbl_Precio_Techo[[#This Row],[Zona]]&amp;"/"&amp;Tbl_Precio_Techo[[#This Row],[Item]]</f>
        <v>1/</v>
      </c>
      <c r="AH162" s="1" t="s">
        <v>189</v>
      </c>
      <c r="AI162" s="1" t="s">
        <v>35</v>
      </c>
      <c r="AJ162" s="1" t="s">
        <v>63</v>
      </c>
      <c r="AL162" s="1">
        <f>COUNTIF(Tbl_Precio_Techo[EQUIPO REDES],Tbl_Precio_Techo[[#This Row],[EQUIPO REDES]])</f>
        <v>4</v>
      </c>
      <c r="AM162" s="1">
        <v>761700</v>
      </c>
      <c r="AN162" s="1">
        <v>1634130.3333333333</v>
      </c>
      <c r="AO162" s="1">
        <v>761700</v>
      </c>
      <c r="AP162" s="1">
        <v>1634130.3333333333</v>
      </c>
      <c r="AQ162" s="1">
        <f>Tbl_Precio_Techo[[#This Row],[PT INSTALACION / EQUIPO]]</f>
        <v>761700</v>
      </c>
      <c r="AR162" s="1">
        <f>Tbl_Precio_Techo[[#This Row],[PT VR UN MENSUAL IVA]]</f>
        <v>1634130.3333333333</v>
      </c>
    </row>
    <row r="163" spans="28:44" x14ac:dyDescent="0.25">
      <c r="AB163" s="1" t="s">
        <v>187</v>
      </c>
      <c r="AC163" s="1" t="s">
        <v>42</v>
      </c>
      <c r="AD163" s="1">
        <v>761700</v>
      </c>
      <c r="AE163" s="1">
        <v>2118376.56</v>
      </c>
      <c r="AF163" s="1">
        <v>1</v>
      </c>
      <c r="AG163" s="1" t="str">
        <f>Tbl_Precio_Techo[[#This Row],[Zona]]&amp;"/"&amp;Tbl_Precio_Techo[[#This Row],[Item]]</f>
        <v>1/5.6</v>
      </c>
      <c r="AH163" s="1" t="s">
        <v>190</v>
      </c>
      <c r="AI163" s="1" t="s">
        <v>187</v>
      </c>
      <c r="AJ163" s="1" t="s">
        <v>35</v>
      </c>
      <c r="AL163" s="1">
        <f>COUNTIF(Tbl_Precio_Techo[EQUIPO REDES],Tbl_Precio_Techo[[#This Row],[EQUIPO REDES]])</f>
        <v>4</v>
      </c>
      <c r="AM163" s="1">
        <v>761700</v>
      </c>
      <c r="AN163" s="1">
        <v>2118376.56</v>
      </c>
      <c r="AO163" s="1">
        <v>761700</v>
      </c>
      <c r="AP163" s="1">
        <v>2118376.56</v>
      </c>
      <c r="AQ163" s="1">
        <f>Tbl_Precio_Techo[[#This Row],[PT INSTALACION / EQUIPO]]</f>
        <v>761700</v>
      </c>
      <c r="AR163" s="1">
        <f>Tbl_Precio_Techo[[#This Row],[PT VR UN MENSUAL IVA]]</f>
        <v>2118376.56</v>
      </c>
    </row>
    <row r="164" spans="28:44" x14ac:dyDescent="0.25">
      <c r="AB164" s="1" t="s">
        <v>189</v>
      </c>
      <c r="AC164" s="1" t="s">
        <v>191</v>
      </c>
      <c r="AD164" s="1">
        <v>761700</v>
      </c>
      <c r="AE164" s="1">
        <v>1512907.5599999998</v>
      </c>
      <c r="AF164" s="1">
        <v>1</v>
      </c>
      <c r="AG164" s="1" t="str">
        <f>Tbl_Precio_Techo[[#This Row],[Zona]]&amp;"/"&amp;Tbl_Precio_Techo[[#This Row],[Item]]</f>
        <v>1/5.7</v>
      </c>
      <c r="AH164" s="1" t="s">
        <v>192</v>
      </c>
      <c r="AI164" s="1" t="s">
        <v>189</v>
      </c>
      <c r="AJ164" s="1" t="s">
        <v>35</v>
      </c>
      <c r="AL164" s="1">
        <f>COUNTIF(Tbl_Precio_Techo[EQUIPO REDES],Tbl_Precio_Techo[[#This Row],[EQUIPO REDES]])</f>
        <v>4</v>
      </c>
      <c r="AM164" s="1">
        <v>761700</v>
      </c>
      <c r="AN164" s="1">
        <v>1512907.5599999998</v>
      </c>
      <c r="AO164" s="1">
        <v>761700</v>
      </c>
      <c r="AP164" s="1">
        <v>1512907.5599999998</v>
      </c>
      <c r="AQ164" s="1">
        <f>Tbl_Precio_Techo[[#This Row],[PT INSTALACION / EQUIPO]]</f>
        <v>761700</v>
      </c>
      <c r="AR164" s="1">
        <f>Tbl_Precio_Techo[[#This Row],[PT VR UN MENSUAL IVA]]</f>
        <v>1512907.5599999998</v>
      </c>
    </row>
    <row r="165" spans="28:44" x14ac:dyDescent="0.25">
      <c r="AB165" s="1" t="s">
        <v>35</v>
      </c>
      <c r="AC165" s="1" t="s">
        <v>193</v>
      </c>
      <c r="AD165" s="1">
        <v>761700</v>
      </c>
      <c r="AE165" s="1">
        <v>2339216.0233333334</v>
      </c>
      <c r="AF165" s="1">
        <v>1</v>
      </c>
      <c r="AG165" s="1" t="str">
        <f>Tbl_Precio_Techo[[#This Row],[Zona]]&amp;"/"&amp;Tbl_Precio_Techo[[#This Row],[Item]]</f>
        <v>1/</v>
      </c>
      <c r="AH165" s="1" t="s">
        <v>194</v>
      </c>
      <c r="AI165" s="1" t="s">
        <v>35</v>
      </c>
      <c r="AJ165" s="1" t="s">
        <v>63</v>
      </c>
      <c r="AL165" s="1">
        <f>COUNTIF(Tbl_Precio_Techo[EQUIPO REDES],Tbl_Precio_Techo[[#This Row],[EQUIPO REDES]])</f>
        <v>4</v>
      </c>
      <c r="AM165" s="1">
        <v>761700</v>
      </c>
      <c r="AN165" s="1">
        <v>2339216.0233333334</v>
      </c>
      <c r="AO165" s="1">
        <v>761700</v>
      </c>
      <c r="AP165" s="1">
        <v>2339216.0233333334</v>
      </c>
      <c r="AQ165" s="1">
        <f>Tbl_Precio_Techo[[#This Row],[PT INSTALACION / EQUIPO]]</f>
        <v>761700</v>
      </c>
      <c r="AR165" s="1">
        <f>Tbl_Precio_Techo[[#This Row],[PT VR UN MENSUAL IVA]]</f>
        <v>2339216.0233333334</v>
      </c>
    </row>
    <row r="166" spans="28:44" x14ac:dyDescent="0.25">
      <c r="AB166" s="1" t="s">
        <v>190</v>
      </c>
      <c r="AC166" s="1" t="s">
        <v>68</v>
      </c>
      <c r="AD166" s="1">
        <v>901700</v>
      </c>
      <c r="AE166" s="1">
        <v>2776691.3866666667</v>
      </c>
      <c r="AF166" s="1">
        <v>1</v>
      </c>
      <c r="AG166" s="1" t="str">
        <f>Tbl_Precio_Techo[[#This Row],[Zona]]&amp;"/"&amp;Tbl_Precio_Techo[[#This Row],[Item]]</f>
        <v>1/5.8</v>
      </c>
      <c r="AH166" s="1" t="s">
        <v>195</v>
      </c>
      <c r="AI166" s="1" t="s">
        <v>190</v>
      </c>
      <c r="AJ166" s="1" t="s">
        <v>35</v>
      </c>
      <c r="AL166" s="1">
        <f>COUNTIF(Tbl_Precio_Techo[EQUIPO REDES],Tbl_Precio_Techo[[#This Row],[EQUIPO REDES]])</f>
        <v>4</v>
      </c>
      <c r="AM166" s="1">
        <v>901700</v>
      </c>
      <c r="AN166" s="1">
        <v>2776691.3866666667</v>
      </c>
      <c r="AO166" s="1">
        <v>901700</v>
      </c>
      <c r="AP166" s="1">
        <v>2776691.3866666667</v>
      </c>
      <c r="AQ166" s="1">
        <f>Tbl_Precio_Techo[[#This Row],[PT INSTALACION / EQUIPO]]</f>
        <v>901700</v>
      </c>
      <c r="AR166" s="1">
        <f>Tbl_Precio_Techo[[#This Row],[PT VR UN MENSUAL IVA]]</f>
        <v>2776691.3866666667</v>
      </c>
    </row>
    <row r="167" spans="28:44" x14ac:dyDescent="0.25">
      <c r="AB167" s="1" t="s">
        <v>192</v>
      </c>
      <c r="AC167" s="1" t="s">
        <v>196</v>
      </c>
      <c r="AD167" s="1">
        <v>901700</v>
      </c>
      <c r="AE167" s="1">
        <v>3878358.28</v>
      </c>
      <c r="AF167" s="1">
        <v>1</v>
      </c>
      <c r="AG167" s="1" t="str">
        <f>Tbl_Precio_Techo[[#This Row],[Zona]]&amp;"/"&amp;Tbl_Precio_Techo[[#This Row],[Item]]</f>
        <v>1/5.9</v>
      </c>
      <c r="AH167" s="1" t="s">
        <v>197</v>
      </c>
      <c r="AI167" s="1" t="s">
        <v>192</v>
      </c>
      <c r="AJ167" s="1" t="s">
        <v>35</v>
      </c>
      <c r="AL167" s="1">
        <f>COUNTIF(Tbl_Precio_Techo[EQUIPO REDES],Tbl_Precio_Techo[[#This Row],[EQUIPO REDES]])</f>
        <v>4</v>
      </c>
      <c r="AM167" s="1">
        <v>901700</v>
      </c>
      <c r="AN167" s="1">
        <v>3878358.28</v>
      </c>
      <c r="AO167" s="1">
        <v>901700</v>
      </c>
      <c r="AP167" s="1">
        <v>3878358.28</v>
      </c>
      <c r="AQ167" s="1">
        <f>Tbl_Precio_Techo[[#This Row],[PT INSTALACION / EQUIPO]]</f>
        <v>901700</v>
      </c>
      <c r="AR167" s="1">
        <f>Tbl_Precio_Techo[[#This Row],[PT VR UN MENSUAL IVA]]</f>
        <v>3878358.28</v>
      </c>
    </row>
    <row r="168" spans="28:44" x14ac:dyDescent="0.25">
      <c r="AB168" s="1" t="s">
        <v>35</v>
      </c>
      <c r="AC168" s="1" t="s">
        <v>198</v>
      </c>
      <c r="AD168" s="1">
        <v>901700</v>
      </c>
      <c r="AE168" s="1">
        <v>4659938</v>
      </c>
      <c r="AF168" s="1">
        <v>1</v>
      </c>
      <c r="AG168" s="1" t="str">
        <f>Tbl_Precio_Techo[[#This Row],[Zona]]&amp;"/"&amp;Tbl_Precio_Techo[[#This Row],[Item]]</f>
        <v>1/</v>
      </c>
      <c r="AH168" s="1" t="s">
        <v>199</v>
      </c>
      <c r="AI168" s="1" t="s">
        <v>35</v>
      </c>
      <c r="AJ168" s="1" t="s">
        <v>63</v>
      </c>
      <c r="AL168" s="1">
        <f>COUNTIF(Tbl_Precio_Techo[EQUIPO REDES],Tbl_Precio_Techo[[#This Row],[EQUIPO REDES]])</f>
        <v>4</v>
      </c>
      <c r="AM168" s="1">
        <v>901700</v>
      </c>
      <c r="AN168" s="1">
        <v>4659938</v>
      </c>
      <c r="AO168" s="1">
        <v>901700</v>
      </c>
      <c r="AP168" s="1">
        <v>4659938</v>
      </c>
      <c r="AQ168" s="1">
        <f>Tbl_Precio_Techo[[#This Row],[PT INSTALACION / EQUIPO]]</f>
        <v>901700</v>
      </c>
      <c r="AR168" s="1">
        <f>Tbl_Precio_Techo[[#This Row],[PT VR UN MENSUAL IVA]]</f>
        <v>4659938</v>
      </c>
    </row>
    <row r="169" spans="28:44" x14ac:dyDescent="0.25">
      <c r="AB169" s="1" t="s">
        <v>194</v>
      </c>
      <c r="AC169" s="1" t="s">
        <v>200</v>
      </c>
      <c r="AD169" s="1">
        <v>761700</v>
      </c>
      <c r="AE169" s="1">
        <v>3286096.8533333335</v>
      </c>
      <c r="AF169" s="1">
        <v>1</v>
      </c>
      <c r="AG169" s="1" t="str">
        <f>Tbl_Precio_Techo[[#This Row],[Zona]]&amp;"/"&amp;Tbl_Precio_Techo[[#This Row],[Item]]</f>
        <v>1/5.10</v>
      </c>
      <c r="AH169" s="1" t="s">
        <v>201</v>
      </c>
      <c r="AI169" s="1" t="s">
        <v>194</v>
      </c>
      <c r="AJ169" s="1" t="s">
        <v>35</v>
      </c>
      <c r="AL169" s="1">
        <f>COUNTIF(Tbl_Precio_Techo[EQUIPO REDES],Tbl_Precio_Techo[[#This Row],[EQUIPO REDES]])</f>
        <v>4</v>
      </c>
      <c r="AM169" s="1">
        <v>761700</v>
      </c>
      <c r="AN169" s="1">
        <v>3286096.8533333335</v>
      </c>
      <c r="AO169" s="1">
        <v>761700</v>
      </c>
      <c r="AP169" s="1">
        <v>3286096.8533333335</v>
      </c>
      <c r="AQ169" s="1">
        <f>Tbl_Precio_Techo[[#This Row],[PT INSTALACION / EQUIPO]]</f>
        <v>761700</v>
      </c>
      <c r="AR169" s="1">
        <f>Tbl_Precio_Techo[[#This Row],[PT VR UN MENSUAL IVA]]</f>
        <v>3286096.8533333335</v>
      </c>
    </row>
    <row r="170" spans="28:44" x14ac:dyDescent="0.25">
      <c r="AB170" s="1" t="s">
        <v>195</v>
      </c>
      <c r="AC170" s="1" t="s">
        <v>72</v>
      </c>
      <c r="AD170" s="1">
        <v>761700</v>
      </c>
      <c r="AE170" s="1">
        <v>6031937.2133333338</v>
      </c>
      <c r="AF170" s="1">
        <v>1</v>
      </c>
      <c r="AG170" s="1" t="str">
        <f>Tbl_Precio_Techo[[#This Row],[Zona]]&amp;"/"&amp;Tbl_Precio_Techo[[#This Row],[Item]]</f>
        <v>1/5.11</v>
      </c>
      <c r="AH170" s="1" t="s">
        <v>202</v>
      </c>
      <c r="AI170" s="1" t="s">
        <v>195</v>
      </c>
      <c r="AJ170" s="1" t="s">
        <v>35</v>
      </c>
      <c r="AL170" s="1">
        <f>COUNTIF(Tbl_Precio_Techo[EQUIPO REDES],Tbl_Precio_Techo[[#This Row],[EQUIPO REDES]])</f>
        <v>4</v>
      </c>
      <c r="AM170" s="1">
        <v>761700</v>
      </c>
      <c r="AN170" s="1">
        <v>6031937.2133333338</v>
      </c>
      <c r="AO170" s="1">
        <v>761700</v>
      </c>
      <c r="AP170" s="1">
        <v>6031937.2133333338</v>
      </c>
      <c r="AQ170" s="1">
        <f>Tbl_Precio_Techo[[#This Row],[PT INSTALACION / EQUIPO]]</f>
        <v>761700</v>
      </c>
      <c r="AR170" s="1">
        <f>Tbl_Precio_Techo[[#This Row],[PT VR UN MENSUAL IVA]]</f>
        <v>6031937.2133333338</v>
      </c>
    </row>
    <row r="171" spans="28:44" x14ac:dyDescent="0.25">
      <c r="AB171" s="1" t="s">
        <v>197</v>
      </c>
      <c r="AC171" s="1" t="s">
        <v>203</v>
      </c>
      <c r="AD171" s="1">
        <v>761700</v>
      </c>
      <c r="AE171" s="1">
        <v>3880514.5466666669</v>
      </c>
      <c r="AF171" s="1">
        <v>1</v>
      </c>
      <c r="AG171" s="1" t="str">
        <f>Tbl_Precio_Techo[[#This Row],[Zona]]&amp;"/"&amp;Tbl_Precio_Techo[[#This Row],[Item]]</f>
        <v>1/5.12</v>
      </c>
      <c r="AH171" s="1" t="s">
        <v>204</v>
      </c>
      <c r="AI171" s="1" t="s">
        <v>197</v>
      </c>
      <c r="AJ171" s="1" t="s">
        <v>35</v>
      </c>
      <c r="AL171" s="1">
        <f>COUNTIF(Tbl_Precio_Techo[EQUIPO REDES],Tbl_Precio_Techo[[#This Row],[EQUIPO REDES]])</f>
        <v>4</v>
      </c>
      <c r="AM171" s="1">
        <v>761700</v>
      </c>
      <c r="AN171" s="1">
        <v>3880514.5466666669</v>
      </c>
      <c r="AO171" s="1">
        <v>761700</v>
      </c>
      <c r="AP171" s="1">
        <v>3880514.5466666669</v>
      </c>
      <c r="AQ171" s="1">
        <f>Tbl_Precio_Techo[[#This Row],[PT INSTALACION / EQUIPO]]</f>
        <v>761700</v>
      </c>
      <c r="AR171" s="1">
        <f>Tbl_Precio_Techo[[#This Row],[PT VR UN MENSUAL IVA]]</f>
        <v>3880514.5466666669</v>
      </c>
    </row>
    <row r="172" spans="28:44" x14ac:dyDescent="0.25">
      <c r="AB172" s="1" t="s">
        <v>35</v>
      </c>
      <c r="AC172" s="1" t="s">
        <v>205</v>
      </c>
      <c r="AD172" s="1">
        <v>761700</v>
      </c>
      <c r="AE172" s="1">
        <v>5113696.666666667</v>
      </c>
      <c r="AF172" s="1">
        <v>1</v>
      </c>
      <c r="AG172" s="1" t="str">
        <f>Tbl_Precio_Techo[[#This Row],[Zona]]&amp;"/"&amp;Tbl_Precio_Techo[[#This Row],[Item]]</f>
        <v>1/</v>
      </c>
      <c r="AH172" s="1" t="s">
        <v>206</v>
      </c>
      <c r="AI172" s="1" t="s">
        <v>35</v>
      </c>
      <c r="AJ172" s="1" t="s">
        <v>63</v>
      </c>
      <c r="AL172" s="1">
        <f>COUNTIF(Tbl_Precio_Techo[EQUIPO REDES],Tbl_Precio_Techo[[#This Row],[EQUIPO REDES]])</f>
        <v>4</v>
      </c>
      <c r="AM172" s="1">
        <v>761700</v>
      </c>
      <c r="AN172" s="1">
        <v>5113696.666666667</v>
      </c>
      <c r="AO172" s="1">
        <v>761700</v>
      </c>
      <c r="AP172" s="1">
        <v>5113696.666666667</v>
      </c>
      <c r="AQ172" s="1">
        <f>Tbl_Precio_Techo[[#This Row],[PT INSTALACION / EQUIPO]]</f>
        <v>761700</v>
      </c>
      <c r="AR172" s="1">
        <f>Tbl_Precio_Techo[[#This Row],[PT VR UN MENSUAL IVA]]</f>
        <v>5113696.666666667</v>
      </c>
    </row>
    <row r="173" spans="28:44" x14ac:dyDescent="0.25">
      <c r="AB173" s="1" t="s">
        <v>199</v>
      </c>
      <c r="AC173" s="1" t="s">
        <v>75</v>
      </c>
      <c r="AD173" s="1">
        <v>901700</v>
      </c>
      <c r="AE173" s="1">
        <v>8975658.1600000001</v>
      </c>
      <c r="AF173" s="1">
        <v>1</v>
      </c>
      <c r="AG173" s="1" t="str">
        <f>Tbl_Precio_Techo[[#This Row],[Zona]]&amp;"/"&amp;Tbl_Precio_Techo[[#This Row],[Item]]</f>
        <v>1/5.13</v>
      </c>
      <c r="AH173" s="1" t="s">
        <v>207</v>
      </c>
      <c r="AI173" s="1" t="s">
        <v>199</v>
      </c>
      <c r="AJ173" s="1" t="s">
        <v>35</v>
      </c>
      <c r="AL173" s="1">
        <f>COUNTIF(Tbl_Precio_Techo[EQUIPO REDES],Tbl_Precio_Techo[[#This Row],[EQUIPO REDES]])</f>
        <v>4</v>
      </c>
      <c r="AM173" s="1">
        <v>901700</v>
      </c>
      <c r="AN173" s="1">
        <v>8975658.1600000001</v>
      </c>
      <c r="AO173" s="1">
        <v>901700</v>
      </c>
      <c r="AP173" s="1">
        <v>8975658.1600000001</v>
      </c>
      <c r="AQ173" s="1">
        <f>Tbl_Precio_Techo[[#This Row],[PT INSTALACION / EQUIPO]]</f>
        <v>901700</v>
      </c>
      <c r="AR173" s="1">
        <f>Tbl_Precio_Techo[[#This Row],[PT VR UN MENSUAL IVA]]</f>
        <v>8975658.1600000001</v>
      </c>
    </row>
    <row r="174" spans="28:44" x14ac:dyDescent="0.25">
      <c r="AB174" s="1" t="s">
        <v>201</v>
      </c>
      <c r="AC174" s="1" t="s">
        <v>208</v>
      </c>
      <c r="AD174" s="1">
        <v>901700</v>
      </c>
      <c r="AE174" s="1">
        <v>4859147.4933333332</v>
      </c>
      <c r="AF174" s="1">
        <v>1</v>
      </c>
      <c r="AG174" s="1" t="str">
        <f>Tbl_Precio_Techo[[#This Row],[Zona]]&amp;"/"&amp;Tbl_Precio_Techo[[#This Row],[Item]]</f>
        <v>1/5.14</v>
      </c>
      <c r="AH174" s="1" t="s">
        <v>209</v>
      </c>
      <c r="AI174" s="1" t="s">
        <v>201</v>
      </c>
      <c r="AJ174" s="1" t="s">
        <v>35</v>
      </c>
      <c r="AL174" s="1">
        <f>COUNTIF(Tbl_Precio_Techo[EQUIPO REDES],Tbl_Precio_Techo[[#This Row],[EQUIPO REDES]])</f>
        <v>4</v>
      </c>
      <c r="AM174" s="1">
        <v>901700</v>
      </c>
      <c r="AN174" s="1">
        <v>4859147.4933333332</v>
      </c>
      <c r="AO174" s="1">
        <v>901700</v>
      </c>
      <c r="AP174" s="1">
        <v>4859147.4933333332</v>
      </c>
      <c r="AQ174" s="1">
        <f>Tbl_Precio_Techo[[#This Row],[PT INSTALACION / EQUIPO]]</f>
        <v>901700</v>
      </c>
      <c r="AR174" s="1">
        <f>Tbl_Precio_Techo[[#This Row],[PT VR UN MENSUAL IVA]]</f>
        <v>4859147.4933333332</v>
      </c>
    </row>
    <row r="175" spans="28:44" x14ac:dyDescent="0.25">
      <c r="AB175" s="1" t="s">
        <v>35</v>
      </c>
      <c r="AC175" s="1" t="s">
        <v>210</v>
      </c>
      <c r="AD175" s="1">
        <v>901700</v>
      </c>
      <c r="AE175" s="1">
        <v>6890876</v>
      </c>
      <c r="AF175" s="1">
        <v>1</v>
      </c>
      <c r="AG175" s="1" t="str">
        <f>Tbl_Precio_Techo[[#This Row],[Zona]]&amp;"/"&amp;Tbl_Precio_Techo[[#This Row],[Item]]</f>
        <v>1/</v>
      </c>
      <c r="AH175" s="1" t="s">
        <v>211</v>
      </c>
      <c r="AI175" s="1" t="s">
        <v>35</v>
      </c>
      <c r="AJ175" s="1" t="s">
        <v>63</v>
      </c>
      <c r="AL175" s="1">
        <f>COUNTIF(Tbl_Precio_Techo[EQUIPO REDES],Tbl_Precio_Techo[[#This Row],[EQUIPO REDES]])</f>
        <v>4</v>
      </c>
      <c r="AM175" s="1">
        <v>901700</v>
      </c>
      <c r="AN175" s="1">
        <v>6890876</v>
      </c>
      <c r="AO175" s="1">
        <v>901700</v>
      </c>
      <c r="AP175" s="1">
        <v>6890876</v>
      </c>
      <c r="AQ175" s="1">
        <f>Tbl_Precio_Techo[[#This Row],[PT INSTALACION / EQUIPO]]</f>
        <v>901700</v>
      </c>
      <c r="AR175" s="1">
        <f>Tbl_Precio_Techo[[#This Row],[PT VR UN MENSUAL IVA]]</f>
        <v>6890876</v>
      </c>
    </row>
    <row r="176" spans="28:44" x14ac:dyDescent="0.25">
      <c r="AB176" s="1" t="s">
        <v>202</v>
      </c>
      <c r="AC176" s="1" t="s">
        <v>212</v>
      </c>
      <c r="AD176" s="1">
        <v>901700</v>
      </c>
      <c r="AE176" s="1">
        <v>14626916.946666667</v>
      </c>
      <c r="AF176" s="1">
        <v>1</v>
      </c>
      <c r="AG176" s="1" t="str">
        <f>Tbl_Precio_Techo[[#This Row],[Zona]]&amp;"/"&amp;Tbl_Precio_Techo[[#This Row],[Item]]</f>
        <v>1/5.15</v>
      </c>
      <c r="AH176" s="1" t="s">
        <v>213</v>
      </c>
      <c r="AI176" s="1" t="s">
        <v>202</v>
      </c>
      <c r="AJ176" s="1" t="s">
        <v>35</v>
      </c>
      <c r="AL176" s="1">
        <f>COUNTIF(Tbl_Precio_Techo[EQUIPO REDES],Tbl_Precio_Techo[[#This Row],[EQUIPO REDES]])</f>
        <v>4</v>
      </c>
      <c r="AM176" s="1">
        <v>901700</v>
      </c>
      <c r="AN176" s="1">
        <v>14626916.946666667</v>
      </c>
      <c r="AO176" s="1">
        <v>901700</v>
      </c>
      <c r="AP176" s="1">
        <v>14626916.946666667</v>
      </c>
      <c r="AQ176" s="1">
        <f>Tbl_Precio_Techo[[#This Row],[PT INSTALACION / EQUIPO]]</f>
        <v>901700</v>
      </c>
      <c r="AR176" s="1">
        <f>Tbl_Precio_Techo[[#This Row],[PT VR UN MENSUAL IVA]]</f>
        <v>14626916.946666667</v>
      </c>
    </row>
    <row r="177" spans="28:45" x14ac:dyDescent="0.25">
      <c r="AB177" s="1" t="s">
        <v>214</v>
      </c>
      <c r="AC177" s="1" t="s">
        <v>215</v>
      </c>
      <c r="AD177" s="1">
        <v>2000000</v>
      </c>
      <c r="AE177" s="1">
        <v>1288177.3333333333</v>
      </c>
      <c r="AF177" s="1">
        <v>1</v>
      </c>
      <c r="AG177" s="1" t="str">
        <f>Tbl_Precio_Techo[[#This Row],[Zona]]&amp;"/"&amp;Tbl_Precio_Techo[[#This Row],[Item]]</f>
        <v>1/6.1</v>
      </c>
      <c r="AH177" s="1" t="s">
        <v>214</v>
      </c>
      <c r="AI177" s="1" t="s">
        <v>214</v>
      </c>
      <c r="AJ177" s="1" t="s">
        <v>35</v>
      </c>
      <c r="AL177" s="1">
        <f>COUNTIF(Tbl_Precio_Techo[EQUIPO REDES],Tbl_Precio_Techo[[#This Row],[EQUIPO REDES]])</f>
        <v>4</v>
      </c>
      <c r="AM177" s="1">
        <v>2000000</v>
      </c>
      <c r="AN177" s="1">
        <v>1499616.9333333333</v>
      </c>
      <c r="AO177" s="1">
        <v>2000000</v>
      </c>
      <c r="AP177" s="1">
        <v>1288177.3333333333</v>
      </c>
      <c r="AQ177" s="1">
        <f>Tbl_Precio_Techo[[#This Row],[PT INSTALACION / EQUIPO]]</f>
        <v>2000000</v>
      </c>
      <c r="AR177" s="1">
        <f>Tbl_Precio_Techo[[#This Row],[PT VR UN MENSUAL IVA]]</f>
        <v>1288177.3333333333</v>
      </c>
      <c r="AS177" s="1" t="s">
        <v>243</v>
      </c>
    </row>
    <row r="178" spans="28:45" x14ac:dyDescent="0.25">
      <c r="AB178" s="1" t="s">
        <v>216</v>
      </c>
      <c r="AC178" s="1" t="s">
        <v>46</v>
      </c>
      <c r="AD178" s="1">
        <v>2000000</v>
      </c>
      <c r="AE178" s="1">
        <v>1432474</v>
      </c>
      <c r="AF178" s="1">
        <v>1</v>
      </c>
      <c r="AG178" s="1" t="str">
        <f>Tbl_Precio_Techo[[#This Row],[Zona]]&amp;"/"&amp;Tbl_Precio_Techo[[#This Row],[Item]]</f>
        <v>1/6.2</v>
      </c>
      <c r="AH178" s="1" t="s">
        <v>216</v>
      </c>
      <c r="AI178" s="1" t="s">
        <v>216</v>
      </c>
      <c r="AJ178" s="1" t="s">
        <v>35</v>
      </c>
      <c r="AL178" s="1">
        <f>COUNTIF(Tbl_Precio_Techo[EQUIPO REDES],Tbl_Precio_Techo[[#This Row],[EQUIPO REDES]])</f>
        <v>4</v>
      </c>
      <c r="AM178" s="1">
        <v>2000000</v>
      </c>
      <c r="AN178" s="1">
        <v>1645592.0599999998</v>
      </c>
      <c r="AO178" s="1">
        <v>2000000</v>
      </c>
      <c r="AP178" s="1">
        <v>1432474</v>
      </c>
      <c r="AQ178" s="1">
        <f>Tbl_Precio_Techo[[#This Row],[PT INSTALACION / EQUIPO]]</f>
        <v>2000000</v>
      </c>
      <c r="AR178" s="1">
        <f>Tbl_Precio_Techo[[#This Row],[PT VR UN MENSUAL IVA]]</f>
        <v>1432474</v>
      </c>
      <c r="AS178" s="1" t="s">
        <v>243</v>
      </c>
    </row>
    <row r="179" spans="28:45" x14ac:dyDescent="0.25">
      <c r="AB179" s="1" t="s">
        <v>217</v>
      </c>
      <c r="AC179" s="1" t="s">
        <v>218</v>
      </c>
      <c r="AD179" s="1">
        <v>2000000</v>
      </c>
      <c r="AE179" s="1">
        <v>2073453.6666666667</v>
      </c>
      <c r="AF179" s="1">
        <v>1</v>
      </c>
      <c r="AG179" s="1" t="str">
        <f>Tbl_Precio_Techo[[#This Row],[Zona]]&amp;"/"&amp;Tbl_Precio_Techo[[#This Row],[Item]]</f>
        <v>1/6.3</v>
      </c>
      <c r="AH179" s="1" t="s">
        <v>217</v>
      </c>
      <c r="AI179" s="1" t="s">
        <v>217</v>
      </c>
      <c r="AJ179" s="1" t="s">
        <v>35</v>
      </c>
      <c r="AL179" s="1">
        <f>COUNTIF(Tbl_Precio_Techo[EQUIPO REDES],Tbl_Precio_Techo[[#This Row],[EQUIPO REDES]])</f>
        <v>4</v>
      </c>
      <c r="AM179" s="1">
        <v>2000000</v>
      </c>
      <c r="AN179" s="1">
        <v>2407795.2733333334</v>
      </c>
      <c r="AO179" s="1">
        <v>2000000</v>
      </c>
      <c r="AP179" s="1">
        <v>2073453.6666666667</v>
      </c>
      <c r="AQ179" s="1">
        <f>Tbl_Precio_Techo[[#This Row],[PT INSTALACION / EQUIPO]]</f>
        <v>2000000</v>
      </c>
      <c r="AR179" s="1">
        <f>Tbl_Precio_Techo[[#This Row],[PT VR UN MENSUAL IVA]]</f>
        <v>2073453.6666666667</v>
      </c>
      <c r="AS179" s="1" t="s">
        <v>243</v>
      </c>
    </row>
    <row r="180" spans="28:45" x14ac:dyDescent="0.25">
      <c r="AB180" s="1" t="s">
        <v>219</v>
      </c>
      <c r="AC180" s="1" t="s">
        <v>50</v>
      </c>
      <c r="AD180" s="1">
        <v>2000000</v>
      </c>
      <c r="AE180" s="1">
        <v>2125491.6666666665</v>
      </c>
      <c r="AF180" s="1">
        <v>1</v>
      </c>
      <c r="AG180" s="1" t="str">
        <f>Tbl_Precio_Techo[[#This Row],[Zona]]&amp;"/"&amp;Tbl_Precio_Techo[[#This Row],[Item]]</f>
        <v>1/6.4</v>
      </c>
      <c r="AH180" s="1" t="s">
        <v>219</v>
      </c>
      <c r="AI180" s="1" t="s">
        <v>219</v>
      </c>
      <c r="AJ180" s="1" t="s">
        <v>35</v>
      </c>
      <c r="AL180" s="1">
        <f>COUNTIF(Tbl_Precio_Techo[EQUIPO REDES],Tbl_Precio_Techo[[#This Row],[EQUIPO REDES]])</f>
        <v>4</v>
      </c>
      <c r="AM180" s="1">
        <v>2000000</v>
      </c>
      <c r="AN180" s="1">
        <v>2468970.3733333335</v>
      </c>
      <c r="AO180" s="1">
        <v>2000000</v>
      </c>
      <c r="AP180" s="1">
        <v>2125491.6666666665</v>
      </c>
      <c r="AQ180" s="1">
        <f>Tbl_Precio_Techo[[#This Row],[PT INSTALACION / EQUIPO]]</f>
        <v>2000000</v>
      </c>
      <c r="AR180" s="1">
        <f>Tbl_Precio_Techo[[#This Row],[PT VR UN MENSUAL IVA]]</f>
        <v>2125491.6666666665</v>
      </c>
      <c r="AS180" s="1" t="s">
        <v>243</v>
      </c>
    </row>
    <row r="181" spans="28:45" x14ac:dyDescent="0.25">
      <c r="AB181" s="1" t="s">
        <v>220</v>
      </c>
      <c r="AC181" s="1" t="s">
        <v>82</v>
      </c>
      <c r="AD181" s="1">
        <v>2000000</v>
      </c>
      <c r="AE181" s="1">
        <v>2821671.3333333335</v>
      </c>
      <c r="AF181" s="1">
        <v>1</v>
      </c>
      <c r="AG181" s="1" t="str">
        <f>Tbl_Precio_Techo[[#This Row],[Zona]]&amp;"/"&amp;Tbl_Precio_Techo[[#This Row],[Item]]</f>
        <v>1/6.5</v>
      </c>
      <c r="AH181" s="1" t="s">
        <v>220</v>
      </c>
      <c r="AI181" s="1" t="s">
        <v>220</v>
      </c>
      <c r="AJ181" s="1" t="s">
        <v>35</v>
      </c>
      <c r="AL181" s="1">
        <f>COUNTIF(Tbl_Precio_Techo[EQUIPO REDES],Tbl_Precio_Techo[[#This Row],[EQUIPO REDES]])</f>
        <v>4</v>
      </c>
      <c r="AM181" s="1">
        <v>2000000</v>
      </c>
      <c r="AN181" s="1">
        <v>3264640.7533333334</v>
      </c>
      <c r="AO181" s="1">
        <v>2000000</v>
      </c>
      <c r="AP181" s="1">
        <v>2821671.3333333335</v>
      </c>
      <c r="AQ181" s="1">
        <f>Tbl_Precio_Techo[[#This Row],[PT INSTALACION / EQUIPO]]</f>
        <v>2000000</v>
      </c>
      <c r="AR181" s="1">
        <f>Tbl_Precio_Techo[[#This Row],[PT VR UN MENSUAL IVA]]</f>
        <v>2821671.3333333335</v>
      </c>
      <c r="AS181" s="1" t="s">
        <v>243</v>
      </c>
    </row>
    <row r="182" spans="28:45" x14ac:dyDescent="0.25">
      <c r="AB182" s="1" t="s">
        <v>221</v>
      </c>
      <c r="AC182" s="1" t="s">
        <v>222</v>
      </c>
      <c r="AD182" s="1">
        <v>2000000</v>
      </c>
      <c r="AE182" s="1">
        <v>2996123.3333333335</v>
      </c>
      <c r="AF182" s="1">
        <v>1</v>
      </c>
      <c r="AG182" s="1" t="str">
        <f>Tbl_Precio_Techo[[#This Row],[Zona]]&amp;"/"&amp;Tbl_Precio_Techo[[#This Row],[Item]]</f>
        <v>1/6.6</v>
      </c>
      <c r="AH182" s="1" t="s">
        <v>221</v>
      </c>
      <c r="AI182" s="1" t="s">
        <v>221</v>
      </c>
      <c r="AJ182" s="1" t="s">
        <v>35</v>
      </c>
      <c r="AL182" s="1">
        <f>COUNTIF(Tbl_Precio_Techo[EQUIPO REDES],Tbl_Precio_Techo[[#This Row],[EQUIPO REDES]])</f>
        <v>4</v>
      </c>
      <c r="AM182" s="1">
        <v>2000000</v>
      </c>
      <c r="AN182" s="1">
        <v>3478006.1466666665</v>
      </c>
      <c r="AO182" s="1">
        <v>2000000</v>
      </c>
      <c r="AP182" s="1">
        <v>2996123.3333333335</v>
      </c>
      <c r="AQ182" s="1">
        <f>Tbl_Precio_Techo[[#This Row],[PT INSTALACION / EQUIPO]]</f>
        <v>2000000</v>
      </c>
      <c r="AR182" s="1">
        <f>Tbl_Precio_Techo[[#This Row],[PT VR UN MENSUAL IVA]]</f>
        <v>2996123.3333333335</v>
      </c>
      <c r="AS182" s="1" t="s">
        <v>243</v>
      </c>
    </row>
    <row r="183" spans="28:45" x14ac:dyDescent="0.25">
      <c r="AB183" s="1" t="s">
        <v>223</v>
      </c>
      <c r="AC183" s="1" t="s">
        <v>85</v>
      </c>
      <c r="AD183" s="1">
        <v>2000000</v>
      </c>
      <c r="AE183" s="1">
        <v>4242758.333333333</v>
      </c>
      <c r="AF183" s="1">
        <v>1</v>
      </c>
      <c r="AG183" s="1" t="str">
        <f>Tbl_Precio_Techo[[#This Row],[Zona]]&amp;"/"&amp;Tbl_Precio_Techo[[#This Row],[Item]]</f>
        <v>1/6.7</v>
      </c>
      <c r="AH183" s="1" t="s">
        <v>223</v>
      </c>
      <c r="AI183" s="1" t="s">
        <v>223</v>
      </c>
      <c r="AJ183" s="1" t="s">
        <v>35</v>
      </c>
      <c r="AL183" s="1">
        <f>COUNTIF(Tbl_Precio_Techo[EQUIPO REDES],Tbl_Precio_Techo[[#This Row],[EQUIPO REDES]])</f>
        <v>4</v>
      </c>
      <c r="AM183" s="1">
        <v>2000000</v>
      </c>
      <c r="AN183" s="1">
        <v>4862198.2333333334</v>
      </c>
      <c r="AO183" s="1">
        <v>2000000</v>
      </c>
      <c r="AP183" s="1">
        <v>4242758.333333333</v>
      </c>
      <c r="AQ183" s="1">
        <f>Tbl_Precio_Techo[[#This Row],[PT INSTALACION / EQUIPO]]</f>
        <v>2000000</v>
      </c>
      <c r="AR183" s="1">
        <f>Tbl_Precio_Techo[[#This Row],[PT VR UN MENSUAL IVA]]</f>
        <v>4242758.333333333</v>
      </c>
      <c r="AS183" s="1" t="s">
        <v>243</v>
      </c>
    </row>
    <row r="184" spans="28:45" x14ac:dyDescent="0.25">
      <c r="AB184" s="1" t="s">
        <v>224</v>
      </c>
      <c r="AC184" s="1" t="s">
        <v>88</v>
      </c>
      <c r="AD184" s="1">
        <v>2000000</v>
      </c>
      <c r="AE184" s="1">
        <v>5947780.333333333</v>
      </c>
      <c r="AF184" s="1">
        <v>1</v>
      </c>
      <c r="AG184" s="1" t="str">
        <f>Tbl_Precio_Techo[[#This Row],[Zona]]&amp;"/"&amp;Tbl_Precio_Techo[[#This Row],[Item]]</f>
        <v>1/6.8</v>
      </c>
      <c r="AH184" s="1" t="s">
        <v>224</v>
      </c>
      <c r="AI184" s="1" t="s">
        <v>224</v>
      </c>
      <c r="AJ184" s="1" t="s">
        <v>35</v>
      </c>
      <c r="AL184" s="1">
        <f>COUNTIF(Tbl_Precio_Techo[EQUIPO REDES],Tbl_Precio_Techo[[#This Row],[EQUIPO REDES]])</f>
        <v>4</v>
      </c>
      <c r="AM184" s="1">
        <v>2000000</v>
      </c>
      <c r="AN184" s="1">
        <v>4151579.86</v>
      </c>
      <c r="AO184" s="1">
        <v>2000000</v>
      </c>
      <c r="AP184" s="1">
        <v>5947780.333333333</v>
      </c>
      <c r="AQ184" s="1">
        <f>Tbl_Precio_Techo[[#This Row],[PT INSTALACION / EQUIPO]]</f>
        <v>2000000</v>
      </c>
      <c r="AR184" s="1">
        <f>Tbl_Precio_Techo[[#This Row],[PT VR UN MENSUAL IVA]]</f>
        <v>5947780.333333333</v>
      </c>
      <c r="AS184" s="1" t="s">
        <v>243</v>
      </c>
    </row>
    <row r="185" spans="28:45" x14ac:dyDescent="0.25">
      <c r="AB185" s="1" t="s">
        <v>225</v>
      </c>
      <c r="AC185" s="1" t="s">
        <v>226</v>
      </c>
      <c r="AD185" s="1">
        <v>2000000</v>
      </c>
      <c r="AE185" s="1">
        <v>9204113</v>
      </c>
      <c r="AF185" s="1">
        <v>1</v>
      </c>
      <c r="AG185" s="1" t="str">
        <f>Tbl_Precio_Techo[[#This Row],[Zona]]&amp;"/"&amp;Tbl_Precio_Techo[[#This Row],[Item]]</f>
        <v>1/6.9</v>
      </c>
      <c r="AH185" s="1" t="s">
        <v>225</v>
      </c>
      <c r="AI185" s="1" t="s">
        <v>225</v>
      </c>
      <c r="AJ185" s="1" t="s">
        <v>35</v>
      </c>
      <c r="AL185" s="1">
        <f>COUNTIF(Tbl_Precio_Techo[EQUIPO REDES],Tbl_Precio_Techo[[#This Row],[EQUIPO REDES]])</f>
        <v>4</v>
      </c>
      <c r="AM185" s="1">
        <v>2000000</v>
      </c>
      <c r="AN185" s="1">
        <v>5949093.5466666669</v>
      </c>
      <c r="AO185" s="1">
        <v>2000000</v>
      </c>
      <c r="AP185" s="1">
        <v>9204113</v>
      </c>
      <c r="AQ185" s="1">
        <f>Tbl_Precio_Techo[[#This Row],[PT INSTALACION / EQUIPO]]</f>
        <v>2000000</v>
      </c>
      <c r="AR185" s="1">
        <f>Tbl_Precio_Techo[[#This Row],[PT VR UN MENSUAL IVA]]</f>
        <v>9204113</v>
      </c>
      <c r="AS185" s="1" t="s">
        <v>243</v>
      </c>
    </row>
    <row r="186" spans="28:45" x14ac:dyDescent="0.25">
      <c r="AB186" s="1" t="s">
        <v>227</v>
      </c>
      <c r="AC186" s="1" t="s">
        <v>228</v>
      </c>
      <c r="AD186" s="1">
        <v>0</v>
      </c>
      <c r="AE186" s="1">
        <v>22841.786666666667</v>
      </c>
      <c r="AF186" s="1">
        <v>1</v>
      </c>
      <c r="AG186" s="1" t="str">
        <f>Tbl_Precio_Techo[[#This Row],[Zona]]&amp;"/"&amp;Tbl_Precio_Techo[[#This Row],[Item]]</f>
        <v>1/7.1</v>
      </c>
      <c r="AH186" s="1" t="s">
        <v>227</v>
      </c>
      <c r="AI186" s="1" t="s">
        <v>227</v>
      </c>
      <c r="AJ186" s="1" t="s">
        <v>35</v>
      </c>
      <c r="AL186" s="1">
        <f>COUNTIF(Tbl_Precio_Techo[EQUIPO REDES],Tbl_Precio_Techo[[#This Row],[EQUIPO REDES]])</f>
        <v>4</v>
      </c>
      <c r="AM186" s="1">
        <v>0</v>
      </c>
      <c r="AN186" s="1">
        <v>22841.786666666667</v>
      </c>
      <c r="AO186" s="1">
        <v>0</v>
      </c>
      <c r="AP186" s="1">
        <v>22841.786666666667</v>
      </c>
      <c r="AQ186" s="1">
        <f>Tbl_Precio_Techo[[#This Row],[PT INSTALACION / EQUIPO]]</f>
        <v>0</v>
      </c>
      <c r="AR186" s="1">
        <f>Tbl_Precio_Techo[[#This Row],[PT VR UN MENSUAL IVA]]</f>
        <v>22841.786666666667</v>
      </c>
    </row>
    <row r="187" spans="28:45" x14ac:dyDescent="0.25">
      <c r="AB187" s="1" t="s">
        <v>229</v>
      </c>
      <c r="AC187" s="1" t="s">
        <v>230</v>
      </c>
      <c r="AD187" s="1">
        <v>0</v>
      </c>
      <c r="AE187" s="1">
        <v>49139.223333333328</v>
      </c>
      <c r="AF187" s="1">
        <v>1</v>
      </c>
      <c r="AG187" s="1" t="str">
        <f>Tbl_Precio_Techo[[#This Row],[Zona]]&amp;"/"&amp;Tbl_Precio_Techo[[#This Row],[Item]]</f>
        <v>1/7.2</v>
      </c>
      <c r="AH187" s="1" t="s">
        <v>229</v>
      </c>
      <c r="AI187" s="1" t="s">
        <v>229</v>
      </c>
      <c r="AJ187" s="1" t="s">
        <v>35</v>
      </c>
      <c r="AL187" s="1">
        <f>COUNTIF(Tbl_Precio_Techo[EQUIPO REDES],Tbl_Precio_Techo[[#This Row],[EQUIPO REDES]])</f>
        <v>4</v>
      </c>
      <c r="AM187" s="1">
        <v>0</v>
      </c>
      <c r="AN187" s="1">
        <v>49139.223333333328</v>
      </c>
      <c r="AO187" s="1">
        <v>0</v>
      </c>
      <c r="AP187" s="1">
        <v>49139.223333333328</v>
      </c>
      <c r="AQ187" s="1">
        <f>Tbl_Precio_Techo[[#This Row],[PT INSTALACION / EQUIPO]]</f>
        <v>0</v>
      </c>
      <c r="AR187" s="1">
        <f>Tbl_Precio_Techo[[#This Row],[PT VR UN MENSUAL IVA]]</f>
        <v>49139.223333333328</v>
      </c>
    </row>
    <row r="188" spans="28:45" x14ac:dyDescent="0.25">
      <c r="AB188" s="1" t="s">
        <v>231</v>
      </c>
      <c r="AC188" s="1" t="s">
        <v>232</v>
      </c>
      <c r="AD188" s="1">
        <v>0</v>
      </c>
      <c r="AE188" s="1">
        <v>72262.526666666672</v>
      </c>
      <c r="AF188" s="1">
        <v>1</v>
      </c>
      <c r="AG188" s="1" t="str">
        <f>Tbl_Precio_Techo[[#This Row],[Zona]]&amp;"/"&amp;Tbl_Precio_Techo[[#This Row],[Item]]</f>
        <v>1/7.3</v>
      </c>
      <c r="AH188" s="1" t="s">
        <v>231</v>
      </c>
      <c r="AI188" s="1" t="s">
        <v>231</v>
      </c>
      <c r="AJ188" s="1" t="s">
        <v>35</v>
      </c>
      <c r="AL188" s="1">
        <f>COUNTIF(Tbl_Precio_Techo[EQUIPO REDES],Tbl_Precio_Techo[[#This Row],[EQUIPO REDES]])</f>
        <v>4</v>
      </c>
      <c r="AM188" s="1">
        <v>0</v>
      </c>
      <c r="AN188" s="1">
        <v>72262.526666666672</v>
      </c>
      <c r="AO188" s="1">
        <v>0</v>
      </c>
      <c r="AP188" s="1">
        <v>72262.526666666672</v>
      </c>
      <c r="AQ188" s="1">
        <f>Tbl_Precio_Techo[[#This Row],[PT INSTALACION / EQUIPO]]</f>
        <v>0</v>
      </c>
      <c r="AR188" s="1">
        <f>Tbl_Precio_Techo[[#This Row],[PT VR UN MENSUAL IVA]]</f>
        <v>72262.526666666672</v>
      </c>
    </row>
    <row r="189" spans="28:45" x14ac:dyDescent="0.25">
      <c r="AB189" s="1" t="s">
        <v>233</v>
      </c>
      <c r="AC189" s="1" t="s">
        <v>234</v>
      </c>
      <c r="AD189" s="1">
        <v>468348</v>
      </c>
      <c r="AE189" s="1">
        <v>618084.41333333333</v>
      </c>
      <c r="AF189" s="1">
        <v>1</v>
      </c>
      <c r="AG189" s="1" t="str">
        <f>Tbl_Precio_Techo[[#This Row],[Zona]]&amp;"/"&amp;Tbl_Precio_Techo[[#This Row],[Item]]</f>
        <v>1/8.1</v>
      </c>
      <c r="AH189" s="1" t="s">
        <v>233</v>
      </c>
      <c r="AI189" s="1" t="s">
        <v>233</v>
      </c>
      <c r="AJ189" s="1" t="s">
        <v>35</v>
      </c>
      <c r="AL189" s="1">
        <f>COUNTIF(Tbl_Precio_Techo[EQUIPO REDES],Tbl_Precio_Techo[[#This Row],[EQUIPO REDES]])</f>
        <v>4</v>
      </c>
      <c r="AM189" s="1">
        <v>468348</v>
      </c>
      <c r="AN189" s="1">
        <v>618084.41333333333</v>
      </c>
      <c r="AO189" s="1">
        <v>468348</v>
      </c>
      <c r="AP189" s="1">
        <v>618084.41333333333</v>
      </c>
      <c r="AQ189" s="1">
        <f>Tbl_Precio_Techo[[#This Row],[PT INSTALACION / EQUIPO]]</f>
        <v>468348</v>
      </c>
      <c r="AR189" s="1">
        <f>Tbl_Precio_Techo[[#This Row],[PT VR UN MENSUAL IVA]]</f>
        <v>618084.41333333333</v>
      </c>
    </row>
    <row r="190" spans="28:45" x14ac:dyDescent="0.25">
      <c r="AB190" s="1" t="s">
        <v>235</v>
      </c>
      <c r="AC190" s="1" t="s">
        <v>236</v>
      </c>
      <c r="AD190" s="1">
        <v>16450000</v>
      </c>
      <c r="AE190" s="1">
        <v>29543733.333333332</v>
      </c>
      <c r="AF190" s="1">
        <v>1</v>
      </c>
      <c r="AG190" s="1" t="str">
        <f>Tbl_Precio_Techo[[#This Row],[Zona]]&amp;"/"&amp;Tbl_Precio_Techo[[#This Row],[Item]]</f>
        <v>1/9.1</v>
      </c>
      <c r="AH190" s="1" t="s">
        <v>235</v>
      </c>
      <c r="AI190" s="1" t="s">
        <v>235</v>
      </c>
      <c r="AJ190" s="1" t="s">
        <v>35</v>
      </c>
      <c r="AL190" s="1">
        <f>COUNTIF(Tbl_Precio_Techo[EQUIPO REDES],Tbl_Precio_Techo[[#This Row],[EQUIPO REDES]])</f>
        <v>3</v>
      </c>
      <c r="AM190" s="1">
        <v>16450000</v>
      </c>
      <c r="AN190" s="1">
        <v>29543733.333333332</v>
      </c>
      <c r="AO190" s="1">
        <v>16450000</v>
      </c>
      <c r="AP190" s="1">
        <v>29543733.333333332</v>
      </c>
      <c r="AQ190" s="1">
        <f>Tbl_Precio_Techo[[#This Row],[PT INSTALACION / EQUIPO]]</f>
        <v>16450000</v>
      </c>
      <c r="AR190" s="1">
        <f>Tbl_Precio_Techo[[#This Row],[PT VR UN MENSUAL IVA]]</f>
        <v>29543733.333333332</v>
      </c>
    </row>
    <row r="191" spans="28:45" x14ac:dyDescent="0.25">
      <c r="AB191" s="1" t="s">
        <v>237</v>
      </c>
      <c r="AC191" s="1" t="s">
        <v>238</v>
      </c>
      <c r="AD191" s="1">
        <v>16450000</v>
      </c>
      <c r="AE191" s="1">
        <v>22959066.666666668</v>
      </c>
      <c r="AF191" s="1">
        <v>1</v>
      </c>
      <c r="AG191" s="1" t="str">
        <f>Tbl_Precio_Techo[[#This Row],[Zona]]&amp;"/"&amp;Tbl_Precio_Techo[[#This Row],[Item]]</f>
        <v>1/9.2</v>
      </c>
      <c r="AH191" s="1" t="s">
        <v>237</v>
      </c>
      <c r="AI191" s="1" t="s">
        <v>237</v>
      </c>
      <c r="AJ191" s="1" t="s">
        <v>35</v>
      </c>
      <c r="AL191" s="1">
        <f>COUNTIF(Tbl_Precio_Techo[EQUIPO REDES],Tbl_Precio_Techo[[#This Row],[EQUIPO REDES]])</f>
        <v>3</v>
      </c>
      <c r="AM191" s="1">
        <v>16450000</v>
      </c>
      <c r="AN191" s="1">
        <v>22959066.666666668</v>
      </c>
      <c r="AO191" s="1">
        <v>16450000</v>
      </c>
      <c r="AP191" s="1">
        <v>22959066.666666668</v>
      </c>
      <c r="AQ191" s="1">
        <f>Tbl_Precio_Techo[[#This Row],[PT INSTALACION / EQUIPO]]</f>
        <v>16450000</v>
      </c>
      <c r="AR191" s="1">
        <f>Tbl_Precio_Techo[[#This Row],[PT VR UN MENSUAL IVA]]</f>
        <v>22959066.666666668</v>
      </c>
    </row>
    <row r="192" spans="28:45" x14ac:dyDescent="0.25">
      <c r="AB192" s="1" t="s">
        <v>239</v>
      </c>
      <c r="AC192" s="1" t="s">
        <v>240</v>
      </c>
      <c r="AD192" s="1">
        <v>16450000</v>
      </c>
      <c r="AE192" s="1">
        <v>44238250</v>
      </c>
      <c r="AF192" s="1">
        <v>1</v>
      </c>
      <c r="AG192" s="1" t="str">
        <f>Tbl_Precio_Techo[[#This Row],[Zona]]&amp;"/"&amp;Tbl_Precio_Techo[[#This Row],[Item]]</f>
        <v>1/9.3</v>
      </c>
      <c r="AH192" s="1" t="s">
        <v>239</v>
      </c>
      <c r="AI192" s="1" t="s">
        <v>239</v>
      </c>
      <c r="AJ192" s="1" t="s">
        <v>35</v>
      </c>
      <c r="AL192" s="1">
        <f>COUNTIF(Tbl_Precio_Techo[EQUIPO REDES],Tbl_Precio_Techo[[#This Row],[EQUIPO REDES]])</f>
        <v>3</v>
      </c>
      <c r="AM192" s="1">
        <v>16450000</v>
      </c>
      <c r="AN192" s="1">
        <v>44238250</v>
      </c>
      <c r="AO192" s="1">
        <v>16450000</v>
      </c>
      <c r="AP192" s="1">
        <v>44238250</v>
      </c>
      <c r="AQ192" s="1">
        <f>Tbl_Precio_Techo[[#This Row],[PT INSTALACION / EQUIPO]]</f>
        <v>16450000</v>
      </c>
      <c r="AR192" s="1">
        <f>Tbl_Precio_Techo[[#This Row],[PT VR UN MENSUAL IVA]]</f>
        <v>44238250</v>
      </c>
    </row>
    <row r="193" spans="28:44" x14ac:dyDescent="0.25">
      <c r="AB193" s="1" t="s">
        <v>241</v>
      </c>
      <c r="AC193" s="1" t="s">
        <v>242</v>
      </c>
      <c r="AD193" s="1">
        <v>11450000</v>
      </c>
      <c r="AE193" s="1">
        <v>32335275</v>
      </c>
      <c r="AF193" s="1">
        <v>1</v>
      </c>
      <c r="AG193" s="1" t="str">
        <f>Tbl_Precio_Techo[[#This Row],[Zona]]&amp;"/"&amp;Tbl_Precio_Techo[[#This Row],[Item]]</f>
        <v>1/9.4</v>
      </c>
      <c r="AH193" s="1" t="s">
        <v>241</v>
      </c>
      <c r="AI193" s="1" t="s">
        <v>241</v>
      </c>
      <c r="AJ193" s="1" t="s">
        <v>35</v>
      </c>
      <c r="AL193" s="1">
        <f>COUNTIF(Tbl_Precio_Techo[EQUIPO REDES],Tbl_Precio_Techo[[#This Row],[EQUIPO REDES]])</f>
        <v>3</v>
      </c>
      <c r="AM193" s="1">
        <v>11450000</v>
      </c>
      <c r="AN193" s="1">
        <v>32335275</v>
      </c>
      <c r="AO193" s="1">
        <v>11450000</v>
      </c>
      <c r="AP193" s="1">
        <v>32335275</v>
      </c>
      <c r="AQ193" s="1">
        <f>Tbl_Precio_Techo[[#This Row],[PT INSTALACION / EQUIPO]]</f>
        <v>11450000</v>
      </c>
      <c r="AR193" s="1">
        <f>Tbl_Precio_Techo[[#This Row],[PT VR UN MENSUAL IVA]]</f>
        <v>32335275</v>
      </c>
    </row>
    <row r="194" spans="28:44" x14ac:dyDescent="0.25">
      <c r="AB194" s="1" t="s">
        <v>34</v>
      </c>
      <c r="AC194" s="1" t="s">
        <v>91</v>
      </c>
      <c r="AD194" s="1">
        <v>1023400</v>
      </c>
      <c r="AE194" s="1">
        <v>8590941.4166547544</v>
      </c>
      <c r="AF194" s="1">
        <v>2</v>
      </c>
      <c r="AG194" s="1" t="str">
        <f>Tbl_Precio_Techo[[#This Row],[Zona]]&amp;"/"&amp;Tbl_Precio_Techo[[#This Row],[Item]]</f>
        <v>2/1.1</v>
      </c>
      <c r="AH194" s="1" t="s">
        <v>34</v>
      </c>
      <c r="AI194" s="1" t="s">
        <v>34</v>
      </c>
      <c r="AJ194" s="1" t="s">
        <v>35</v>
      </c>
      <c r="AL194" s="1">
        <f>COUNTIF(Tbl_Precio_Techo[EQUIPO REDES],Tbl_Precio_Techo[[#This Row],[EQUIPO REDES]])</f>
        <v>3</v>
      </c>
      <c r="AM194" s="1">
        <v>1023400</v>
      </c>
      <c r="AN194" s="1">
        <v>29928500</v>
      </c>
      <c r="AO194" s="1">
        <v>1023400</v>
      </c>
      <c r="AP194" s="1">
        <v>8590941.4166547544</v>
      </c>
      <c r="AQ194" s="1">
        <f>Tbl_Precio_Techo[[#This Row],[PT INSTALACION / EQUIPO]]</f>
        <v>1023400</v>
      </c>
      <c r="AR194" s="1">
        <f>Tbl_Precio_Techo[[#This Row],[PT VR UN MENSUAL IVA]]</f>
        <v>8590941.4166547544</v>
      </c>
    </row>
    <row r="195" spans="28:44" x14ac:dyDescent="0.25">
      <c r="AB195" s="1" t="s">
        <v>38</v>
      </c>
      <c r="AC195" s="1" t="s">
        <v>36</v>
      </c>
      <c r="AD195" s="1">
        <v>761700</v>
      </c>
      <c r="AE195" s="1">
        <v>484100</v>
      </c>
      <c r="AF195" s="1">
        <v>2</v>
      </c>
      <c r="AG195" s="1" t="str">
        <f>Tbl_Precio_Techo[[#This Row],[Zona]]&amp;"/"&amp;Tbl_Precio_Techo[[#This Row],[Item]]</f>
        <v>2/2.1</v>
      </c>
      <c r="AH195" s="1" t="s">
        <v>38</v>
      </c>
      <c r="AI195" s="1" t="s">
        <v>38</v>
      </c>
      <c r="AJ195" s="1" t="s">
        <v>35</v>
      </c>
      <c r="AL195" s="1">
        <f>COUNTIF(Tbl_Precio_Techo[EQUIPO REDES],Tbl_Precio_Techo[[#This Row],[EQUIPO REDES]])</f>
        <v>4</v>
      </c>
      <c r="AM195" s="1">
        <v>761700</v>
      </c>
      <c r="AN195" s="1">
        <v>484000.36000000004</v>
      </c>
      <c r="AO195" s="1">
        <v>761700</v>
      </c>
      <c r="AP195" s="1">
        <v>484100</v>
      </c>
      <c r="AQ195" s="1">
        <f>Tbl_Precio_Techo[[#This Row],[PT INSTALACION / EQUIPO]]</f>
        <v>761700</v>
      </c>
      <c r="AR195" s="1">
        <f>Tbl_Precio_Techo[[#This Row],[PT VR UN MENSUAL IVA]]</f>
        <v>484100</v>
      </c>
    </row>
    <row r="196" spans="28:44" x14ac:dyDescent="0.25">
      <c r="AB196" s="1" t="s">
        <v>40</v>
      </c>
      <c r="AC196" s="1" t="s">
        <v>41</v>
      </c>
      <c r="AD196" s="1">
        <v>761700</v>
      </c>
      <c r="AE196" s="1">
        <v>603952.46666666667</v>
      </c>
      <c r="AF196" s="1">
        <v>2</v>
      </c>
      <c r="AG196" s="1" t="str">
        <f>Tbl_Precio_Techo[[#This Row],[Zona]]&amp;"/"&amp;Tbl_Precio_Techo[[#This Row],[Item]]</f>
        <v>2/2.2</v>
      </c>
      <c r="AH196" s="1" t="s">
        <v>40</v>
      </c>
      <c r="AI196" s="1" t="s">
        <v>40</v>
      </c>
      <c r="AJ196" s="1" t="s">
        <v>35</v>
      </c>
      <c r="AL196" s="1">
        <f>COUNTIF(Tbl_Precio_Techo[EQUIPO REDES],Tbl_Precio_Techo[[#This Row],[EQUIPO REDES]])</f>
        <v>4</v>
      </c>
      <c r="AM196" s="1">
        <v>761700</v>
      </c>
      <c r="AN196" s="1">
        <v>603952.46666666667</v>
      </c>
      <c r="AO196" s="1">
        <v>761700</v>
      </c>
      <c r="AP196" s="1">
        <v>603952.46666666667</v>
      </c>
      <c r="AQ196" s="1">
        <f>Tbl_Precio_Techo[[#This Row],[PT INSTALACION / EQUIPO]]</f>
        <v>761700</v>
      </c>
      <c r="AR196" s="1">
        <f>Tbl_Precio_Techo[[#This Row],[PT VR UN MENSUAL IVA]]</f>
        <v>603952.46666666667</v>
      </c>
    </row>
    <row r="197" spans="28:44" x14ac:dyDescent="0.25">
      <c r="AB197" s="1" t="s">
        <v>44</v>
      </c>
      <c r="AC197" s="1" t="s">
        <v>45</v>
      </c>
      <c r="AD197" s="1">
        <v>761700</v>
      </c>
      <c r="AE197" s="1">
        <v>724905.54</v>
      </c>
      <c r="AF197" s="1">
        <v>2</v>
      </c>
      <c r="AG197" s="1" t="str">
        <f>Tbl_Precio_Techo[[#This Row],[Zona]]&amp;"/"&amp;Tbl_Precio_Techo[[#This Row],[Item]]</f>
        <v>2/2.3</v>
      </c>
      <c r="AH197" s="1" t="s">
        <v>44</v>
      </c>
      <c r="AI197" s="1" t="s">
        <v>44</v>
      </c>
      <c r="AJ197" s="1" t="s">
        <v>35</v>
      </c>
      <c r="AL197" s="1">
        <f>COUNTIF(Tbl_Precio_Techo[EQUIPO REDES],Tbl_Precio_Techo[[#This Row],[EQUIPO REDES]])</f>
        <v>4</v>
      </c>
      <c r="AM197" s="1">
        <v>761700</v>
      </c>
      <c r="AN197" s="1">
        <v>724905.54</v>
      </c>
      <c r="AO197" s="1">
        <v>761700</v>
      </c>
      <c r="AP197" s="1">
        <v>724905.54</v>
      </c>
      <c r="AQ197" s="1">
        <f>Tbl_Precio_Techo[[#This Row],[PT INSTALACION / EQUIPO]]</f>
        <v>761700</v>
      </c>
      <c r="AR197" s="1">
        <f>Tbl_Precio_Techo[[#This Row],[PT VR UN MENSUAL IVA]]</f>
        <v>724905.54</v>
      </c>
    </row>
    <row r="198" spans="28:44" x14ac:dyDescent="0.25">
      <c r="AB198" s="1" t="s">
        <v>48</v>
      </c>
      <c r="AC198" s="1" t="s">
        <v>49</v>
      </c>
      <c r="AD198" s="1">
        <v>761700</v>
      </c>
      <c r="AE198" s="1">
        <v>795163.90333333332</v>
      </c>
      <c r="AF198" s="1">
        <v>2</v>
      </c>
      <c r="AG198" s="1" t="str">
        <f>Tbl_Precio_Techo[[#This Row],[Zona]]&amp;"/"&amp;Tbl_Precio_Techo[[#This Row],[Item]]</f>
        <v>2/2.4</v>
      </c>
      <c r="AH198" s="1" t="s">
        <v>48</v>
      </c>
      <c r="AI198" s="1" t="s">
        <v>48</v>
      </c>
      <c r="AJ198" s="1" t="s">
        <v>35</v>
      </c>
      <c r="AL198" s="1">
        <f>COUNTIF(Tbl_Precio_Techo[EQUIPO REDES],Tbl_Precio_Techo[[#This Row],[EQUIPO REDES]])</f>
        <v>4</v>
      </c>
      <c r="AM198" s="1">
        <v>761700</v>
      </c>
      <c r="AN198" s="1">
        <v>795163.90333333332</v>
      </c>
      <c r="AO198" s="1">
        <v>761700</v>
      </c>
      <c r="AP198" s="1">
        <v>795163.90333333332</v>
      </c>
      <c r="AQ198" s="1">
        <f>Tbl_Precio_Techo[[#This Row],[PT INSTALACION / EQUIPO]]</f>
        <v>761700</v>
      </c>
      <c r="AR198" s="1">
        <f>Tbl_Precio_Techo[[#This Row],[PT VR UN MENSUAL IVA]]</f>
        <v>795163.90333333332</v>
      </c>
    </row>
    <row r="199" spans="28:44" x14ac:dyDescent="0.25">
      <c r="AB199" s="1" t="s">
        <v>51</v>
      </c>
      <c r="AC199" s="1" t="s">
        <v>52</v>
      </c>
      <c r="AD199" s="1">
        <v>761700</v>
      </c>
      <c r="AE199" s="1">
        <v>891568.69333333336</v>
      </c>
      <c r="AF199" s="1">
        <v>2</v>
      </c>
      <c r="AG199" s="1" t="str">
        <f>Tbl_Precio_Techo[[#This Row],[Zona]]&amp;"/"&amp;Tbl_Precio_Techo[[#This Row],[Item]]</f>
        <v>2/2.5</v>
      </c>
      <c r="AH199" s="1" t="s">
        <v>51</v>
      </c>
      <c r="AI199" s="1" t="s">
        <v>51</v>
      </c>
      <c r="AJ199" s="1" t="s">
        <v>35</v>
      </c>
      <c r="AL199" s="1">
        <f>COUNTIF(Tbl_Precio_Techo[EQUIPO REDES],Tbl_Precio_Techo[[#This Row],[EQUIPO REDES]])</f>
        <v>4</v>
      </c>
      <c r="AM199" s="1">
        <v>761700</v>
      </c>
      <c r="AN199" s="1">
        <v>891568.69333333336</v>
      </c>
      <c r="AO199" s="1">
        <v>761700</v>
      </c>
      <c r="AP199" s="1">
        <v>891568.69333333336</v>
      </c>
      <c r="AQ199" s="1">
        <f>Tbl_Precio_Techo[[#This Row],[PT INSTALACION / EQUIPO]]</f>
        <v>761700</v>
      </c>
      <c r="AR199" s="1">
        <f>Tbl_Precio_Techo[[#This Row],[PT VR UN MENSUAL IVA]]</f>
        <v>891568.69333333336</v>
      </c>
    </row>
    <row r="200" spans="28:44" x14ac:dyDescent="0.25">
      <c r="AB200" s="1" t="s">
        <v>54</v>
      </c>
      <c r="AC200" s="1" t="s">
        <v>55</v>
      </c>
      <c r="AD200" s="1">
        <v>761700</v>
      </c>
      <c r="AE200" s="1">
        <v>1317493.02</v>
      </c>
      <c r="AF200" s="1">
        <v>2</v>
      </c>
      <c r="AG200" s="1" t="str">
        <f>Tbl_Precio_Techo[[#This Row],[Zona]]&amp;"/"&amp;Tbl_Precio_Techo[[#This Row],[Item]]</f>
        <v>2/2.6</v>
      </c>
      <c r="AH200" s="1" t="s">
        <v>54</v>
      </c>
      <c r="AI200" s="1" t="s">
        <v>54</v>
      </c>
      <c r="AJ200" s="1" t="s">
        <v>35</v>
      </c>
      <c r="AL200" s="1">
        <f>COUNTIF(Tbl_Precio_Techo[EQUIPO REDES],Tbl_Precio_Techo[[#This Row],[EQUIPO REDES]])</f>
        <v>4</v>
      </c>
      <c r="AM200" s="1">
        <v>761700</v>
      </c>
      <c r="AN200" s="1">
        <v>1317493.02</v>
      </c>
      <c r="AO200" s="1">
        <v>761700</v>
      </c>
      <c r="AP200" s="1">
        <v>1317493.02</v>
      </c>
      <c r="AQ200" s="1">
        <f>Tbl_Precio_Techo[[#This Row],[PT INSTALACION / EQUIPO]]</f>
        <v>761700</v>
      </c>
      <c r="AR200" s="1">
        <f>Tbl_Precio_Techo[[#This Row],[PT VR UN MENSUAL IVA]]</f>
        <v>1317493.02</v>
      </c>
    </row>
    <row r="201" spans="28:44" x14ac:dyDescent="0.25">
      <c r="AB201" s="1" t="s">
        <v>58</v>
      </c>
      <c r="AC201" s="1" t="s">
        <v>59</v>
      </c>
      <c r="AD201" s="1">
        <v>761700</v>
      </c>
      <c r="AE201" s="1">
        <v>898958.35333333339</v>
      </c>
      <c r="AF201" s="1">
        <v>2</v>
      </c>
      <c r="AG201" s="1" t="str">
        <f>Tbl_Precio_Techo[[#This Row],[Zona]]&amp;"/"&amp;Tbl_Precio_Techo[[#This Row],[Item]]</f>
        <v>2/2.7</v>
      </c>
      <c r="AH201" s="1" t="s">
        <v>58</v>
      </c>
      <c r="AI201" s="1" t="s">
        <v>58</v>
      </c>
      <c r="AJ201" s="1" t="s">
        <v>35</v>
      </c>
      <c r="AL201" s="1">
        <f>COUNTIF(Tbl_Precio_Techo[EQUIPO REDES],Tbl_Precio_Techo[[#This Row],[EQUIPO REDES]])</f>
        <v>4</v>
      </c>
      <c r="AM201" s="1">
        <v>761700</v>
      </c>
      <c r="AN201" s="1">
        <v>898958.35333333339</v>
      </c>
      <c r="AO201" s="1">
        <v>761700</v>
      </c>
      <c r="AP201" s="1">
        <v>898958.35333333339</v>
      </c>
      <c r="AQ201" s="1">
        <f>Tbl_Precio_Techo[[#This Row],[PT INSTALACION / EQUIPO]]</f>
        <v>761700</v>
      </c>
      <c r="AR201" s="1">
        <f>Tbl_Precio_Techo[[#This Row],[PT VR UN MENSUAL IVA]]</f>
        <v>898958.35333333339</v>
      </c>
    </row>
    <row r="202" spans="28:44" x14ac:dyDescent="0.25">
      <c r="AB202" s="1" t="s">
        <v>35</v>
      </c>
      <c r="AC202" s="1" t="s">
        <v>61</v>
      </c>
      <c r="AD202" s="1">
        <v>761700</v>
      </c>
      <c r="AE202" s="1">
        <v>1294231.5833333333</v>
      </c>
      <c r="AF202" s="1">
        <v>2</v>
      </c>
      <c r="AG202" s="1" t="str">
        <f>Tbl_Precio_Techo[[#This Row],[Zona]]&amp;"/"&amp;Tbl_Precio_Techo[[#This Row],[Item]]</f>
        <v>2/</v>
      </c>
      <c r="AH202" s="1" t="s">
        <v>62</v>
      </c>
      <c r="AI202" s="1" t="s">
        <v>35</v>
      </c>
      <c r="AJ202" s="1" t="s">
        <v>63</v>
      </c>
      <c r="AL202" s="1">
        <f>COUNTIF(Tbl_Precio_Techo[EQUIPO REDES],Tbl_Precio_Techo[[#This Row],[EQUIPO REDES]])</f>
        <v>4</v>
      </c>
      <c r="AM202" s="1">
        <v>761700</v>
      </c>
      <c r="AN202" s="1">
        <v>1294231.5833333333</v>
      </c>
      <c r="AO202" s="1">
        <v>761700</v>
      </c>
      <c r="AP202" s="1">
        <v>1294231.5833333333</v>
      </c>
      <c r="AQ202" s="1">
        <f>Tbl_Precio_Techo[[#This Row],[PT INSTALACION / EQUIPO]]</f>
        <v>761700</v>
      </c>
      <c r="AR202" s="1">
        <f>Tbl_Precio_Techo[[#This Row],[PT VR UN MENSUAL IVA]]</f>
        <v>1294231.5833333333</v>
      </c>
    </row>
    <row r="203" spans="28:44" x14ac:dyDescent="0.25">
      <c r="AB203" s="1" t="s">
        <v>62</v>
      </c>
      <c r="AC203" s="1" t="s">
        <v>64</v>
      </c>
      <c r="AD203" s="1">
        <v>761700</v>
      </c>
      <c r="AE203" s="1">
        <v>2007099.8733333333</v>
      </c>
      <c r="AF203" s="1">
        <v>2</v>
      </c>
      <c r="AG203" s="1" t="str">
        <f>Tbl_Precio_Techo[[#This Row],[Zona]]&amp;"/"&amp;Tbl_Precio_Techo[[#This Row],[Item]]</f>
        <v>2/2.8</v>
      </c>
      <c r="AH203" s="1" t="s">
        <v>65</v>
      </c>
      <c r="AI203" s="1" t="s">
        <v>62</v>
      </c>
      <c r="AJ203" s="1" t="s">
        <v>35</v>
      </c>
      <c r="AL203" s="1">
        <f>COUNTIF(Tbl_Precio_Techo[EQUIPO REDES],Tbl_Precio_Techo[[#This Row],[EQUIPO REDES]])</f>
        <v>4</v>
      </c>
      <c r="AM203" s="1">
        <v>761700</v>
      </c>
      <c r="AN203" s="1">
        <v>2007099.8733333333</v>
      </c>
      <c r="AO203" s="1">
        <v>761700</v>
      </c>
      <c r="AP203" s="1">
        <v>2007099.8733333333</v>
      </c>
      <c r="AQ203" s="1">
        <f>Tbl_Precio_Techo[[#This Row],[PT INSTALACION / EQUIPO]]</f>
        <v>761700</v>
      </c>
      <c r="AR203" s="1">
        <f>Tbl_Precio_Techo[[#This Row],[PT VR UN MENSUAL IVA]]</f>
        <v>2007099.8733333333</v>
      </c>
    </row>
    <row r="204" spans="28:44" x14ac:dyDescent="0.25">
      <c r="AB204" s="1" t="s">
        <v>65</v>
      </c>
      <c r="AC204" s="1" t="s">
        <v>66</v>
      </c>
      <c r="AD204" s="1">
        <v>761700</v>
      </c>
      <c r="AE204" s="1">
        <v>2601190.1999999997</v>
      </c>
      <c r="AF204" s="1">
        <v>2</v>
      </c>
      <c r="AG204" s="1" t="str">
        <f>Tbl_Precio_Techo[[#This Row],[Zona]]&amp;"/"&amp;Tbl_Precio_Techo[[#This Row],[Item]]</f>
        <v>2/2.9</v>
      </c>
      <c r="AH204" s="1" t="s">
        <v>67</v>
      </c>
      <c r="AI204" s="1" t="s">
        <v>65</v>
      </c>
      <c r="AJ204" s="1" t="s">
        <v>35</v>
      </c>
      <c r="AL204" s="1">
        <f>COUNTIF(Tbl_Precio_Techo[EQUIPO REDES],Tbl_Precio_Techo[[#This Row],[EQUIPO REDES]])</f>
        <v>4</v>
      </c>
      <c r="AM204" s="1">
        <v>761700</v>
      </c>
      <c r="AN204" s="1">
        <v>2601190.1999999997</v>
      </c>
      <c r="AO204" s="1">
        <v>761700</v>
      </c>
      <c r="AP204" s="1">
        <v>2601190.1999999997</v>
      </c>
      <c r="AQ204" s="1">
        <f>Tbl_Precio_Techo[[#This Row],[PT INSTALACION / EQUIPO]]</f>
        <v>761700</v>
      </c>
      <c r="AR204" s="1">
        <f>Tbl_Precio_Techo[[#This Row],[PT VR UN MENSUAL IVA]]</f>
        <v>2601190.1999999997</v>
      </c>
    </row>
    <row r="205" spans="28:44" x14ac:dyDescent="0.25">
      <c r="AB205" s="1" t="s">
        <v>67</v>
      </c>
      <c r="AC205" s="1" t="s">
        <v>70</v>
      </c>
      <c r="AD205" s="1">
        <v>761700</v>
      </c>
      <c r="AE205" s="1">
        <v>1513794.4733333334</v>
      </c>
      <c r="AF205" s="1">
        <v>2</v>
      </c>
      <c r="AG205" s="1" t="str">
        <f>Tbl_Precio_Techo[[#This Row],[Zona]]&amp;"/"&amp;Tbl_Precio_Techo[[#This Row],[Item]]</f>
        <v>2/2.10</v>
      </c>
      <c r="AH205" s="1" t="s">
        <v>71</v>
      </c>
      <c r="AI205" s="1" t="s">
        <v>67</v>
      </c>
      <c r="AJ205" s="1" t="s">
        <v>35</v>
      </c>
      <c r="AL205" s="1">
        <f>COUNTIF(Tbl_Precio_Techo[EQUIPO REDES],Tbl_Precio_Techo[[#This Row],[EQUIPO REDES]])</f>
        <v>4</v>
      </c>
      <c r="AM205" s="1">
        <v>761700</v>
      </c>
      <c r="AN205" s="1">
        <v>1513794.4733333334</v>
      </c>
      <c r="AO205" s="1">
        <v>761700</v>
      </c>
      <c r="AP205" s="1">
        <v>1513794.4733333334</v>
      </c>
      <c r="AQ205" s="1">
        <f>Tbl_Precio_Techo[[#This Row],[PT INSTALACION / EQUIPO]]</f>
        <v>761700</v>
      </c>
      <c r="AR205" s="1">
        <f>Tbl_Precio_Techo[[#This Row],[PT VR UN MENSUAL IVA]]</f>
        <v>1513794.4733333334</v>
      </c>
    </row>
    <row r="206" spans="28:44" x14ac:dyDescent="0.25">
      <c r="AB206" s="1" t="s">
        <v>35</v>
      </c>
      <c r="AC206" s="1" t="s">
        <v>73</v>
      </c>
      <c r="AD206" s="1">
        <v>761700</v>
      </c>
      <c r="AE206" s="1">
        <v>2123452.3333333335</v>
      </c>
      <c r="AF206" s="1">
        <v>2</v>
      </c>
      <c r="AG206" s="1" t="str">
        <f>Tbl_Precio_Techo[[#This Row],[Zona]]&amp;"/"&amp;Tbl_Precio_Techo[[#This Row],[Item]]</f>
        <v>2/</v>
      </c>
      <c r="AH206" s="1" t="s">
        <v>74</v>
      </c>
      <c r="AI206" s="1" t="s">
        <v>35</v>
      </c>
      <c r="AJ206" s="1" t="s">
        <v>63</v>
      </c>
      <c r="AL206" s="1">
        <f>COUNTIF(Tbl_Precio_Techo[EQUIPO REDES],Tbl_Precio_Techo[[#This Row],[EQUIPO REDES]])</f>
        <v>4</v>
      </c>
      <c r="AM206" s="1">
        <v>761700</v>
      </c>
      <c r="AN206" s="1">
        <v>2123452.3333333335</v>
      </c>
      <c r="AO206" s="1">
        <v>761700</v>
      </c>
      <c r="AP206" s="1">
        <v>2123452.3333333335</v>
      </c>
      <c r="AQ206" s="1">
        <f>Tbl_Precio_Techo[[#This Row],[PT INSTALACION / EQUIPO]]</f>
        <v>761700</v>
      </c>
      <c r="AR206" s="1">
        <f>Tbl_Precio_Techo[[#This Row],[PT VR UN MENSUAL IVA]]</f>
        <v>2123452.3333333335</v>
      </c>
    </row>
    <row r="207" spans="28:44" x14ac:dyDescent="0.25">
      <c r="AB207" s="1" t="s">
        <v>71</v>
      </c>
      <c r="AC207" s="1" t="s">
        <v>76</v>
      </c>
      <c r="AD207" s="1">
        <v>761700</v>
      </c>
      <c r="AE207" s="1">
        <v>3833900.7133333334</v>
      </c>
      <c r="AF207" s="1">
        <v>2</v>
      </c>
      <c r="AG207" s="1" t="str">
        <f>Tbl_Precio_Techo[[#This Row],[Zona]]&amp;"/"&amp;Tbl_Precio_Techo[[#This Row],[Item]]</f>
        <v>2/2.11</v>
      </c>
      <c r="AH207" s="1" t="s">
        <v>77</v>
      </c>
      <c r="AI207" s="1" t="s">
        <v>71</v>
      </c>
      <c r="AJ207" s="1" t="s">
        <v>35</v>
      </c>
      <c r="AL207" s="1">
        <f>COUNTIF(Tbl_Precio_Techo[EQUIPO REDES],Tbl_Precio_Techo[[#This Row],[EQUIPO REDES]])</f>
        <v>4</v>
      </c>
      <c r="AM207" s="1">
        <v>761700</v>
      </c>
      <c r="AN207" s="1">
        <v>3833900.7133333334</v>
      </c>
      <c r="AO207" s="1">
        <v>761700</v>
      </c>
      <c r="AP207" s="1">
        <v>3833900.7133333334</v>
      </c>
      <c r="AQ207" s="1">
        <f>Tbl_Precio_Techo[[#This Row],[PT INSTALACION / EQUIPO]]</f>
        <v>761700</v>
      </c>
      <c r="AR207" s="1">
        <f>Tbl_Precio_Techo[[#This Row],[PT VR UN MENSUAL IVA]]</f>
        <v>3833900.7133333334</v>
      </c>
    </row>
    <row r="208" spans="28:44" x14ac:dyDescent="0.25">
      <c r="AB208" s="1" t="s">
        <v>74</v>
      </c>
      <c r="AC208" s="1" t="s">
        <v>78</v>
      </c>
      <c r="AD208" s="1">
        <v>761700</v>
      </c>
      <c r="AE208" s="1">
        <v>2471968.3266666667</v>
      </c>
      <c r="AF208" s="1">
        <v>2</v>
      </c>
      <c r="AG208" s="1" t="str">
        <f>Tbl_Precio_Techo[[#This Row],[Zona]]&amp;"/"&amp;Tbl_Precio_Techo[[#This Row],[Item]]</f>
        <v>2/2.12</v>
      </c>
      <c r="AH208" s="1" t="s">
        <v>79</v>
      </c>
      <c r="AI208" s="1" t="s">
        <v>74</v>
      </c>
      <c r="AJ208" s="1" t="s">
        <v>35</v>
      </c>
      <c r="AL208" s="1">
        <f>COUNTIF(Tbl_Precio_Techo[EQUIPO REDES],Tbl_Precio_Techo[[#This Row],[EQUIPO REDES]])</f>
        <v>4</v>
      </c>
      <c r="AM208" s="1">
        <v>761700</v>
      </c>
      <c r="AN208" s="1">
        <v>2471968.3266666667</v>
      </c>
      <c r="AO208" s="1">
        <v>761700</v>
      </c>
      <c r="AP208" s="1">
        <v>2471968.3266666667</v>
      </c>
      <c r="AQ208" s="1">
        <f>Tbl_Precio_Techo[[#This Row],[PT INSTALACION / EQUIPO]]</f>
        <v>761700</v>
      </c>
      <c r="AR208" s="1">
        <f>Tbl_Precio_Techo[[#This Row],[PT VR UN MENSUAL IVA]]</f>
        <v>2471968.3266666667</v>
      </c>
    </row>
    <row r="209" spans="28:44" x14ac:dyDescent="0.25">
      <c r="AB209" s="1" t="s">
        <v>35</v>
      </c>
      <c r="AC209" s="1" t="s">
        <v>80</v>
      </c>
      <c r="AD209" s="1">
        <v>761700</v>
      </c>
      <c r="AE209" s="1">
        <v>3394112.8333333335</v>
      </c>
      <c r="AF209" s="1">
        <v>2</v>
      </c>
      <c r="AG209" s="1" t="str">
        <f>Tbl_Precio_Techo[[#This Row],[Zona]]&amp;"/"&amp;Tbl_Precio_Techo[[#This Row],[Item]]</f>
        <v>2/</v>
      </c>
      <c r="AH209" s="1" t="s">
        <v>81</v>
      </c>
      <c r="AI209" s="1" t="s">
        <v>35</v>
      </c>
      <c r="AJ209" s="1" t="s">
        <v>63</v>
      </c>
      <c r="AL209" s="1">
        <f>COUNTIF(Tbl_Precio_Techo[EQUIPO REDES],Tbl_Precio_Techo[[#This Row],[EQUIPO REDES]])</f>
        <v>4</v>
      </c>
      <c r="AM209" s="1">
        <v>761700</v>
      </c>
      <c r="AN209" s="1">
        <v>3394112.8333333335</v>
      </c>
      <c r="AO209" s="1">
        <v>761700</v>
      </c>
      <c r="AP209" s="1">
        <v>3394112.8333333335</v>
      </c>
      <c r="AQ209" s="1">
        <f>Tbl_Precio_Techo[[#This Row],[PT INSTALACION / EQUIPO]]</f>
        <v>761700</v>
      </c>
      <c r="AR209" s="1">
        <f>Tbl_Precio_Techo[[#This Row],[PT VR UN MENSUAL IVA]]</f>
        <v>3394112.8333333335</v>
      </c>
    </row>
    <row r="210" spans="28:44" x14ac:dyDescent="0.25">
      <c r="AB210" s="1" t="s">
        <v>77</v>
      </c>
      <c r="AC210" s="1" t="s">
        <v>83</v>
      </c>
      <c r="AD210" s="1">
        <v>901700</v>
      </c>
      <c r="AE210" s="1">
        <v>4863104.66</v>
      </c>
      <c r="AF210" s="1">
        <v>2</v>
      </c>
      <c r="AG210" s="1" t="str">
        <f>Tbl_Precio_Techo[[#This Row],[Zona]]&amp;"/"&amp;Tbl_Precio_Techo[[#This Row],[Item]]</f>
        <v>2/2.13</v>
      </c>
      <c r="AH210" s="1" t="s">
        <v>84</v>
      </c>
      <c r="AI210" s="1" t="s">
        <v>77</v>
      </c>
      <c r="AJ210" s="1" t="s">
        <v>35</v>
      </c>
      <c r="AL210" s="1">
        <f>COUNTIF(Tbl_Precio_Techo[EQUIPO REDES],Tbl_Precio_Techo[[#This Row],[EQUIPO REDES]])</f>
        <v>4</v>
      </c>
      <c r="AM210" s="1">
        <v>901700</v>
      </c>
      <c r="AN210" s="1">
        <v>4863104.66</v>
      </c>
      <c r="AO210" s="1">
        <v>901700</v>
      </c>
      <c r="AP210" s="1">
        <v>4863104.66</v>
      </c>
      <c r="AQ210" s="1">
        <f>Tbl_Precio_Techo[[#This Row],[PT INSTALACION / EQUIPO]]</f>
        <v>901700</v>
      </c>
      <c r="AR210" s="1">
        <f>Tbl_Precio_Techo[[#This Row],[PT VR UN MENSUAL IVA]]</f>
        <v>4863104.66</v>
      </c>
    </row>
    <row r="211" spans="28:44" x14ac:dyDescent="0.25">
      <c r="AB211" s="1" t="s">
        <v>79</v>
      </c>
      <c r="AC211" s="1" t="s">
        <v>86</v>
      </c>
      <c r="AD211" s="1">
        <v>901700</v>
      </c>
      <c r="AE211" s="1">
        <v>2959021.6666666665</v>
      </c>
      <c r="AF211" s="1">
        <v>2</v>
      </c>
      <c r="AG211" s="1" t="str">
        <f>Tbl_Precio_Techo[[#This Row],[Zona]]&amp;"/"&amp;Tbl_Precio_Techo[[#This Row],[Item]]</f>
        <v>2/2.14</v>
      </c>
      <c r="AH211" s="1" t="s">
        <v>87</v>
      </c>
      <c r="AI211" s="1" t="s">
        <v>79</v>
      </c>
      <c r="AJ211" s="1" t="s">
        <v>35</v>
      </c>
      <c r="AL211" s="1">
        <f>COUNTIF(Tbl_Precio_Techo[EQUIPO REDES],Tbl_Precio_Techo[[#This Row],[EQUIPO REDES]])</f>
        <v>4</v>
      </c>
      <c r="AM211" s="1">
        <v>901700</v>
      </c>
      <c r="AN211" s="1">
        <v>2959021.6666666665</v>
      </c>
      <c r="AO211" s="1">
        <v>901700</v>
      </c>
      <c r="AP211" s="1">
        <v>2959021.6666666665</v>
      </c>
      <c r="AQ211" s="1">
        <f>Tbl_Precio_Techo[[#This Row],[PT INSTALACION / EQUIPO]]</f>
        <v>901700</v>
      </c>
      <c r="AR211" s="1">
        <f>Tbl_Precio_Techo[[#This Row],[PT VR UN MENSUAL IVA]]</f>
        <v>2959021.6666666665</v>
      </c>
    </row>
    <row r="212" spans="28:44" x14ac:dyDescent="0.25">
      <c r="AB212" s="1" t="s">
        <v>35</v>
      </c>
      <c r="AC212" s="1" t="s">
        <v>89</v>
      </c>
      <c r="AD212" s="1">
        <v>901700</v>
      </c>
      <c r="AE212" s="1">
        <v>4132850.4</v>
      </c>
      <c r="AF212" s="1">
        <v>2</v>
      </c>
      <c r="AG212" s="1" t="str">
        <f>Tbl_Precio_Techo[[#This Row],[Zona]]&amp;"/"&amp;Tbl_Precio_Techo[[#This Row],[Item]]</f>
        <v>2/</v>
      </c>
      <c r="AH212" s="1" t="s">
        <v>90</v>
      </c>
      <c r="AI212" s="1" t="s">
        <v>35</v>
      </c>
      <c r="AJ212" s="1" t="s">
        <v>63</v>
      </c>
      <c r="AL212" s="1">
        <f>COUNTIF(Tbl_Precio_Techo[EQUIPO REDES],Tbl_Precio_Techo[[#This Row],[EQUIPO REDES]])</f>
        <v>4</v>
      </c>
      <c r="AM212" s="1">
        <v>901700</v>
      </c>
      <c r="AN212" s="1">
        <v>4132850.4</v>
      </c>
      <c r="AO212" s="1">
        <v>901700</v>
      </c>
      <c r="AP212" s="1">
        <v>4132850.4</v>
      </c>
      <c r="AQ212" s="1">
        <f>Tbl_Precio_Techo[[#This Row],[PT INSTALACION / EQUIPO]]</f>
        <v>901700</v>
      </c>
      <c r="AR212" s="1">
        <f>Tbl_Precio_Techo[[#This Row],[PT VR UN MENSUAL IVA]]</f>
        <v>4132850.4</v>
      </c>
    </row>
    <row r="213" spans="28:44" x14ac:dyDescent="0.25">
      <c r="AB213" s="1" t="s">
        <v>81</v>
      </c>
      <c r="AC213" s="1" t="s">
        <v>93</v>
      </c>
      <c r="AD213" s="1">
        <v>901700</v>
      </c>
      <c r="AE213" s="1">
        <v>7762374.7999999998</v>
      </c>
      <c r="AF213" s="1">
        <v>2</v>
      </c>
      <c r="AG213" s="1" t="str">
        <f>Tbl_Precio_Techo[[#This Row],[Zona]]&amp;"/"&amp;Tbl_Precio_Techo[[#This Row],[Item]]</f>
        <v>2/2.15</v>
      </c>
      <c r="AH213" s="1" t="s">
        <v>94</v>
      </c>
      <c r="AI213" s="1" t="s">
        <v>81</v>
      </c>
      <c r="AJ213" s="1" t="s">
        <v>35</v>
      </c>
      <c r="AL213" s="1">
        <f>COUNTIF(Tbl_Precio_Techo[EQUIPO REDES],Tbl_Precio_Techo[[#This Row],[EQUIPO REDES]])</f>
        <v>4</v>
      </c>
      <c r="AM213" s="1">
        <v>901700</v>
      </c>
      <c r="AN213" s="1">
        <v>7762374.7999999998</v>
      </c>
      <c r="AO213" s="1">
        <v>901700</v>
      </c>
      <c r="AP213" s="1">
        <v>7762374.7999999998</v>
      </c>
      <c r="AQ213" s="1">
        <f>Tbl_Precio_Techo[[#This Row],[PT INSTALACION / EQUIPO]]</f>
        <v>901700</v>
      </c>
      <c r="AR213" s="1">
        <f>Tbl_Precio_Techo[[#This Row],[PT VR UN MENSUAL IVA]]</f>
        <v>7762374.7999999998</v>
      </c>
    </row>
    <row r="214" spans="28:44" x14ac:dyDescent="0.25">
      <c r="AB214" s="1" t="s">
        <v>84</v>
      </c>
      <c r="AC214" s="1" t="s">
        <v>95</v>
      </c>
      <c r="AD214" s="1">
        <v>901700</v>
      </c>
      <c r="AE214" s="1">
        <v>1491292.5</v>
      </c>
      <c r="AF214" s="1">
        <v>2</v>
      </c>
      <c r="AG214" s="1" t="str">
        <f>Tbl_Precio_Techo[[#This Row],[Zona]]&amp;"/"&amp;Tbl_Precio_Techo[[#This Row],[Item]]</f>
        <v>2/2.16</v>
      </c>
      <c r="AH214" s="1" t="s">
        <v>96</v>
      </c>
      <c r="AI214" s="1" t="s">
        <v>84</v>
      </c>
      <c r="AJ214" s="1" t="s">
        <v>35</v>
      </c>
      <c r="AL214" s="1">
        <f>COUNTIF(Tbl_Precio_Techo[EQUIPO REDES],Tbl_Precio_Techo[[#This Row],[EQUIPO REDES]])</f>
        <v>4</v>
      </c>
      <c r="AM214" s="1">
        <v>901700</v>
      </c>
      <c r="AN214" s="1">
        <v>1491292.5</v>
      </c>
      <c r="AO214" s="1">
        <v>901700</v>
      </c>
      <c r="AP214" s="1">
        <v>1491292.5</v>
      </c>
      <c r="AQ214" s="1">
        <f>Tbl_Precio_Techo[[#This Row],[PT INSTALACION / EQUIPO]]</f>
        <v>901700</v>
      </c>
      <c r="AR214" s="1">
        <f>Tbl_Precio_Techo[[#This Row],[PT VR UN MENSUAL IVA]]</f>
        <v>1491292.5</v>
      </c>
    </row>
    <row r="215" spans="28:44" x14ac:dyDescent="0.25">
      <c r="AB215" s="1" t="s">
        <v>87</v>
      </c>
      <c r="AC215" s="1" t="s">
        <v>98</v>
      </c>
      <c r="AD215" s="1">
        <v>761700</v>
      </c>
      <c r="AE215" s="1">
        <v>7225096.0933333337</v>
      </c>
      <c r="AF215" s="1">
        <v>2</v>
      </c>
      <c r="AG215" s="1" t="str">
        <f>Tbl_Precio_Techo[[#This Row],[Zona]]&amp;"/"&amp;Tbl_Precio_Techo[[#This Row],[Item]]</f>
        <v>2/2.17</v>
      </c>
      <c r="AH215" s="1" t="s">
        <v>99</v>
      </c>
      <c r="AI215" s="1" t="s">
        <v>87</v>
      </c>
      <c r="AJ215" s="1" t="s">
        <v>35</v>
      </c>
      <c r="AL215" s="1">
        <f>COUNTIF(Tbl_Precio_Techo[EQUIPO REDES],Tbl_Precio_Techo[[#This Row],[EQUIPO REDES]])</f>
        <v>4</v>
      </c>
      <c r="AM215" s="1">
        <v>761700</v>
      </c>
      <c r="AN215" s="1">
        <v>7225096.0933333337</v>
      </c>
      <c r="AO215" s="1">
        <v>761700</v>
      </c>
      <c r="AP215" s="1">
        <v>7225096.0933333337</v>
      </c>
      <c r="AQ215" s="1">
        <f>Tbl_Precio_Techo[[#This Row],[PT INSTALACION / EQUIPO]]</f>
        <v>761700</v>
      </c>
      <c r="AR215" s="1">
        <f>Tbl_Precio_Techo[[#This Row],[PT VR UN MENSUAL IVA]]</f>
        <v>7225096.0933333337</v>
      </c>
    </row>
    <row r="216" spans="28:44" x14ac:dyDescent="0.25">
      <c r="AB216" s="1" t="s">
        <v>90</v>
      </c>
      <c r="AC216" s="1" t="s">
        <v>101</v>
      </c>
      <c r="AD216" s="1">
        <v>761700</v>
      </c>
      <c r="AE216" s="1">
        <v>5257214.6466666665</v>
      </c>
      <c r="AF216" s="1">
        <v>2</v>
      </c>
      <c r="AG216" s="1" t="str">
        <f>Tbl_Precio_Techo[[#This Row],[Zona]]&amp;"/"&amp;Tbl_Precio_Techo[[#This Row],[Item]]</f>
        <v>2/2.18</v>
      </c>
      <c r="AH216" s="1" t="s">
        <v>102</v>
      </c>
      <c r="AI216" s="1" t="s">
        <v>90</v>
      </c>
      <c r="AJ216" s="1" t="s">
        <v>35</v>
      </c>
      <c r="AL216" s="1">
        <f>COUNTIF(Tbl_Precio_Techo[EQUIPO REDES],Tbl_Precio_Techo[[#This Row],[EQUIPO REDES]])</f>
        <v>4</v>
      </c>
      <c r="AM216" s="1">
        <v>761700</v>
      </c>
      <c r="AN216" s="1">
        <v>5257214.6466666665</v>
      </c>
      <c r="AO216" s="1">
        <v>761700</v>
      </c>
      <c r="AP216" s="1">
        <v>5257214.6466666665</v>
      </c>
      <c r="AQ216" s="1">
        <f>Tbl_Precio_Techo[[#This Row],[PT INSTALACION / EQUIPO]]</f>
        <v>761700</v>
      </c>
      <c r="AR216" s="1">
        <f>Tbl_Precio_Techo[[#This Row],[PT VR UN MENSUAL IVA]]</f>
        <v>5257214.6466666665</v>
      </c>
    </row>
    <row r="217" spans="28:44" x14ac:dyDescent="0.25">
      <c r="AB217" s="1" t="s">
        <v>94</v>
      </c>
      <c r="AC217" s="1" t="s">
        <v>103</v>
      </c>
      <c r="AD217" s="1">
        <v>761700</v>
      </c>
      <c r="AE217" s="1">
        <v>8632063.3733333331</v>
      </c>
      <c r="AF217" s="1">
        <v>2</v>
      </c>
      <c r="AG217" s="1" t="str">
        <f>Tbl_Precio_Techo[[#This Row],[Zona]]&amp;"/"&amp;Tbl_Precio_Techo[[#This Row],[Item]]</f>
        <v>2/2.19</v>
      </c>
      <c r="AH217" s="1" t="s">
        <v>104</v>
      </c>
      <c r="AI217" s="1" t="s">
        <v>94</v>
      </c>
      <c r="AJ217" s="1" t="s">
        <v>35</v>
      </c>
      <c r="AL217" s="1">
        <f>COUNTIF(Tbl_Precio_Techo[EQUIPO REDES],Tbl_Precio_Techo[[#This Row],[EQUIPO REDES]])</f>
        <v>4</v>
      </c>
      <c r="AM217" s="1">
        <v>761700</v>
      </c>
      <c r="AN217" s="1">
        <v>8632063.3733333331</v>
      </c>
      <c r="AO217" s="1">
        <v>761700</v>
      </c>
      <c r="AP217" s="1">
        <v>8632063.3733333331</v>
      </c>
      <c r="AQ217" s="1">
        <f>Tbl_Precio_Techo[[#This Row],[PT INSTALACION / EQUIPO]]</f>
        <v>761700</v>
      </c>
      <c r="AR217" s="1">
        <f>Tbl_Precio_Techo[[#This Row],[PT VR UN MENSUAL IVA]]</f>
        <v>8632063.3733333331</v>
      </c>
    </row>
    <row r="218" spans="28:44" x14ac:dyDescent="0.25">
      <c r="AB218" s="1" t="s">
        <v>96</v>
      </c>
      <c r="AC218" s="1" t="s">
        <v>105</v>
      </c>
      <c r="AD218" s="1">
        <v>761700</v>
      </c>
      <c r="AE218" s="1">
        <v>6183802.833333333</v>
      </c>
      <c r="AF218" s="1">
        <v>2</v>
      </c>
      <c r="AG218" s="1" t="str">
        <f>Tbl_Precio_Techo[[#This Row],[Zona]]&amp;"/"&amp;Tbl_Precio_Techo[[#This Row],[Item]]</f>
        <v>2/2.20</v>
      </c>
      <c r="AH218" s="1" t="s">
        <v>106</v>
      </c>
      <c r="AI218" s="1" t="s">
        <v>96</v>
      </c>
      <c r="AJ218" s="1" t="s">
        <v>35</v>
      </c>
      <c r="AL218" s="1">
        <f>COUNTIF(Tbl_Precio_Techo[EQUIPO REDES],Tbl_Precio_Techo[[#This Row],[EQUIPO REDES]])</f>
        <v>4</v>
      </c>
      <c r="AM218" s="1">
        <v>761700</v>
      </c>
      <c r="AN218" s="1">
        <v>6183802.833333333</v>
      </c>
      <c r="AO218" s="1">
        <v>761700</v>
      </c>
      <c r="AP218" s="1">
        <v>6183802.833333333</v>
      </c>
      <c r="AQ218" s="1">
        <f>Tbl_Precio_Techo[[#This Row],[PT INSTALACION / EQUIPO]]</f>
        <v>761700</v>
      </c>
      <c r="AR218" s="1">
        <f>Tbl_Precio_Techo[[#This Row],[PT VR UN MENSUAL IVA]]</f>
        <v>6183802.833333333</v>
      </c>
    </row>
    <row r="219" spans="28:44" x14ac:dyDescent="0.25">
      <c r="AB219" s="1" t="s">
        <v>99</v>
      </c>
      <c r="AC219" s="1" t="s">
        <v>108</v>
      </c>
      <c r="AD219" s="1">
        <v>761700</v>
      </c>
      <c r="AE219" s="1">
        <v>13167940.413333332</v>
      </c>
      <c r="AF219" s="1">
        <v>2</v>
      </c>
      <c r="AG219" s="1" t="str">
        <f>Tbl_Precio_Techo[[#This Row],[Zona]]&amp;"/"&amp;Tbl_Precio_Techo[[#This Row],[Item]]</f>
        <v>2/2.21</v>
      </c>
      <c r="AH219" s="1" t="s">
        <v>109</v>
      </c>
      <c r="AI219" s="1" t="s">
        <v>99</v>
      </c>
      <c r="AJ219" s="1" t="s">
        <v>35</v>
      </c>
      <c r="AL219" s="1">
        <f>COUNTIF(Tbl_Precio_Techo[EQUIPO REDES],Tbl_Precio_Techo[[#This Row],[EQUIPO REDES]])</f>
        <v>4</v>
      </c>
      <c r="AM219" s="1">
        <v>761700</v>
      </c>
      <c r="AN219" s="1">
        <v>13167940.413333332</v>
      </c>
      <c r="AO219" s="1">
        <v>761700</v>
      </c>
      <c r="AP219" s="1">
        <v>13167940.413333332</v>
      </c>
      <c r="AQ219" s="1">
        <f>Tbl_Precio_Techo[[#This Row],[PT INSTALACION / EQUIPO]]</f>
        <v>761700</v>
      </c>
      <c r="AR219" s="1">
        <f>Tbl_Precio_Techo[[#This Row],[PT VR UN MENSUAL IVA]]</f>
        <v>13167940.413333332</v>
      </c>
    </row>
    <row r="220" spans="28:44" x14ac:dyDescent="0.25">
      <c r="AB220" s="1" t="s">
        <v>102</v>
      </c>
      <c r="AC220" s="1" t="s">
        <v>110</v>
      </c>
      <c r="AD220" s="1">
        <v>761700</v>
      </c>
      <c r="AE220" s="1">
        <v>9959175.7466666661</v>
      </c>
      <c r="AF220" s="1">
        <v>2</v>
      </c>
      <c r="AG220" s="1" t="str">
        <f>Tbl_Precio_Techo[[#This Row],[Zona]]&amp;"/"&amp;Tbl_Precio_Techo[[#This Row],[Item]]</f>
        <v>2/2.22</v>
      </c>
      <c r="AH220" s="1" t="s">
        <v>111</v>
      </c>
      <c r="AI220" s="1" t="s">
        <v>102</v>
      </c>
      <c r="AJ220" s="1" t="s">
        <v>35</v>
      </c>
      <c r="AL220" s="1">
        <f>COUNTIF(Tbl_Precio_Techo[EQUIPO REDES],Tbl_Precio_Techo[[#This Row],[EQUIPO REDES]])</f>
        <v>4</v>
      </c>
      <c r="AM220" s="1">
        <v>761700</v>
      </c>
      <c r="AN220" s="1">
        <v>9959175.7466666661</v>
      </c>
      <c r="AO220" s="1">
        <v>761700</v>
      </c>
      <c r="AP220" s="1">
        <v>9959175.7466666661</v>
      </c>
      <c r="AQ220" s="1">
        <f>Tbl_Precio_Techo[[#This Row],[PT INSTALACION / EQUIPO]]</f>
        <v>761700</v>
      </c>
      <c r="AR220" s="1">
        <f>Tbl_Precio_Techo[[#This Row],[PT VR UN MENSUAL IVA]]</f>
        <v>9959175.7466666661</v>
      </c>
    </row>
    <row r="221" spans="28:44" x14ac:dyDescent="0.25">
      <c r="AB221" s="1" t="s">
        <v>104</v>
      </c>
      <c r="AC221" s="1" t="s">
        <v>112</v>
      </c>
      <c r="AD221" s="1">
        <v>761700</v>
      </c>
      <c r="AE221" s="1">
        <v>18234859.5</v>
      </c>
      <c r="AF221" s="1">
        <v>2</v>
      </c>
      <c r="AG221" s="1" t="str">
        <f>Tbl_Precio_Techo[[#This Row],[Zona]]&amp;"/"&amp;Tbl_Precio_Techo[[#This Row],[Item]]</f>
        <v>2/2.23</v>
      </c>
      <c r="AH221" s="1" t="s">
        <v>113</v>
      </c>
      <c r="AI221" s="1" t="s">
        <v>104</v>
      </c>
      <c r="AJ221" s="1" t="s">
        <v>35</v>
      </c>
      <c r="AL221" s="1">
        <f>COUNTIF(Tbl_Precio_Techo[EQUIPO REDES],Tbl_Precio_Techo[[#This Row],[EQUIPO REDES]])</f>
        <v>4</v>
      </c>
      <c r="AM221" s="1">
        <v>761700</v>
      </c>
      <c r="AN221" s="1">
        <v>18234859.5</v>
      </c>
      <c r="AO221" s="1">
        <v>761700</v>
      </c>
      <c r="AP221" s="1">
        <v>18234859.5</v>
      </c>
      <c r="AQ221" s="1">
        <f>Tbl_Precio_Techo[[#This Row],[PT INSTALACION / EQUIPO]]</f>
        <v>761700</v>
      </c>
      <c r="AR221" s="1">
        <f>Tbl_Precio_Techo[[#This Row],[PT VR UN MENSUAL IVA]]</f>
        <v>18234859.5</v>
      </c>
    </row>
    <row r="222" spans="28:44" x14ac:dyDescent="0.25">
      <c r="AB222" s="1" t="s">
        <v>106</v>
      </c>
      <c r="AC222" s="1" t="s">
        <v>114</v>
      </c>
      <c r="AD222" s="1">
        <v>761700</v>
      </c>
      <c r="AE222" s="1">
        <v>13039263</v>
      </c>
      <c r="AF222" s="1">
        <v>2</v>
      </c>
      <c r="AG222" s="1" t="str">
        <f>Tbl_Precio_Techo[[#This Row],[Zona]]&amp;"/"&amp;Tbl_Precio_Techo[[#This Row],[Item]]</f>
        <v>2/2.24</v>
      </c>
      <c r="AH222" s="1" t="s">
        <v>115</v>
      </c>
      <c r="AI222" s="1" t="s">
        <v>106</v>
      </c>
      <c r="AJ222" s="1" t="s">
        <v>35</v>
      </c>
      <c r="AL222" s="1">
        <f>COUNTIF(Tbl_Precio_Techo[EQUIPO REDES],Tbl_Precio_Techo[[#This Row],[EQUIPO REDES]])</f>
        <v>4</v>
      </c>
      <c r="AM222" s="1">
        <v>761700</v>
      </c>
      <c r="AN222" s="1">
        <v>13039263</v>
      </c>
      <c r="AO222" s="1">
        <v>761700</v>
      </c>
      <c r="AP222" s="1">
        <v>13039263</v>
      </c>
      <c r="AQ222" s="1">
        <f>Tbl_Precio_Techo[[#This Row],[PT INSTALACION / EQUIPO]]</f>
        <v>761700</v>
      </c>
      <c r="AR222" s="1">
        <f>Tbl_Precio_Techo[[#This Row],[PT VR UN MENSUAL IVA]]</f>
        <v>13039263</v>
      </c>
    </row>
    <row r="223" spans="28:44" x14ac:dyDescent="0.25">
      <c r="AB223" s="1" t="s">
        <v>109</v>
      </c>
      <c r="AC223" s="1" t="s">
        <v>116</v>
      </c>
      <c r="AD223" s="1">
        <v>761700</v>
      </c>
      <c r="AE223" s="1">
        <v>22505286</v>
      </c>
      <c r="AF223" s="1">
        <v>2</v>
      </c>
      <c r="AG223" s="1" t="str">
        <f>Tbl_Precio_Techo[[#This Row],[Zona]]&amp;"/"&amp;Tbl_Precio_Techo[[#This Row],[Item]]</f>
        <v>2/2.25</v>
      </c>
      <c r="AH223" s="1" t="s">
        <v>117</v>
      </c>
      <c r="AI223" s="1" t="s">
        <v>109</v>
      </c>
      <c r="AJ223" s="1" t="s">
        <v>35</v>
      </c>
      <c r="AL223" s="1">
        <f>COUNTIF(Tbl_Precio_Techo[EQUIPO REDES],Tbl_Precio_Techo[[#This Row],[EQUIPO REDES]])</f>
        <v>4</v>
      </c>
      <c r="AM223" s="1">
        <v>761700</v>
      </c>
      <c r="AN223" s="1">
        <v>22505286</v>
      </c>
      <c r="AO223" s="1">
        <v>761700</v>
      </c>
      <c r="AP223" s="1">
        <v>22505286</v>
      </c>
      <c r="AQ223" s="1">
        <f>Tbl_Precio_Techo[[#This Row],[PT INSTALACION / EQUIPO]]</f>
        <v>761700</v>
      </c>
      <c r="AR223" s="1">
        <f>Tbl_Precio_Techo[[#This Row],[PT VR UN MENSUAL IVA]]</f>
        <v>22505286</v>
      </c>
    </row>
    <row r="224" spans="28:44" x14ac:dyDescent="0.25">
      <c r="AB224" s="1" t="s">
        <v>111</v>
      </c>
      <c r="AC224" s="1" t="s">
        <v>118</v>
      </c>
      <c r="AD224" s="1">
        <v>761700</v>
      </c>
      <c r="AE224" s="1">
        <v>19024396</v>
      </c>
      <c r="AF224" s="1">
        <v>2</v>
      </c>
      <c r="AG224" s="1" t="str">
        <f>Tbl_Precio_Techo[[#This Row],[Zona]]&amp;"/"&amp;Tbl_Precio_Techo[[#This Row],[Item]]</f>
        <v>2/2.26</v>
      </c>
      <c r="AH224" s="1" t="s">
        <v>119</v>
      </c>
      <c r="AI224" s="1" t="s">
        <v>111</v>
      </c>
      <c r="AJ224" s="1" t="s">
        <v>35</v>
      </c>
      <c r="AL224" s="1">
        <f>COUNTIF(Tbl_Precio_Techo[EQUIPO REDES],Tbl_Precio_Techo[[#This Row],[EQUIPO REDES]])</f>
        <v>4</v>
      </c>
      <c r="AM224" s="1">
        <v>761700</v>
      </c>
      <c r="AN224" s="1">
        <v>19024396</v>
      </c>
      <c r="AO224" s="1">
        <v>761700</v>
      </c>
      <c r="AP224" s="1">
        <v>19024396</v>
      </c>
      <c r="AQ224" s="1">
        <f>Tbl_Precio_Techo[[#This Row],[PT INSTALACION / EQUIPO]]</f>
        <v>761700</v>
      </c>
      <c r="AR224" s="1">
        <f>Tbl_Precio_Techo[[#This Row],[PT VR UN MENSUAL IVA]]</f>
        <v>19024396</v>
      </c>
    </row>
    <row r="225" spans="28:44" x14ac:dyDescent="0.25">
      <c r="AB225" s="1" t="s">
        <v>113</v>
      </c>
      <c r="AC225" s="1" t="s">
        <v>120</v>
      </c>
      <c r="AD225" s="1">
        <v>761700</v>
      </c>
      <c r="AE225" s="1">
        <v>30850026.5</v>
      </c>
      <c r="AF225" s="1">
        <v>2</v>
      </c>
      <c r="AG225" s="1" t="str">
        <f>Tbl_Precio_Techo[[#This Row],[Zona]]&amp;"/"&amp;Tbl_Precio_Techo[[#This Row],[Item]]</f>
        <v>2/2.27</v>
      </c>
      <c r="AH225" s="1" t="s">
        <v>121</v>
      </c>
      <c r="AI225" s="1" t="s">
        <v>113</v>
      </c>
      <c r="AJ225" s="1" t="s">
        <v>35</v>
      </c>
      <c r="AL225" s="1">
        <f>COUNTIF(Tbl_Precio_Techo[EQUIPO REDES],Tbl_Precio_Techo[[#This Row],[EQUIPO REDES]])</f>
        <v>4</v>
      </c>
      <c r="AM225" s="1">
        <v>761700</v>
      </c>
      <c r="AN225" s="1">
        <v>30850026.5</v>
      </c>
      <c r="AO225" s="1">
        <v>761700</v>
      </c>
      <c r="AP225" s="1">
        <v>30850026.5</v>
      </c>
      <c r="AQ225" s="1">
        <f>Tbl_Precio_Techo[[#This Row],[PT INSTALACION / EQUIPO]]</f>
        <v>761700</v>
      </c>
      <c r="AR225" s="1">
        <f>Tbl_Precio_Techo[[#This Row],[PT VR UN MENSUAL IVA]]</f>
        <v>30850026.5</v>
      </c>
    </row>
    <row r="226" spans="28:44" x14ac:dyDescent="0.25">
      <c r="AB226" s="1" t="s">
        <v>115</v>
      </c>
      <c r="AC226" s="1" t="s">
        <v>122</v>
      </c>
      <c r="AD226" s="1">
        <v>761700</v>
      </c>
      <c r="AE226" s="1">
        <v>22144060.5</v>
      </c>
      <c r="AF226" s="1">
        <v>2</v>
      </c>
      <c r="AG226" s="1" t="str">
        <f>Tbl_Precio_Techo[[#This Row],[Zona]]&amp;"/"&amp;Tbl_Precio_Techo[[#This Row],[Item]]</f>
        <v>2/2.28</v>
      </c>
      <c r="AH226" s="1" t="s">
        <v>123</v>
      </c>
      <c r="AI226" s="1" t="s">
        <v>115</v>
      </c>
      <c r="AJ226" s="1" t="s">
        <v>35</v>
      </c>
      <c r="AL226" s="1">
        <f>COUNTIF(Tbl_Precio_Techo[EQUIPO REDES],Tbl_Precio_Techo[[#This Row],[EQUIPO REDES]])</f>
        <v>4</v>
      </c>
      <c r="AM226" s="1">
        <v>761700</v>
      </c>
      <c r="AN226" s="1">
        <v>22144060.5</v>
      </c>
      <c r="AO226" s="1">
        <v>761700</v>
      </c>
      <c r="AP226" s="1">
        <v>22144060.5</v>
      </c>
      <c r="AQ226" s="1">
        <f>Tbl_Precio_Techo[[#This Row],[PT INSTALACION / EQUIPO]]</f>
        <v>761700</v>
      </c>
      <c r="AR226" s="1">
        <f>Tbl_Precio_Techo[[#This Row],[PT VR UN MENSUAL IVA]]</f>
        <v>22144060.5</v>
      </c>
    </row>
    <row r="227" spans="28:44" x14ac:dyDescent="0.25">
      <c r="AB227" s="1" t="s">
        <v>117</v>
      </c>
      <c r="AC227" s="1" t="s">
        <v>56</v>
      </c>
      <c r="AD227" s="1">
        <v>901700</v>
      </c>
      <c r="AE227" s="1">
        <v>6528304.2999999998</v>
      </c>
      <c r="AF227" s="1">
        <v>2</v>
      </c>
      <c r="AG227" s="1" t="str">
        <f>Tbl_Precio_Techo[[#This Row],[Zona]]&amp;"/"&amp;Tbl_Precio_Techo[[#This Row],[Item]]</f>
        <v>2/2.29</v>
      </c>
      <c r="AH227" s="1" t="s">
        <v>124</v>
      </c>
      <c r="AI227" s="1" t="s">
        <v>117</v>
      </c>
      <c r="AJ227" s="1" t="s">
        <v>35</v>
      </c>
      <c r="AL227" s="1">
        <f>COUNTIF(Tbl_Precio_Techo[EQUIPO REDES],Tbl_Precio_Techo[[#This Row],[EQUIPO REDES]])</f>
        <v>4</v>
      </c>
      <c r="AM227" s="1">
        <v>901700</v>
      </c>
      <c r="AN227" s="1">
        <v>6528304.2999999998</v>
      </c>
      <c r="AO227" s="1">
        <v>901700</v>
      </c>
      <c r="AP227" s="1">
        <v>6528304.2999999998</v>
      </c>
      <c r="AQ227" s="1">
        <f>Tbl_Precio_Techo[[#This Row],[PT INSTALACION / EQUIPO]]</f>
        <v>901700</v>
      </c>
      <c r="AR227" s="1">
        <f>Tbl_Precio_Techo[[#This Row],[PT VR UN MENSUAL IVA]]</f>
        <v>6528304.2999999998</v>
      </c>
    </row>
    <row r="228" spans="28:44" x14ac:dyDescent="0.25">
      <c r="AB228" s="1" t="s">
        <v>119</v>
      </c>
      <c r="AC228" s="1" t="s">
        <v>60</v>
      </c>
      <c r="AD228" s="1">
        <v>901700</v>
      </c>
      <c r="AE228" s="1">
        <v>2732746</v>
      </c>
      <c r="AF228" s="1">
        <v>2</v>
      </c>
      <c r="AG228" s="1" t="str">
        <f>Tbl_Precio_Techo[[#This Row],[Zona]]&amp;"/"&amp;Tbl_Precio_Techo[[#This Row],[Item]]</f>
        <v>2/2.30</v>
      </c>
      <c r="AH228" s="1" t="s">
        <v>125</v>
      </c>
      <c r="AI228" s="1" t="s">
        <v>119</v>
      </c>
      <c r="AJ228" s="1" t="s">
        <v>35</v>
      </c>
      <c r="AL228" s="1">
        <f>COUNTIF(Tbl_Precio_Techo[EQUIPO REDES],Tbl_Precio_Techo[[#This Row],[EQUIPO REDES]])</f>
        <v>4</v>
      </c>
      <c r="AM228" s="1">
        <v>901700</v>
      </c>
      <c r="AN228" s="1">
        <v>2732746</v>
      </c>
      <c r="AO228" s="1">
        <v>901700</v>
      </c>
      <c r="AP228" s="1">
        <v>2732746</v>
      </c>
      <c r="AQ228" s="1">
        <f>Tbl_Precio_Techo[[#This Row],[PT INSTALACION / EQUIPO]]</f>
        <v>901700</v>
      </c>
      <c r="AR228" s="1">
        <f>Tbl_Precio_Techo[[#This Row],[PT VR UN MENSUAL IVA]]</f>
        <v>2732746</v>
      </c>
    </row>
    <row r="229" spans="28:44" x14ac:dyDescent="0.25">
      <c r="AB229" s="1" t="s">
        <v>121</v>
      </c>
      <c r="AC229" s="1" t="s">
        <v>126</v>
      </c>
      <c r="AD229" s="1">
        <v>901700</v>
      </c>
      <c r="AE229" s="1">
        <v>7702585.626666666</v>
      </c>
      <c r="AF229" s="1">
        <v>2</v>
      </c>
      <c r="AG229" s="1" t="str">
        <f>Tbl_Precio_Techo[[#This Row],[Zona]]&amp;"/"&amp;Tbl_Precio_Techo[[#This Row],[Item]]</f>
        <v>2/2.31</v>
      </c>
      <c r="AH229" s="1" t="s">
        <v>127</v>
      </c>
      <c r="AI229" s="1" t="s">
        <v>121</v>
      </c>
      <c r="AJ229" s="1" t="s">
        <v>35</v>
      </c>
      <c r="AL229" s="1">
        <f>COUNTIF(Tbl_Precio_Techo[EQUIPO REDES],Tbl_Precio_Techo[[#This Row],[EQUIPO REDES]])</f>
        <v>4</v>
      </c>
      <c r="AM229" s="1">
        <v>901700</v>
      </c>
      <c r="AN229" s="1">
        <v>7702585.626666666</v>
      </c>
      <c r="AO229" s="1">
        <v>901700</v>
      </c>
      <c r="AP229" s="1">
        <v>7702585.626666666</v>
      </c>
      <c r="AQ229" s="1">
        <f>Tbl_Precio_Techo[[#This Row],[PT INSTALACION / EQUIPO]]</f>
        <v>901700</v>
      </c>
      <c r="AR229" s="1">
        <f>Tbl_Precio_Techo[[#This Row],[PT VR UN MENSUAL IVA]]</f>
        <v>7702585.626666666</v>
      </c>
    </row>
    <row r="230" spans="28:44" x14ac:dyDescent="0.25">
      <c r="AB230" s="1" t="s">
        <v>123</v>
      </c>
      <c r="AC230" s="1" t="s">
        <v>128</v>
      </c>
      <c r="AD230" s="1">
        <v>901700</v>
      </c>
      <c r="AE230" s="1">
        <v>6821194.7233333336</v>
      </c>
      <c r="AF230" s="1">
        <v>2</v>
      </c>
      <c r="AG230" s="1" t="str">
        <f>Tbl_Precio_Techo[[#This Row],[Zona]]&amp;"/"&amp;Tbl_Precio_Techo[[#This Row],[Item]]</f>
        <v>2/2.32</v>
      </c>
      <c r="AH230" s="1" t="s">
        <v>129</v>
      </c>
      <c r="AI230" s="1" t="s">
        <v>123</v>
      </c>
      <c r="AJ230" s="1" t="s">
        <v>35</v>
      </c>
      <c r="AL230" s="1">
        <f>COUNTIF(Tbl_Precio_Techo[EQUIPO REDES],Tbl_Precio_Techo[[#This Row],[EQUIPO REDES]])</f>
        <v>4</v>
      </c>
      <c r="AM230" s="1">
        <v>901700</v>
      </c>
      <c r="AN230" s="1">
        <v>6821194.7233333336</v>
      </c>
      <c r="AO230" s="1">
        <v>901700</v>
      </c>
      <c r="AP230" s="1">
        <v>6821194.7233333336</v>
      </c>
      <c r="AQ230" s="1">
        <f>Tbl_Precio_Techo[[#This Row],[PT INSTALACION / EQUIPO]]</f>
        <v>901700</v>
      </c>
      <c r="AR230" s="1">
        <f>Tbl_Precio_Techo[[#This Row],[PT VR UN MENSUAL IVA]]</f>
        <v>6821194.7233333336</v>
      </c>
    </row>
    <row r="231" spans="28:44" x14ac:dyDescent="0.25">
      <c r="AB231" s="1" t="s">
        <v>124</v>
      </c>
      <c r="AC231" s="1" t="s">
        <v>130</v>
      </c>
      <c r="AD231" s="1">
        <v>901700</v>
      </c>
      <c r="AE231" s="1">
        <v>4411602.51</v>
      </c>
      <c r="AF231" s="1">
        <v>2</v>
      </c>
      <c r="AG231" s="1" t="str">
        <f>Tbl_Precio_Techo[[#This Row],[Zona]]&amp;"/"&amp;Tbl_Precio_Techo[[#This Row],[Item]]</f>
        <v>2/2.33</v>
      </c>
      <c r="AH231" s="1" t="s">
        <v>131</v>
      </c>
      <c r="AI231" s="1" t="s">
        <v>124</v>
      </c>
      <c r="AJ231" s="1" t="s">
        <v>35</v>
      </c>
      <c r="AL231" s="1">
        <f>COUNTIF(Tbl_Precio_Techo[EQUIPO REDES],Tbl_Precio_Techo[[#This Row],[EQUIPO REDES]])</f>
        <v>4</v>
      </c>
      <c r="AM231" s="1">
        <v>901700</v>
      </c>
      <c r="AN231" s="1">
        <v>4411602.51</v>
      </c>
      <c r="AO231" s="1">
        <v>901700</v>
      </c>
      <c r="AP231" s="1">
        <v>4411602.51</v>
      </c>
      <c r="AQ231" s="1">
        <f>Tbl_Precio_Techo[[#This Row],[PT INSTALACION / EQUIPO]]</f>
        <v>901700</v>
      </c>
      <c r="AR231" s="1">
        <f>Tbl_Precio_Techo[[#This Row],[PT VR UN MENSUAL IVA]]</f>
        <v>4411602.51</v>
      </c>
    </row>
    <row r="232" spans="28:44" x14ac:dyDescent="0.25">
      <c r="AB232" s="1" t="s">
        <v>125</v>
      </c>
      <c r="AC232" s="1" t="s">
        <v>133</v>
      </c>
      <c r="AD232" s="1">
        <v>901700</v>
      </c>
      <c r="AE232" s="1">
        <v>3621408.98</v>
      </c>
      <c r="AF232" s="1">
        <v>2</v>
      </c>
      <c r="AG232" s="1" t="str">
        <f>Tbl_Precio_Techo[[#This Row],[Zona]]&amp;"/"&amp;Tbl_Precio_Techo[[#This Row],[Item]]</f>
        <v>2/2.34</v>
      </c>
      <c r="AH232" s="1" t="s">
        <v>134</v>
      </c>
      <c r="AI232" s="1" t="s">
        <v>125</v>
      </c>
      <c r="AJ232" s="1" t="s">
        <v>35</v>
      </c>
      <c r="AL232" s="1">
        <f>COUNTIF(Tbl_Precio_Techo[EQUIPO REDES],Tbl_Precio_Techo[[#This Row],[EQUIPO REDES]])</f>
        <v>4</v>
      </c>
      <c r="AM232" s="1">
        <v>901700</v>
      </c>
      <c r="AN232" s="1">
        <v>3621408.98</v>
      </c>
      <c r="AO232" s="1">
        <v>901700</v>
      </c>
      <c r="AP232" s="1">
        <v>3621408.98</v>
      </c>
      <c r="AQ232" s="1">
        <f>Tbl_Precio_Techo[[#This Row],[PT INSTALACION / EQUIPO]]</f>
        <v>901700</v>
      </c>
      <c r="AR232" s="1">
        <f>Tbl_Precio_Techo[[#This Row],[PT VR UN MENSUAL IVA]]</f>
        <v>3621408.98</v>
      </c>
    </row>
    <row r="233" spans="28:44" x14ac:dyDescent="0.25">
      <c r="AB233" s="1" t="s">
        <v>127</v>
      </c>
      <c r="AC233" s="1" t="s">
        <v>135</v>
      </c>
      <c r="AD233" s="1">
        <v>901700</v>
      </c>
      <c r="AE233" s="1">
        <v>5168344.93</v>
      </c>
      <c r="AF233" s="1">
        <v>2</v>
      </c>
      <c r="AG233" s="1" t="str">
        <f>Tbl_Precio_Techo[[#This Row],[Zona]]&amp;"/"&amp;Tbl_Precio_Techo[[#This Row],[Item]]</f>
        <v>2/2.35</v>
      </c>
      <c r="AH233" s="1" t="s">
        <v>136</v>
      </c>
      <c r="AI233" s="1" t="s">
        <v>127</v>
      </c>
      <c r="AJ233" s="1" t="s">
        <v>35</v>
      </c>
      <c r="AL233" s="1">
        <f>COUNTIF(Tbl_Precio_Techo[EQUIPO REDES],Tbl_Precio_Techo[[#This Row],[EQUIPO REDES]])</f>
        <v>4</v>
      </c>
      <c r="AM233" s="1">
        <v>901700</v>
      </c>
      <c r="AN233" s="1">
        <v>5168344.93</v>
      </c>
      <c r="AO233" s="1">
        <v>901700</v>
      </c>
      <c r="AP233" s="1">
        <v>5168344.93</v>
      </c>
      <c r="AQ233" s="1">
        <f>Tbl_Precio_Techo[[#This Row],[PT INSTALACION / EQUIPO]]</f>
        <v>901700</v>
      </c>
      <c r="AR233" s="1">
        <f>Tbl_Precio_Techo[[#This Row],[PT VR UN MENSUAL IVA]]</f>
        <v>5168344.93</v>
      </c>
    </row>
    <row r="234" spans="28:44" x14ac:dyDescent="0.25">
      <c r="AB234" s="1" t="s">
        <v>129</v>
      </c>
      <c r="AC234" s="1" t="s">
        <v>137</v>
      </c>
      <c r="AD234" s="1">
        <v>901700</v>
      </c>
      <c r="AE234" s="1">
        <v>4080529.0350000001</v>
      </c>
      <c r="AF234" s="1">
        <v>2</v>
      </c>
      <c r="AG234" s="1" t="str">
        <f>Tbl_Precio_Techo[[#This Row],[Zona]]&amp;"/"&amp;Tbl_Precio_Techo[[#This Row],[Item]]</f>
        <v>2/2.36</v>
      </c>
      <c r="AH234" s="1" t="s">
        <v>138</v>
      </c>
      <c r="AI234" s="1" t="s">
        <v>129</v>
      </c>
      <c r="AJ234" s="1" t="s">
        <v>35</v>
      </c>
      <c r="AL234" s="1">
        <f>COUNTIF(Tbl_Precio_Techo[EQUIPO REDES],Tbl_Precio_Techo[[#This Row],[EQUIPO REDES]])</f>
        <v>4</v>
      </c>
      <c r="AM234" s="1">
        <v>901700</v>
      </c>
      <c r="AN234" s="1">
        <v>4080529.0350000001</v>
      </c>
      <c r="AO234" s="1">
        <v>901700</v>
      </c>
      <c r="AP234" s="1">
        <v>4080529.0350000001</v>
      </c>
      <c r="AQ234" s="1">
        <f>Tbl_Precio_Techo[[#This Row],[PT INSTALACION / EQUIPO]]</f>
        <v>901700</v>
      </c>
      <c r="AR234" s="1">
        <f>Tbl_Precio_Techo[[#This Row],[PT VR UN MENSUAL IVA]]</f>
        <v>4080529.0350000001</v>
      </c>
    </row>
    <row r="235" spans="28:44" x14ac:dyDescent="0.25">
      <c r="AB235" s="1" t="s">
        <v>131</v>
      </c>
      <c r="AC235" s="1" t="s">
        <v>139</v>
      </c>
      <c r="AD235" s="1">
        <v>901700</v>
      </c>
      <c r="AE235" s="1">
        <v>5877670.6100000003</v>
      </c>
      <c r="AF235" s="1">
        <v>2</v>
      </c>
      <c r="AG235" s="1" t="str">
        <f>Tbl_Precio_Techo[[#This Row],[Zona]]&amp;"/"&amp;Tbl_Precio_Techo[[#This Row],[Item]]</f>
        <v>2/2.37</v>
      </c>
      <c r="AH235" s="1" t="s">
        <v>140</v>
      </c>
      <c r="AI235" s="1" t="s">
        <v>131</v>
      </c>
      <c r="AJ235" s="1" t="s">
        <v>35</v>
      </c>
      <c r="AL235" s="1">
        <f>COUNTIF(Tbl_Precio_Techo[EQUIPO REDES],Tbl_Precio_Techo[[#This Row],[EQUIPO REDES]])</f>
        <v>4</v>
      </c>
      <c r="AM235" s="1">
        <v>901700</v>
      </c>
      <c r="AN235" s="1">
        <v>5877670.6100000003</v>
      </c>
      <c r="AO235" s="1">
        <v>901700</v>
      </c>
      <c r="AP235" s="1">
        <v>5877670.6100000003</v>
      </c>
      <c r="AQ235" s="1">
        <f>Tbl_Precio_Techo[[#This Row],[PT INSTALACION / EQUIPO]]</f>
        <v>901700</v>
      </c>
      <c r="AR235" s="1">
        <f>Tbl_Precio_Techo[[#This Row],[PT VR UN MENSUAL IVA]]</f>
        <v>5877670.6100000003</v>
      </c>
    </row>
    <row r="236" spans="28:44" x14ac:dyDescent="0.25">
      <c r="AB236" s="1" t="s">
        <v>134</v>
      </c>
      <c r="AC236" s="1" t="s">
        <v>141</v>
      </c>
      <c r="AD236" s="1">
        <v>761700</v>
      </c>
      <c r="AE236" s="1">
        <v>9441050.0633333344</v>
      </c>
      <c r="AF236" s="1">
        <v>2</v>
      </c>
      <c r="AG236" s="1" t="str">
        <f>Tbl_Precio_Techo[[#This Row],[Zona]]&amp;"/"&amp;Tbl_Precio_Techo[[#This Row],[Item]]</f>
        <v>2/2.38</v>
      </c>
      <c r="AH236" s="1" t="s">
        <v>142</v>
      </c>
      <c r="AI236" s="1" t="s">
        <v>134</v>
      </c>
      <c r="AJ236" s="1" t="s">
        <v>35</v>
      </c>
      <c r="AL236" s="1">
        <f>COUNTIF(Tbl_Precio_Techo[EQUIPO REDES],Tbl_Precio_Techo[[#This Row],[EQUIPO REDES]])</f>
        <v>4</v>
      </c>
      <c r="AM236" s="1">
        <v>761700</v>
      </c>
      <c r="AN236" s="1">
        <v>9441050.0633333344</v>
      </c>
      <c r="AO236" s="1">
        <v>761700</v>
      </c>
      <c r="AP236" s="1">
        <v>9441050.0633333344</v>
      </c>
      <c r="AQ236" s="1">
        <f>Tbl_Precio_Techo[[#This Row],[PT INSTALACION / EQUIPO]]</f>
        <v>761700</v>
      </c>
      <c r="AR236" s="1">
        <f>Tbl_Precio_Techo[[#This Row],[PT VR UN MENSUAL IVA]]</f>
        <v>9441050.0633333344</v>
      </c>
    </row>
    <row r="237" spans="28:44" x14ac:dyDescent="0.25">
      <c r="AB237" s="1" t="s">
        <v>136</v>
      </c>
      <c r="AC237" s="1" t="s">
        <v>143</v>
      </c>
      <c r="AD237" s="1">
        <v>901700</v>
      </c>
      <c r="AE237" s="1">
        <v>14032184.880000001</v>
      </c>
      <c r="AF237" s="1">
        <v>2</v>
      </c>
      <c r="AG237" s="1" t="str">
        <f>Tbl_Precio_Techo[[#This Row],[Zona]]&amp;"/"&amp;Tbl_Precio_Techo[[#This Row],[Item]]</f>
        <v>2/2.39</v>
      </c>
      <c r="AH237" s="1" t="s">
        <v>144</v>
      </c>
      <c r="AI237" s="1" t="s">
        <v>136</v>
      </c>
      <c r="AJ237" s="1" t="s">
        <v>35</v>
      </c>
      <c r="AL237" s="1">
        <f>COUNTIF(Tbl_Precio_Techo[EQUIPO REDES],Tbl_Precio_Techo[[#This Row],[EQUIPO REDES]])</f>
        <v>4</v>
      </c>
      <c r="AM237" s="1">
        <v>901700</v>
      </c>
      <c r="AN237" s="1">
        <v>14032184.880000001</v>
      </c>
      <c r="AO237" s="1">
        <v>901700</v>
      </c>
      <c r="AP237" s="1">
        <v>14032184.880000001</v>
      </c>
      <c r="AQ237" s="1">
        <f>Tbl_Precio_Techo[[#This Row],[PT INSTALACION / EQUIPO]]</f>
        <v>901700</v>
      </c>
      <c r="AR237" s="1">
        <f>Tbl_Precio_Techo[[#This Row],[PT VR UN MENSUAL IVA]]</f>
        <v>14032184.880000001</v>
      </c>
    </row>
    <row r="238" spans="28:44" x14ac:dyDescent="0.25">
      <c r="AB238" s="1" t="s">
        <v>138</v>
      </c>
      <c r="AC238" s="1" t="s">
        <v>146</v>
      </c>
      <c r="AD238" s="1">
        <v>901700</v>
      </c>
      <c r="AE238" s="1">
        <v>5612790.1150000002</v>
      </c>
      <c r="AF238" s="1">
        <v>2</v>
      </c>
      <c r="AG238" s="1" t="str">
        <f>Tbl_Precio_Techo[[#This Row],[Zona]]&amp;"/"&amp;Tbl_Precio_Techo[[#This Row],[Item]]</f>
        <v>2/2.40</v>
      </c>
      <c r="AH238" s="1" t="s">
        <v>147</v>
      </c>
      <c r="AI238" s="1" t="s">
        <v>138</v>
      </c>
      <c r="AJ238" s="1" t="s">
        <v>35</v>
      </c>
      <c r="AL238" s="1">
        <f>COUNTIF(Tbl_Precio_Techo[EQUIPO REDES],Tbl_Precio_Techo[[#This Row],[EQUIPO REDES]])</f>
        <v>4</v>
      </c>
      <c r="AM238" s="1">
        <v>901700</v>
      </c>
      <c r="AN238" s="1">
        <v>5612790.1150000002</v>
      </c>
      <c r="AO238" s="1">
        <v>901700</v>
      </c>
      <c r="AP238" s="1">
        <v>5612790.1150000002</v>
      </c>
      <c r="AQ238" s="1">
        <f>Tbl_Precio_Techo[[#This Row],[PT INSTALACION / EQUIPO]]</f>
        <v>901700</v>
      </c>
      <c r="AR238" s="1">
        <f>Tbl_Precio_Techo[[#This Row],[PT VR UN MENSUAL IVA]]</f>
        <v>5612790.1150000002</v>
      </c>
    </row>
    <row r="239" spans="28:44" x14ac:dyDescent="0.25">
      <c r="AB239" s="1" t="s">
        <v>148</v>
      </c>
      <c r="AC239" s="1" t="s">
        <v>149</v>
      </c>
      <c r="AD239" s="1">
        <v>2147500</v>
      </c>
      <c r="AE239" s="1">
        <v>4764959.5200000005</v>
      </c>
      <c r="AF239" s="1">
        <v>2</v>
      </c>
      <c r="AG239" s="1" t="str">
        <f>Tbl_Precio_Techo[[#This Row],[Zona]]&amp;"/"&amp;Tbl_Precio_Techo[[#This Row],[Item]]</f>
        <v>2/3.1</v>
      </c>
      <c r="AH239" s="1" t="s">
        <v>148</v>
      </c>
      <c r="AI239" s="1" t="s">
        <v>148</v>
      </c>
      <c r="AJ239" s="1" t="s">
        <v>35</v>
      </c>
      <c r="AL239" s="1">
        <f>COUNTIF(Tbl_Precio_Techo[EQUIPO REDES],Tbl_Precio_Techo[[#This Row],[EQUIPO REDES]])</f>
        <v>4</v>
      </c>
      <c r="AM239" s="1">
        <v>2147500</v>
      </c>
      <c r="AN239" s="1">
        <v>4764959.5200000005</v>
      </c>
      <c r="AO239" s="1">
        <v>2147500</v>
      </c>
      <c r="AP239" s="1">
        <v>4764959.5200000005</v>
      </c>
      <c r="AQ239" s="1">
        <f>Tbl_Precio_Techo[[#This Row],[PT INSTALACION / EQUIPO]]</f>
        <v>2147500</v>
      </c>
      <c r="AR239" s="1">
        <f>Tbl_Precio_Techo[[#This Row],[PT VR UN MENSUAL IVA]]</f>
        <v>4764959.5200000005</v>
      </c>
    </row>
    <row r="240" spans="28:44" x14ac:dyDescent="0.25">
      <c r="AB240" s="1" t="s">
        <v>150</v>
      </c>
      <c r="AC240" s="1" t="s">
        <v>151</v>
      </c>
      <c r="AD240" s="1">
        <v>2147500</v>
      </c>
      <c r="AE240" s="1">
        <v>5338346.3</v>
      </c>
      <c r="AF240" s="1">
        <v>2</v>
      </c>
      <c r="AG240" s="1" t="str">
        <f>Tbl_Precio_Techo[[#This Row],[Zona]]&amp;"/"&amp;Tbl_Precio_Techo[[#This Row],[Item]]</f>
        <v>2/3.2</v>
      </c>
      <c r="AH240" s="1" t="s">
        <v>150</v>
      </c>
      <c r="AI240" s="1" t="s">
        <v>150</v>
      </c>
      <c r="AJ240" s="1" t="s">
        <v>35</v>
      </c>
      <c r="AL240" s="1">
        <f>COUNTIF(Tbl_Precio_Techo[EQUIPO REDES],Tbl_Precio_Techo[[#This Row],[EQUIPO REDES]])</f>
        <v>4</v>
      </c>
      <c r="AM240" s="1">
        <v>2147500</v>
      </c>
      <c r="AN240" s="1">
        <v>5338346.3</v>
      </c>
      <c r="AO240" s="1">
        <v>2147500</v>
      </c>
      <c r="AP240" s="1">
        <v>5338346.3</v>
      </c>
      <c r="AQ240" s="1">
        <f>Tbl_Precio_Techo[[#This Row],[PT INSTALACION / EQUIPO]]</f>
        <v>2147500</v>
      </c>
      <c r="AR240" s="1">
        <f>Tbl_Precio_Techo[[#This Row],[PT VR UN MENSUAL IVA]]</f>
        <v>5338346.3</v>
      </c>
    </row>
    <row r="241" spans="28:44" x14ac:dyDescent="0.25">
      <c r="AB241" s="1" t="s">
        <v>152</v>
      </c>
      <c r="AC241" s="1" t="s">
        <v>153</v>
      </c>
      <c r="AD241" s="1">
        <v>2147500</v>
      </c>
      <c r="AE241" s="1">
        <v>6563842.8866666667</v>
      </c>
      <c r="AF241" s="1">
        <v>2</v>
      </c>
      <c r="AG241" s="1" t="str">
        <f>Tbl_Precio_Techo[[#This Row],[Zona]]&amp;"/"&amp;Tbl_Precio_Techo[[#This Row],[Item]]</f>
        <v>2/3.3</v>
      </c>
      <c r="AH241" s="1" t="s">
        <v>152</v>
      </c>
      <c r="AI241" s="1" t="s">
        <v>152</v>
      </c>
      <c r="AJ241" s="1" t="s">
        <v>35</v>
      </c>
      <c r="AL241" s="1">
        <f>COUNTIF(Tbl_Precio_Techo[EQUIPO REDES],Tbl_Precio_Techo[[#This Row],[EQUIPO REDES]])</f>
        <v>4</v>
      </c>
      <c r="AM241" s="1">
        <v>2147500</v>
      </c>
      <c r="AN241" s="1">
        <v>6563842.8866666667</v>
      </c>
      <c r="AO241" s="1">
        <v>2147500</v>
      </c>
      <c r="AP241" s="1">
        <v>6563842.8866666667</v>
      </c>
      <c r="AQ241" s="1">
        <f>Tbl_Precio_Techo[[#This Row],[PT INSTALACION / EQUIPO]]</f>
        <v>2147500</v>
      </c>
      <c r="AR241" s="1">
        <f>Tbl_Precio_Techo[[#This Row],[PT VR UN MENSUAL IVA]]</f>
        <v>6563842.8866666667</v>
      </c>
    </row>
    <row r="242" spans="28:44" x14ac:dyDescent="0.25">
      <c r="AB242" s="1" t="s">
        <v>155</v>
      </c>
      <c r="AC242" s="1" t="s">
        <v>156</v>
      </c>
      <c r="AD242" s="1">
        <v>2147500</v>
      </c>
      <c r="AE242" s="1">
        <v>6948358.5</v>
      </c>
      <c r="AF242" s="1">
        <v>2</v>
      </c>
      <c r="AG242" s="1" t="str">
        <f>Tbl_Precio_Techo[[#This Row],[Zona]]&amp;"/"&amp;Tbl_Precio_Techo[[#This Row],[Item]]</f>
        <v>2/3.4</v>
      </c>
      <c r="AH242" s="1" t="s">
        <v>155</v>
      </c>
      <c r="AI242" s="1" t="s">
        <v>155</v>
      </c>
      <c r="AJ242" s="1" t="s">
        <v>35</v>
      </c>
      <c r="AL242" s="1">
        <f>COUNTIF(Tbl_Precio_Techo[EQUIPO REDES],Tbl_Precio_Techo[[#This Row],[EQUIPO REDES]])</f>
        <v>4</v>
      </c>
      <c r="AM242" s="1">
        <v>2147500</v>
      </c>
      <c r="AN242" s="1">
        <v>6948358.5</v>
      </c>
      <c r="AO242" s="1">
        <v>2147500</v>
      </c>
      <c r="AP242" s="1">
        <v>6948358.5</v>
      </c>
      <c r="AQ242" s="1">
        <f>Tbl_Precio_Techo[[#This Row],[PT INSTALACION / EQUIPO]]</f>
        <v>2147500</v>
      </c>
      <c r="AR242" s="1">
        <f>Tbl_Precio_Techo[[#This Row],[PT VR UN MENSUAL IVA]]</f>
        <v>6948358.5</v>
      </c>
    </row>
    <row r="243" spans="28:44" x14ac:dyDescent="0.25">
      <c r="AB243" s="1" t="s">
        <v>157</v>
      </c>
      <c r="AC243" s="1" t="s">
        <v>158</v>
      </c>
      <c r="AD243" s="1">
        <v>2147500</v>
      </c>
      <c r="AE243" s="1">
        <v>7662647.2999999998</v>
      </c>
      <c r="AF243" s="1">
        <v>2</v>
      </c>
      <c r="AG243" s="1" t="str">
        <f>Tbl_Precio_Techo[[#This Row],[Zona]]&amp;"/"&amp;Tbl_Precio_Techo[[#This Row],[Item]]</f>
        <v>2/3.5</v>
      </c>
      <c r="AH243" s="1" t="s">
        <v>157</v>
      </c>
      <c r="AI243" s="1" t="s">
        <v>157</v>
      </c>
      <c r="AJ243" s="1" t="s">
        <v>35</v>
      </c>
      <c r="AL243" s="1">
        <f>COUNTIF(Tbl_Precio_Techo[EQUIPO REDES],Tbl_Precio_Techo[[#This Row],[EQUIPO REDES]])</f>
        <v>4</v>
      </c>
      <c r="AM243" s="1">
        <v>2147500</v>
      </c>
      <c r="AN243" s="1">
        <v>7662647.2999999998</v>
      </c>
      <c r="AO243" s="1">
        <v>2147500</v>
      </c>
      <c r="AP243" s="1">
        <v>7662647.2999999998</v>
      </c>
      <c r="AQ243" s="1">
        <f>Tbl_Precio_Techo[[#This Row],[PT INSTALACION / EQUIPO]]</f>
        <v>2147500</v>
      </c>
      <c r="AR243" s="1">
        <f>Tbl_Precio_Techo[[#This Row],[PT VR UN MENSUAL IVA]]</f>
        <v>7662647.2999999998</v>
      </c>
    </row>
    <row r="244" spans="28:44" x14ac:dyDescent="0.25">
      <c r="AB244" s="1" t="s">
        <v>160</v>
      </c>
      <c r="AC244" s="1" t="s">
        <v>161</v>
      </c>
      <c r="AD244" s="1">
        <v>2147500</v>
      </c>
      <c r="AE244" s="1">
        <v>8936306.2866666671</v>
      </c>
      <c r="AF244" s="1">
        <v>2</v>
      </c>
      <c r="AG244" s="1" t="str">
        <f>Tbl_Precio_Techo[[#This Row],[Zona]]&amp;"/"&amp;Tbl_Precio_Techo[[#This Row],[Item]]</f>
        <v>2/3.6</v>
      </c>
      <c r="AH244" s="1" t="s">
        <v>160</v>
      </c>
      <c r="AI244" s="1" t="s">
        <v>160</v>
      </c>
      <c r="AJ244" s="1" t="s">
        <v>35</v>
      </c>
      <c r="AL244" s="1">
        <f>COUNTIF(Tbl_Precio_Techo[EQUIPO REDES],Tbl_Precio_Techo[[#This Row],[EQUIPO REDES]])</f>
        <v>4</v>
      </c>
      <c r="AM244" s="1">
        <v>2147500</v>
      </c>
      <c r="AN244" s="1">
        <v>8936306.2866666671</v>
      </c>
      <c r="AO244" s="1">
        <v>2147500</v>
      </c>
      <c r="AP244" s="1">
        <v>8936306.2866666671</v>
      </c>
      <c r="AQ244" s="1">
        <f>Tbl_Precio_Techo[[#This Row],[PT INSTALACION / EQUIPO]]</f>
        <v>2147500</v>
      </c>
      <c r="AR244" s="1">
        <f>Tbl_Precio_Techo[[#This Row],[PT VR UN MENSUAL IVA]]</f>
        <v>8936306.2866666671</v>
      </c>
    </row>
    <row r="245" spans="28:44" x14ac:dyDescent="0.25">
      <c r="AB245" s="1" t="s">
        <v>162</v>
      </c>
      <c r="AC245" s="1" t="s">
        <v>163</v>
      </c>
      <c r="AD245" s="1">
        <v>2147500</v>
      </c>
      <c r="AE245" s="1">
        <v>10925507.1</v>
      </c>
      <c r="AF245" s="1">
        <v>2</v>
      </c>
      <c r="AG245" s="1" t="str">
        <f>Tbl_Precio_Techo[[#This Row],[Zona]]&amp;"/"&amp;Tbl_Precio_Techo[[#This Row],[Item]]</f>
        <v>2/3.7</v>
      </c>
      <c r="AH245" s="1" t="s">
        <v>162</v>
      </c>
      <c r="AI245" s="1" t="s">
        <v>162</v>
      </c>
      <c r="AJ245" s="1" t="s">
        <v>35</v>
      </c>
      <c r="AL245" s="1">
        <f>COUNTIF(Tbl_Precio_Techo[EQUIPO REDES],Tbl_Precio_Techo[[#This Row],[EQUIPO REDES]])</f>
        <v>4</v>
      </c>
      <c r="AM245" s="1">
        <v>2147500</v>
      </c>
      <c r="AN245" s="1">
        <v>10925507.1</v>
      </c>
      <c r="AO245" s="1">
        <v>2147500</v>
      </c>
      <c r="AP245" s="1">
        <v>10925507.1</v>
      </c>
      <c r="AQ245" s="1">
        <f>Tbl_Precio_Techo[[#This Row],[PT INSTALACION / EQUIPO]]</f>
        <v>2147500</v>
      </c>
      <c r="AR245" s="1">
        <f>Tbl_Precio_Techo[[#This Row],[PT VR UN MENSUAL IVA]]</f>
        <v>10925507.1</v>
      </c>
    </row>
    <row r="246" spans="28:44" x14ac:dyDescent="0.25">
      <c r="AB246" s="1" t="s">
        <v>165</v>
      </c>
      <c r="AC246" s="1" t="s">
        <v>166</v>
      </c>
      <c r="AD246" s="1">
        <v>2147500</v>
      </c>
      <c r="AE246" s="1">
        <v>13173778.5</v>
      </c>
      <c r="AF246" s="1">
        <v>2</v>
      </c>
      <c r="AG246" s="1" t="str">
        <f>Tbl_Precio_Techo[[#This Row],[Zona]]&amp;"/"&amp;Tbl_Precio_Techo[[#This Row],[Item]]</f>
        <v>2/3.8</v>
      </c>
      <c r="AH246" s="1" t="s">
        <v>165</v>
      </c>
      <c r="AI246" s="1" t="s">
        <v>165</v>
      </c>
      <c r="AJ246" s="1" t="s">
        <v>35</v>
      </c>
      <c r="AL246" s="1">
        <f>COUNTIF(Tbl_Precio_Techo[EQUIPO REDES],Tbl_Precio_Techo[[#This Row],[EQUIPO REDES]])</f>
        <v>4</v>
      </c>
      <c r="AM246" s="1">
        <v>2147500</v>
      </c>
      <c r="AN246" s="1">
        <v>13173778.5</v>
      </c>
      <c r="AO246" s="1">
        <v>2147500</v>
      </c>
      <c r="AP246" s="1">
        <v>13173778.5</v>
      </c>
      <c r="AQ246" s="1">
        <f>Tbl_Precio_Techo[[#This Row],[PT INSTALACION / EQUIPO]]</f>
        <v>2147500</v>
      </c>
      <c r="AR246" s="1">
        <f>Tbl_Precio_Techo[[#This Row],[PT VR UN MENSUAL IVA]]</f>
        <v>13173778.5</v>
      </c>
    </row>
    <row r="247" spans="28:44" x14ac:dyDescent="0.25">
      <c r="AB247" s="1" t="s">
        <v>167</v>
      </c>
      <c r="AC247" s="1" t="s">
        <v>168</v>
      </c>
      <c r="AD247" s="1">
        <v>5675000</v>
      </c>
      <c r="AE247" s="1">
        <v>2936413.3666666667</v>
      </c>
      <c r="AF247" s="1">
        <v>2</v>
      </c>
      <c r="AG247" s="1" t="str">
        <f>Tbl_Precio_Techo[[#This Row],[Zona]]&amp;"/"&amp;Tbl_Precio_Techo[[#This Row],[Item]]</f>
        <v>2/4.1</v>
      </c>
      <c r="AH247" s="1" t="s">
        <v>167</v>
      </c>
      <c r="AI247" s="1" t="s">
        <v>167</v>
      </c>
      <c r="AJ247" s="1" t="s">
        <v>35</v>
      </c>
      <c r="AL247" s="1">
        <f>COUNTIF(Tbl_Precio_Techo[EQUIPO REDES],Tbl_Precio_Techo[[#This Row],[EQUIPO REDES]])</f>
        <v>4</v>
      </c>
      <c r="AM247" s="1">
        <v>5675000</v>
      </c>
      <c r="AN247" s="1">
        <v>2936413.3666666667</v>
      </c>
      <c r="AO247" s="1">
        <v>5675000</v>
      </c>
      <c r="AP247" s="1">
        <v>2936413.3666666667</v>
      </c>
      <c r="AQ247" s="1">
        <f>Tbl_Precio_Techo[[#This Row],[PT INSTALACION / EQUIPO]]</f>
        <v>5675000</v>
      </c>
      <c r="AR247" s="1">
        <f>Tbl_Precio_Techo[[#This Row],[PT VR UN MENSUAL IVA]]</f>
        <v>2936413.3666666667</v>
      </c>
    </row>
    <row r="248" spans="28:44" x14ac:dyDescent="0.25">
      <c r="AB248" s="1" t="s">
        <v>169</v>
      </c>
      <c r="AC248" s="1" t="s">
        <v>170</v>
      </c>
      <c r="AD248" s="1">
        <v>5675000</v>
      </c>
      <c r="AE248" s="1">
        <v>3837790.8666666667</v>
      </c>
      <c r="AF248" s="1">
        <v>2</v>
      </c>
      <c r="AG248" s="1" t="str">
        <f>Tbl_Precio_Techo[[#This Row],[Zona]]&amp;"/"&amp;Tbl_Precio_Techo[[#This Row],[Item]]</f>
        <v>2/4.2</v>
      </c>
      <c r="AH248" s="1" t="s">
        <v>169</v>
      </c>
      <c r="AI248" s="1" t="s">
        <v>169</v>
      </c>
      <c r="AJ248" s="1" t="s">
        <v>35</v>
      </c>
      <c r="AL248" s="1">
        <f>COUNTIF(Tbl_Precio_Techo[EQUIPO REDES],Tbl_Precio_Techo[[#This Row],[EQUIPO REDES]])</f>
        <v>4</v>
      </c>
      <c r="AM248" s="1">
        <v>5675000</v>
      </c>
      <c r="AN248" s="1">
        <v>3837790.8666666667</v>
      </c>
      <c r="AO248" s="1">
        <v>5675000</v>
      </c>
      <c r="AP248" s="1">
        <v>3837790.8666666667</v>
      </c>
      <c r="AQ248" s="1">
        <f>Tbl_Precio_Techo[[#This Row],[PT INSTALACION / EQUIPO]]</f>
        <v>5675000</v>
      </c>
      <c r="AR248" s="1">
        <f>Tbl_Precio_Techo[[#This Row],[PT VR UN MENSUAL IVA]]</f>
        <v>3837790.8666666667</v>
      </c>
    </row>
    <row r="249" spans="28:44" x14ac:dyDescent="0.25">
      <c r="AB249" s="1" t="s">
        <v>171</v>
      </c>
      <c r="AC249" s="1" t="s">
        <v>172</v>
      </c>
      <c r="AD249" s="1">
        <v>5675000</v>
      </c>
      <c r="AE249" s="1">
        <v>4581500</v>
      </c>
      <c r="AF249" s="1">
        <v>2</v>
      </c>
      <c r="AG249" s="1" t="str">
        <f>Tbl_Precio_Techo[[#This Row],[Zona]]&amp;"/"&amp;Tbl_Precio_Techo[[#This Row],[Item]]</f>
        <v>2/4.3</v>
      </c>
      <c r="AH249" s="1" t="s">
        <v>171</v>
      </c>
      <c r="AI249" s="1" t="s">
        <v>171</v>
      </c>
      <c r="AJ249" s="1" t="s">
        <v>35</v>
      </c>
      <c r="AL249" s="1">
        <f>COUNTIF(Tbl_Precio_Techo[EQUIPO REDES],Tbl_Precio_Techo[[#This Row],[EQUIPO REDES]])</f>
        <v>4</v>
      </c>
      <c r="AM249" s="1">
        <v>5675000</v>
      </c>
      <c r="AN249" s="1">
        <v>4581500</v>
      </c>
      <c r="AO249" s="1">
        <v>5675000</v>
      </c>
      <c r="AP249" s="1">
        <v>4581500</v>
      </c>
      <c r="AQ249" s="1">
        <f>Tbl_Precio_Techo[[#This Row],[PT INSTALACION / EQUIPO]]</f>
        <v>5675000</v>
      </c>
      <c r="AR249" s="1">
        <f>Tbl_Precio_Techo[[#This Row],[PT VR UN MENSUAL IVA]]</f>
        <v>4581500</v>
      </c>
    </row>
    <row r="250" spans="28:44" x14ac:dyDescent="0.25">
      <c r="AB250" s="1" t="s">
        <v>173</v>
      </c>
      <c r="AC250" s="1" t="s">
        <v>174</v>
      </c>
      <c r="AD250" s="1">
        <v>5675000</v>
      </c>
      <c r="AE250" s="1">
        <v>13326480.299999999</v>
      </c>
      <c r="AF250" s="1">
        <v>2</v>
      </c>
      <c r="AG250" s="1" t="str">
        <f>Tbl_Precio_Techo[[#This Row],[Zona]]&amp;"/"&amp;Tbl_Precio_Techo[[#This Row],[Item]]</f>
        <v>2/4.4</v>
      </c>
      <c r="AH250" s="1" t="s">
        <v>173</v>
      </c>
      <c r="AI250" s="1" t="s">
        <v>173</v>
      </c>
      <c r="AJ250" s="1" t="s">
        <v>35</v>
      </c>
      <c r="AL250" s="1">
        <f>COUNTIF(Tbl_Precio_Techo[EQUIPO REDES],Tbl_Precio_Techo[[#This Row],[EQUIPO REDES]])</f>
        <v>4</v>
      </c>
      <c r="AM250" s="1">
        <v>5675000</v>
      </c>
      <c r="AN250" s="1">
        <v>13326480.299999999</v>
      </c>
      <c r="AO250" s="1">
        <v>5675000</v>
      </c>
      <c r="AP250" s="1">
        <v>13326480.299999999</v>
      </c>
      <c r="AQ250" s="1">
        <f>Tbl_Precio_Techo[[#This Row],[PT INSTALACION / EQUIPO]]</f>
        <v>5675000</v>
      </c>
      <c r="AR250" s="1">
        <f>Tbl_Precio_Techo[[#This Row],[PT VR UN MENSUAL IVA]]</f>
        <v>13326480.299999999</v>
      </c>
    </row>
    <row r="251" spans="28:44" x14ac:dyDescent="0.25">
      <c r="AB251" s="1" t="s">
        <v>175</v>
      </c>
      <c r="AC251" s="1" t="s">
        <v>176</v>
      </c>
      <c r="AD251" s="1">
        <v>5675000</v>
      </c>
      <c r="AE251" s="1">
        <v>24374151.366666663</v>
      </c>
      <c r="AF251" s="1">
        <v>2</v>
      </c>
      <c r="AG251" s="1" t="str">
        <f>Tbl_Precio_Techo[[#This Row],[Zona]]&amp;"/"&amp;Tbl_Precio_Techo[[#This Row],[Item]]</f>
        <v>2/4.5</v>
      </c>
      <c r="AH251" s="1" t="s">
        <v>175</v>
      </c>
      <c r="AI251" s="1" t="s">
        <v>175</v>
      </c>
      <c r="AJ251" s="1" t="s">
        <v>35</v>
      </c>
      <c r="AL251" s="1">
        <f>COUNTIF(Tbl_Precio_Techo[EQUIPO REDES],Tbl_Precio_Techo[[#This Row],[EQUIPO REDES]])</f>
        <v>4</v>
      </c>
      <c r="AM251" s="1">
        <v>5675000</v>
      </c>
      <c r="AN251" s="1">
        <v>24374151.366666663</v>
      </c>
      <c r="AO251" s="1">
        <v>5675000</v>
      </c>
      <c r="AP251" s="1">
        <v>24374151.366666663</v>
      </c>
      <c r="AQ251" s="1">
        <f>Tbl_Precio_Techo[[#This Row],[PT INSTALACION / EQUIPO]]</f>
        <v>5675000</v>
      </c>
      <c r="AR251" s="1">
        <f>Tbl_Precio_Techo[[#This Row],[PT VR UN MENSUAL IVA]]</f>
        <v>24374151.366666663</v>
      </c>
    </row>
    <row r="252" spans="28:44" x14ac:dyDescent="0.25">
      <c r="AB252" s="1" t="s">
        <v>177</v>
      </c>
      <c r="AC252" s="1" t="s">
        <v>178</v>
      </c>
      <c r="AD252" s="1">
        <v>761700</v>
      </c>
      <c r="AE252" s="1">
        <v>808134.68</v>
      </c>
      <c r="AF252" s="1">
        <v>2</v>
      </c>
      <c r="AG252" s="1" t="str">
        <f>Tbl_Precio_Techo[[#This Row],[Zona]]&amp;"/"&amp;Tbl_Precio_Techo[[#This Row],[Item]]</f>
        <v>2/5.1</v>
      </c>
      <c r="AH252" s="1" t="s">
        <v>177</v>
      </c>
      <c r="AI252" s="1" t="s">
        <v>177</v>
      </c>
      <c r="AJ252" s="1" t="s">
        <v>35</v>
      </c>
      <c r="AL252" s="1">
        <f>COUNTIF(Tbl_Precio_Techo[EQUIPO REDES],Tbl_Precio_Techo[[#This Row],[EQUIPO REDES]])</f>
        <v>4</v>
      </c>
      <c r="AM252" s="1">
        <v>761700</v>
      </c>
      <c r="AN252" s="1">
        <v>808134.68</v>
      </c>
      <c r="AO252" s="1">
        <v>761700</v>
      </c>
      <c r="AP252" s="1">
        <v>808134.68</v>
      </c>
      <c r="AQ252" s="1">
        <f>Tbl_Precio_Techo[[#This Row],[PT INSTALACION / EQUIPO]]</f>
        <v>761700</v>
      </c>
      <c r="AR252" s="1">
        <f>Tbl_Precio_Techo[[#This Row],[PT VR UN MENSUAL IVA]]</f>
        <v>808134.68</v>
      </c>
    </row>
    <row r="253" spans="28:44" x14ac:dyDescent="0.25">
      <c r="AB253" s="1" t="s">
        <v>179</v>
      </c>
      <c r="AC253" s="1" t="s">
        <v>39</v>
      </c>
      <c r="AD253" s="1">
        <v>761700</v>
      </c>
      <c r="AE253" s="1">
        <v>1485341.2733333334</v>
      </c>
      <c r="AF253" s="1">
        <v>2</v>
      </c>
      <c r="AG253" s="1" t="str">
        <f>Tbl_Precio_Techo[[#This Row],[Zona]]&amp;"/"&amp;Tbl_Precio_Techo[[#This Row],[Item]]</f>
        <v>2/5.2</v>
      </c>
      <c r="AH253" s="1" t="s">
        <v>179</v>
      </c>
      <c r="AI253" s="1" t="s">
        <v>179</v>
      </c>
      <c r="AJ253" s="1" t="s">
        <v>35</v>
      </c>
      <c r="AL253" s="1">
        <f>COUNTIF(Tbl_Precio_Techo[EQUIPO REDES],Tbl_Precio_Techo[[#This Row],[EQUIPO REDES]])</f>
        <v>4</v>
      </c>
      <c r="AM253" s="1">
        <v>761700</v>
      </c>
      <c r="AN253" s="1">
        <v>1485341.2733333334</v>
      </c>
      <c r="AO253" s="1">
        <v>761700</v>
      </c>
      <c r="AP253" s="1">
        <v>1485341.2733333334</v>
      </c>
      <c r="AQ253" s="1">
        <f>Tbl_Precio_Techo[[#This Row],[PT INSTALACION / EQUIPO]]</f>
        <v>761700</v>
      </c>
      <c r="AR253" s="1">
        <f>Tbl_Precio_Techo[[#This Row],[PT VR UN MENSUAL IVA]]</f>
        <v>1485341.2733333334</v>
      </c>
    </row>
    <row r="254" spans="28:44" x14ac:dyDescent="0.25">
      <c r="AB254" s="1" t="s">
        <v>180</v>
      </c>
      <c r="AC254" s="1" t="s">
        <v>181</v>
      </c>
      <c r="AD254" s="1">
        <v>761700</v>
      </c>
      <c r="AE254" s="1">
        <v>996301.6066666668</v>
      </c>
      <c r="AF254" s="1">
        <v>2</v>
      </c>
      <c r="AG254" s="1" t="str">
        <f>Tbl_Precio_Techo[[#This Row],[Zona]]&amp;"/"&amp;Tbl_Precio_Techo[[#This Row],[Item]]</f>
        <v>2/5.3</v>
      </c>
      <c r="AH254" s="1" t="s">
        <v>180</v>
      </c>
      <c r="AI254" s="1" t="s">
        <v>180</v>
      </c>
      <c r="AJ254" s="1" t="s">
        <v>35</v>
      </c>
      <c r="AL254" s="1">
        <f>COUNTIF(Tbl_Precio_Techo[EQUIPO REDES],Tbl_Precio_Techo[[#This Row],[EQUIPO REDES]])</f>
        <v>4</v>
      </c>
      <c r="AM254" s="1">
        <v>761700</v>
      </c>
      <c r="AN254" s="1">
        <v>996301.6066666668</v>
      </c>
      <c r="AO254" s="1">
        <v>761700</v>
      </c>
      <c r="AP254" s="1">
        <v>996301.6066666668</v>
      </c>
      <c r="AQ254" s="1">
        <f>Tbl_Precio_Techo[[#This Row],[PT INSTALACION / EQUIPO]]</f>
        <v>761700</v>
      </c>
      <c r="AR254" s="1">
        <f>Tbl_Precio_Techo[[#This Row],[PT VR UN MENSUAL IVA]]</f>
        <v>996301.6066666668</v>
      </c>
    </row>
    <row r="255" spans="28:44" x14ac:dyDescent="0.25">
      <c r="AB255" s="1" t="s">
        <v>35</v>
      </c>
      <c r="AC255" s="1" t="s">
        <v>182</v>
      </c>
      <c r="AD255" s="1">
        <v>761700</v>
      </c>
      <c r="AE255" s="1">
        <v>0.27450767745885207</v>
      </c>
      <c r="AF255" s="1">
        <v>2</v>
      </c>
      <c r="AG255" s="1" t="str">
        <f>Tbl_Precio_Techo[[#This Row],[Zona]]&amp;"/"&amp;Tbl_Precio_Techo[[#This Row],[Item]]</f>
        <v>2/</v>
      </c>
      <c r="AH255" s="1" t="s">
        <v>183</v>
      </c>
      <c r="AI255" s="1" t="s">
        <v>35</v>
      </c>
      <c r="AJ255" s="1" t="s">
        <v>63</v>
      </c>
      <c r="AL255" s="1">
        <f>COUNTIF(Tbl_Precio_Techo[EQUIPO REDES],Tbl_Precio_Techo[[#This Row],[EQUIPO REDES]])</f>
        <v>4</v>
      </c>
      <c r="AM255" s="1">
        <v>761700</v>
      </c>
      <c r="AN255" s="1">
        <v>0.27450767745885207</v>
      </c>
      <c r="AO255" s="1">
        <v>761700</v>
      </c>
      <c r="AP255" s="1">
        <v>0.27450767745885207</v>
      </c>
      <c r="AQ255" s="1">
        <f>Tbl_Precio_Techo[[#This Row],[PT INSTALACION / EQUIPO]]</f>
        <v>761700</v>
      </c>
      <c r="AR255" s="1">
        <f>Tbl_Precio_Techo[[#This Row],[PT VR UN MENSUAL IVA]]</f>
        <v>0.27450767745885207</v>
      </c>
    </row>
    <row r="256" spans="28:44" x14ac:dyDescent="0.25">
      <c r="AB256" s="1" t="s">
        <v>183</v>
      </c>
      <c r="AC256" s="1" t="s">
        <v>184</v>
      </c>
      <c r="AD256" s="1">
        <v>761700</v>
      </c>
      <c r="AE256" s="1">
        <v>1649120.3</v>
      </c>
      <c r="AF256" s="1">
        <v>2</v>
      </c>
      <c r="AG256" s="1" t="str">
        <f>Tbl_Precio_Techo[[#This Row],[Zona]]&amp;"/"&amp;Tbl_Precio_Techo[[#This Row],[Item]]</f>
        <v>2/5.4</v>
      </c>
      <c r="AH256" s="1" t="s">
        <v>185</v>
      </c>
      <c r="AI256" s="1" t="s">
        <v>183</v>
      </c>
      <c r="AJ256" s="1" t="s">
        <v>35</v>
      </c>
      <c r="AL256" s="1">
        <f>COUNTIF(Tbl_Precio_Techo[EQUIPO REDES],Tbl_Precio_Techo[[#This Row],[EQUIPO REDES]])</f>
        <v>4</v>
      </c>
      <c r="AM256" s="1">
        <v>761700</v>
      </c>
      <c r="AN256" s="1">
        <v>1649120.3</v>
      </c>
      <c r="AO256" s="1">
        <v>761700</v>
      </c>
      <c r="AP256" s="1">
        <v>1649120.3</v>
      </c>
      <c r="AQ256" s="1">
        <f>Tbl_Precio_Techo[[#This Row],[PT INSTALACION / EQUIPO]]</f>
        <v>761700</v>
      </c>
      <c r="AR256" s="1">
        <f>Tbl_Precio_Techo[[#This Row],[PT VR UN MENSUAL IVA]]</f>
        <v>1649120.3</v>
      </c>
    </row>
    <row r="257" spans="28:44" x14ac:dyDescent="0.25">
      <c r="AB257" s="1" t="s">
        <v>185</v>
      </c>
      <c r="AC257" s="1" t="s">
        <v>186</v>
      </c>
      <c r="AD257" s="1">
        <v>761700</v>
      </c>
      <c r="AE257" s="1">
        <v>1121194.6333333333</v>
      </c>
      <c r="AF257" s="1">
        <v>2</v>
      </c>
      <c r="AG257" s="1" t="str">
        <f>Tbl_Precio_Techo[[#This Row],[Zona]]&amp;"/"&amp;Tbl_Precio_Techo[[#This Row],[Item]]</f>
        <v>2/5.5</v>
      </c>
      <c r="AH257" s="1" t="s">
        <v>187</v>
      </c>
      <c r="AI257" s="1" t="s">
        <v>185</v>
      </c>
      <c r="AJ257" s="1" t="s">
        <v>35</v>
      </c>
      <c r="AL257" s="1">
        <f>COUNTIF(Tbl_Precio_Techo[EQUIPO REDES],Tbl_Precio_Techo[[#This Row],[EQUIPO REDES]])</f>
        <v>4</v>
      </c>
      <c r="AM257" s="1">
        <v>761700</v>
      </c>
      <c r="AN257" s="1">
        <v>1121194.6333333333</v>
      </c>
      <c r="AO257" s="1">
        <v>761700</v>
      </c>
      <c r="AP257" s="1">
        <v>1121194.6333333333</v>
      </c>
      <c r="AQ257" s="1">
        <f>Tbl_Precio_Techo[[#This Row],[PT INSTALACION / EQUIPO]]</f>
        <v>761700</v>
      </c>
      <c r="AR257" s="1">
        <f>Tbl_Precio_Techo[[#This Row],[PT VR UN MENSUAL IVA]]</f>
        <v>1121194.6333333333</v>
      </c>
    </row>
    <row r="258" spans="28:44" x14ac:dyDescent="0.25">
      <c r="AB258" s="1" t="s">
        <v>35</v>
      </c>
      <c r="AC258" s="1" t="s">
        <v>188</v>
      </c>
      <c r="AD258" s="1">
        <v>761700</v>
      </c>
      <c r="AE258" s="1">
        <v>1658040.6666666667</v>
      </c>
      <c r="AF258" s="1">
        <v>2</v>
      </c>
      <c r="AG258" s="1" t="str">
        <f>Tbl_Precio_Techo[[#This Row],[Zona]]&amp;"/"&amp;Tbl_Precio_Techo[[#This Row],[Item]]</f>
        <v>2/</v>
      </c>
      <c r="AH258" s="1" t="s">
        <v>189</v>
      </c>
      <c r="AI258" s="1" t="s">
        <v>35</v>
      </c>
      <c r="AJ258" s="1" t="s">
        <v>63</v>
      </c>
      <c r="AL258" s="1">
        <f>COUNTIF(Tbl_Precio_Techo[EQUIPO REDES],Tbl_Precio_Techo[[#This Row],[EQUIPO REDES]])</f>
        <v>4</v>
      </c>
      <c r="AM258" s="1">
        <v>761700</v>
      </c>
      <c r="AN258" s="1">
        <v>1658040.6666666667</v>
      </c>
      <c r="AO258" s="1">
        <v>761700</v>
      </c>
      <c r="AP258" s="1">
        <v>1658040.6666666667</v>
      </c>
      <c r="AQ258" s="1">
        <f>Tbl_Precio_Techo[[#This Row],[PT INSTALACION / EQUIPO]]</f>
        <v>761700</v>
      </c>
      <c r="AR258" s="1">
        <f>Tbl_Precio_Techo[[#This Row],[PT VR UN MENSUAL IVA]]</f>
        <v>1658040.6666666667</v>
      </c>
    </row>
    <row r="259" spans="28:44" x14ac:dyDescent="0.25">
      <c r="AB259" s="1" t="s">
        <v>187</v>
      </c>
      <c r="AC259" s="1" t="s">
        <v>42</v>
      </c>
      <c r="AD259" s="1">
        <v>761700</v>
      </c>
      <c r="AE259" s="1">
        <v>2147974.56</v>
      </c>
      <c r="AF259" s="1">
        <v>2</v>
      </c>
      <c r="AG259" s="1" t="str">
        <f>Tbl_Precio_Techo[[#This Row],[Zona]]&amp;"/"&amp;Tbl_Precio_Techo[[#This Row],[Item]]</f>
        <v>2/5.6</v>
      </c>
      <c r="AH259" s="1" t="s">
        <v>190</v>
      </c>
      <c r="AI259" s="1" t="s">
        <v>187</v>
      </c>
      <c r="AJ259" s="1" t="s">
        <v>35</v>
      </c>
      <c r="AL259" s="1">
        <f>COUNTIF(Tbl_Precio_Techo[EQUIPO REDES],Tbl_Precio_Techo[[#This Row],[EQUIPO REDES]])</f>
        <v>4</v>
      </c>
      <c r="AM259" s="1">
        <v>761700</v>
      </c>
      <c r="AN259" s="1">
        <v>2147974.56</v>
      </c>
      <c r="AO259" s="1">
        <v>761700</v>
      </c>
      <c r="AP259" s="1">
        <v>2147974.56</v>
      </c>
      <c r="AQ259" s="1">
        <f>Tbl_Precio_Techo[[#This Row],[PT INSTALACION / EQUIPO]]</f>
        <v>761700</v>
      </c>
      <c r="AR259" s="1">
        <f>Tbl_Precio_Techo[[#This Row],[PT VR UN MENSUAL IVA]]</f>
        <v>2147974.56</v>
      </c>
    </row>
    <row r="260" spans="28:44" x14ac:dyDescent="0.25">
      <c r="AB260" s="1" t="s">
        <v>189</v>
      </c>
      <c r="AC260" s="1" t="s">
        <v>191</v>
      </c>
      <c r="AD260" s="1">
        <v>761700</v>
      </c>
      <c r="AE260" s="1">
        <v>1526356.5599999998</v>
      </c>
      <c r="AF260" s="1">
        <v>2</v>
      </c>
      <c r="AG260" s="1" t="str">
        <f>Tbl_Precio_Techo[[#This Row],[Zona]]&amp;"/"&amp;Tbl_Precio_Techo[[#This Row],[Item]]</f>
        <v>2/5.7</v>
      </c>
      <c r="AH260" s="1" t="s">
        <v>192</v>
      </c>
      <c r="AI260" s="1" t="s">
        <v>189</v>
      </c>
      <c r="AJ260" s="1" t="s">
        <v>35</v>
      </c>
      <c r="AL260" s="1">
        <f>COUNTIF(Tbl_Precio_Techo[EQUIPO REDES],Tbl_Precio_Techo[[#This Row],[EQUIPO REDES]])</f>
        <v>4</v>
      </c>
      <c r="AM260" s="1">
        <v>761700</v>
      </c>
      <c r="AN260" s="1">
        <v>1526356.5599999998</v>
      </c>
      <c r="AO260" s="1">
        <v>761700</v>
      </c>
      <c r="AP260" s="1">
        <v>1526356.5599999998</v>
      </c>
      <c r="AQ260" s="1">
        <f>Tbl_Precio_Techo[[#This Row],[PT INSTALACION / EQUIPO]]</f>
        <v>761700</v>
      </c>
      <c r="AR260" s="1">
        <f>Tbl_Precio_Techo[[#This Row],[PT VR UN MENSUAL IVA]]</f>
        <v>1526356.5599999998</v>
      </c>
    </row>
    <row r="261" spans="28:44" x14ac:dyDescent="0.25">
      <c r="AB261" s="1" t="s">
        <v>35</v>
      </c>
      <c r="AC261" s="1" t="s">
        <v>193</v>
      </c>
      <c r="AD261" s="1">
        <v>761700</v>
      </c>
      <c r="AE261" s="1">
        <v>2368658.3566666669</v>
      </c>
      <c r="AF261" s="1">
        <v>2</v>
      </c>
      <c r="AG261" s="1" t="str">
        <f>Tbl_Precio_Techo[[#This Row],[Zona]]&amp;"/"&amp;Tbl_Precio_Techo[[#This Row],[Item]]</f>
        <v>2/</v>
      </c>
      <c r="AH261" s="1" t="s">
        <v>194</v>
      </c>
      <c r="AI261" s="1" t="s">
        <v>35</v>
      </c>
      <c r="AJ261" s="1" t="s">
        <v>63</v>
      </c>
      <c r="AL261" s="1">
        <f>COUNTIF(Tbl_Precio_Techo[EQUIPO REDES],Tbl_Precio_Techo[[#This Row],[EQUIPO REDES]])</f>
        <v>4</v>
      </c>
      <c r="AM261" s="1">
        <v>761700</v>
      </c>
      <c r="AN261" s="1">
        <v>2368658.3566666669</v>
      </c>
      <c r="AO261" s="1">
        <v>761700</v>
      </c>
      <c r="AP261" s="1">
        <v>2368658.3566666669</v>
      </c>
      <c r="AQ261" s="1">
        <f>Tbl_Precio_Techo[[#This Row],[PT INSTALACION / EQUIPO]]</f>
        <v>761700</v>
      </c>
      <c r="AR261" s="1">
        <f>Tbl_Precio_Techo[[#This Row],[PT VR UN MENSUAL IVA]]</f>
        <v>2368658.3566666669</v>
      </c>
    </row>
    <row r="262" spans="28:44" x14ac:dyDescent="0.25">
      <c r="AB262" s="1" t="s">
        <v>190</v>
      </c>
      <c r="AC262" s="1" t="s">
        <v>68</v>
      </c>
      <c r="AD262" s="1">
        <v>901700</v>
      </c>
      <c r="AE262" s="1">
        <v>2808355</v>
      </c>
      <c r="AF262" s="1">
        <v>2</v>
      </c>
      <c r="AG262" s="1" t="str">
        <f>Tbl_Precio_Techo[[#This Row],[Zona]]&amp;"/"&amp;Tbl_Precio_Techo[[#This Row],[Item]]</f>
        <v>2/5.8</v>
      </c>
      <c r="AH262" s="1" t="s">
        <v>195</v>
      </c>
      <c r="AI262" s="1" t="s">
        <v>190</v>
      </c>
      <c r="AJ262" s="1" t="s">
        <v>35</v>
      </c>
      <c r="AL262" s="1">
        <f>COUNTIF(Tbl_Precio_Techo[EQUIPO REDES],Tbl_Precio_Techo[[#This Row],[EQUIPO REDES]])</f>
        <v>4</v>
      </c>
      <c r="AM262" s="1">
        <v>901700</v>
      </c>
      <c r="AN262" s="1">
        <v>2808355.3866666667</v>
      </c>
      <c r="AO262" s="1">
        <v>901700</v>
      </c>
      <c r="AP262" s="1">
        <v>2808355</v>
      </c>
      <c r="AQ262" s="1">
        <f>Tbl_Precio_Techo[[#This Row],[PT INSTALACION / EQUIPO]]</f>
        <v>901700</v>
      </c>
      <c r="AR262" s="1">
        <f>Tbl_Precio_Techo[[#This Row],[PT VR UN MENSUAL IVA]]</f>
        <v>2808355</v>
      </c>
    </row>
    <row r="263" spans="28:44" x14ac:dyDescent="0.25">
      <c r="AB263" s="1" t="s">
        <v>192</v>
      </c>
      <c r="AC263" s="1" t="s">
        <v>196</v>
      </c>
      <c r="AD263" s="1">
        <v>901700</v>
      </c>
      <c r="AE263" s="1">
        <v>1285450.5</v>
      </c>
      <c r="AF263" s="1">
        <v>2</v>
      </c>
      <c r="AG263" s="1" t="str">
        <f>Tbl_Precio_Techo[[#This Row],[Zona]]&amp;"/"&amp;Tbl_Precio_Techo[[#This Row],[Item]]</f>
        <v>2/5.9</v>
      </c>
      <c r="AH263" s="1" t="s">
        <v>197</v>
      </c>
      <c r="AI263" s="1" t="s">
        <v>192</v>
      </c>
      <c r="AJ263" s="1" t="s">
        <v>35</v>
      </c>
      <c r="AL263" s="1">
        <f>COUNTIF(Tbl_Precio_Techo[EQUIPO REDES],Tbl_Precio_Techo[[#This Row],[EQUIPO REDES]])</f>
        <v>4</v>
      </c>
      <c r="AM263" s="1">
        <v>901700</v>
      </c>
      <c r="AN263" s="1">
        <v>1285450.5</v>
      </c>
      <c r="AO263" s="1">
        <v>901700</v>
      </c>
      <c r="AP263" s="1">
        <v>1285450.5</v>
      </c>
      <c r="AQ263" s="1">
        <f>Tbl_Precio_Techo[[#This Row],[PT INSTALACION / EQUIPO]]</f>
        <v>901700</v>
      </c>
      <c r="AR263" s="1">
        <f>Tbl_Precio_Techo[[#This Row],[PT VR UN MENSUAL IVA]]</f>
        <v>1285450.5</v>
      </c>
    </row>
    <row r="264" spans="28:44" x14ac:dyDescent="0.25">
      <c r="AB264" s="1" t="s">
        <v>35</v>
      </c>
      <c r="AC264" s="1" t="s">
        <v>198</v>
      </c>
      <c r="AD264" s="1">
        <v>901700</v>
      </c>
      <c r="AE264" s="1">
        <v>4690978.333333333</v>
      </c>
      <c r="AF264" s="1">
        <v>2</v>
      </c>
      <c r="AG264" s="1" t="str">
        <f>Tbl_Precio_Techo[[#This Row],[Zona]]&amp;"/"&amp;Tbl_Precio_Techo[[#This Row],[Item]]</f>
        <v>2/</v>
      </c>
      <c r="AH264" s="1" t="s">
        <v>199</v>
      </c>
      <c r="AI264" s="1" t="s">
        <v>35</v>
      </c>
      <c r="AJ264" s="1" t="s">
        <v>63</v>
      </c>
      <c r="AL264" s="1">
        <f>COUNTIF(Tbl_Precio_Techo[EQUIPO REDES],Tbl_Precio_Techo[[#This Row],[EQUIPO REDES]])</f>
        <v>4</v>
      </c>
      <c r="AM264" s="1">
        <v>901700</v>
      </c>
      <c r="AN264" s="1">
        <v>4690978.333333333</v>
      </c>
      <c r="AO264" s="1">
        <v>901700</v>
      </c>
      <c r="AP264" s="1">
        <v>4690978.333333333</v>
      </c>
      <c r="AQ264" s="1">
        <f>Tbl_Precio_Techo[[#This Row],[PT INSTALACION / EQUIPO]]</f>
        <v>901700</v>
      </c>
      <c r="AR264" s="1">
        <f>Tbl_Precio_Techo[[#This Row],[PT VR UN MENSUAL IVA]]</f>
        <v>4690978.333333333</v>
      </c>
    </row>
    <row r="265" spans="28:44" x14ac:dyDescent="0.25">
      <c r="AB265" s="1" t="s">
        <v>194</v>
      </c>
      <c r="AC265" s="1" t="s">
        <v>200</v>
      </c>
      <c r="AD265" s="1">
        <v>761700</v>
      </c>
      <c r="AE265" s="1">
        <v>3331607.8533333335</v>
      </c>
      <c r="AF265" s="1">
        <v>2</v>
      </c>
      <c r="AG265" s="1" t="str">
        <f>Tbl_Precio_Techo[[#This Row],[Zona]]&amp;"/"&amp;Tbl_Precio_Techo[[#This Row],[Item]]</f>
        <v>2/5.10</v>
      </c>
      <c r="AH265" s="1" t="s">
        <v>201</v>
      </c>
      <c r="AI265" s="1" t="s">
        <v>194</v>
      </c>
      <c r="AJ265" s="1" t="s">
        <v>35</v>
      </c>
      <c r="AL265" s="1">
        <f>COUNTIF(Tbl_Precio_Techo[EQUIPO REDES],Tbl_Precio_Techo[[#This Row],[EQUIPO REDES]])</f>
        <v>4</v>
      </c>
      <c r="AM265" s="1">
        <v>761700</v>
      </c>
      <c r="AN265" s="1">
        <v>3331607.8533333335</v>
      </c>
      <c r="AO265" s="1">
        <v>761700</v>
      </c>
      <c r="AP265" s="1">
        <v>3331607.8533333335</v>
      </c>
      <c r="AQ265" s="1">
        <f>Tbl_Precio_Techo[[#This Row],[PT INSTALACION / EQUIPO]]</f>
        <v>761700</v>
      </c>
      <c r="AR265" s="1">
        <f>Tbl_Precio_Techo[[#This Row],[PT VR UN MENSUAL IVA]]</f>
        <v>3331607.8533333335</v>
      </c>
    </row>
    <row r="266" spans="28:44" x14ac:dyDescent="0.25">
      <c r="AB266" s="1" t="s">
        <v>195</v>
      </c>
      <c r="AC266" s="1" t="s">
        <v>72</v>
      </c>
      <c r="AD266" s="1">
        <v>761700</v>
      </c>
      <c r="AE266" s="1">
        <v>6122959</v>
      </c>
      <c r="AF266" s="1">
        <v>2</v>
      </c>
      <c r="AG266" s="1" t="str">
        <f>Tbl_Precio_Techo[[#This Row],[Zona]]&amp;"/"&amp;Tbl_Precio_Techo[[#This Row],[Item]]</f>
        <v>2/5.11</v>
      </c>
      <c r="AH266" s="1" t="s">
        <v>202</v>
      </c>
      <c r="AI266" s="1" t="s">
        <v>195</v>
      </c>
      <c r="AJ266" s="1" t="s">
        <v>35</v>
      </c>
      <c r="AL266" s="1">
        <f>COUNTIF(Tbl_Precio_Techo[EQUIPO REDES],Tbl_Precio_Techo[[#This Row],[EQUIPO REDES]])</f>
        <v>4</v>
      </c>
      <c r="AM266" s="1">
        <v>761700</v>
      </c>
      <c r="AN266" s="1">
        <v>6122958.5466666669</v>
      </c>
      <c r="AO266" s="1">
        <v>761700</v>
      </c>
      <c r="AP266" s="1">
        <v>6122959</v>
      </c>
      <c r="AQ266" s="1">
        <f>Tbl_Precio_Techo[[#This Row],[PT INSTALACION / EQUIPO]]</f>
        <v>761700</v>
      </c>
      <c r="AR266" s="1">
        <f>Tbl_Precio_Techo[[#This Row],[PT VR UN MENSUAL IVA]]</f>
        <v>6122959</v>
      </c>
    </row>
    <row r="267" spans="28:44" x14ac:dyDescent="0.25">
      <c r="AB267" s="1" t="s">
        <v>197</v>
      </c>
      <c r="AC267" s="1" t="s">
        <v>203</v>
      </c>
      <c r="AD267" s="1">
        <v>761700</v>
      </c>
      <c r="AE267" s="1">
        <v>3908283.5466666669</v>
      </c>
      <c r="AF267" s="1">
        <v>2</v>
      </c>
      <c r="AG267" s="1" t="str">
        <f>Tbl_Precio_Techo[[#This Row],[Zona]]&amp;"/"&amp;Tbl_Precio_Techo[[#This Row],[Item]]</f>
        <v>2/5.12</v>
      </c>
      <c r="AH267" s="1" t="s">
        <v>204</v>
      </c>
      <c r="AI267" s="1" t="s">
        <v>197</v>
      </c>
      <c r="AJ267" s="1" t="s">
        <v>35</v>
      </c>
      <c r="AL267" s="1">
        <f>COUNTIF(Tbl_Precio_Techo[EQUIPO REDES],Tbl_Precio_Techo[[#This Row],[EQUIPO REDES]])</f>
        <v>4</v>
      </c>
      <c r="AM267" s="1">
        <v>761700</v>
      </c>
      <c r="AN267" s="1">
        <v>3908283.5466666669</v>
      </c>
      <c r="AO267" s="1">
        <v>761700</v>
      </c>
      <c r="AP267" s="1">
        <v>3908283.5466666669</v>
      </c>
      <c r="AQ267" s="1">
        <f>Tbl_Precio_Techo[[#This Row],[PT INSTALACION / EQUIPO]]</f>
        <v>761700</v>
      </c>
      <c r="AR267" s="1">
        <f>Tbl_Precio_Techo[[#This Row],[PT VR UN MENSUAL IVA]]</f>
        <v>3908283.5466666669</v>
      </c>
    </row>
    <row r="268" spans="28:44" x14ac:dyDescent="0.25">
      <c r="AB268" s="1" t="s">
        <v>35</v>
      </c>
      <c r="AC268" s="1" t="s">
        <v>205</v>
      </c>
      <c r="AD268" s="1">
        <v>761700</v>
      </c>
      <c r="AE268" s="1">
        <v>5169603</v>
      </c>
      <c r="AF268" s="1">
        <v>2</v>
      </c>
      <c r="AG268" s="1" t="str">
        <f>Tbl_Precio_Techo[[#This Row],[Zona]]&amp;"/"&amp;Tbl_Precio_Techo[[#This Row],[Item]]</f>
        <v>2/</v>
      </c>
      <c r="AH268" s="1" t="s">
        <v>206</v>
      </c>
      <c r="AI268" s="1" t="s">
        <v>35</v>
      </c>
      <c r="AJ268" s="1" t="s">
        <v>63</v>
      </c>
      <c r="AL268" s="1">
        <f>COUNTIF(Tbl_Precio_Techo[EQUIPO REDES],Tbl_Precio_Techo[[#This Row],[EQUIPO REDES]])</f>
        <v>4</v>
      </c>
      <c r="AM268" s="1">
        <v>761700</v>
      </c>
      <c r="AN268" s="1">
        <v>5169603</v>
      </c>
      <c r="AO268" s="1">
        <v>761700</v>
      </c>
      <c r="AP268" s="1">
        <v>5169603</v>
      </c>
      <c r="AQ268" s="1">
        <f>Tbl_Precio_Techo[[#This Row],[PT INSTALACION / EQUIPO]]</f>
        <v>761700</v>
      </c>
      <c r="AR268" s="1">
        <f>Tbl_Precio_Techo[[#This Row],[PT VR UN MENSUAL IVA]]</f>
        <v>5169603</v>
      </c>
    </row>
    <row r="269" spans="28:44" x14ac:dyDescent="0.25">
      <c r="AB269" s="1" t="s">
        <v>199</v>
      </c>
      <c r="AC269" s="1" t="s">
        <v>75</v>
      </c>
      <c r="AD269" s="1">
        <v>901700</v>
      </c>
      <c r="AE269" s="1">
        <v>9157701</v>
      </c>
      <c r="AF269" s="1">
        <v>2</v>
      </c>
      <c r="AG269" s="1" t="str">
        <f>Tbl_Precio_Techo[[#This Row],[Zona]]&amp;"/"&amp;Tbl_Precio_Techo[[#This Row],[Item]]</f>
        <v>2/5.13</v>
      </c>
      <c r="AH269" s="1" t="s">
        <v>207</v>
      </c>
      <c r="AI269" s="1" t="s">
        <v>199</v>
      </c>
      <c r="AJ269" s="1" t="s">
        <v>35</v>
      </c>
      <c r="AL269" s="1">
        <f>COUNTIF(Tbl_Precio_Techo[EQUIPO REDES],Tbl_Precio_Techo[[#This Row],[EQUIPO REDES]])</f>
        <v>4</v>
      </c>
      <c r="AM269" s="1">
        <v>901700</v>
      </c>
      <c r="AN269" s="1">
        <v>9157701.1600000001</v>
      </c>
      <c r="AO269" s="1">
        <v>901700</v>
      </c>
      <c r="AP269" s="1">
        <v>9157701</v>
      </c>
      <c r="AQ269" s="1">
        <f>Tbl_Precio_Techo[[#This Row],[PT INSTALACION / EQUIPO]]</f>
        <v>901700</v>
      </c>
      <c r="AR269" s="1">
        <f>Tbl_Precio_Techo[[#This Row],[PT VR UN MENSUAL IVA]]</f>
        <v>9157701</v>
      </c>
    </row>
    <row r="270" spans="28:44" x14ac:dyDescent="0.25">
      <c r="AB270" s="1" t="s">
        <v>201</v>
      </c>
      <c r="AC270" s="1" t="s">
        <v>208</v>
      </c>
      <c r="AD270" s="1">
        <v>901700</v>
      </c>
      <c r="AE270" s="1">
        <v>4908185.16</v>
      </c>
      <c r="AF270" s="1">
        <v>2</v>
      </c>
      <c r="AG270" s="1" t="str">
        <f>Tbl_Precio_Techo[[#This Row],[Zona]]&amp;"/"&amp;Tbl_Precio_Techo[[#This Row],[Item]]</f>
        <v>2/5.14</v>
      </c>
      <c r="AH270" s="1" t="s">
        <v>209</v>
      </c>
      <c r="AI270" s="1" t="s">
        <v>201</v>
      </c>
      <c r="AJ270" s="1" t="s">
        <v>35</v>
      </c>
      <c r="AL270" s="1">
        <f>COUNTIF(Tbl_Precio_Techo[EQUIPO REDES],Tbl_Precio_Techo[[#This Row],[EQUIPO REDES]])</f>
        <v>4</v>
      </c>
      <c r="AM270" s="1">
        <v>901700</v>
      </c>
      <c r="AN270" s="1">
        <v>4908185.16</v>
      </c>
      <c r="AO270" s="1">
        <v>901700</v>
      </c>
      <c r="AP270" s="1">
        <v>4908185.16</v>
      </c>
      <c r="AQ270" s="1">
        <f>Tbl_Precio_Techo[[#This Row],[PT INSTALACION / EQUIPO]]</f>
        <v>901700</v>
      </c>
      <c r="AR270" s="1">
        <f>Tbl_Precio_Techo[[#This Row],[PT VR UN MENSUAL IVA]]</f>
        <v>4908185.16</v>
      </c>
    </row>
    <row r="271" spans="28:44" x14ac:dyDescent="0.25">
      <c r="AB271" s="1" t="s">
        <v>35</v>
      </c>
      <c r="AC271" s="1" t="s">
        <v>210</v>
      </c>
      <c r="AD271" s="1">
        <v>901700</v>
      </c>
      <c r="AE271" s="1">
        <v>6993310.333333333</v>
      </c>
      <c r="AF271" s="1">
        <v>2</v>
      </c>
      <c r="AG271" s="1" t="str">
        <f>Tbl_Precio_Techo[[#This Row],[Zona]]&amp;"/"&amp;Tbl_Precio_Techo[[#This Row],[Item]]</f>
        <v>2/</v>
      </c>
      <c r="AH271" s="1" t="s">
        <v>211</v>
      </c>
      <c r="AI271" s="1" t="s">
        <v>35</v>
      </c>
      <c r="AJ271" s="1" t="s">
        <v>63</v>
      </c>
      <c r="AL271" s="1">
        <f>COUNTIF(Tbl_Precio_Techo[EQUIPO REDES],Tbl_Precio_Techo[[#This Row],[EQUIPO REDES]])</f>
        <v>4</v>
      </c>
      <c r="AM271" s="1">
        <v>901700</v>
      </c>
      <c r="AN271" s="1">
        <v>6993310.333333333</v>
      </c>
      <c r="AO271" s="1">
        <v>901700</v>
      </c>
      <c r="AP271" s="1">
        <v>6993310.333333333</v>
      </c>
      <c r="AQ271" s="1">
        <f>Tbl_Precio_Techo[[#This Row],[PT INSTALACION / EQUIPO]]</f>
        <v>901700</v>
      </c>
      <c r="AR271" s="1">
        <f>Tbl_Precio_Techo[[#This Row],[PT VR UN MENSUAL IVA]]</f>
        <v>6993310.333333333</v>
      </c>
    </row>
    <row r="272" spans="28:44" x14ac:dyDescent="0.25">
      <c r="AB272" s="1" t="s">
        <v>202</v>
      </c>
      <c r="AC272" s="1" t="s">
        <v>212</v>
      </c>
      <c r="AD272" s="1">
        <v>901700</v>
      </c>
      <c r="AE272" s="1">
        <v>14982469.613333335</v>
      </c>
      <c r="AF272" s="1">
        <v>2</v>
      </c>
      <c r="AG272" s="1" t="str">
        <f>Tbl_Precio_Techo[[#This Row],[Zona]]&amp;"/"&amp;Tbl_Precio_Techo[[#This Row],[Item]]</f>
        <v>2/5.15</v>
      </c>
      <c r="AH272" s="1" t="s">
        <v>213</v>
      </c>
      <c r="AI272" s="1" t="s">
        <v>202</v>
      </c>
      <c r="AJ272" s="1" t="s">
        <v>35</v>
      </c>
      <c r="AL272" s="1">
        <f>COUNTIF(Tbl_Precio_Techo[EQUIPO REDES],Tbl_Precio_Techo[[#This Row],[EQUIPO REDES]])</f>
        <v>4</v>
      </c>
      <c r="AM272" s="1">
        <v>901700</v>
      </c>
      <c r="AN272" s="1">
        <v>14982469.613333335</v>
      </c>
      <c r="AO272" s="1">
        <v>901700</v>
      </c>
      <c r="AP272" s="1">
        <v>14982469.613333335</v>
      </c>
      <c r="AQ272" s="1">
        <f>Tbl_Precio_Techo[[#This Row],[PT INSTALACION / EQUIPO]]</f>
        <v>901700</v>
      </c>
      <c r="AR272" s="1">
        <f>Tbl_Precio_Techo[[#This Row],[PT VR UN MENSUAL IVA]]</f>
        <v>14982469.613333335</v>
      </c>
    </row>
    <row r="273" spans="28:45" x14ac:dyDescent="0.25">
      <c r="AB273" s="1" t="s">
        <v>214</v>
      </c>
      <c r="AC273" s="1" t="s">
        <v>215</v>
      </c>
      <c r="AD273" s="1">
        <v>2000000</v>
      </c>
      <c r="AE273" s="1">
        <v>1293093.3333333333</v>
      </c>
      <c r="AF273" s="1">
        <v>2</v>
      </c>
      <c r="AG273" s="1" t="str">
        <f>Tbl_Precio_Techo[[#This Row],[Zona]]&amp;"/"&amp;Tbl_Precio_Techo[[#This Row],[Item]]</f>
        <v>2/6.1</v>
      </c>
      <c r="AH273" s="1" t="s">
        <v>214</v>
      </c>
      <c r="AI273" s="1" t="s">
        <v>214</v>
      </c>
      <c r="AJ273" s="1" t="s">
        <v>35</v>
      </c>
      <c r="AL273" s="1">
        <f>COUNTIF(Tbl_Precio_Techo[EQUIPO REDES],Tbl_Precio_Techo[[#This Row],[EQUIPO REDES]])</f>
        <v>4</v>
      </c>
      <c r="AM273" s="1">
        <v>2000000</v>
      </c>
      <c r="AN273" s="1">
        <v>1538780.9333333333</v>
      </c>
      <c r="AO273" s="1">
        <v>2000000</v>
      </c>
      <c r="AP273" s="1">
        <v>1293093.3333333333</v>
      </c>
      <c r="AQ273" s="1">
        <f>Tbl_Precio_Techo[[#This Row],[PT INSTALACION / EQUIPO]]</f>
        <v>2000000</v>
      </c>
      <c r="AR273" s="1">
        <f>Tbl_Precio_Techo[[#This Row],[PT VR UN MENSUAL IVA]]</f>
        <v>1293093.3333333333</v>
      </c>
      <c r="AS273" s="1" t="s">
        <v>243</v>
      </c>
    </row>
    <row r="274" spans="28:45" x14ac:dyDescent="0.25">
      <c r="AB274" s="1" t="s">
        <v>216</v>
      </c>
      <c r="AC274" s="1" t="s">
        <v>46</v>
      </c>
      <c r="AD274" s="1">
        <v>2000000</v>
      </c>
      <c r="AE274" s="1">
        <v>1438774</v>
      </c>
      <c r="AF274" s="1">
        <v>2</v>
      </c>
      <c r="AG274" s="1" t="str">
        <f>Tbl_Precio_Techo[[#This Row],[Zona]]&amp;"/"&amp;Tbl_Precio_Techo[[#This Row],[Item]]</f>
        <v>2/6.2</v>
      </c>
      <c r="AH274" s="1" t="s">
        <v>216</v>
      </c>
      <c r="AI274" s="1" t="s">
        <v>216</v>
      </c>
      <c r="AJ274" s="1" t="s">
        <v>35</v>
      </c>
      <c r="AL274" s="1">
        <f>COUNTIF(Tbl_Precio_Techo[EQUIPO REDES],Tbl_Precio_Techo[[#This Row],[EQUIPO REDES]])</f>
        <v>4</v>
      </c>
      <c r="AM274" s="1">
        <v>2000000</v>
      </c>
      <c r="AN274" s="1">
        <v>1712141.0599999998</v>
      </c>
      <c r="AO274" s="1">
        <v>2000000</v>
      </c>
      <c r="AP274" s="1">
        <v>1438774</v>
      </c>
      <c r="AQ274" s="1">
        <f>Tbl_Precio_Techo[[#This Row],[PT INSTALACION / EQUIPO]]</f>
        <v>2000000</v>
      </c>
      <c r="AR274" s="1">
        <f>Tbl_Precio_Techo[[#This Row],[PT VR UN MENSUAL IVA]]</f>
        <v>1438774</v>
      </c>
      <c r="AS274" s="1" t="s">
        <v>243</v>
      </c>
    </row>
    <row r="275" spans="28:45" x14ac:dyDescent="0.25">
      <c r="AB275" s="1" t="s">
        <v>217</v>
      </c>
      <c r="AC275" s="1" t="s">
        <v>218</v>
      </c>
      <c r="AD275" s="1">
        <v>2000000</v>
      </c>
      <c r="AE275" s="1">
        <v>870717.5</v>
      </c>
      <c r="AF275" s="1">
        <v>2</v>
      </c>
      <c r="AG275" s="1" t="str">
        <f>Tbl_Precio_Techo[[#This Row],[Zona]]&amp;"/"&amp;Tbl_Precio_Techo[[#This Row],[Item]]</f>
        <v>2/6.3</v>
      </c>
      <c r="AH275" s="1" t="s">
        <v>217</v>
      </c>
      <c r="AI275" s="1" t="s">
        <v>217</v>
      </c>
      <c r="AJ275" s="1" t="s">
        <v>35</v>
      </c>
      <c r="AL275" s="1">
        <f>COUNTIF(Tbl_Precio_Techo[EQUIPO REDES],Tbl_Precio_Techo[[#This Row],[EQUIPO REDES]])</f>
        <v>4</v>
      </c>
      <c r="AM275" s="1">
        <v>2000000</v>
      </c>
      <c r="AN275" s="1">
        <v>1036153.4099999999</v>
      </c>
      <c r="AO275" s="1">
        <v>2000000</v>
      </c>
      <c r="AP275" s="1">
        <v>870717.5</v>
      </c>
      <c r="AQ275" s="1">
        <f>Tbl_Precio_Techo[[#This Row],[PT INSTALACION / EQUIPO]]</f>
        <v>2000000</v>
      </c>
      <c r="AR275" s="1">
        <f>Tbl_Precio_Techo[[#This Row],[PT VR UN MENSUAL IVA]]</f>
        <v>870717.5</v>
      </c>
      <c r="AS275" s="1" t="s">
        <v>243</v>
      </c>
    </row>
    <row r="276" spans="28:45" x14ac:dyDescent="0.25">
      <c r="AB276" s="1" t="s">
        <v>219</v>
      </c>
      <c r="AC276" s="1" t="s">
        <v>50</v>
      </c>
      <c r="AD276" s="1">
        <v>2000000</v>
      </c>
      <c r="AE276" s="1">
        <v>949861</v>
      </c>
      <c r="AF276" s="1">
        <v>2</v>
      </c>
      <c r="AG276" s="1" t="str">
        <f>Tbl_Precio_Techo[[#This Row],[Zona]]&amp;"/"&amp;Tbl_Precio_Techo[[#This Row],[Item]]</f>
        <v>2/6.4</v>
      </c>
      <c r="AH276" s="1" t="s">
        <v>219</v>
      </c>
      <c r="AI276" s="1" t="s">
        <v>219</v>
      </c>
      <c r="AJ276" s="1" t="s">
        <v>35</v>
      </c>
      <c r="AL276" s="1">
        <f>COUNTIF(Tbl_Precio_Techo[EQUIPO REDES],Tbl_Precio_Techo[[#This Row],[EQUIPO REDES]])</f>
        <v>4</v>
      </c>
      <c r="AM276" s="1">
        <v>2000000</v>
      </c>
      <c r="AN276" s="1">
        <v>1130334.56</v>
      </c>
      <c r="AO276" s="1">
        <v>2000000</v>
      </c>
      <c r="AP276" s="1">
        <v>949861</v>
      </c>
      <c r="AQ276" s="1">
        <f>Tbl_Precio_Techo[[#This Row],[PT INSTALACION / EQUIPO]]</f>
        <v>2000000</v>
      </c>
      <c r="AR276" s="1">
        <f>Tbl_Precio_Techo[[#This Row],[PT VR UN MENSUAL IVA]]</f>
        <v>949861</v>
      </c>
      <c r="AS276" s="1" t="s">
        <v>243</v>
      </c>
    </row>
    <row r="277" spans="28:45" x14ac:dyDescent="0.25">
      <c r="AB277" s="1" t="s">
        <v>220</v>
      </c>
      <c r="AC277" s="1" t="s">
        <v>82</v>
      </c>
      <c r="AD277" s="1">
        <v>2000000</v>
      </c>
      <c r="AE277" s="1">
        <v>1247617.5</v>
      </c>
      <c r="AF277" s="1">
        <v>2</v>
      </c>
      <c r="AG277" s="1" t="str">
        <f>Tbl_Precio_Techo[[#This Row],[Zona]]&amp;"/"&amp;Tbl_Precio_Techo[[#This Row],[Item]]</f>
        <v>2/6.5</v>
      </c>
      <c r="AH277" s="1" t="s">
        <v>220</v>
      </c>
      <c r="AI277" s="1" t="s">
        <v>220</v>
      </c>
      <c r="AJ277" s="1" t="s">
        <v>35</v>
      </c>
      <c r="AL277" s="1">
        <f>COUNTIF(Tbl_Precio_Techo[EQUIPO REDES],Tbl_Precio_Techo[[#This Row],[EQUIPO REDES]])</f>
        <v>4</v>
      </c>
      <c r="AM277" s="1">
        <v>2000000</v>
      </c>
      <c r="AN277" s="1">
        <v>1484665.13</v>
      </c>
      <c r="AO277" s="1">
        <v>2000000</v>
      </c>
      <c r="AP277" s="1">
        <v>1247617.5</v>
      </c>
      <c r="AQ277" s="1">
        <f>Tbl_Precio_Techo[[#This Row],[PT INSTALACION / EQUIPO]]</f>
        <v>2000000</v>
      </c>
      <c r="AR277" s="1">
        <f>Tbl_Precio_Techo[[#This Row],[PT VR UN MENSUAL IVA]]</f>
        <v>1247617.5</v>
      </c>
      <c r="AS277" s="1" t="s">
        <v>243</v>
      </c>
    </row>
    <row r="278" spans="28:45" x14ac:dyDescent="0.25">
      <c r="AB278" s="1" t="s">
        <v>221</v>
      </c>
      <c r="AC278" s="1" t="s">
        <v>222</v>
      </c>
      <c r="AD278" s="1">
        <v>2000000</v>
      </c>
      <c r="AE278" s="1">
        <v>3009017.6666666665</v>
      </c>
      <c r="AF278" s="1">
        <v>2</v>
      </c>
      <c r="AG278" s="1" t="str">
        <f>Tbl_Precio_Techo[[#This Row],[Zona]]&amp;"/"&amp;Tbl_Precio_Techo[[#This Row],[Item]]</f>
        <v>2/6.6</v>
      </c>
      <c r="AH278" s="1" t="s">
        <v>221</v>
      </c>
      <c r="AI278" s="1" t="s">
        <v>221</v>
      </c>
      <c r="AJ278" s="1" t="s">
        <v>35</v>
      </c>
      <c r="AL278" s="1">
        <f>COUNTIF(Tbl_Precio_Techo[EQUIPO REDES],Tbl_Precio_Techo[[#This Row],[EQUIPO REDES]])</f>
        <v>4</v>
      </c>
      <c r="AM278" s="1">
        <v>2000000</v>
      </c>
      <c r="AN278" s="1">
        <v>3580731.1466666665</v>
      </c>
      <c r="AO278" s="1">
        <v>2000000</v>
      </c>
      <c r="AP278" s="1">
        <v>3009017.6666666665</v>
      </c>
      <c r="AQ278" s="1">
        <f>Tbl_Precio_Techo[[#This Row],[PT INSTALACION / EQUIPO]]</f>
        <v>2000000</v>
      </c>
      <c r="AR278" s="1">
        <f>Tbl_Precio_Techo[[#This Row],[PT VR UN MENSUAL IVA]]</f>
        <v>3009017.6666666665</v>
      </c>
      <c r="AS278" s="1" t="s">
        <v>243</v>
      </c>
    </row>
    <row r="279" spans="28:45" x14ac:dyDescent="0.25">
      <c r="AB279" s="1" t="s">
        <v>223</v>
      </c>
      <c r="AC279" s="1" t="s">
        <v>85</v>
      </c>
      <c r="AD279" s="1">
        <v>2000000</v>
      </c>
      <c r="AE279" s="1">
        <v>4265968</v>
      </c>
      <c r="AF279" s="1">
        <v>2</v>
      </c>
      <c r="AG279" s="1" t="str">
        <f>Tbl_Precio_Techo[[#This Row],[Zona]]&amp;"/"&amp;Tbl_Precio_Techo[[#This Row],[Item]]</f>
        <v>2/6.7</v>
      </c>
      <c r="AH279" s="1" t="s">
        <v>223</v>
      </c>
      <c r="AI279" s="1" t="s">
        <v>223</v>
      </c>
      <c r="AJ279" s="1" t="s">
        <v>35</v>
      </c>
      <c r="AL279" s="1">
        <f>COUNTIF(Tbl_Precio_Techo[EQUIPO REDES],Tbl_Precio_Techo[[#This Row],[EQUIPO REDES]])</f>
        <v>4</v>
      </c>
      <c r="AM279" s="1">
        <v>2000000</v>
      </c>
      <c r="AN279" s="1">
        <v>5076501.8999999994</v>
      </c>
      <c r="AO279" s="1">
        <v>2000000</v>
      </c>
      <c r="AP279" s="1">
        <v>4265968</v>
      </c>
      <c r="AQ279" s="1">
        <f>Tbl_Precio_Techo[[#This Row],[PT INSTALACION / EQUIPO]]</f>
        <v>2000000</v>
      </c>
      <c r="AR279" s="1">
        <f>Tbl_Precio_Techo[[#This Row],[PT VR UN MENSUAL IVA]]</f>
        <v>4265968</v>
      </c>
      <c r="AS279" s="1" t="s">
        <v>243</v>
      </c>
    </row>
    <row r="280" spans="28:45" x14ac:dyDescent="0.25">
      <c r="AB280" s="1" t="s">
        <v>224</v>
      </c>
      <c r="AC280" s="1" t="s">
        <v>88</v>
      </c>
      <c r="AD280" s="1">
        <v>2000000</v>
      </c>
      <c r="AE280" s="1">
        <v>5993271.666666667</v>
      </c>
      <c r="AF280" s="1">
        <v>2</v>
      </c>
      <c r="AG280" s="1" t="str">
        <f>Tbl_Precio_Techo[[#This Row],[Zona]]&amp;"/"&amp;Tbl_Precio_Techo[[#This Row],[Item]]</f>
        <v>2/6.8</v>
      </c>
      <c r="AH280" s="1" t="s">
        <v>224</v>
      </c>
      <c r="AI280" s="1" t="s">
        <v>224</v>
      </c>
      <c r="AJ280" s="1" t="s">
        <v>35</v>
      </c>
      <c r="AL280" s="1">
        <f>COUNTIF(Tbl_Precio_Techo[EQUIPO REDES],Tbl_Precio_Techo[[#This Row],[EQUIPO REDES]])</f>
        <v>4</v>
      </c>
      <c r="AM280" s="1">
        <v>2000000</v>
      </c>
      <c r="AN280" s="1">
        <v>4513993.1933333334</v>
      </c>
      <c r="AO280" s="1">
        <v>2000000</v>
      </c>
      <c r="AP280" s="1">
        <v>5993271.666666667</v>
      </c>
      <c r="AQ280" s="1">
        <f>Tbl_Precio_Techo[[#This Row],[PT INSTALACION / EQUIPO]]</f>
        <v>2000000</v>
      </c>
      <c r="AR280" s="1">
        <f>Tbl_Precio_Techo[[#This Row],[PT VR UN MENSUAL IVA]]</f>
        <v>5993271.666666667</v>
      </c>
      <c r="AS280" s="1" t="s">
        <v>243</v>
      </c>
    </row>
    <row r="281" spans="28:45" x14ac:dyDescent="0.25">
      <c r="AB281" s="1" t="s">
        <v>225</v>
      </c>
      <c r="AC281" s="1" t="s">
        <v>226</v>
      </c>
      <c r="AD281" s="1">
        <v>2000000</v>
      </c>
      <c r="AE281" s="1">
        <v>9275210</v>
      </c>
      <c r="AF281" s="1">
        <v>2</v>
      </c>
      <c r="AG281" s="1" t="str">
        <f>Tbl_Precio_Techo[[#This Row],[Zona]]&amp;"/"&amp;Tbl_Precio_Techo[[#This Row],[Item]]</f>
        <v>2/6.9</v>
      </c>
      <c r="AH281" s="1" t="s">
        <v>225</v>
      </c>
      <c r="AI281" s="1" t="s">
        <v>225</v>
      </c>
      <c r="AJ281" s="1" t="s">
        <v>35</v>
      </c>
      <c r="AL281" s="1">
        <f>COUNTIF(Tbl_Precio_Techo[EQUIPO REDES],Tbl_Precio_Techo[[#This Row],[EQUIPO REDES]])</f>
        <v>4</v>
      </c>
      <c r="AM281" s="1">
        <v>2000000</v>
      </c>
      <c r="AN281" s="1">
        <v>6515500.2133333338</v>
      </c>
      <c r="AO281" s="1">
        <v>2000000</v>
      </c>
      <c r="AP281" s="1">
        <v>9275210</v>
      </c>
      <c r="AQ281" s="1">
        <f>Tbl_Precio_Techo[[#This Row],[PT INSTALACION / EQUIPO]]</f>
        <v>2000000</v>
      </c>
      <c r="AR281" s="1">
        <f>Tbl_Precio_Techo[[#This Row],[PT VR UN MENSUAL IVA]]</f>
        <v>9275210</v>
      </c>
      <c r="AS281" s="1" t="s">
        <v>243</v>
      </c>
    </row>
    <row r="282" spans="28:45" x14ac:dyDescent="0.25">
      <c r="AB282" s="1" t="s">
        <v>227</v>
      </c>
      <c r="AC282" s="1" t="s">
        <v>228</v>
      </c>
      <c r="AD282" s="1">
        <v>0</v>
      </c>
      <c r="AE282" s="1">
        <v>22841.786666666667</v>
      </c>
      <c r="AF282" s="1">
        <v>2</v>
      </c>
      <c r="AG282" s="1" t="str">
        <f>Tbl_Precio_Techo[[#This Row],[Zona]]&amp;"/"&amp;Tbl_Precio_Techo[[#This Row],[Item]]</f>
        <v>2/7.1</v>
      </c>
      <c r="AH282" s="1" t="s">
        <v>227</v>
      </c>
      <c r="AI282" s="1" t="s">
        <v>227</v>
      </c>
      <c r="AJ282" s="1" t="s">
        <v>35</v>
      </c>
      <c r="AL282" s="1">
        <f>COUNTIF(Tbl_Precio_Techo[EQUIPO REDES],Tbl_Precio_Techo[[#This Row],[EQUIPO REDES]])</f>
        <v>4</v>
      </c>
      <c r="AM282" s="1">
        <v>0</v>
      </c>
      <c r="AN282" s="1">
        <v>22841.786666666667</v>
      </c>
      <c r="AO282" s="1">
        <v>0</v>
      </c>
      <c r="AP282" s="1">
        <v>22841.786666666667</v>
      </c>
      <c r="AQ282" s="1">
        <f>Tbl_Precio_Techo[[#This Row],[PT INSTALACION / EQUIPO]]</f>
        <v>0</v>
      </c>
      <c r="AR282" s="1">
        <f>Tbl_Precio_Techo[[#This Row],[PT VR UN MENSUAL IVA]]</f>
        <v>22841.786666666667</v>
      </c>
    </row>
    <row r="283" spans="28:45" x14ac:dyDescent="0.25">
      <c r="AB283" s="1" t="s">
        <v>229</v>
      </c>
      <c r="AC283" s="1" t="s">
        <v>230</v>
      </c>
      <c r="AD283" s="1">
        <v>0</v>
      </c>
      <c r="AE283" s="1">
        <v>49139.223333333328</v>
      </c>
      <c r="AF283" s="1">
        <v>2</v>
      </c>
      <c r="AG283" s="1" t="str">
        <f>Tbl_Precio_Techo[[#This Row],[Zona]]&amp;"/"&amp;Tbl_Precio_Techo[[#This Row],[Item]]</f>
        <v>2/7.2</v>
      </c>
      <c r="AH283" s="1" t="s">
        <v>229</v>
      </c>
      <c r="AI283" s="1" t="s">
        <v>229</v>
      </c>
      <c r="AJ283" s="1" t="s">
        <v>35</v>
      </c>
      <c r="AL283" s="1">
        <f>COUNTIF(Tbl_Precio_Techo[EQUIPO REDES],Tbl_Precio_Techo[[#This Row],[EQUIPO REDES]])</f>
        <v>4</v>
      </c>
      <c r="AM283" s="1">
        <v>0</v>
      </c>
      <c r="AN283" s="1">
        <v>49139.223333333328</v>
      </c>
      <c r="AO283" s="1">
        <v>0</v>
      </c>
      <c r="AP283" s="1">
        <v>49139.223333333328</v>
      </c>
      <c r="AQ283" s="1">
        <f>Tbl_Precio_Techo[[#This Row],[PT INSTALACION / EQUIPO]]</f>
        <v>0</v>
      </c>
      <c r="AR283" s="1">
        <f>Tbl_Precio_Techo[[#This Row],[PT VR UN MENSUAL IVA]]</f>
        <v>49139.223333333328</v>
      </c>
    </row>
    <row r="284" spans="28:45" x14ac:dyDescent="0.25">
      <c r="AB284" s="1" t="s">
        <v>231</v>
      </c>
      <c r="AC284" s="1" t="s">
        <v>232</v>
      </c>
      <c r="AD284" s="1">
        <v>0</v>
      </c>
      <c r="AE284" s="1">
        <v>72262.526666666672</v>
      </c>
      <c r="AF284" s="1">
        <v>2</v>
      </c>
      <c r="AG284" s="1" t="str">
        <f>Tbl_Precio_Techo[[#This Row],[Zona]]&amp;"/"&amp;Tbl_Precio_Techo[[#This Row],[Item]]</f>
        <v>2/7.3</v>
      </c>
      <c r="AH284" s="1" t="s">
        <v>231</v>
      </c>
      <c r="AI284" s="1" t="s">
        <v>231</v>
      </c>
      <c r="AJ284" s="1" t="s">
        <v>35</v>
      </c>
      <c r="AL284" s="1">
        <f>COUNTIF(Tbl_Precio_Techo[EQUIPO REDES],Tbl_Precio_Techo[[#This Row],[EQUIPO REDES]])</f>
        <v>4</v>
      </c>
      <c r="AM284" s="1">
        <v>0</v>
      </c>
      <c r="AN284" s="1">
        <v>72262.526666666672</v>
      </c>
      <c r="AO284" s="1">
        <v>0</v>
      </c>
      <c r="AP284" s="1">
        <v>72262.526666666672</v>
      </c>
      <c r="AQ284" s="1">
        <f>Tbl_Precio_Techo[[#This Row],[PT INSTALACION / EQUIPO]]</f>
        <v>0</v>
      </c>
      <c r="AR284" s="1">
        <f>Tbl_Precio_Techo[[#This Row],[PT VR UN MENSUAL IVA]]</f>
        <v>72262.526666666672</v>
      </c>
    </row>
    <row r="285" spans="28:45" x14ac:dyDescent="0.25">
      <c r="AB285" s="1" t="s">
        <v>233</v>
      </c>
      <c r="AC285" s="1" t="s">
        <v>234</v>
      </c>
      <c r="AD285" s="1">
        <v>468348</v>
      </c>
      <c r="AE285" s="1">
        <v>618084.41333333333</v>
      </c>
      <c r="AF285" s="1">
        <v>2</v>
      </c>
      <c r="AG285" s="1" t="str">
        <f>Tbl_Precio_Techo[[#This Row],[Zona]]&amp;"/"&amp;Tbl_Precio_Techo[[#This Row],[Item]]</f>
        <v>2/8.1</v>
      </c>
      <c r="AH285" s="1" t="s">
        <v>233</v>
      </c>
      <c r="AI285" s="1" t="s">
        <v>233</v>
      </c>
      <c r="AJ285" s="1" t="s">
        <v>35</v>
      </c>
      <c r="AL285" s="1">
        <f>COUNTIF(Tbl_Precio_Techo[EQUIPO REDES],Tbl_Precio_Techo[[#This Row],[EQUIPO REDES]])</f>
        <v>4</v>
      </c>
      <c r="AM285" s="1">
        <v>468348</v>
      </c>
      <c r="AN285" s="1">
        <v>618084.41333333333</v>
      </c>
      <c r="AO285" s="1">
        <v>468348</v>
      </c>
      <c r="AP285" s="1">
        <v>618084.41333333333</v>
      </c>
      <c r="AQ285" s="1">
        <f>Tbl_Precio_Techo[[#This Row],[PT INSTALACION / EQUIPO]]</f>
        <v>468348</v>
      </c>
      <c r="AR285" s="1">
        <f>Tbl_Precio_Techo[[#This Row],[PT VR UN MENSUAL IVA]]</f>
        <v>618084.41333333333</v>
      </c>
    </row>
    <row r="286" spans="28:45" x14ac:dyDescent="0.25">
      <c r="AB286" s="1" t="s">
        <v>34</v>
      </c>
      <c r="AC286" s="1" t="s">
        <v>91</v>
      </c>
      <c r="AD286" s="1">
        <v>1023400</v>
      </c>
      <c r="AE286" s="1">
        <v>8590941.4166547544</v>
      </c>
      <c r="AF286" s="1">
        <v>3</v>
      </c>
      <c r="AG286" s="1" t="str">
        <f>Tbl_Precio_Techo[[#This Row],[Zona]]&amp;"/"&amp;Tbl_Precio_Techo[[#This Row],[Item]]</f>
        <v>3/1.1</v>
      </c>
      <c r="AH286" s="1" t="s">
        <v>34</v>
      </c>
      <c r="AI286" s="1" t="s">
        <v>34</v>
      </c>
      <c r="AJ286" s="1" t="s">
        <v>35</v>
      </c>
      <c r="AL286" s="1">
        <f>COUNTIF(Tbl_Precio_Techo[EQUIPO REDES],Tbl_Precio_Techo[[#This Row],[EQUIPO REDES]])</f>
        <v>3</v>
      </c>
      <c r="AM286" s="1">
        <v>1023400</v>
      </c>
      <c r="AN286" s="1">
        <v>29928500</v>
      </c>
      <c r="AO286" s="1">
        <v>1023400</v>
      </c>
      <c r="AP286" s="1">
        <v>8590941.4166547544</v>
      </c>
      <c r="AQ286" s="1">
        <f>Tbl_Precio_Techo[[#This Row],[PT INSTALACION / EQUIPO]]</f>
        <v>1023400</v>
      </c>
      <c r="AR286" s="1">
        <f>Tbl_Precio_Techo[[#This Row],[PT VR UN MENSUAL IVA]]</f>
        <v>8590941.4166547544</v>
      </c>
    </row>
    <row r="287" spans="28:45" x14ac:dyDescent="0.25">
      <c r="AB287" s="1" t="s">
        <v>38</v>
      </c>
      <c r="AC287" s="1" t="s">
        <v>36</v>
      </c>
      <c r="AD287" s="1">
        <v>806700</v>
      </c>
      <c r="AE287" s="1">
        <v>494198</v>
      </c>
      <c r="AF287" s="1">
        <v>3</v>
      </c>
      <c r="AG287" s="1" t="str">
        <f>Tbl_Precio_Techo[[#This Row],[Zona]]&amp;"/"&amp;Tbl_Precio_Techo[[#This Row],[Item]]</f>
        <v>3/2.1</v>
      </c>
      <c r="AH287" s="1" t="s">
        <v>38</v>
      </c>
      <c r="AI287" s="1" t="s">
        <v>38</v>
      </c>
      <c r="AJ287" s="1" t="s">
        <v>35</v>
      </c>
      <c r="AL287" s="1">
        <f>COUNTIF(Tbl_Precio_Techo[EQUIPO REDES],Tbl_Precio_Techo[[#This Row],[EQUIPO REDES]])</f>
        <v>4</v>
      </c>
      <c r="AM287" s="1">
        <v>806700</v>
      </c>
      <c r="AN287" s="1">
        <v>515804.9366666667</v>
      </c>
      <c r="AO287" s="1">
        <v>806700</v>
      </c>
      <c r="AP287" s="1">
        <v>494198</v>
      </c>
      <c r="AQ287" s="1">
        <f>Tbl_Precio_Techo[[#This Row],[PT INSTALACION / EQUIPO]]</f>
        <v>806700</v>
      </c>
      <c r="AR287" s="1">
        <f>Tbl_Precio_Techo[[#This Row],[PT VR UN MENSUAL IVA]]</f>
        <v>494198</v>
      </c>
    </row>
    <row r="288" spans="28:45" x14ac:dyDescent="0.25">
      <c r="AB288" s="1" t="s">
        <v>40</v>
      </c>
      <c r="AC288" s="1" t="s">
        <v>41</v>
      </c>
      <c r="AD288" s="1">
        <v>806700</v>
      </c>
      <c r="AE288" s="1">
        <v>633361.48666666669</v>
      </c>
      <c r="AF288" s="1">
        <v>3</v>
      </c>
      <c r="AG288" s="1" t="str">
        <f>Tbl_Precio_Techo[[#This Row],[Zona]]&amp;"/"&amp;Tbl_Precio_Techo[[#This Row],[Item]]</f>
        <v>3/2.2</v>
      </c>
      <c r="AH288" s="1" t="s">
        <v>40</v>
      </c>
      <c r="AI288" s="1" t="s">
        <v>40</v>
      </c>
      <c r="AJ288" s="1" t="s">
        <v>35</v>
      </c>
      <c r="AL288" s="1">
        <f>COUNTIF(Tbl_Precio_Techo[EQUIPO REDES],Tbl_Precio_Techo[[#This Row],[EQUIPO REDES]])</f>
        <v>4</v>
      </c>
      <c r="AM288" s="1">
        <v>806700</v>
      </c>
      <c r="AN288" s="1">
        <v>633361.48666666669</v>
      </c>
      <c r="AO288" s="1">
        <v>806700</v>
      </c>
      <c r="AP288" s="1">
        <v>633361.48666666669</v>
      </c>
      <c r="AQ288" s="1">
        <f>Tbl_Precio_Techo[[#This Row],[PT INSTALACION / EQUIPO]]</f>
        <v>806700</v>
      </c>
      <c r="AR288" s="1">
        <f>Tbl_Precio_Techo[[#This Row],[PT VR UN MENSUAL IVA]]</f>
        <v>633361.48666666669</v>
      </c>
    </row>
    <row r="289" spans="28:44" x14ac:dyDescent="0.25">
      <c r="AB289" s="1" t="s">
        <v>44</v>
      </c>
      <c r="AC289" s="1" t="s">
        <v>45</v>
      </c>
      <c r="AD289" s="1">
        <v>806700</v>
      </c>
      <c r="AE289" s="1">
        <v>752061.54333333333</v>
      </c>
      <c r="AF289" s="1">
        <v>3</v>
      </c>
      <c r="AG289" s="1" t="str">
        <f>Tbl_Precio_Techo[[#This Row],[Zona]]&amp;"/"&amp;Tbl_Precio_Techo[[#This Row],[Item]]</f>
        <v>3/2.3</v>
      </c>
      <c r="AH289" s="1" t="s">
        <v>44</v>
      </c>
      <c r="AI289" s="1" t="s">
        <v>44</v>
      </c>
      <c r="AJ289" s="1" t="s">
        <v>35</v>
      </c>
      <c r="AL289" s="1">
        <f>COUNTIF(Tbl_Precio_Techo[EQUIPO REDES],Tbl_Precio_Techo[[#This Row],[EQUIPO REDES]])</f>
        <v>4</v>
      </c>
      <c r="AM289" s="1">
        <v>806700</v>
      </c>
      <c r="AN289" s="1">
        <v>752061.54333333333</v>
      </c>
      <c r="AO289" s="1">
        <v>806700</v>
      </c>
      <c r="AP289" s="1">
        <v>752061.54333333333</v>
      </c>
      <c r="AQ289" s="1">
        <f>Tbl_Precio_Techo[[#This Row],[PT INSTALACION / EQUIPO]]</f>
        <v>806700</v>
      </c>
      <c r="AR289" s="1">
        <f>Tbl_Precio_Techo[[#This Row],[PT VR UN MENSUAL IVA]]</f>
        <v>752061.54333333333</v>
      </c>
    </row>
    <row r="290" spans="28:44" x14ac:dyDescent="0.25">
      <c r="AB290" s="1" t="s">
        <v>48</v>
      </c>
      <c r="AC290" s="1" t="s">
        <v>49</v>
      </c>
      <c r="AD290" s="1">
        <v>806700</v>
      </c>
      <c r="AE290" s="1">
        <v>822157.89</v>
      </c>
      <c r="AF290" s="1">
        <v>3</v>
      </c>
      <c r="AG290" s="1" t="str">
        <f>Tbl_Precio_Techo[[#This Row],[Zona]]&amp;"/"&amp;Tbl_Precio_Techo[[#This Row],[Item]]</f>
        <v>3/2.4</v>
      </c>
      <c r="AH290" s="1" t="s">
        <v>48</v>
      </c>
      <c r="AI290" s="1" t="s">
        <v>48</v>
      </c>
      <c r="AJ290" s="1" t="s">
        <v>35</v>
      </c>
      <c r="AL290" s="1">
        <f>COUNTIF(Tbl_Precio_Techo[EQUIPO REDES],Tbl_Precio_Techo[[#This Row],[EQUIPO REDES]])</f>
        <v>4</v>
      </c>
      <c r="AM290" s="1">
        <v>806700</v>
      </c>
      <c r="AN290" s="1">
        <v>822157.89</v>
      </c>
      <c r="AO290" s="1">
        <v>806700</v>
      </c>
      <c r="AP290" s="1">
        <v>822157.89</v>
      </c>
      <c r="AQ290" s="1">
        <f>Tbl_Precio_Techo[[#This Row],[PT INSTALACION / EQUIPO]]</f>
        <v>806700</v>
      </c>
      <c r="AR290" s="1">
        <f>Tbl_Precio_Techo[[#This Row],[PT VR UN MENSUAL IVA]]</f>
        <v>822157.89</v>
      </c>
    </row>
    <row r="291" spans="28:44" x14ac:dyDescent="0.25">
      <c r="AB291" s="1" t="s">
        <v>51</v>
      </c>
      <c r="AC291" s="1" t="s">
        <v>52</v>
      </c>
      <c r="AD291" s="1">
        <v>806700</v>
      </c>
      <c r="AE291" s="1">
        <v>924681.29999999993</v>
      </c>
      <c r="AF291" s="1">
        <v>3</v>
      </c>
      <c r="AG291" s="1" t="str">
        <f>Tbl_Precio_Techo[[#This Row],[Zona]]&amp;"/"&amp;Tbl_Precio_Techo[[#This Row],[Item]]</f>
        <v>3/2.5</v>
      </c>
      <c r="AH291" s="1" t="s">
        <v>51</v>
      </c>
      <c r="AI291" s="1" t="s">
        <v>51</v>
      </c>
      <c r="AJ291" s="1" t="s">
        <v>35</v>
      </c>
      <c r="AL291" s="1">
        <f>COUNTIF(Tbl_Precio_Techo[EQUIPO REDES],Tbl_Precio_Techo[[#This Row],[EQUIPO REDES]])</f>
        <v>4</v>
      </c>
      <c r="AM291" s="1">
        <v>806700</v>
      </c>
      <c r="AN291" s="1">
        <v>924681.29999999993</v>
      </c>
      <c r="AO291" s="1">
        <v>806700</v>
      </c>
      <c r="AP291" s="1">
        <v>924681.29999999993</v>
      </c>
      <c r="AQ291" s="1">
        <f>Tbl_Precio_Techo[[#This Row],[PT INSTALACION / EQUIPO]]</f>
        <v>806700</v>
      </c>
      <c r="AR291" s="1">
        <f>Tbl_Precio_Techo[[#This Row],[PT VR UN MENSUAL IVA]]</f>
        <v>924681.29999999993</v>
      </c>
    </row>
    <row r="292" spans="28:44" x14ac:dyDescent="0.25">
      <c r="AB292" s="1" t="s">
        <v>54</v>
      </c>
      <c r="AC292" s="1" t="s">
        <v>55</v>
      </c>
      <c r="AD292" s="1">
        <v>806700</v>
      </c>
      <c r="AE292" s="1">
        <v>1382815.36</v>
      </c>
      <c r="AF292" s="1">
        <v>3</v>
      </c>
      <c r="AG292" s="1" t="str">
        <f>Tbl_Precio_Techo[[#This Row],[Zona]]&amp;"/"&amp;Tbl_Precio_Techo[[#This Row],[Item]]</f>
        <v>3/2.6</v>
      </c>
      <c r="AH292" s="1" t="s">
        <v>54</v>
      </c>
      <c r="AI292" s="1" t="s">
        <v>54</v>
      </c>
      <c r="AJ292" s="1" t="s">
        <v>35</v>
      </c>
      <c r="AL292" s="1">
        <f>COUNTIF(Tbl_Precio_Techo[EQUIPO REDES],Tbl_Precio_Techo[[#This Row],[EQUIPO REDES]])</f>
        <v>4</v>
      </c>
      <c r="AM292" s="1">
        <v>806700</v>
      </c>
      <c r="AN292" s="1">
        <v>1382815.36</v>
      </c>
      <c r="AO292" s="1">
        <v>806700</v>
      </c>
      <c r="AP292" s="1">
        <v>1382815.36</v>
      </c>
      <c r="AQ292" s="1">
        <f>Tbl_Precio_Techo[[#This Row],[PT INSTALACION / EQUIPO]]</f>
        <v>806700</v>
      </c>
      <c r="AR292" s="1">
        <f>Tbl_Precio_Techo[[#This Row],[PT VR UN MENSUAL IVA]]</f>
        <v>1382815.36</v>
      </c>
    </row>
    <row r="293" spans="28:44" x14ac:dyDescent="0.25">
      <c r="AB293" s="1" t="s">
        <v>58</v>
      </c>
      <c r="AC293" s="1" t="s">
        <v>59</v>
      </c>
      <c r="AD293" s="1">
        <v>806700</v>
      </c>
      <c r="AE293" s="1">
        <v>888784.35333333339</v>
      </c>
      <c r="AF293" s="1">
        <v>3</v>
      </c>
      <c r="AG293" s="1" t="str">
        <f>Tbl_Precio_Techo[[#This Row],[Zona]]&amp;"/"&amp;Tbl_Precio_Techo[[#This Row],[Item]]</f>
        <v>3/2.7</v>
      </c>
      <c r="AH293" s="1" t="s">
        <v>58</v>
      </c>
      <c r="AI293" s="1" t="s">
        <v>58</v>
      </c>
      <c r="AJ293" s="1" t="s">
        <v>35</v>
      </c>
      <c r="AL293" s="1">
        <f>COUNTIF(Tbl_Precio_Techo[EQUIPO REDES],Tbl_Precio_Techo[[#This Row],[EQUIPO REDES]])</f>
        <v>4</v>
      </c>
      <c r="AM293" s="1">
        <v>806700</v>
      </c>
      <c r="AN293" s="1">
        <v>888784.35333333339</v>
      </c>
      <c r="AO293" s="1">
        <v>806700</v>
      </c>
      <c r="AP293" s="1">
        <v>888784.35333333339</v>
      </c>
      <c r="AQ293" s="1">
        <f>Tbl_Precio_Techo[[#This Row],[PT INSTALACION / EQUIPO]]</f>
        <v>806700</v>
      </c>
      <c r="AR293" s="1">
        <f>Tbl_Precio_Techo[[#This Row],[PT VR UN MENSUAL IVA]]</f>
        <v>888784.35333333339</v>
      </c>
    </row>
    <row r="294" spans="28:44" x14ac:dyDescent="0.25">
      <c r="AB294" s="1" t="s">
        <v>35</v>
      </c>
      <c r="AC294" s="1" t="s">
        <v>61</v>
      </c>
      <c r="AD294" s="1">
        <v>806700</v>
      </c>
      <c r="AE294" s="1">
        <v>1275497.25</v>
      </c>
      <c r="AF294" s="1">
        <v>3</v>
      </c>
      <c r="AG294" s="1" t="str">
        <f>Tbl_Precio_Techo[[#This Row],[Zona]]&amp;"/"&amp;Tbl_Precio_Techo[[#This Row],[Item]]</f>
        <v>3/</v>
      </c>
      <c r="AH294" s="1" t="s">
        <v>62</v>
      </c>
      <c r="AI294" s="1" t="s">
        <v>35</v>
      </c>
      <c r="AJ294" s="1" t="s">
        <v>63</v>
      </c>
      <c r="AL294" s="1">
        <f>COUNTIF(Tbl_Precio_Techo[EQUIPO REDES],Tbl_Precio_Techo[[#This Row],[EQUIPO REDES]])</f>
        <v>4</v>
      </c>
      <c r="AM294" s="1">
        <v>806700</v>
      </c>
      <c r="AN294" s="1">
        <v>1275497.25</v>
      </c>
      <c r="AO294" s="1">
        <v>806700</v>
      </c>
      <c r="AP294" s="1">
        <v>1275497.25</v>
      </c>
      <c r="AQ294" s="1">
        <f>Tbl_Precio_Techo[[#This Row],[PT INSTALACION / EQUIPO]]</f>
        <v>806700</v>
      </c>
      <c r="AR294" s="1">
        <f>Tbl_Precio_Techo[[#This Row],[PT VR UN MENSUAL IVA]]</f>
        <v>1275497.25</v>
      </c>
    </row>
    <row r="295" spans="28:44" x14ac:dyDescent="0.25">
      <c r="AB295" s="1" t="s">
        <v>62</v>
      </c>
      <c r="AC295" s="1" t="s">
        <v>64</v>
      </c>
      <c r="AD295" s="1">
        <v>806700</v>
      </c>
      <c r="AE295" s="1">
        <v>2096048.97</v>
      </c>
      <c r="AF295" s="1">
        <v>3</v>
      </c>
      <c r="AG295" s="1" t="str">
        <f>Tbl_Precio_Techo[[#This Row],[Zona]]&amp;"/"&amp;Tbl_Precio_Techo[[#This Row],[Item]]</f>
        <v>3/2.8</v>
      </c>
      <c r="AH295" s="1" t="s">
        <v>65</v>
      </c>
      <c r="AI295" s="1" t="s">
        <v>62</v>
      </c>
      <c r="AJ295" s="1" t="s">
        <v>35</v>
      </c>
      <c r="AL295" s="1">
        <f>COUNTIF(Tbl_Precio_Techo[EQUIPO REDES],Tbl_Precio_Techo[[#This Row],[EQUIPO REDES]])</f>
        <v>4</v>
      </c>
      <c r="AM295" s="1">
        <v>806700</v>
      </c>
      <c r="AN295" s="1">
        <v>2096048.97</v>
      </c>
      <c r="AO295" s="1">
        <v>806700</v>
      </c>
      <c r="AP295" s="1">
        <v>2096048.97</v>
      </c>
      <c r="AQ295" s="1">
        <f>Tbl_Precio_Techo[[#This Row],[PT INSTALACION / EQUIPO]]</f>
        <v>806700</v>
      </c>
      <c r="AR295" s="1">
        <f>Tbl_Precio_Techo[[#This Row],[PT VR UN MENSUAL IVA]]</f>
        <v>2096048.97</v>
      </c>
    </row>
    <row r="296" spans="28:44" x14ac:dyDescent="0.25">
      <c r="AB296" s="1" t="s">
        <v>65</v>
      </c>
      <c r="AC296" s="1" t="s">
        <v>66</v>
      </c>
      <c r="AD296" s="1">
        <v>806700</v>
      </c>
      <c r="AE296" s="1">
        <v>2791971.89</v>
      </c>
      <c r="AF296" s="1">
        <v>3</v>
      </c>
      <c r="AG296" s="1" t="str">
        <f>Tbl_Precio_Techo[[#This Row],[Zona]]&amp;"/"&amp;Tbl_Precio_Techo[[#This Row],[Item]]</f>
        <v>3/2.9</v>
      </c>
      <c r="AH296" s="1" t="s">
        <v>67</v>
      </c>
      <c r="AI296" s="1" t="s">
        <v>65</v>
      </c>
      <c r="AJ296" s="1" t="s">
        <v>35</v>
      </c>
      <c r="AL296" s="1">
        <f>COUNTIF(Tbl_Precio_Techo[EQUIPO REDES],Tbl_Precio_Techo[[#This Row],[EQUIPO REDES]])</f>
        <v>4</v>
      </c>
      <c r="AM296" s="1">
        <v>806700</v>
      </c>
      <c r="AN296" s="1">
        <v>2791971.89</v>
      </c>
      <c r="AO296" s="1">
        <v>806700</v>
      </c>
      <c r="AP296" s="1">
        <v>2791971.89</v>
      </c>
      <c r="AQ296" s="1">
        <f>Tbl_Precio_Techo[[#This Row],[PT INSTALACION / EQUIPO]]</f>
        <v>806700</v>
      </c>
      <c r="AR296" s="1">
        <f>Tbl_Precio_Techo[[#This Row],[PT VR UN MENSUAL IVA]]</f>
        <v>2791971.89</v>
      </c>
    </row>
    <row r="297" spans="28:44" x14ac:dyDescent="0.25">
      <c r="AB297" s="1" t="s">
        <v>67</v>
      </c>
      <c r="AC297" s="1" t="s">
        <v>70</v>
      </c>
      <c r="AD297" s="1">
        <v>806700</v>
      </c>
      <c r="AE297" s="1">
        <v>1668328.4366666668</v>
      </c>
      <c r="AF297" s="1">
        <v>3</v>
      </c>
      <c r="AG297" s="1" t="str">
        <f>Tbl_Precio_Techo[[#This Row],[Zona]]&amp;"/"&amp;Tbl_Precio_Techo[[#This Row],[Item]]</f>
        <v>3/2.10</v>
      </c>
      <c r="AH297" s="1" t="s">
        <v>71</v>
      </c>
      <c r="AI297" s="1" t="s">
        <v>67</v>
      </c>
      <c r="AJ297" s="1" t="s">
        <v>35</v>
      </c>
      <c r="AL297" s="1">
        <f>COUNTIF(Tbl_Precio_Techo[EQUIPO REDES],Tbl_Precio_Techo[[#This Row],[EQUIPO REDES]])</f>
        <v>4</v>
      </c>
      <c r="AM297" s="1">
        <v>806700</v>
      </c>
      <c r="AN297" s="1">
        <v>1668328.4366666668</v>
      </c>
      <c r="AO297" s="1">
        <v>806700</v>
      </c>
      <c r="AP297" s="1">
        <v>1668328.4366666668</v>
      </c>
      <c r="AQ297" s="1">
        <f>Tbl_Precio_Techo[[#This Row],[PT INSTALACION / EQUIPO]]</f>
        <v>806700</v>
      </c>
      <c r="AR297" s="1">
        <f>Tbl_Precio_Techo[[#This Row],[PT VR UN MENSUAL IVA]]</f>
        <v>1668328.4366666668</v>
      </c>
    </row>
    <row r="298" spans="28:44" x14ac:dyDescent="0.25">
      <c r="AB298" s="1" t="s">
        <v>35</v>
      </c>
      <c r="AC298" s="1" t="s">
        <v>73</v>
      </c>
      <c r="AD298" s="1">
        <v>806700</v>
      </c>
      <c r="AE298" s="1">
        <v>2092215</v>
      </c>
      <c r="AF298" s="1">
        <v>3</v>
      </c>
      <c r="AG298" s="1" t="str">
        <f>Tbl_Precio_Techo[[#This Row],[Zona]]&amp;"/"&amp;Tbl_Precio_Techo[[#This Row],[Item]]</f>
        <v>3/</v>
      </c>
      <c r="AH298" s="1" t="s">
        <v>74</v>
      </c>
      <c r="AI298" s="1" t="s">
        <v>35</v>
      </c>
      <c r="AJ298" s="1" t="s">
        <v>63</v>
      </c>
      <c r="AL298" s="1">
        <f>COUNTIF(Tbl_Precio_Techo[EQUIPO REDES],Tbl_Precio_Techo[[#This Row],[EQUIPO REDES]])</f>
        <v>4</v>
      </c>
      <c r="AM298" s="1">
        <v>806700</v>
      </c>
      <c r="AN298" s="1">
        <v>2092215</v>
      </c>
      <c r="AO298" s="1">
        <v>806700</v>
      </c>
      <c r="AP298" s="1">
        <v>2092215</v>
      </c>
      <c r="AQ298" s="1">
        <f>Tbl_Precio_Techo[[#This Row],[PT INSTALACION / EQUIPO]]</f>
        <v>806700</v>
      </c>
      <c r="AR298" s="1">
        <f>Tbl_Precio_Techo[[#This Row],[PT VR UN MENSUAL IVA]]</f>
        <v>2092215</v>
      </c>
    </row>
    <row r="299" spans="28:44" x14ac:dyDescent="0.25">
      <c r="AB299" s="1" t="s">
        <v>71</v>
      </c>
      <c r="AC299" s="1" t="s">
        <v>76</v>
      </c>
      <c r="AD299" s="1">
        <v>806700</v>
      </c>
      <c r="AE299" s="1">
        <v>4071675.42</v>
      </c>
      <c r="AF299" s="1">
        <v>3</v>
      </c>
      <c r="AG299" s="1" t="str">
        <f>Tbl_Precio_Techo[[#This Row],[Zona]]&amp;"/"&amp;Tbl_Precio_Techo[[#This Row],[Item]]</f>
        <v>3/2.11</v>
      </c>
      <c r="AH299" s="1" t="s">
        <v>77</v>
      </c>
      <c r="AI299" s="1" t="s">
        <v>71</v>
      </c>
      <c r="AJ299" s="1" t="s">
        <v>35</v>
      </c>
      <c r="AL299" s="1">
        <f>COUNTIF(Tbl_Precio_Techo[EQUIPO REDES],Tbl_Precio_Techo[[#This Row],[EQUIPO REDES]])</f>
        <v>4</v>
      </c>
      <c r="AM299" s="1">
        <v>806700</v>
      </c>
      <c r="AN299" s="1">
        <v>4071675.42</v>
      </c>
      <c r="AO299" s="1">
        <v>806700</v>
      </c>
      <c r="AP299" s="1">
        <v>4071675.42</v>
      </c>
      <c r="AQ299" s="1">
        <f>Tbl_Precio_Techo[[#This Row],[PT INSTALACION / EQUIPO]]</f>
        <v>806700</v>
      </c>
      <c r="AR299" s="1">
        <f>Tbl_Precio_Techo[[#This Row],[PT VR UN MENSUAL IVA]]</f>
        <v>4071675.42</v>
      </c>
    </row>
    <row r="300" spans="28:44" x14ac:dyDescent="0.25">
      <c r="AB300" s="1" t="s">
        <v>74</v>
      </c>
      <c r="AC300" s="1" t="s">
        <v>78</v>
      </c>
      <c r="AD300" s="1">
        <v>806700</v>
      </c>
      <c r="AE300" s="1">
        <v>2744160.4166666665</v>
      </c>
      <c r="AF300" s="1">
        <v>3</v>
      </c>
      <c r="AG300" s="1" t="str">
        <f>Tbl_Precio_Techo[[#This Row],[Zona]]&amp;"/"&amp;Tbl_Precio_Techo[[#This Row],[Item]]</f>
        <v>3/2.12</v>
      </c>
      <c r="AH300" s="1" t="s">
        <v>79</v>
      </c>
      <c r="AI300" s="1" t="s">
        <v>74</v>
      </c>
      <c r="AJ300" s="1" t="s">
        <v>35</v>
      </c>
      <c r="AL300" s="1">
        <f>COUNTIF(Tbl_Precio_Techo[EQUIPO REDES],Tbl_Precio_Techo[[#This Row],[EQUIPO REDES]])</f>
        <v>4</v>
      </c>
      <c r="AM300" s="1">
        <v>806700</v>
      </c>
      <c r="AN300" s="1">
        <v>2744160.4166666665</v>
      </c>
      <c r="AO300" s="1">
        <v>806700</v>
      </c>
      <c r="AP300" s="1">
        <v>2744160.4166666665</v>
      </c>
      <c r="AQ300" s="1">
        <f>Tbl_Precio_Techo[[#This Row],[PT INSTALACION / EQUIPO]]</f>
        <v>806700</v>
      </c>
      <c r="AR300" s="1">
        <f>Tbl_Precio_Techo[[#This Row],[PT VR UN MENSUAL IVA]]</f>
        <v>2744160.4166666665</v>
      </c>
    </row>
    <row r="301" spans="28:44" x14ac:dyDescent="0.25">
      <c r="AB301" s="1" t="s">
        <v>35</v>
      </c>
      <c r="AC301" s="1" t="s">
        <v>80</v>
      </c>
      <c r="AD301" s="1">
        <v>806700</v>
      </c>
      <c r="AE301" s="1">
        <v>3349604.8333333335</v>
      </c>
      <c r="AF301" s="1">
        <v>3</v>
      </c>
      <c r="AG301" s="1" t="str">
        <f>Tbl_Precio_Techo[[#This Row],[Zona]]&amp;"/"&amp;Tbl_Precio_Techo[[#This Row],[Item]]</f>
        <v>3/</v>
      </c>
      <c r="AH301" s="1" t="s">
        <v>81</v>
      </c>
      <c r="AI301" s="1" t="s">
        <v>35</v>
      </c>
      <c r="AJ301" s="1" t="s">
        <v>63</v>
      </c>
      <c r="AL301" s="1">
        <f>COUNTIF(Tbl_Precio_Techo[EQUIPO REDES],Tbl_Precio_Techo[[#This Row],[EQUIPO REDES]])</f>
        <v>4</v>
      </c>
      <c r="AM301" s="1">
        <v>806700</v>
      </c>
      <c r="AN301" s="1">
        <v>3349604.8333333335</v>
      </c>
      <c r="AO301" s="1">
        <v>806700</v>
      </c>
      <c r="AP301" s="1">
        <v>3349604.8333333335</v>
      </c>
      <c r="AQ301" s="1">
        <f>Tbl_Precio_Techo[[#This Row],[PT INSTALACION / EQUIPO]]</f>
        <v>806700</v>
      </c>
      <c r="AR301" s="1">
        <f>Tbl_Precio_Techo[[#This Row],[PT VR UN MENSUAL IVA]]</f>
        <v>3349604.8333333335</v>
      </c>
    </row>
    <row r="302" spans="28:44" x14ac:dyDescent="0.25">
      <c r="AB302" s="1" t="s">
        <v>77</v>
      </c>
      <c r="AC302" s="1" t="s">
        <v>83</v>
      </c>
      <c r="AD302" s="1">
        <v>971900</v>
      </c>
      <c r="AE302" s="1">
        <v>5139599.2733333334</v>
      </c>
      <c r="AF302" s="1">
        <v>3</v>
      </c>
      <c r="AG302" s="1" t="str">
        <f>Tbl_Precio_Techo[[#This Row],[Zona]]&amp;"/"&amp;Tbl_Precio_Techo[[#This Row],[Item]]</f>
        <v>3/2.13</v>
      </c>
      <c r="AH302" s="1" t="s">
        <v>84</v>
      </c>
      <c r="AI302" s="1" t="s">
        <v>77</v>
      </c>
      <c r="AJ302" s="1" t="s">
        <v>35</v>
      </c>
      <c r="AL302" s="1">
        <f>COUNTIF(Tbl_Precio_Techo[EQUIPO REDES],Tbl_Precio_Techo[[#This Row],[EQUIPO REDES]])</f>
        <v>4</v>
      </c>
      <c r="AM302" s="1">
        <v>971900</v>
      </c>
      <c r="AN302" s="1">
        <v>5139599.2733333334</v>
      </c>
      <c r="AO302" s="1">
        <v>971900</v>
      </c>
      <c r="AP302" s="1">
        <v>5139599.2733333334</v>
      </c>
      <c r="AQ302" s="1">
        <f>Tbl_Precio_Techo[[#This Row],[PT INSTALACION / EQUIPO]]</f>
        <v>971900</v>
      </c>
      <c r="AR302" s="1">
        <f>Tbl_Precio_Techo[[#This Row],[PT VR UN MENSUAL IVA]]</f>
        <v>5139599.2733333334</v>
      </c>
    </row>
    <row r="303" spans="28:44" x14ac:dyDescent="0.25">
      <c r="AB303" s="1" t="s">
        <v>79</v>
      </c>
      <c r="AC303" s="1" t="s">
        <v>86</v>
      </c>
      <c r="AD303" s="1">
        <v>971900</v>
      </c>
      <c r="AE303" s="1">
        <v>3269437.4733333332</v>
      </c>
      <c r="AF303" s="1">
        <v>3</v>
      </c>
      <c r="AG303" s="1" t="str">
        <f>Tbl_Precio_Techo[[#This Row],[Zona]]&amp;"/"&amp;Tbl_Precio_Techo[[#This Row],[Item]]</f>
        <v>3/2.14</v>
      </c>
      <c r="AH303" s="1" t="s">
        <v>87</v>
      </c>
      <c r="AI303" s="1" t="s">
        <v>79</v>
      </c>
      <c r="AJ303" s="1" t="s">
        <v>35</v>
      </c>
      <c r="AL303" s="1">
        <f>COUNTIF(Tbl_Precio_Techo[EQUIPO REDES],Tbl_Precio_Techo[[#This Row],[EQUIPO REDES]])</f>
        <v>4</v>
      </c>
      <c r="AM303" s="1">
        <v>971900</v>
      </c>
      <c r="AN303" s="1">
        <v>3269437.4733333332</v>
      </c>
      <c r="AO303" s="1">
        <v>971900</v>
      </c>
      <c r="AP303" s="1">
        <v>3269437.4733333332</v>
      </c>
      <c r="AQ303" s="1">
        <f>Tbl_Precio_Techo[[#This Row],[PT INSTALACION / EQUIPO]]</f>
        <v>971900</v>
      </c>
      <c r="AR303" s="1">
        <f>Tbl_Precio_Techo[[#This Row],[PT VR UN MENSUAL IVA]]</f>
        <v>3269437.4733333332</v>
      </c>
    </row>
    <row r="304" spans="28:44" x14ac:dyDescent="0.25">
      <c r="AB304" s="1" t="s">
        <v>35</v>
      </c>
      <c r="AC304" s="1" t="s">
        <v>89</v>
      </c>
      <c r="AD304" s="1">
        <v>901700</v>
      </c>
      <c r="AE304" s="1">
        <v>4067111.4</v>
      </c>
      <c r="AF304" s="1">
        <v>3</v>
      </c>
      <c r="AG304" s="1" t="str">
        <f>Tbl_Precio_Techo[[#This Row],[Zona]]&amp;"/"&amp;Tbl_Precio_Techo[[#This Row],[Item]]</f>
        <v>3/</v>
      </c>
      <c r="AH304" s="1" t="s">
        <v>90</v>
      </c>
      <c r="AI304" s="1" t="s">
        <v>35</v>
      </c>
      <c r="AJ304" s="1" t="s">
        <v>63</v>
      </c>
      <c r="AL304" s="1">
        <f>COUNTIF(Tbl_Precio_Techo[EQUIPO REDES],Tbl_Precio_Techo[[#This Row],[EQUIPO REDES]])</f>
        <v>4</v>
      </c>
      <c r="AM304" s="1">
        <v>901700</v>
      </c>
      <c r="AN304" s="1">
        <v>4067111.4</v>
      </c>
      <c r="AO304" s="1">
        <v>901700</v>
      </c>
      <c r="AP304" s="1">
        <v>4067111.4</v>
      </c>
      <c r="AQ304" s="1">
        <f>Tbl_Precio_Techo[[#This Row],[PT INSTALACION / EQUIPO]]</f>
        <v>901700</v>
      </c>
      <c r="AR304" s="1">
        <f>Tbl_Precio_Techo[[#This Row],[PT VR UN MENSUAL IVA]]</f>
        <v>4067111.4</v>
      </c>
    </row>
    <row r="305" spans="28:44" x14ac:dyDescent="0.25">
      <c r="AB305" s="1" t="s">
        <v>81</v>
      </c>
      <c r="AC305" s="1" t="s">
        <v>93</v>
      </c>
      <c r="AD305" s="1">
        <v>971900</v>
      </c>
      <c r="AE305" s="1">
        <v>8284161.1333333328</v>
      </c>
      <c r="AF305" s="1">
        <v>3</v>
      </c>
      <c r="AG305" s="1" t="str">
        <f>Tbl_Precio_Techo[[#This Row],[Zona]]&amp;"/"&amp;Tbl_Precio_Techo[[#This Row],[Item]]</f>
        <v>3/2.15</v>
      </c>
      <c r="AH305" s="1" t="s">
        <v>94</v>
      </c>
      <c r="AI305" s="1" t="s">
        <v>81</v>
      </c>
      <c r="AJ305" s="1" t="s">
        <v>35</v>
      </c>
      <c r="AL305" s="1">
        <f>COUNTIF(Tbl_Precio_Techo[EQUIPO REDES],Tbl_Precio_Techo[[#This Row],[EQUIPO REDES]])</f>
        <v>4</v>
      </c>
      <c r="AM305" s="1">
        <v>971900</v>
      </c>
      <c r="AN305" s="1">
        <v>8284161.1333333328</v>
      </c>
      <c r="AO305" s="1">
        <v>971900</v>
      </c>
      <c r="AP305" s="1">
        <v>8284161.1333333328</v>
      </c>
      <c r="AQ305" s="1">
        <f>Tbl_Precio_Techo[[#This Row],[PT INSTALACION / EQUIPO]]</f>
        <v>971900</v>
      </c>
      <c r="AR305" s="1">
        <f>Tbl_Precio_Techo[[#This Row],[PT VR UN MENSUAL IVA]]</f>
        <v>8284161.1333333328</v>
      </c>
    </row>
    <row r="306" spans="28:44" x14ac:dyDescent="0.25">
      <c r="AB306" s="1" t="s">
        <v>84</v>
      </c>
      <c r="AC306" s="1" t="s">
        <v>95</v>
      </c>
      <c r="AD306" s="1">
        <v>971900</v>
      </c>
      <c r="AE306" s="1">
        <v>1466107</v>
      </c>
      <c r="AF306" s="1">
        <v>3</v>
      </c>
      <c r="AG306" s="1" t="str">
        <f>Tbl_Precio_Techo[[#This Row],[Zona]]&amp;"/"&amp;Tbl_Precio_Techo[[#This Row],[Item]]</f>
        <v>3/2.16</v>
      </c>
      <c r="AH306" s="1" t="s">
        <v>96</v>
      </c>
      <c r="AI306" s="1" t="s">
        <v>84</v>
      </c>
      <c r="AJ306" s="1" t="s">
        <v>35</v>
      </c>
      <c r="AL306" s="1">
        <f>COUNTIF(Tbl_Precio_Techo[EQUIPO REDES],Tbl_Precio_Techo[[#This Row],[EQUIPO REDES]])</f>
        <v>4</v>
      </c>
      <c r="AM306" s="1">
        <v>971900</v>
      </c>
      <c r="AN306" s="1">
        <v>1466107</v>
      </c>
      <c r="AO306" s="1">
        <v>971900</v>
      </c>
      <c r="AP306" s="1">
        <v>1466107</v>
      </c>
      <c r="AQ306" s="1">
        <f>Tbl_Precio_Techo[[#This Row],[PT INSTALACION / EQUIPO]]</f>
        <v>971900</v>
      </c>
      <c r="AR306" s="1">
        <f>Tbl_Precio_Techo[[#This Row],[PT VR UN MENSUAL IVA]]</f>
        <v>1466107</v>
      </c>
    </row>
    <row r="307" spans="28:44" x14ac:dyDescent="0.25">
      <c r="AB307" s="1" t="s">
        <v>87</v>
      </c>
      <c r="AC307" s="1" t="s">
        <v>98</v>
      </c>
      <c r="AD307" s="1">
        <v>806700</v>
      </c>
      <c r="AE307" s="1">
        <v>7766993.2866666662</v>
      </c>
      <c r="AF307" s="1">
        <v>3</v>
      </c>
      <c r="AG307" s="1" t="str">
        <f>Tbl_Precio_Techo[[#This Row],[Zona]]&amp;"/"&amp;Tbl_Precio_Techo[[#This Row],[Item]]</f>
        <v>3/2.17</v>
      </c>
      <c r="AH307" s="1" t="s">
        <v>99</v>
      </c>
      <c r="AI307" s="1" t="s">
        <v>87</v>
      </c>
      <c r="AJ307" s="1" t="s">
        <v>35</v>
      </c>
      <c r="AL307" s="1">
        <f>COUNTIF(Tbl_Precio_Techo[EQUIPO REDES],Tbl_Precio_Techo[[#This Row],[EQUIPO REDES]])</f>
        <v>4</v>
      </c>
      <c r="AM307" s="1">
        <v>806700</v>
      </c>
      <c r="AN307" s="1">
        <v>7766993.2866666662</v>
      </c>
      <c r="AO307" s="1">
        <v>806700</v>
      </c>
      <c r="AP307" s="1">
        <v>7766993.2866666662</v>
      </c>
      <c r="AQ307" s="1">
        <f>Tbl_Precio_Techo[[#This Row],[PT INSTALACION / EQUIPO]]</f>
        <v>806700</v>
      </c>
      <c r="AR307" s="1">
        <f>Tbl_Precio_Techo[[#This Row],[PT VR UN MENSUAL IVA]]</f>
        <v>7766993.2866666662</v>
      </c>
    </row>
    <row r="308" spans="28:44" x14ac:dyDescent="0.25">
      <c r="AB308" s="1" t="s">
        <v>90</v>
      </c>
      <c r="AC308" s="1" t="s">
        <v>101</v>
      </c>
      <c r="AD308" s="1">
        <v>806700</v>
      </c>
      <c r="AE308" s="1">
        <v>5847338.833333333</v>
      </c>
      <c r="AF308" s="1">
        <v>3</v>
      </c>
      <c r="AG308" s="1" t="str">
        <f>Tbl_Precio_Techo[[#This Row],[Zona]]&amp;"/"&amp;Tbl_Precio_Techo[[#This Row],[Item]]</f>
        <v>3/2.18</v>
      </c>
      <c r="AH308" s="1" t="s">
        <v>102</v>
      </c>
      <c r="AI308" s="1" t="s">
        <v>90</v>
      </c>
      <c r="AJ308" s="1" t="s">
        <v>35</v>
      </c>
      <c r="AL308" s="1">
        <f>COUNTIF(Tbl_Precio_Techo[EQUIPO REDES],Tbl_Precio_Techo[[#This Row],[EQUIPO REDES]])</f>
        <v>4</v>
      </c>
      <c r="AM308" s="1">
        <v>806700</v>
      </c>
      <c r="AN308" s="1">
        <v>5847338.833333333</v>
      </c>
      <c r="AO308" s="1">
        <v>806700</v>
      </c>
      <c r="AP308" s="1">
        <v>5847338.833333333</v>
      </c>
      <c r="AQ308" s="1">
        <f>Tbl_Precio_Techo[[#This Row],[PT INSTALACION / EQUIPO]]</f>
        <v>806700</v>
      </c>
      <c r="AR308" s="1">
        <f>Tbl_Precio_Techo[[#This Row],[PT VR UN MENSUAL IVA]]</f>
        <v>5847338.833333333</v>
      </c>
    </row>
    <row r="309" spans="28:44" x14ac:dyDescent="0.25">
      <c r="AB309" s="1" t="s">
        <v>94</v>
      </c>
      <c r="AC309" s="1" t="s">
        <v>103</v>
      </c>
      <c r="AD309" s="1">
        <v>806700</v>
      </c>
      <c r="AE309" s="1">
        <v>9155619.5266666654</v>
      </c>
      <c r="AF309" s="1">
        <v>3</v>
      </c>
      <c r="AG309" s="1" t="str">
        <f>Tbl_Precio_Techo[[#This Row],[Zona]]&amp;"/"&amp;Tbl_Precio_Techo[[#This Row],[Item]]</f>
        <v>3/2.19</v>
      </c>
      <c r="AH309" s="1" t="s">
        <v>104</v>
      </c>
      <c r="AI309" s="1" t="s">
        <v>94</v>
      </c>
      <c r="AJ309" s="1" t="s">
        <v>35</v>
      </c>
      <c r="AL309" s="1">
        <f>COUNTIF(Tbl_Precio_Techo[EQUIPO REDES],Tbl_Precio_Techo[[#This Row],[EQUIPO REDES]])</f>
        <v>4</v>
      </c>
      <c r="AM309" s="1">
        <v>806700</v>
      </c>
      <c r="AN309" s="1">
        <v>9155619.5266666654</v>
      </c>
      <c r="AO309" s="1">
        <v>806700</v>
      </c>
      <c r="AP309" s="1">
        <v>9155619.5266666654</v>
      </c>
      <c r="AQ309" s="1">
        <f>Tbl_Precio_Techo[[#This Row],[PT INSTALACION / EQUIPO]]</f>
        <v>806700</v>
      </c>
      <c r="AR309" s="1">
        <f>Tbl_Precio_Techo[[#This Row],[PT VR UN MENSUAL IVA]]</f>
        <v>9155619.5266666654</v>
      </c>
    </row>
    <row r="310" spans="28:44" x14ac:dyDescent="0.25">
      <c r="AB310" s="1" t="s">
        <v>96</v>
      </c>
      <c r="AC310" s="1" t="s">
        <v>105</v>
      </c>
      <c r="AD310" s="1">
        <v>806700</v>
      </c>
      <c r="AE310" s="1">
        <v>6769091</v>
      </c>
      <c r="AF310" s="1">
        <v>3</v>
      </c>
      <c r="AG310" s="1" t="str">
        <f>Tbl_Precio_Techo[[#This Row],[Zona]]&amp;"/"&amp;Tbl_Precio_Techo[[#This Row],[Item]]</f>
        <v>3/2.20</v>
      </c>
      <c r="AH310" s="1" t="s">
        <v>106</v>
      </c>
      <c r="AI310" s="1" t="s">
        <v>96</v>
      </c>
      <c r="AJ310" s="1" t="s">
        <v>35</v>
      </c>
      <c r="AL310" s="1">
        <f>COUNTIF(Tbl_Precio_Techo[EQUIPO REDES],Tbl_Precio_Techo[[#This Row],[EQUIPO REDES]])</f>
        <v>4</v>
      </c>
      <c r="AM310" s="1">
        <v>806700</v>
      </c>
      <c r="AN310" s="1">
        <v>6769091</v>
      </c>
      <c r="AO310" s="1">
        <v>806700</v>
      </c>
      <c r="AP310" s="1">
        <v>6769091</v>
      </c>
      <c r="AQ310" s="1">
        <f>Tbl_Precio_Techo[[#This Row],[PT INSTALACION / EQUIPO]]</f>
        <v>806700</v>
      </c>
      <c r="AR310" s="1">
        <f>Tbl_Precio_Techo[[#This Row],[PT VR UN MENSUAL IVA]]</f>
        <v>6769091</v>
      </c>
    </row>
    <row r="311" spans="28:44" x14ac:dyDescent="0.25">
      <c r="AB311" s="1" t="s">
        <v>99</v>
      </c>
      <c r="AC311" s="1" t="s">
        <v>108</v>
      </c>
      <c r="AD311" s="1">
        <v>761700</v>
      </c>
      <c r="AE311" s="1">
        <v>12974041.746666664</v>
      </c>
      <c r="AF311" s="1">
        <v>3</v>
      </c>
      <c r="AG311" s="1" t="str">
        <f>Tbl_Precio_Techo[[#This Row],[Zona]]&amp;"/"&amp;Tbl_Precio_Techo[[#This Row],[Item]]</f>
        <v>3/2.21</v>
      </c>
      <c r="AH311" s="1" t="s">
        <v>109</v>
      </c>
      <c r="AI311" s="1" t="s">
        <v>99</v>
      </c>
      <c r="AJ311" s="1" t="s">
        <v>35</v>
      </c>
      <c r="AL311" s="1">
        <f>COUNTIF(Tbl_Precio_Techo[EQUIPO REDES],Tbl_Precio_Techo[[#This Row],[EQUIPO REDES]])</f>
        <v>4</v>
      </c>
      <c r="AM311" s="1">
        <v>761700</v>
      </c>
      <c r="AN311" s="1">
        <v>12974041.746666664</v>
      </c>
      <c r="AO311" s="1">
        <v>761700</v>
      </c>
      <c r="AP311" s="1">
        <v>12974041.746666664</v>
      </c>
      <c r="AQ311" s="1">
        <f>Tbl_Precio_Techo[[#This Row],[PT INSTALACION / EQUIPO]]</f>
        <v>761700</v>
      </c>
      <c r="AR311" s="1">
        <f>Tbl_Precio_Techo[[#This Row],[PT VR UN MENSUAL IVA]]</f>
        <v>12974041.746666664</v>
      </c>
    </row>
    <row r="312" spans="28:44" x14ac:dyDescent="0.25">
      <c r="AB312" s="1" t="s">
        <v>102</v>
      </c>
      <c r="AC312" s="1" t="s">
        <v>110</v>
      </c>
      <c r="AD312" s="1">
        <v>761700</v>
      </c>
      <c r="AE312" s="1">
        <v>9867266.4133333322</v>
      </c>
      <c r="AF312" s="1">
        <v>3</v>
      </c>
      <c r="AG312" s="1" t="str">
        <f>Tbl_Precio_Techo[[#This Row],[Zona]]&amp;"/"&amp;Tbl_Precio_Techo[[#This Row],[Item]]</f>
        <v>3/2.22</v>
      </c>
      <c r="AH312" s="1" t="s">
        <v>111</v>
      </c>
      <c r="AI312" s="1" t="s">
        <v>102</v>
      </c>
      <c r="AJ312" s="1" t="s">
        <v>35</v>
      </c>
      <c r="AL312" s="1">
        <f>COUNTIF(Tbl_Precio_Techo[EQUIPO REDES],Tbl_Precio_Techo[[#This Row],[EQUIPO REDES]])</f>
        <v>4</v>
      </c>
      <c r="AM312" s="1">
        <v>761700</v>
      </c>
      <c r="AN312" s="1">
        <v>9867266.4133333322</v>
      </c>
      <c r="AO312" s="1">
        <v>761700</v>
      </c>
      <c r="AP312" s="1">
        <v>9867266.4133333322</v>
      </c>
      <c r="AQ312" s="1">
        <f>Tbl_Precio_Techo[[#This Row],[PT INSTALACION / EQUIPO]]</f>
        <v>761700</v>
      </c>
      <c r="AR312" s="1">
        <f>Tbl_Precio_Techo[[#This Row],[PT VR UN MENSUAL IVA]]</f>
        <v>9867266.4133333322</v>
      </c>
    </row>
    <row r="313" spans="28:44" x14ac:dyDescent="0.25">
      <c r="AB313" s="1" t="s">
        <v>104</v>
      </c>
      <c r="AC313" s="1" t="s">
        <v>112</v>
      </c>
      <c r="AD313" s="1">
        <v>761700</v>
      </c>
      <c r="AE313" s="1">
        <v>17743581.5</v>
      </c>
      <c r="AF313" s="1">
        <v>3</v>
      </c>
      <c r="AG313" s="1" t="str">
        <f>Tbl_Precio_Techo[[#This Row],[Zona]]&amp;"/"&amp;Tbl_Precio_Techo[[#This Row],[Item]]</f>
        <v>3/2.23</v>
      </c>
      <c r="AH313" s="1" t="s">
        <v>113</v>
      </c>
      <c r="AI313" s="1" t="s">
        <v>104</v>
      </c>
      <c r="AJ313" s="1" t="s">
        <v>35</v>
      </c>
      <c r="AL313" s="1">
        <f>COUNTIF(Tbl_Precio_Techo[EQUIPO REDES],Tbl_Precio_Techo[[#This Row],[EQUIPO REDES]])</f>
        <v>4</v>
      </c>
      <c r="AM313" s="1">
        <v>761700</v>
      </c>
      <c r="AN313" s="1">
        <v>17743581.5</v>
      </c>
      <c r="AO313" s="1">
        <v>761700</v>
      </c>
      <c r="AP313" s="1">
        <v>17743581.5</v>
      </c>
      <c r="AQ313" s="1">
        <f>Tbl_Precio_Techo[[#This Row],[PT INSTALACION / EQUIPO]]</f>
        <v>761700</v>
      </c>
      <c r="AR313" s="1">
        <f>Tbl_Precio_Techo[[#This Row],[PT VR UN MENSUAL IVA]]</f>
        <v>17743581.5</v>
      </c>
    </row>
    <row r="314" spans="28:44" x14ac:dyDescent="0.25">
      <c r="AB314" s="1" t="s">
        <v>106</v>
      </c>
      <c r="AC314" s="1" t="s">
        <v>114</v>
      </c>
      <c r="AD314" s="1">
        <v>761700</v>
      </c>
      <c r="AE314" s="1">
        <v>12715432</v>
      </c>
      <c r="AF314" s="1">
        <v>3</v>
      </c>
      <c r="AG314" s="1" t="str">
        <f>Tbl_Precio_Techo[[#This Row],[Zona]]&amp;"/"&amp;Tbl_Precio_Techo[[#This Row],[Item]]</f>
        <v>3/2.24</v>
      </c>
      <c r="AH314" s="1" t="s">
        <v>115</v>
      </c>
      <c r="AI314" s="1" t="s">
        <v>106</v>
      </c>
      <c r="AJ314" s="1" t="s">
        <v>35</v>
      </c>
      <c r="AL314" s="1">
        <f>COUNTIF(Tbl_Precio_Techo[EQUIPO REDES],Tbl_Precio_Techo[[#This Row],[EQUIPO REDES]])</f>
        <v>4</v>
      </c>
      <c r="AM314" s="1">
        <v>761700</v>
      </c>
      <c r="AN314" s="1">
        <v>12715432</v>
      </c>
      <c r="AO314" s="1">
        <v>761700</v>
      </c>
      <c r="AP314" s="1">
        <v>12715432</v>
      </c>
      <c r="AQ314" s="1">
        <f>Tbl_Precio_Techo[[#This Row],[PT INSTALACION / EQUIPO]]</f>
        <v>761700</v>
      </c>
      <c r="AR314" s="1">
        <f>Tbl_Precio_Techo[[#This Row],[PT VR UN MENSUAL IVA]]</f>
        <v>12715432</v>
      </c>
    </row>
    <row r="315" spans="28:44" x14ac:dyDescent="0.25">
      <c r="AB315" s="1" t="s">
        <v>109</v>
      </c>
      <c r="AC315" s="1" t="s">
        <v>116</v>
      </c>
      <c r="AD315" s="1">
        <v>761700</v>
      </c>
      <c r="AE315" s="1">
        <v>21899659.5</v>
      </c>
      <c r="AF315" s="1">
        <v>3</v>
      </c>
      <c r="AG315" s="1" t="str">
        <f>Tbl_Precio_Techo[[#This Row],[Zona]]&amp;"/"&amp;Tbl_Precio_Techo[[#This Row],[Item]]</f>
        <v>3/2.25</v>
      </c>
      <c r="AH315" s="1" t="s">
        <v>117</v>
      </c>
      <c r="AI315" s="1" t="s">
        <v>109</v>
      </c>
      <c r="AJ315" s="1" t="s">
        <v>35</v>
      </c>
      <c r="AL315" s="1">
        <f>COUNTIF(Tbl_Precio_Techo[EQUIPO REDES],Tbl_Precio_Techo[[#This Row],[EQUIPO REDES]])</f>
        <v>4</v>
      </c>
      <c r="AM315" s="1">
        <v>761700</v>
      </c>
      <c r="AN315" s="1">
        <v>21899659.5</v>
      </c>
      <c r="AO315" s="1">
        <v>761700</v>
      </c>
      <c r="AP315" s="1">
        <v>21899659.5</v>
      </c>
      <c r="AQ315" s="1">
        <f>Tbl_Precio_Techo[[#This Row],[PT INSTALACION / EQUIPO]]</f>
        <v>761700</v>
      </c>
      <c r="AR315" s="1">
        <f>Tbl_Precio_Techo[[#This Row],[PT VR UN MENSUAL IVA]]</f>
        <v>21899659.5</v>
      </c>
    </row>
    <row r="316" spans="28:44" x14ac:dyDescent="0.25">
      <c r="AB316" s="1" t="s">
        <v>111</v>
      </c>
      <c r="AC316" s="1" t="s">
        <v>118</v>
      </c>
      <c r="AD316" s="1">
        <v>761700</v>
      </c>
      <c r="AE316" s="1">
        <v>18522502.5</v>
      </c>
      <c r="AF316" s="1">
        <v>3</v>
      </c>
      <c r="AG316" s="1" t="str">
        <f>Tbl_Precio_Techo[[#This Row],[Zona]]&amp;"/"&amp;Tbl_Precio_Techo[[#This Row],[Item]]</f>
        <v>3/2.26</v>
      </c>
      <c r="AH316" s="1" t="s">
        <v>119</v>
      </c>
      <c r="AI316" s="1" t="s">
        <v>111</v>
      </c>
      <c r="AJ316" s="1" t="s">
        <v>35</v>
      </c>
      <c r="AL316" s="1">
        <f>COUNTIF(Tbl_Precio_Techo[EQUIPO REDES],Tbl_Precio_Techo[[#This Row],[EQUIPO REDES]])</f>
        <v>4</v>
      </c>
      <c r="AM316" s="1">
        <v>761700</v>
      </c>
      <c r="AN316" s="1">
        <v>18522502.5</v>
      </c>
      <c r="AO316" s="1">
        <v>761700</v>
      </c>
      <c r="AP316" s="1">
        <v>18522502.5</v>
      </c>
      <c r="AQ316" s="1">
        <f>Tbl_Precio_Techo[[#This Row],[PT INSTALACION / EQUIPO]]</f>
        <v>761700</v>
      </c>
      <c r="AR316" s="1">
        <f>Tbl_Precio_Techo[[#This Row],[PT VR UN MENSUAL IVA]]</f>
        <v>18522502.5</v>
      </c>
    </row>
    <row r="317" spans="28:44" x14ac:dyDescent="0.25">
      <c r="AB317" s="1" t="s">
        <v>113</v>
      </c>
      <c r="AC317" s="1" t="s">
        <v>120</v>
      </c>
      <c r="AD317" s="1">
        <v>761700</v>
      </c>
      <c r="AE317" s="1">
        <v>30096385</v>
      </c>
      <c r="AF317" s="1">
        <v>3</v>
      </c>
      <c r="AG317" s="1" t="str">
        <f>Tbl_Precio_Techo[[#This Row],[Zona]]&amp;"/"&amp;Tbl_Precio_Techo[[#This Row],[Item]]</f>
        <v>3/2.27</v>
      </c>
      <c r="AH317" s="1" t="s">
        <v>121</v>
      </c>
      <c r="AI317" s="1" t="s">
        <v>113</v>
      </c>
      <c r="AJ317" s="1" t="s">
        <v>35</v>
      </c>
      <c r="AL317" s="1">
        <f>COUNTIF(Tbl_Precio_Techo[EQUIPO REDES],Tbl_Precio_Techo[[#This Row],[EQUIPO REDES]])</f>
        <v>4</v>
      </c>
      <c r="AM317" s="1">
        <v>761700</v>
      </c>
      <c r="AN317" s="1">
        <v>30096385</v>
      </c>
      <c r="AO317" s="1">
        <v>761700</v>
      </c>
      <c r="AP317" s="1">
        <v>30096385</v>
      </c>
      <c r="AQ317" s="1">
        <f>Tbl_Precio_Techo[[#This Row],[PT INSTALACION / EQUIPO]]</f>
        <v>761700</v>
      </c>
      <c r="AR317" s="1">
        <f>Tbl_Precio_Techo[[#This Row],[PT VR UN MENSUAL IVA]]</f>
        <v>30096385</v>
      </c>
    </row>
    <row r="318" spans="28:44" x14ac:dyDescent="0.25">
      <c r="AB318" s="1" t="s">
        <v>115</v>
      </c>
      <c r="AC318" s="1" t="s">
        <v>122</v>
      </c>
      <c r="AD318" s="1">
        <v>761700</v>
      </c>
      <c r="AE318" s="1">
        <v>21663010</v>
      </c>
      <c r="AF318" s="1">
        <v>3</v>
      </c>
      <c r="AG318" s="1" t="str">
        <f>Tbl_Precio_Techo[[#This Row],[Zona]]&amp;"/"&amp;Tbl_Precio_Techo[[#This Row],[Item]]</f>
        <v>3/2.28</v>
      </c>
      <c r="AH318" s="1" t="s">
        <v>123</v>
      </c>
      <c r="AI318" s="1" t="s">
        <v>115</v>
      </c>
      <c r="AJ318" s="1" t="s">
        <v>35</v>
      </c>
      <c r="AL318" s="1">
        <f>COUNTIF(Tbl_Precio_Techo[EQUIPO REDES],Tbl_Precio_Techo[[#This Row],[EQUIPO REDES]])</f>
        <v>4</v>
      </c>
      <c r="AM318" s="1">
        <v>761700</v>
      </c>
      <c r="AN318" s="1">
        <v>21663010</v>
      </c>
      <c r="AO318" s="1">
        <v>761700</v>
      </c>
      <c r="AP318" s="1">
        <v>21663010</v>
      </c>
      <c r="AQ318" s="1">
        <f>Tbl_Precio_Techo[[#This Row],[PT INSTALACION / EQUIPO]]</f>
        <v>761700</v>
      </c>
      <c r="AR318" s="1">
        <f>Tbl_Precio_Techo[[#This Row],[PT VR UN MENSUAL IVA]]</f>
        <v>21663010</v>
      </c>
    </row>
    <row r="319" spans="28:44" x14ac:dyDescent="0.25">
      <c r="AB319" s="1" t="s">
        <v>117</v>
      </c>
      <c r="AC319" s="1" t="s">
        <v>56</v>
      </c>
      <c r="AD319" s="1">
        <v>971900</v>
      </c>
      <c r="AE319" s="1">
        <v>7391713.2433333332</v>
      </c>
      <c r="AF319" s="1">
        <v>3</v>
      </c>
      <c r="AG319" s="1" t="str">
        <f>Tbl_Precio_Techo[[#This Row],[Zona]]&amp;"/"&amp;Tbl_Precio_Techo[[#This Row],[Item]]</f>
        <v>3/2.29</v>
      </c>
      <c r="AH319" s="1" t="s">
        <v>124</v>
      </c>
      <c r="AI319" s="1" t="s">
        <v>117</v>
      </c>
      <c r="AJ319" s="1" t="s">
        <v>35</v>
      </c>
      <c r="AL319" s="1">
        <f>COUNTIF(Tbl_Precio_Techo[EQUIPO REDES],Tbl_Precio_Techo[[#This Row],[EQUIPO REDES]])</f>
        <v>4</v>
      </c>
      <c r="AM319" s="1">
        <v>971900</v>
      </c>
      <c r="AN319" s="1">
        <v>7391713.2433333332</v>
      </c>
      <c r="AO319" s="1">
        <v>971900</v>
      </c>
      <c r="AP319" s="1">
        <v>7391713.2433333332</v>
      </c>
      <c r="AQ319" s="1">
        <f>Tbl_Precio_Techo[[#This Row],[PT INSTALACION / EQUIPO]]</f>
        <v>971900</v>
      </c>
      <c r="AR319" s="1">
        <f>Tbl_Precio_Techo[[#This Row],[PT VR UN MENSUAL IVA]]</f>
        <v>7391713.2433333332</v>
      </c>
    </row>
    <row r="320" spans="28:44" x14ac:dyDescent="0.25">
      <c r="AB320" s="1" t="s">
        <v>119</v>
      </c>
      <c r="AC320" s="1" t="s">
        <v>60</v>
      </c>
      <c r="AD320" s="1">
        <v>971900</v>
      </c>
      <c r="AE320" s="1">
        <v>2701652.5</v>
      </c>
      <c r="AF320" s="1">
        <v>3</v>
      </c>
      <c r="AG320" s="1" t="str">
        <f>Tbl_Precio_Techo[[#This Row],[Zona]]&amp;"/"&amp;Tbl_Precio_Techo[[#This Row],[Item]]</f>
        <v>3/2.30</v>
      </c>
      <c r="AH320" s="1" t="s">
        <v>125</v>
      </c>
      <c r="AI320" s="1" t="s">
        <v>119</v>
      </c>
      <c r="AJ320" s="1" t="s">
        <v>35</v>
      </c>
      <c r="AL320" s="1">
        <f>COUNTIF(Tbl_Precio_Techo[EQUIPO REDES],Tbl_Precio_Techo[[#This Row],[EQUIPO REDES]])</f>
        <v>4</v>
      </c>
      <c r="AM320" s="1">
        <v>971900</v>
      </c>
      <c r="AN320" s="1">
        <v>2701652.5</v>
      </c>
      <c r="AO320" s="1">
        <v>971900</v>
      </c>
      <c r="AP320" s="1">
        <v>2701652.5</v>
      </c>
      <c r="AQ320" s="1">
        <f>Tbl_Precio_Techo[[#This Row],[PT INSTALACION / EQUIPO]]</f>
        <v>971900</v>
      </c>
      <c r="AR320" s="1">
        <f>Tbl_Precio_Techo[[#This Row],[PT VR UN MENSUAL IVA]]</f>
        <v>2701652.5</v>
      </c>
    </row>
    <row r="321" spans="28:44" x14ac:dyDescent="0.25">
      <c r="AB321" s="1" t="s">
        <v>121</v>
      </c>
      <c r="AC321" s="1" t="s">
        <v>126</v>
      </c>
      <c r="AD321" s="1">
        <v>971900</v>
      </c>
      <c r="AE321" s="1">
        <v>8097488.4299999997</v>
      </c>
      <c r="AF321" s="1">
        <v>3</v>
      </c>
      <c r="AG321" s="1" t="str">
        <f>Tbl_Precio_Techo[[#This Row],[Zona]]&amp;"/"&amp;Tbl_Precio_Techo[[#This Row],[Item]]</f>
        <v>3/2.31</v>
      </c>
      <c r="AH321" s="1" t="s">
        <v>127</v>
      </c>
      <c r="AI321" s="1" t="s">
        <v>121</v>
      </c>
      <c r="AJ321" s="1" t="s">
        <v>35</v>
      </c>
      <c r="AL321" s="1">
        <f>COUNTIF(Tbl_Precio_Techo[EQUIPO REDES],Tbl_Precio_Techo[[#This Row],[EQUIPO REDES]])</f>
        <v>4</v>
      </c>
      <c r="AM321" s="1">
        <v>971900</v>
      </c>
      <c r="AN321" s="1">
        <v>8097488.4299999997</v>
      </c>
      <c r="AO321" s="1">
        <v>971900</v>
      </c>
      <c r="AP321" s="1">
        <v>8097488.4299999997</v>
      </c>
      <c r="AQ321" s="1">
        <f>Tbl_Precio_Techo[[#This Row],[PT INSTALACION / EQUIPO]]</f>
        <v>971900</v>
      </c>
      <c r="AR321" s="1">
        <f>Tbl_Precio_Techo[[#This Row],[PT VR UN MENSUAL IVA]]</f>
        <v>8097488.4299999997</v>
      </c>
    </row>
    <row r="322" spans="28:44" x14ac:dyDescent="0.25">
      <c r="AB322" s="1" t="s">
        <v>123</v>
      </c>
      <c r="AC322" s="1" t="s">
        <v>128</v>
      </c>
      <c r="AD322" s="1">
        <v>971900</v>
      </c>
      <c r="AE322" s="1">
        <v>3107401.335</v>
      </c>
      <c r="AF322" s="1">
        <v>3</v>
      </c>
      <c r="AG322" s="1" t="str">
        <f>Tbl_Precio_Techo[[#This Row],[Zona]]&amp;"/"&amp;Tbl_Precio_Techo[[#This Row],[Item]]</f>
        <v>3/2.32</v>
      </c>
      <c r="AH322" s="1" t="s">
        <v>129</v>
      </c>
      <c r="AI322" s="1" t="s">
        <v>123</v>
      </c>
      <c r="AJ322" s="1" t="s">
        <v>35</v>
      </c>
      <c r="AL322" s="1">
        <f>COUNTIF(Tbl_Precio_Techo[EQUIPO REDES],Tbl_Precio_Techo[[#This Row],[EQUIPO REDES]])</f>
        <v>4</v>
      </c>
      <c r="AM322" s="1">
        <v>971900</v>
      </c>
      <c r="AN322" s="1">
        <v>3107401.335</v>
      </c>
      <c r="AO322" s="1">
        <v>971900</v>
      </c>
      <c r="AP322" s="1">
        <v>3107401.335</v>
      </c>
      <c r="AQ322" s="1">
        <f>Tbl_Precio_Techo[[#This Row],[PT INSTALACION / EQUIPO]]</f>
        <v>971900</v>
      </c>
      <c r="AR322" s="1">
        <f>Tbl_Precio_Techo[[#This Row],[PT VR UN MENSUAL IVA]]</f>
        <v>3107401.335</v>
      </c>
    </row>
    <row r="323" spans="28:44" x14ac:dyDescent="0.25">
      <c r="AB323" s="1" t="s">
        <v>124</v>
      </c>
      <c r="AC323" s="1" t="s">
        <v>130</v>
      </c>
      <c r="AD323" s="1">
        <v>971900</v>
      </c>
      <c r="AE323" s="1">
        <v>9778864</v>
      </c>
      <c r="AF323" s="1">
        <v>3</v>
      </c>
      <c r="AG323" s="1" t="str">
        <f>Tbl_Precio_Techo[[#This Row],[Zona]]&amp;"/"&amp;Tbl_Precio_Techo[[#This Row],[Item]]</f>
        <v>3/2.33</v>
      </c>
      <c r="AH323" s="1" t="s">
        <v>131</v>
      </c>
      <c r="AI323" s="1" t="s">
        <v>124</v>
      </c>
      <c r="AJ323" s="1" t="s">
        <v>35</v>
      </c>
      <c r="AL323" s="1">
        <f>COUNTIF(Tbl_Precio_Techo[EQUIPO REDES],Tbl_Precio_Techo[[#This Row],[EQUIPO REDES]])</f>
        <v>4</v>
      </c>
      <c r="AM323" s="1">
        <v>971900</v>
      </c>
      <c r="AN323" s="1">
        <v>9778864</v>
      </c>
      <c r="AO323" s="1">
        <v>971900</v>
      </c>
      <c r="AP323" s="1">
        <v>9778864</v>
      </c>
      <c r="AQ323" s="1">
        <f>Tbl_Precio_Techo[[#This Row],[PT INSTALACION / EQUIPO]]</f>
        <v>971900</v>
      </c>
      <c r="AR323" s="1">
        <f>Tbl_Precio_Techo[[#This Row],[PT VR UN MENSUAL IVA]]</f>
        <v>9778864</v>
      </c>
    </row>
    <row r="324" spans="28:44" x14ac:dyDescent="0.25">
      <c r="AB324" s="1" t="s">
        <v>125</v>
      </c>
      <c r="AC324" s="1" t="s">
        <v>133</v>
      </c>
      <c r="AD324" s="1">
        <v>971900</v>
      </c>
      <c r="AE324" s="1">
        <v>3574332.48</v>
      </c>
      <c r="AF324" s="1">
        <v>3</v>
      </c>
      <c r="AG324" s="1" t="str">
        <f>Tbl_Precio_Techo[[#This Row],[Zona]]&amp;"/"&amp;Tbl_Precio_Techo[[#This Row],[Item]]</f>
        <v>3/2.34</v>
      </c>
      <c r="AH324" s="1" t="s">
        <v>134</v>
      </c>
      <c r="AI324" s="1" t="s">
        <v>125</v>
      </c>
      <c r="AJ324" s="1" t="s">
        <v>35</v>
      </c>
      <c r="AL324" s="1">
        <f>COUNTIF(Tbl_Precio_Techo[EQUIPO REDES],Tbl_Precio_Techo[[#This Row],[EQUIPO REDES]])</f>
        <v>4</v>
      </c>
      <c r="AM324" s="1">
        <v>971900</v>
      </c>
      <c r="AN324" s="1">
        <v>3574332.48</v>
      </c>
      <c r="AO324" s="1">
        <v>971900</v>
      </c>
      <c r="AP324" s="1">
        <v>3574332.48</v>
      </c>
      <c r="AQ324" s="1">
        <f>Tbl_Precio_Techo[[#This Row],[PT INSTALACION / EQUIPO]]</f>
        <v>971900</v>
      </c>
      <c r="AR324" s="1">
        <f>Tbl_Precio_Techo[[#This Row],[PT VR UN MENSUAL IVA]]</f>
        <v>3574332.48</v>
      </c>
    </row>
    <row r="325" spans="28:44" x14ac:dyDescent="0.25">
      <c r="AB325" s="1" t="s">
        <v>127</v>
      </c>
      <c r="AC325" s="1" t="s">
        <v>135</v>
      </c>
      <c r="AD325" s="1">
        <v>971900</v>
      </c>
      <c r="AE325" s="1">
        <v>10976233.533333333</v>
      </c>
      <c r="AF325" s="1">
        <v>3</v>
      </c>
      <c r="AG325" s="1" t="str">
        <f>Tbl_Precio_Techo[[#This Row],[Zona]]&amp;"/"&amp;Tbl_Precio_Techo[[#This Row],[Item]]</f>
        <v>3/2.35</v>
      </c>
      <c r="AH325" s="1" t="s">
        <v>136</v>
      </c>
      <c r="AI325" s="1" t="s">
        <v>127</v>
      </c>
      <c r="AJ325" s="1" t="s">
        <v>35</v>
      </c>
      <c r="AL325" s="1">
        <f>COUNTIF(Tbl_Precio_Techo[EQUIPO REDES],Tbl_Precio_Techo[[#This Row],[EQUIPO REDES]])</f>
        <v>4</v>
      </c>
      <c r="AM325" s="1">
        <v>971900</v>
      </c>
      <c r="AN325" s="1">
        <v>10976233.533333333</v>
      </c>
      <c r="AO325" s="1">
        <v>971900</v>
      </c>
      <c r="AP325" s="1">
        <v>10976233.533333333</v>
      </c>
      <c r="AQ325" s="1">
        <f>Tbl_Precio_Techo[[#This Row],[PT INSTALACION / EQUIPO]]</f>
        <v>971900</v>
      </c>
      <c r="AR325" s="1">
        <f>Tbl_Precio_Techo[[#This Row],[PT VR UN MENSUAL IVA]]</f>
        <v>10976233.533333333</v>
      </c>
    </row>
    <row r="326" spans="28:44" x14ac:dyDescent="0.25">
      <c r="AB326" s="1" t="s">
        <v>129</v>
      </c>
      <c r="AC326" s="1" t="s">
        <v>137</v>
      </c>
      <c r="AD326" s="1">
        <v>971900</v>
      </c>
      <c r="AE326" s="1">
        <v>4031459.0350000001</v>
      </c>
      <c r="AF326" s="1">
        <v>3</v>
      </c>
      <c r="AG326" s="1" t="str">
        <f>Tbl_Precio_Techo[[#This Row],[Zona]]&amp;"/"&amp;Tbl_Precio_Techo[[#This Row],[Item]]</f>
        <v>3/2.36</v>
      </c>
      <c r="AH326" s="1" t="s">
        <v>138</v>
      </c>
      <c r="AI326" s="1" t="s">
        <v>129</v>
      </c>
      <c r="AJ326" s="1" t="s">
        <v>35</v>
      </c>
      <c r="AL326" s="1">
        <f>COUNTIF(Tbl_Precio_Techo[EQUIPO REDES],Tbl_Precio_Techo[[#This Row],[EQUIPO REDES]])</f>
        <v>4</v>
      </c>
      <c r="AM326" s="1">
        <v>971900</v>
      </c>
      <c r="AN326" s="1">
        <v>4031459.0350000001</v>
      </c>
      <c r="AO326" s="1">
        <v>971900</v>
      </c>
      <c r="AP326" s="1">
        <v>4031459.0350000001</v>
      </c>
      <c r="AQ326" s="1">
        <f>Tbl_Precio_Techo[[#This Row],[PT INSTALACION / EQUIPO]]</f>
        <v>971900</v>
      </c>
      <c r="AR326" s="1">
        <f>Tbl_Precio_Techo[[#This Row],[PT VR UN MENSUAL IVA]]</f>
        <v>4031459.0350000001</v>
      </c>
    </row>
    <row r="327" spans="28:44" x14ac:dyDescent="0.25">
      <c r="AB327" s="1" t="s">
        <v>131</v>
      </c>
      <c r="AC327" s="1" t="s">
        <v>139</v>
      </c>
      <c r="AD327" s="1">
        <v>971900</v>
      </c>
      <c r="AE327" s="1">
        <v>12088750.6</v>
      </c>
      <c r="AF327" s="1">
        <v>3</v>
      </c>
      <c r="AG327" s="1" t="str">
        <f>Tbl_Precio_Techo[[#This Row],[Zona]]&amp;"/"&amp;Tbl_Precio_Techo[[#This Row],[Item]]</f>
        <v>3/2.37</v>
      </c>
      <c r="AH327" s="1" t="s">
        <v>140</v>
      </c>
      <c r="AI327" s="1" t="s">
        <v>131</v>
      </c>
      <c r="AJ327" s="1" t="s">
        <v>35</v>
      </c>
      <c r="AL327" s="1">
        <f>COUNTIF(Tbl_Precio_Techo[EQUIPO REDES],Tbl_Precio_Techo[[#This Row],[EQUIPO REDES]])</f>
        <v>4</v>
      </c>
      <c r="AM327" s="1">
        <v>971900</v>
      </c>
      <c r="AN327" s="1">
        <v>12088750.6</v>
      </c>
      <c r="AO327" s="1">
        <v>971900</v>
      </c>
      <c r="AP327" s="1">
        <v>12088750.6</v>
      </c>
      <c r="AQ327" s="1">
        <f>Tbl_Precio_Techo[[#This Row],[PT INSTALACION / EQUIPO]]</f>
        <v>971900</v>
      </c>
      <c r="AR327" s="1">
        <f>Tbl_Precio_Techo[[#This Row],[PT VR UN MENSUAL IVA]]</f>
        <v>12088750.6</v>
      </c>
    </row>
    <row r="328" spans="28:44" x14ac:dyDescent="0.25">
      <c r="AB328" s="1" t="s">
        <v>134</v>
      </c>
      <c r="AC328" s="1" t="s">
        <v>141</v>
      </c>
      <c r="AD328" s="1">
        <v>806700</v>
      </c>
      <c r="AE328" s="1">
        <v>4811217.2949999999</v>
      </c>
      <c r="AF328" s="1">
        <v>3</v>
      </c>
      <c r="AG328" s="1" t="str">
        <f>Tbl_Precio_Techo[[#This Row],[Zona]]&amp;"/"&amp;Tbl_Precio_Techo[[#This Row],[Item]]</f>
        <v>3/2.38</v>
      </c>
      <c r="AH328" s="1" t="s">
        <v>142</v>
      </c>
      <c r="AI328" s="1" t="s">
        <v>134</v>
      </c>
      <c r="AJ328" s="1" t="s">
        <v>35</v>
      </c>
      <c r="AL328" s="1">
        <f>COUNTIF(Tbl_Precio_Techo[EQUIPO REDES],Tbl_Precio_Techo[[#This Row],[EQUIPO REDES]])</f>
        <v>4</v>
      </c>
      <c r="AM328" s="1">
        <v>806700</v>
      </c>
      <c r="AN328" s="1">
        <v>4811217.2949999999</v>
      </c>
      <c r="AO328" s="1">
        <v>806700</v>
      </c>
      <c r="AP328" s="1">
        <v>4811217.2949999999</v>
      </c>
      <c r="AQ328" s="1">
        <f>Tbl_Precio_Techo[[#This Row],[PT INSTALACION / EQUIPO]]</f>
        <v>806700</v>
      </c>
      <c r="AR328" s="1">
        <f>Tbl_Precio_Techo[[#This Row],[PT VR UN MENSUAL IVA]]</f>
        <v>4811217.2949999999</v>
      </c>
    </row>
    <row r="329" spans="28:44" x14ac:dyDescent="0.25">
      <c r="AB329" s="1" t="s">
        <v>136</v>
      </c>
      <c r="AC329" s="1" t="s">
        <v>143</v>
      </c>
      <c r="AD329" s="1">
        <v>971900</v>
      </c>
      <c r="AE329" s="1">
        <v>14950518.4</v>
      </c>
      <c r="AF329" s="1">
        <v>3</v>
      </c>
      <c r="AG329" s="1" t="str">
        <f>Tbl_Precio_Techo[[#This Row],[Zona]]&amp;"/"&amp;Tbl_Precio_Techo[[#This Row],[Item]]</f>
        <v>3/2.39</v>
      </c>
      <c r="AH329" s="1" t="s">
        <v>144</v>
      </c>
      <c r="AI329" s="1" t="s">
        <v>136</v>
      </c>
      <c r="AJ329" s="1" t="s">
        <v>35</v>
      </c>
      <c r="AL329" s="1">
        <f>COUNTIF(Tbl_Precio_Techo[EQUIPO REDES],Tbl_Precio_Techo[[#This Row],[EQUIPO REDES]])</f>
        <v>4</v>
      </c>
      <c r="AM329" s="1">
        <v>971900</v>
      </c>
      <c r="AN329" s="1">
        <v>14950518.4</v>
      </c>
      <c r="AO329" s="1">
        <v>971900</v>
      </c>
      <c r="AP329" s="1">
        <v>14950518.4</v>
      </c>
      <c r="AQ329" s="1">
        <f>Tbl_Precio_Techo[[#This Row],[PT INSTALACION / EQUIPO]]</f>
        <v>971900</v>
      </c>
      <c r="AR329" s="1">
        <f>Tbl_Precio_Techo[[#This Row],[PT VR UN MENSUAL IVA]]</f>
        <v>14950518.4</v>
      </c>
    </row>
    <row r="330" spans="28:44" x14ac:dyDescent="0.25">
      <c r="AB330" s="1" t="s">
        <v>138</v>
      </c>
      <c r="AC330" s="1" t="s">
        <v>146</v>
      </c>
      <c r="AD330" s="1">
        <v>971900</v>
      </c>
      <c r="AE330" s="1">
        <v>5554242.1150000002</v>
      </c>
      <c r="AF330" s="1">
        <v>3</v>
      </c>
      <c r="AG330" s="1" t="str">
        <f>Tbl_Precio_Techo[[#This Row],[Zona]]&amp;"/"&amp;Tbl_Precio_Techo[[#This Row],[Item]]</f>
        <v>3/2.40</v>
      </c>
      <c r="AH330" s="1" t="s">
        <v>147</v>
      </c>
      <c r="AI330" s="1" t="s">
        <v>138</v>
      </c>
      <c r="AJ330" s="1" t="s">
        <v>35</v>
      </c>
      <c r="AL330" s="1">
        <f>COUNTIF(Tbl_Precio_Techo[EQUIPO REDES],Tbl_Precio_Techo[[#This Row],[EQUIPO REDES]])</f>
        <v>4</v>
      </c>
      <c r="AM330" s="1">
        <v>971900</v>
      </c>
      <c r="AN330" s="1">
        <v>5554242.1150000002</v>
      </c>
      <c r="AO330" s="1">
        <v>971900</v>
      </c>
      <c r="AP330" s="1">
        <v>5554242.1150000002</v>
      </c>
      <c r="AQ330" s="1">
        <f>Tbl_Precio_Techo[[#This Row],[PT INSTALACION / EQUIPO]]</f>
        <v>971900</v>
      </c>
      <c r="AR330" s="1">
        <f>Tbl_Precio_Techo[[#This Row],[PT VR UN MENSUAL IVA]]</f>
        <v>5554242.1150000002</v>
      </c>
    </row>
    <row r="331" spans="28:44" x14ac:dyDescent="0.25">
      <c r="AB331" s="1" t="s">
        <v>148</v>
      </c>
      <c r="AC331" s="1" t="s">
        <v>149</v>
      </c>
      <c r="AD331" s="1">
        <v>2248750</v>
      </c>
      <c r="AE331" s="1">
        <v>5112609.2433333332</v>
      </c>
      <c r="AF331" s="1">
        <v>3</v>
      </c>
      <c r="AG331" s="1" t="str">
        <f>Tbl_Precio_Techo[[#This Row],[Zona]]&amp;"/"&amp;Tbl_Precio_Techo[[#This Row],[Item]]</f>
        <v>3/3.1</v>
      </c>
      <c r="AH331" s="1" t="s">
        <v>148</v>
      </c>
      <c r="AI331" s="1" t="s">
        <v>148</v>
      </c>
      <c r="AJ331" s="1" t="s">
        <v>35</v>
      </c>
      <c r="AL331" s="1">
        <f>COUNTIF(Tbl_Precio_Techo[EQUIPO REDES],Tbl_Precio_Techo[[#This Row],[EQUIPO REDES]])</f>
        <v>4</v>
      </c>
      <c r="AM331" s="1">
        <v>2248750</v>
      </c>
      <c r="AN331" s="1">
        <v>5112609.2433333332</v>
      </c>
      <c r="AO331" s="1">
        <v>2248750</v>
      </c>
      <c r="AP331" s="1">
        <v>5112609.2433333332</v>
      </c>
      <c r="AQ331" s="1">
        <f>Tbl_Precio_Techo[[#This Row],[PT INSTALACION / EQUIPO]]</f>
        <v>2248750</v>
      </c>
      <c r="AR331" s="1">
        <f>Tbl_Precio_Techo[[#This Row],[PT VR UN MENSUAL IVA]]</f>
        <v>5112609.2433333332</v>
      </c>
    </row>
    <row r="332" spans="28:44" x14ac:dyDescent="0.25">
      <c r="AB332" s="1" t="s">
        <v>150</v>
      </c>
      <c r="AC332" s="1" t="s">
        <v>151</v>
      </c>
      <c r="AD332" s="1">
        <v>2248750</v>
      </c>
      <c r="AE332" s="1">
        <v>5704696.7999999998</v>
      </c>
      <c r="AF332" s="1">
        <v>3</v>
      </c>
      <c r="AG332" s="1" t="str">
        <f>Tbl_Precio_Techo[[#This Row],[Zona]]&amp;"/"&amp;Tbl_Precio_Techo[[#This Row],[Item]]</f>
        <v>3/3.2</v>
      </c>
      <c r="AH332" s="1" t="s">
        <v>150</v>
      </c>
      <c r="AI332" s="1" t="s">
        <v>150</v>
      </c>
      <c r="AJ332" s="1" t="s">
        <v>35</v>
      </c>
      <c r="AL332" s="1">
        <f>COUNTIF(Tbl_Precio_Techo[EQUIPO REDES],Tbl_Precio_Techo[[#This Row],[EQUIPO REDES]])</f>
        <v>4</v>
      </c>
      <c r="AM332" s="1">
        <v>2248750</v>
      </c>
      <c r="AN332" s="1">
        <v>5704696.7999999998</v>
      </c>
      <c r="AO332" s="1">
        <v>2248750</v>
      </c>
      <c r="AP332" s="1">
        <v>5704696.7999999998</v>
      </c>
      <c r="AQ332" s="1">
        <f>Tbl_Precio_Techo[[#This Row],[PT INSTALACION / EQUIPO]]</f>
        <v>2248750</v>
      </c>
      <c r="AR332" s="1">
        <f>Tbl_Precio_Techo[[#This Row],[PT VR UN MENSUAL IVA]]</f>
        <v>5704696.7999999998</v>
      </c>
    </row>
    <row r="333" spans="28:44" x14ac:dyDescent="0.25">
      <c r="AB333" s="1" t="s">
        <v>152</v>
      </c>
      <c r="AC333" s="1" t="s">
        <v>153</v>
      </c>
      <c r="AD333" s="1">
        <v>2248750</v>
      </c>
      <c r="AE333" s="1">
        <v>6991143.4533333331</v>
      </c>
      <c r="AF333" s="1">
        <v>3</v>
      </c>
      <c r="AG333" s="1" t="str">
        <f>Tbl_Precio_Techo[[#This Row],[Zona]]&amp;"/"&amp;Tbl_Precio_Techo[[#This Row],[Item]]</f>
        <v>3/3.3</v>
      </c>
      <c r="AH333" s="1" t="s">
        <v>152</v>
      </c>
      <c r="AI333" s="1" t="s">
        <v>152</v>
      </c>
      <c r="AJ333" s="1" t="s">
        <v>35</v>
      </c>
      <c r="AL333" s="1">
        <f>COUNTIF(Tbl_Precio_Techo[EQUIPO REDES],Tbl_Precio_Techo[[#This Row],[EQUIPO REDES]])</f>
        <v>4</v>
      </c>
      <c r="AM333" s="1">
        <v>2248750</v>
      </c>
      <c r="AN333" s="1">
        <v>6991143.4533333331</v>
      </c>
      <c r="AO333" s="1">
        <v>2248750</v>
      </c>
      <c r="AP333" s="1">
        <v>6991143.4533333331</v>
      </c>
      <c r="AQ333" s="1">
        <f>Tbl_Precio_Techo[[#This Row],[PT INSTALACION / EQUIPO]]</f>
        <v>2248750</v>
      </c>
      <c r="AR333" s="1">
        <f>Tbl_Precio_Techo[[#This Row],[PT VR UN MENSUAL IVA]]</f>
        <v>6991143.4533333331</v>
      </c>
    </row>
    <row r="334" spans="28:44" x14ac:dyDescent="0.25">
      <c r="AB334" s="1" t="s">
        <v>155</v>
      </c>
      <c r="AC334" s="1" t="s">
        <v>156</v>
      </c>
      <c r="AD334" s="1">
        <v>2248750</v>
      </c>
      <c r="AE334" s="1">
        <v>7381534.333333333</v>
      </c>
      <c r="AF334" s="1">
        <v>3</v>
      </c>
      <c r="AG334" s="1" t="str">
        <f>Tbl_Precio_Techo[[#This Row],[Zona]]&amp;"/"&amp;Tbl_Precio_Techo[[#This Row],[Item]]</f>
        <v>3/3.4</v>
      </c>
      <c r="AH334" s="1" t="s">
        <v>155</v>
      </c>
      <c r="AI334" s="1" t="s">
        <v>155</v>
      </c>
      <c r="AJ334" s="1" t="s">
        <v>35</v>
      </c>
      <c r="AL334" s="1">
        <f>COUNTIF(Tbl_Precio_Techo[EQUIPO REDES],Tbl_Precio_Techo[[#This Row],[EQUIPO REDES]])</f>
        <v>4</v>
      </c>
      <c r="AM334" s="1">
        <v>2248750</v>
      </c>
      <c r="AN334" s="1">
        <v>7381534.333333333</v>
      </c>
      <c r="AO334" s="1">
        <v>2248750</v>
      </c>
      <c r="AP334" s="1">
        <v>7381534.333333333</v>
      </c>
      <c r="AQ334" s="1">
        <f>Tbl_Precio_Techo[[#This Row],[PT INSTALACION / EQUIPO]]</f>
        <v>2248750</v>
      </c>
      <c r="AR334" s="1">
        <f>Tbl_Precio_Techo[[#This Row],[PT VR UN MENSUAL IVA]]</f>
        <v>7381534.333333333</v>
      </c>
    </row>
    <row r="335" spans="28:44" x14ac:dyDescent="0.25">
      <c r="AB335" s="1" t="s">
        <v>157</v>
      </c>
      <c r="AC335" s="1" t="s">
        <v>158</v>
      </c>
      <c r="AD335" s="1">
        <v>2248750</v>
      </c>
      <c r="AE335" s="1">
        <v>8133858.1333333328</v>
      </c>
      <c r="AF335" s="1">
        <v>3</v>
      </c>
      <c r="AG335" s="1" t="str">
        <f>Tbl_Precio_Techo[[#This Row],[Zona]]&amp;"/"&amp;Tbl_Precio_Techo[[#This Row],[Item]]</f>
        <v>3/3.5</v>
      </c>
      <c r="AH335" s="1" t="s">
        <v>157</v>
      </c>
      <c r="AI335" s="1" t="s">
        <v>157</v>
      </c>
      <c r="AJ335" s="1" t="s">
        <v>35</v>
      </c>
      <c r="AL335" s="1">
        <f>COUNTIF(Tbl_Precio_Techo[EQUIPO REDES],Tbl_Precio_Techo[[#This Row],[EQUIPO REDES]])</f>
        <v>4</v>
      </c>
      <c r="AM335" s="1">
        <v>2248750</v>
      </c>
      <c r="AN335" s="1">
        <v>8133858.1333333328</v>
      </c>
      <c r="AO335" s="1">
        <v>2248750</v>
      </c>
      <c r="AP335" s="1">
        <v>8133858.1333333328</v>
      </c>
      <c r="AQ335" s="1">
        <f>Tbl_Precio_Techo[[#This Row],[PT INSTALACION / EQUIPO]]</f>
        <v>2248750</v>
      </c>
      <c r="AR335" s="1">
        <f>Tbl_Precio_Techo[[#This Row],[PT VR UN MENSUAL IVA]]</f>
        <v>8133858.1333333328</v>
      </c>
    </row>
    <row r="336" spans="28:44" x14ac:dyDescent="0.25">
      <c r="AB336" s="1" t="s">
        <v>160</v>
      </c>
      <c r="AC336" s="1" t="s">
        <v>161</v>
      </c>
      <c r="AD336" s="1">
        <v>2248750</v>
      </c>
      <c r="AE336" s="1">
        <v>9463180.4833333325</v>
      </c>
      <c r="AF336" s="1">
        <v>3</v>
      </c>
      <c r="AG336" s="1" t="str">
        <f>Tbl_Precio_Techo[[#This Row],[Zona]]&amp;"/"&amp;Tbl_Precio_Techo[[#This Row],[Item]]</f>
        <v>3/3.6</v>
      </c>
      <c r="AH336" s="1" t="s">
        <v>160</v>
      </c>
      <c r="AI336" s="1" t="s">
        <v>160</v>
      </c>
      <c r="AJ336" s="1" t="s">
        <v>35</v>
      </c>
      <c r="AL336" s="1">
        <f>COUNTIF(Tbl_Precio_Techo[EQUIPO REDES],Tbl_Precio_Techo[[#This Row],[EQUIPO REDES]])</f>
        <v>4</v>
      </c>
      <c r="AM336" s="1">
        <v>2248750</v>
      </c>
      <c r="AN336" s="1">
        <v>9463180.4833333325</v>
      </c>
      <c r="AO336" s="1">
        <v>2248750</v>
      </c>
      <c r="AP336" s="1">
        <v>9463180.4833333325</v>
      </c>
      <c r="AQ336" s="1">
        <f>Tbl_Precio_Techo[[#This Row],[PT INSTALACION / EQUIPO]]</f>
        <v>2248750</v>
      </c>
      <c r="AR336" s="1">
        <f>Tbl_Precio_Techo[[#This Row],[PT VR UN MENSUAL IVA]]</f>
        <v>9463180.4833333325</v>
      </c>
    </row>
    <row r="337" spans="28:44" x14ac:dyDescent="0.25">
      <c r="AB337" s="1" t="s">
        <v>162</v>
      </c>
      <c r="AC337" s="1" t="s">
        <v>163</v>
      </c>
      <c r="AD337" s="1">
        <v>2248750</v>
      </c>
      <c r="AE337" s="1">
        <v>11556434.933333332</v>
      </c>
      <c r="AF337" s="1">
        <v>3</v>
      </c>
      <c r="AG337" s="1" t="str">
        <f>Tbl_Precio_Techo[[#This Row],[Zona]]&amp;"/"&amp;Tbl_Precio_Techo[[#This Row],[Item]]</f>
        <v>3/3.7</v>
      </c>
      <c r="AH337" s="1" t="s">
        <v>162</v>
      </c>
      <c r="AI337" s="1" t="s">
        <v>162</v>
      </c>
      <c r="AJ337" s="1" t="s">
        <v>35</v>
      </c>
      <c r="AL337" s="1">
        <f>COUNTIF(Tbl_Precio_Techo[EQUIPO REDES],Tbl_Precio_Techo[[#This Row],[EQUIPO REDES]])</f>
        <v>4</v>
      </c>
      <c r="AM337" s="1">
        <v>2248750</v>
      </c>
      <c r="AN337" s="1">
        <v>11556434.933333332</v>
      </c>
      <c r="AO337" s="1">
        <v>2248750</v>
      </c>
      <c r="AP337" s="1">
        <v>11556434.933333332</v>
      </c>
      <c r="AQ337" s="1">
        <f>Tbl_Precio_Techo[[#This Row],[PT INSTALACION / EQUIPO]]</f>
        <v>2248750</v>
      </c>
      <c r="AR337" s="1">
        <f>Tbl_Precio_Techo[[#This Row],[PT VR UN MENSUAL IVA]]</f>
        <v>11556434.933333332</v>
      </c>
    </row>
    <row r="338" spans="28:44" x14ac:dyDescent="0.25">
      <c r="AB338" s="1" t="s">
        <v>165</v>
      </c>
      <c r="AC338" s="1" t="s">
        <v>166</v>
      </c>
      <c r="AD338" s="1">
        <v>2248750</v>
      </c>
      <c r="AE338" s="1">
        <v>13932762.666666666</v>
      </c>
      <c r="AF338" s="1">
        <v>3</v>
      </c>
      <c r="AG338" s="1" t="str">
        <f>Tbl_Precio_Techo[[#This Row],[Zona]]&amp;"/"&amp;Tbl_Precio_Techo[[#This Row],[Item]]</f>
        <v>3/3.8</v>
      </c>
      <c r="AH338" s="1" t="s">
        <v>165</v>
      </c>
      <c r="AI338" s="1" t="s">
        <v>165</v>
      </c>
      <c r="AJ338" s="1" t="s">
        <v>35</v>
      </c>
      <c r="AL338" s="1">
        <f>COUNTIF(Tbl_Precio_Techo[EQUIPO REDES],Tbl_Precio_Techo[[#This Row],[EQUIPO REDES]])</f>
        <v>4</v>
      </c>
      <c r="AM338" s="1">
        <v>2248750</v>
      </c>
      <c r="AN338" s="1">
        <v>13932762.666666666</v>
      </c>
      <c r="AO338" s="1">
        <v>2248750</v>
      </c>
      <c r="AP338" s="1">
        <v>13932762.666666666</v>
      </c>
      <c r="AQ338" s="1">
        <f>Tbl_Precio_Techo[[#This Row],[PT INSTALACION / EQUIPO]]</f>
        <v>2248750</v>
      </c>
      <c r="AR338" s="1">
        <f>Tbl_Precio_Techo[[#This Row],[PT VR UN MENSUAL IVA]]</f>
        <v>13932762.666666666</v>
      </c>
    </row>
    <row r="339" spans="28:44" x14ac:dyDescent="0.25">
      <c r="AB339" s="1" t="s">
        <v>167</v>
      </c>
      <c r="AC339" s="1" t="s">
        <v>168</v>
      </c>
      <c r="AD339" s="1">
        <v>6260000</v>
      </c>
      <c r="AE339" s="1">
        <v>3310431.5333333332</v>
      </c>
      <c r="AF339" s="1">
        <v>3</v>
      </c>
      <c r="AG339" s="1" t="str">
        <f>Tbl_Precio_Techo[[#This Row],[Zona]]&amp;"/"&amp;Tbl_Precio_Techo[[#This Row],[Item]]</f>
        <v>3/4.1</v>
      </c>
      <c r="AH339" s="1" t="s">
        <v>167</v>
      </c>
      <c r="AI339" s="1" t="s">
        <v>167</v>
      </c>
      <c r="AJ339" s="1" t="s">
        <v>35</v>
      </c>
      <c r="AL339" s="1">
        <f>COUNTIF(Tbl_Precio_Techo[EQUIPO REDES],Tbl_Precio_Techo[[#This Row],[EQUIPO REDES]])</f>
        <v>4</v>
      </c>
      <c r="AM339" s="1">
        <v>6260000</v>
      </c>
      <c r="AN339" s="1">
        <v>3310431.5333333332</v>
      </c>
      <c r="AO339" s="1">
        <v>6260000</v>
      </c>
      <c r="AP339" s="1">
        <v>3310431.5333333332</v>
      </c>
      <c r="AQ339" s="1">
        <f>Tbl_Precio_Techo[[#This Row],[PT INSTALACION / EQUIPO]]</f>
        <v>6260000</v>
      </c>
      <c r="AR339" s="1">
        <f>Tbl_Precio_Techo[[#This Row],[PT VR UN MENSUAL IVA]]</f>
        <v>3310431.5333333332</v>
      </c>
    </row>
    <row r="340" spans="28:44" x14ac:dyDescent="0.25">
      <c r="AB340" s="1" t="s">
        <v>169</v>
      </c>
      <c r="AC340" s="1" t="s">
        <v>170</v>
      </c>
      <c r="AD340" s="1">
        <v>6260000</v>
      </c>
      <c r="AE340" s="1">
        <v>4308647.8666666662</v>
      </c>
      <c r="AF340" s="1">
        <v>3</v>
      </c>
      <c r="AG340" s="1" t="str">
        <f>Tbl_Precio_Techo[[#This Row],[Zona]]&amp;"/"&amp;Tbl_Precio_Techo[[#This Row],[Item]]</f>
        <v>3/4.2</v>
      </c>
      <c r="AH340" s="1" t="s">
        <v>169</v>
      </c>
      <c r="AI340" s="1" t="s">
        <v>169</v>
      </c>
      <c r="AJ340" s="1" t="s">
        <v>35</v>
      </c>
      <c r="AL340" s="1">
        <f>COUNTIF(Tbl_Precio_Techo[EQUIPO REDES],Tbl_Precio_Techo[[#This Row],[EQUIPO REDES]])</f>
        <v>4</v>
      </c>
      <c r="AM340" s="1">
        <v>6260000</v>
      </c>
      <c r="AN340" s="1">
        <v>4308647.8666666662</v>
      </c>
      <c r="AO340" s="1">
        <v>6260000</v>
      </c>
      <c r="AP340" s="1">
        <v>4308647.8666666662</v>
      </c>
      <c r="AQ340" s="1">
        <f>Tbl_Precio_Techo[[#This Row],[PT INSTALACION / EQUIPO]]</f>
        <v>6260000</v>
      </c>
      <c r="AR340" s="1">
        <f>Tbl_Precio_Techo[[#This Row],[PT VR UN MENSUAL IVA]]</f>
        <v>4308647.8666666662</v>
      </c>
    </row>
    <row r="341" spans="28:44" x14ac:dyDescent="0.25">
      <c r="AB341" s="1" t="s">
        <v>171</v>
      </c>
      <c r="AC341" s="1" t="s">
        <v>172</v>
      </c>
      <c r="AD341" s="1">
        <v>6260000</v>
      </c>
      <c r="AE341" s="1">
        <v>3502272</v>
      </c>
      <c r="AF341" s="1">
        <v>3</v>
      </c>
      <c r="AG341" s="1" t="str">
        <f>Tbl_Precio_Techo[[#This Row],[Zona]]&amp;"/"&amp;Tbl_Precio_Techo[[#This Row],[Item]]</f>
        <v>3/4.3</v>
      </c>
      <c r="AH341" s="1" t="s">
        <v>171</v>
      </c>
      <c r="AI341" s="1" t="s">
        <v>171</v>
      </c>
      <c r="AJ341" s="1" t="s">
        <v>35</v>
      </c>
      <c r="AL341" s="1">
        <f>COUNTIF(Tbl_Precio_Techo[EQUIPO REDES],Tbl_Precio_Techo[[#This Row],[EQUIPO REDES]])</f>
        <v>4</v>
      </c>
      <c r="AM341" s="1">
        <v>6260000</v>
      </c>
      <c r="AN341" s="1">
        <v>3502272</v>
      </c>
      <c r="AO341" s="1">
        <v>6260000</v>
      </c>
      <c r="AP341" s="1">
        <v>3502272</v>
      </c>
      <c r="AQ341" s="1">
        <f>Tbl_Precio_Techo[[#This Row],[PT INSTALACION / EQUIPO]]</f>
        <v>6260000</v>
      </c>
      <c r="AR341" s="1">
        <f>Tbl_Precio_Techo[[#This Row],[PT VR UN MENSUAL IVA]]</f>
        <v>3502272</v>
      </c>
    </row>
    <row r="342" spans="28:44" x14ac:dyDescent="0.25">
      <c r="AB342" s="1" t="s">
        <v>173</v>
      </c>
      <c r="AC342" s="1" t="s">
        <v>174</v>
      </c>
      <c r="AD342" s="1">
        <v>6260000</v>
      </c>
      <c r="AE342" s="1">
        <v>12406533.5</v>
      </c>
      <c r="AF342" s="1">
        <v>3</v>
      </c>
      <c r="AG342" s="1" t="str">
        <f>Tbl_Precio_Techo[[#This Row],[Zona]]&amp;"/"&amp;Tbl_Precio_Techo[[#This Row],[Item]]</f>
        <v>3/4.4</v>
      </c>
      <c r="AH342" s="1" t="s">
        <v>173</v>
      </c>
      <c r="AI342" s="1" t="s">
        <v>173</v>
      </c>
      <c r="AJ342" s="1" t="s">
        <v>35</v>
      </c>
      <c r="AL342" s="1">
        <f>COUNTIF(Tbl_Precio_Techo[EQUIPO REDES],Tbl_Precio_Techo[[#This Row],[EQUIPO REDES]])</f>
        <v>4</v>
      </c>
      <c r="AM342" s="1">
        <v>6260000</v>
      </c>
      <c r="AN342" s="1">
        <v>12406533.5</v>
      </c>
      <c r="AO342" s="1">
        <v>6260000</v>
      </c>
      <c r="AP342" s="1">
        <v>12406533.5</v>
      </c>
      <c r="AQ342" s="1">
        <f>Tbl_Precio_Techo[[#This Row],[PT INSTALACION / EQUIPO]]</f>
        <v>6260000</v>
      </c>
      <c r="AR342" s="1">
        <f>Tbl_Precio_Techo[[#This Row],[PT VR UN MENSUAL IVA]]</f>
        <v>12406533.5</v>
      </c>
    </row>
    <row r="343" spans="28:44" x14ac:dyDescent="0.25">
      <c r="AB343" s="1" t="s">
        <v>175</v>
      </c>
      <c r="AC343" s="1" t="s">
        <v>176</v>
      </c>
      <c r="AD343" s="1">
        <v>6260000</v>
      </c>
      <c r="AE343" s="1">
        <v>26067953.140000001</v>
      </c>
      <c r="AF343" s="1">
        <v>3</v>
      </c>
      <c r="AG343" s="1" t="str">
        <f>Tbl_Precio_Techo[[#This Row],[Zona]]&amp;"/"&amp;Tbl_Precio_Techo[[#This Row],[Item]]</f>
        <v>3/4.5</v>
      </c>
      <c r="AH343" s="1" t="s">
        <v>175</v>
      </c>
      <c r="AI343" s="1" t="s">
        <v>175</v>
      </c>
      <c r="AJ343" s="1" t="s">
        <v>35</v>
      </c>
      <c r="AL343" s="1">
        <f>COUNTIF(Tbl_Precio_Techo[EQUIPO REDES],Tbl_Precio_Techo[[#This Row],[EQUIPO REDES]])</f>
        <v>4</v>
      </c>
      <c r="AM343" s="1">
        <v>6260000</v>
      </c>
      <c r="AN343" s="1">
        <v>26067953.140000001</v>
      </c>
      <c r="AO343" s="1">
        <v>6260000</v>
      </c>
      <c r="AP343" s="1">
        <v>26067953.140000001</v>
      </c>
      <c r="AQ343" s="1">
        <f>Tbl_Precio_Techo[[#This Row],[PT INSTALACION / EQUIPO]]</f>
        <v>6260000</v>
      </c>
      <c r="AR343" s="1">
        <f>Tbl_Precio_Techo[[#This Row],[PT VR UN MENSUAL IVA]]</f>
        <v>26067953.140000001</v>
      </c>
    </row>
    <row r="344" spans="28:44" x14ac:dyDescent="0.25">
      <c r="AB344" s="1" t="s">
        <v>177</v>
      </c>
      <c r="AC344" s="1" t="s">
        <v>178</v>
      </c>
      <c r="AD344" s="1">
        <v>806700</v>
      </c>
      <c r="AE344" s="1">
        <v>859986.23666666669</v>
      </c>
      <c r="AF344" s="1">
        <v>3</v>
      </c>
      <c r="AG344" s="1" t="str">
        <f>Tbl_Precio_Techo[[#This Row],[Zona]]&amp;"/"&amp;Tbl_Precio_Techo[[#This Row],[Item]]</f>
        <v>3/5.1</v>
      </c>
      <c r="AH344" s="1" t="s">
        <v>177</v>
      </c>
      <c r="AI344" s="1" t="s">
        <v>177</v>
      </c>
      <c r="AJ344" s="1" t="s">
        <v>35</v>
      </c>
      <c r="AL344" s="1">
        <f>COUNTIF(Tbl_Precio_Techo[EQUIPO REDES],Tbl_Precio_Techo[[#This Row],[EQUIPO REDES]])</f>
        <v>4</v>
      </c>
      <c r="AM344" s="1">
        <v>806700</v>
      </c>
      <c r="AN344" s="1">
        <v>859986.23666666669</v>
      </c>
      <c r="AO344" s="1">
        <v>806700</v>
      </c>
      <c r="AP344" s="1">
        <v>859986.23666666669</v>
      </c>
      <c r="AQ344" s="1">
        <f>Tbl_Precio_Techo[[#This Row],[PT INSTALACION / EQUIPO]]</f>
        <v>806700</v>
      </c>
      <c r="AR344" s="1">
        <f>Tbl_Precio_Techo[[#This Row],[PT VR UN MENSUAL IVA]]</f>
        <v>859986.23666666669</v>
      </c>
    </row>
    <row r="345" spans="28:44" x14ac:dyDescent="0.25">
      <c r="AB345" s="1" t="s">
        <v>179</v>
      </c>
      <c r="AC345" s="1" t="s">
        <v>39</v>
      </c>
      <c r="AD345" s="1">
        <v>806700</v>
      </c>
      <c r="AE345" s="1">
        <v>1552735.3333333333</v>
      </c>
      <c r="AF345" s="1">
        <v>3</v>
      </c>
      <c r="AG345" s="1" t="str">
        <f>Tbl_Precio_Techo[[#This Row],[Zona]]&amp;"/"&amp;Tbl_Precio_Techo[[#This Row],[Item]]</f>
        <v>3/5.2</v>
      </c>
      <c r="AH345" s="1" t="s">
        <v>179</v>
      </c>
      <c r="AI345" s="1" t="s">
        <v>179</v>
      </c>
      <c r="AJ345" s="1" t="s">
        <v>35</v>
      </c>
      <c r="AL345" s="1">
        <f>COUNTIF(Tbl_Precio_Techo[EQUIPO REDES],Tbl_Precio_Techo[[#This Row],[EQUIPO REDES]])</f>
        <v>4</v>
      </c>
      <c r="AM345" s="1">
        <v>806700</v>
      </c>
      <c r="AN345" s="1">
        <v>1552735.3333333333</v>
      </c>
      <c r="AO345" s="1">
        <v>806700</v>
      </c>
      <c r="AP345" s="1">
        <v>1552735.3333333333</v>
      </c>
      <c r="AQ345" s="1">
        <f>Tbl_Precio_Techo[[#This Row],[PT INSTALACION / EQUIPO]]</f>
        <v>806700</v>
      </c>
      <c r="AR345" s="1">
        <f>Tbl_Precio_Techo[[#This Row],[PT VR UN MENSUAL IVA]]</f>
        <v>1552735.3333333333</v>
      </c>
    </row>
    <row r="346" spans="28:44" x14ac:dyDescent="0.25">
      <c r="AB346" s="1" t="s">
        <v>180</v>
      </c>
      <c r="AC346" s="1" t="s">
        <v>181</v>
      </c>
      <c r="AD346" s="1">
        <v>806700</v>
      </c>
      <c r="AE346" s="1">
        <v>1076579.3333333333</v>
      </c>
      <c r="AF346" s="1">
        <v>3</v>
      </c>
      <c r="AG346" s="1" t="str">
        <f>Tbl_Precio_Techo[[#This Row],[Zona]]&amp;"/"&amp;Tbl_Precio_Techo[[#This Row],[Item]]</f>
        <v>3/5.3</v>
      </c>
      <c r="AH346" s="1" t="s">
        <v>180</v>
      </c>
      <c r="AI346" s="1" t="s">
        <v>180</v>
      </c>
      <c r="AJ346" s="1" t="s">
        <v>35</v>
      </c>
      <c r="AL346" s="1">
        <f>COUNTIF(Tbl_Precio_Techo[EQUIPO REDES],Tbl_Precio_Techo[[#This Row],[EQUIPO REDES]])</f>
        <v>4</v>
      </c>
      <c r="AM346" s="1">
        <v>806700</v>
      </c>
      <c r="AN346" s="1">
        <v>1076579.3333333333</v>
      </c>
      <c r="AO346" s="1">
        <v>806700</v>
      </c>
      <c r="AP346" s="1">
        <v>1076579.3333333333</v>
      </c>
      <c r="AQ346" s="1">
        <f>Tbl_Precio_Techo[[#This Row],[PT INSTALACION / EQUIPO]]</f>
        <v>806700</v>
      </c>
      <c r="AR346" s="1">
        <f>Tbl_Precio_Techo[[#This Row],[PT VR UN MENSUAL IVA]]</f>
        <v>1076579.3333333333</v>
      </c>
    </row>
    <row r="347" spans="28:44" x14ac:dyDescent="0.25">
      <c r="AB347" s="1" t="s">
        <v>35</v>
      </c>
      <c r="AC347" s="1" t="s">
        <v>182</v>
      </c>
      <c r="AD347" s="1">
        <v>806700</v>
      </c>
      <c r="AE347" s="1">
        <v>1442451.5</v>
      </c>
      <c r="AF347" s="1">
        <v>3</v>
      </c>
      <c r="AG347" s="1" t="str">
        <f>Tbl_Precio_Techo[[#This Row],[Zona]]&amp;"/"&amp;Tbl_Precio_Techo[[#This Row],[Item]]</f>
        <v>3/</v>
      </c>
      <c r="AH347" s="1" t="s">
        <v>183</v>
      </c>
      <c r="AI347" s="1" t="s">
        <v>35</v>
      </c>
      <c r="AJ347" s="1" t="s">
        <v>63</v>
      </c>
      <c r="AL347" s="1">
        <f>COUNTIF(Tbl_Precio_Techo[EQUIPO REDES],Tbl_Precio_Techo[[#This Row],[EQUIPO REDES]])</f>
        <v>4</v>
      </c>
      <c r="AM347" s="1">
        <v>806700</v>
      </c>
      <c r="AN347" s="1">
        <v>1442451.5</v>
      </c>
      <c r="AO347" s="1">
        <v>806700</v>
      </c>
      <c r="AP347" s="1">
        <v>1442451.5</v>
      </c>
      <c r="AQ347" s="1">
        <f>Tbl_Precio_Techo[[#This Row],[PT INSTALACION / EQUIPO]]</f>
        <v>806700</v>
      </c>
      <c r="AR347" s="1">
        <f>Tbl_Precio_Techo[[#This Row],[PT VR UN MENSUAL IVA]]</f>
        <v>1442451.5</v>
      </c>
    </row>
    <row r="348" spans="28:44" x14ac:dyDescent="0.25">
      <c r="AB348" s="1" t="s">
        <v>183</v>
      </c>
      <c r="AC348" s="1" t="s">
        <v>184</v>
      </c>
      <c r="AD348" s="1">
        <v>806700</v>
      </c>
      <c r="AE348" s="1">
        <v>1730158.2166666668</v>
      </c>
      <c r="AF348" s="1">
        <v>3</v>
      </c>
      <c r="AG348" s="1" t="str">
        <f>Tbl_Precio_Techo[[#This Row],[Zona]]&amp;"/"&amp;Tbl_Precio_Techo[[#This Row],[Item]]</f>
        <v>3/5.4</v>
      </c>
      <c r="AH348" s="1" t="s">
        <v>185</v>
      </c>
      <c r="AI348" s="1" t="s">
        <v>183</v>
      </c>
      <c r="AJ348" s="1" t="s">
        <v>35</v>
      </c>
      <c r="AL348" s="1">
        <f>COUNTIF(Tbl_Precio_Techo[EQUIPO REDES],Tbl_Precio_Techo[[#This Row],[EQUIPO REDES]])</f>
        <v>4</v>
      </c>
      <c r="AM348" s="1">
        <v>806700</v>
      </c>
      <c r="AN348" s="1">
        <v>1730158.2166666668</v>
      </c>
      <c r="AO348" s="1">
        <v>806700</v>
      </c>
      <c r="AP348" s="1">
        <v>1730158.2166666668</v>
      </c>
      <c r="AQ348" s="1">
        <f>Tbl_Precio_Techo[[#This Row],[PT INSTALACION / EQUIPO]]</f>
        <v>806700</v>
      </c>
      <c r="AR348" s="1">
        <f>Tbl_Precio_Techo[[#This Row],[PT VR UN MENSUAL IVA]]</f>
        <v>1730158.2166666668</v>
      </c>
    </row>
    <row r="349" spans="28:44" x14ac:dyDescent="0.25">
      <c r="AB349" s="1" t="s">
        <v>185</v>
      </c>
      <c r="AC349" s="1" t="s">
        <v>186</v>
      </c>
      <c r="AD349" s="1">
        <v>806700</v>
      </c>
      <c r="AE349" s="1">
        <v>1215829.2166666666</v>
      </c>
      <c r="AF349" s="1">
        <v>3</v>
      </c>
      <c r="AG349" s="1" t="str">
        <f>Tbl_Precio_Techo[[#This Row],[Zona]]&amp;"/"&amp;Tbl_Precio_Techo[[#This Row],[Item]]</f>
        <v>3/5.5</v>
      </c>
      <c r="AH349" s="1" t="s">
        <v>187</v>
      </c>
      <c r="AI349" s="1" t="s">
        <v>185</v>
      </c>
      <c r="AJ349" s="1" t="s">
        <v>35</v>
      </c>
      <c r="AL349" s="1">
        <f>COUNTIF(Tbl_Precio_Techo[EQUIPO REDES],Tbl_Precio_Techo[[#This Row],[EQUIPO REDES]])</f>
        <v>4</v>
      </c>
      <c r="AM349" s="1">
        <v>806700</v>
      </c>
      <c r="AN349" s="1">
        <v>1215829.2166666666</v>
      </c>
      <c r="AO349" s="1">
        <v>806700</v>
      </c>
      <c r="AP349" s="1">
        <v>1215829.2166666666</v>
      </c>
      <c r="AQ349" s="1">
        <f>Tbl_Precio_Techo[[#This Row],[PT INSTALACION / EQUIPO]]</f>
        <v>806700</v>
      </c>
      <c r="AR349" s="1">
        <f>Tbl_Precio_Techo[[#This Row],[PT VR UN MENSUAL IVA]]</f>
        <v>1215829.2166666666</v>
      </c>
    </row>
    <row r="350" spans="28:44" x14ac:dyDescent="0.25">
      <c r="AB350" s="1" t="s">
        <v>35</v>
      </c>
      <c r="AC350" s="1" t="s">
        <v>188</v>
      </c>
      <c r="AD350" s="1">
        <v>806700</v>
      </c>
      <c r="AE350" s="1">
        <v>1634130.3333333333</v>
      </c>
      <c r="AF350" s="1">
        <v>3</v>
      </c>
      <c r="AG350" s="1" t="str">
        <f>Tbl_Precio_Techo[[#This Row],[Zona]]&amp;"/"&amp;Tbl_Precio_Techo[[#This Row],[Item]]</f>
        <v>3/</v>
      </c>
      <c r="AH350" s="1" t="s">
        <v>189</v>
      </c>
      <c r="AI350" s="1" t="s">
        <v>35</v>
      </c>
      <c r="AJ350" s="1" t="s">
        <v>63</v>
      </c>
      <c r="AL350" s="1">
        <f>COUNTIF(Tbl_Precio_Techo[EQUIPO REDES],Tbl_Precio_Techo[[#This Row],[EQUIPO REDES]])</f>
        <v>4</v>
      </c>
      <c r="AM350" s="1">
        <v>806700</v>
      </c>
      <c r="AN350" s="1">
        <v>1634130.3333333333</v>
      </c>
      <c r="AO350" s="1">
        <v>806700</v>
      </c>
      <c r="AP350" s="1">
        <v>1634130.3333333333</v>
      </c>
      <c r="AQ350" s="1">
        <f>Tbl_Precio_Techo[[#This Row],[PT INSTALACION / EQUIPO]]</f>
        <v>806700</v>
      </c>
      <c r="AR350" s="1">
        <f>Tbl_Precio_Techo[[#This Row],[PT VR UN MENSUAL IVA]]</f>
        <v>1634130.3333333333</v>
      </c>
    </row>
    <row r="351" spans="28:44" x14ac:dyDescent="0.25">
      <c r="AB351" s="1" t="s">
        <v>187</v>
      </c>
      <c r="AC351" s="1" t="s">
        <v>42</v>
      </c>
      <c r="AD351" s="1">
        <v>806700</v>
      </c>
      <c r="AE351" s="1">
        <v>2289991.3333333335</v>
      </c>
      <c r="AF351" s="1">
        <v>3</v>
      </c>
      <c r="AG351" s="1" t="str">
        <f>Tbl_Precio_Techo[[#This Row],[Zona]]&amp;"/"&amp;Tbl_Precio_Techo[[#This Row],[Item]]</f>
        <v>3/5.6</v>
      </c>
      <c r="AH351" s="1" t="s">
        <v>190</v>
      </c>
      <c r="AI351" s="1" t="s">
        <v>187</v>
      </c>
      <c r="AJ351" s="1" t="s">
        <v>35</v>
      </c>
      <c r="AL351" s="1">
        <f>COUNTIF(Tbl_Precio_Techo[EQUIPO REDES],Tbl_Precio_Techo[[#This Row],[EQUIPO REDES]])</f>
        <v>4</v>
      </c>
      <c r="AM351" s="1">
        <v>806700</v>
      </c>
      <c r="AN351" s="1">
        <v>2289991.3333333335</v>
      </c>
      <c r="AO351" s="1">
        <v>806700</v>
      </c>
      <c r="AP351" s="1">
        <v>2289991.3333333335</v>
      </c>
      <c r="AQ351" s="1">
        <f>Tbl_Precio_Techo[[#This Row],[PT INSTALACION / EQUIPO]]</f>
        <v>806700</v>
      </c>
      <c r="AR351" s="1">
        <f>Tbl_Precio_Techo[[#This Row],[PT VR UN MENSUAL IVA]]</f>
        <v>2289991.3333333335</v>
      </c>
    </row>
    <row r="352" spans="28:44" x14ac:dyDescent="0.25">
      <c r="AB352" s="1" t="s">
        <v>189</v>
      </c>
      <c r="AC352" s="1" t="s">
        <v>191</v>
      </c>
      <c r="AD352" s="1">
        <v>806700</v>
      </c>
      <c r="AE352" s="1">
        <v>1684522.3333333333</v>
      </c>
      <c r="AF352" s="1">
        <v>3</v>
      </c>
      <c r="AG352" s="1" t="str">
        <f>Tbl_Precio_Techo[[#This Row],[Zona]]&amp;"/"&amp;Tbl_Precio_Techo[[#This Row],[Item]]</f>
        <v>3/5.7</v>
      </c>
      <c r="AH352" s="1" t="s">
        <v>192</v>
      </c>
      <c r="AI352" s="1" t="s">
        <v>189</v>
      </c>
      <c r="AJ352" s="1" t="s">
        <v>35</v>
      </c>
      <c r="AL352" s="1">
        <f>COUNTIF(Tbl_Precio_Techo[EQUIPO REDES],Tbl_Precio_Techo[[#This Row],[EQUIPO REDES]])</f>
        <v>4</v>
      </c>
      <c r="AM352" s="1">
        <v>806700</v>
      </c>
      <c r="AN352" s="1">
        <v>1684522.3333333333</v>
      </c>
      <c r="AO352" s="1">
        <v>806700</v>
      </c>
      <c r="AP352" s="1">
        <v>1684522.3333333333</v>
      </c>
      <c r="AQ352" s="1">
        <f>Tbl_Precio_Techo[[#This Row],[PT INSTALACION / EQUIPO]]</f>
        <v>806700</v>
      </c>
      <c r="AR352" s="1">
        <f>Tbl_Precio_Techo[[#This Row],[PT VR UN MENSUAL IVA]]</f>
        <v>1684522.3333333333</v>
      </c>
    </row>
    <row r="353" spans="28:45" x14ac:dyDescent="0.25">
      <c r="AB353" s="1" t="s">
        <v>35</v>
      </c>
      <c r="AC353" s="1" t="s">
        <v>193</v>
      </c>
      <c r="AD353" s="1">
        <v>806700</v>
      </c>
      <c r="AE353" s="1">
        <v>2339216.0233333334</v>
      </c>
      <c r="AF353" s="1">
        <v>3</v>
      </c>
      <c r="AG353" s="1" t="str">
        <f>Tbl_Precio_Techo[[#This Row],[Zona]]&amp;"/"&amp;Tbl_Precio_Techo[[#This Row],[Item]]</f>
        <v>3/</v>
      </c>
      <c r="AH353" s="1" t="s">
        <v>194</v>
      </c>
      <c r="AI353" s="1" t="s">
        <v>35</v>
      </c>
      <c r="AJ353" s="1" t="s">
        <v>63</v>
      </c>
      <c r="AL353" s="1">
        <f>COUNTIF(Tbl_Precio_Techo[EQUIPO REDES],Tbl_Precio_Techo[[#This Row],[EQUIPO REDES]])</f>
        <v>4</v>
      </c>
      <c r="AM353" s="1">
        <v>806700</v>
      </c>
      <c r="AN353" s="1">
        <v>2339216.0233333334</v>
      </c>
      <c r="AO353" s="1">
        <v>806700</v>
      </c>
      <c r="AP353" s="1">
        <v>2339216.0233333334</v>
      </c>
      <c r="AQ353" s="1">
        <f>Tbl_Precio_Techo[[#This Row],[PT INSTALACION / EQUIPO]]</f>
        <v>806700</v>
      </c>
      <c r="AR353" s="1">
        <f>Tbl_Precio_Techo[[#This Row],[PT VR UN MENSUAL IVA]]</f>
        <v>2339216.0233333334</v>
      </c>
    </row>
    <row r="354" spans="28:45" x14ac:dyDescent="0.25">
      <c r="AB354" s="1" t="s">
        <v>190</v>
      </c>
      <c r="AC354" s="1" t="s">
        <v>68</v>
      </c>
      <c r="AD354" s="1">
        <v>971900</v>
      </c>
      <c r="AE354" s="1">
        <v>3055796</v>
      </c>
      <c r="AF354" s="1">
        <v>3</v>
      </c>
      <c r="AG354" s="1" t="str">
        <f>Tbl_Precio_Techo[[#This Row],[Zona]]&amp;"/"&amp;Tbl_Precio_Techo[[#This Row],[Item]]</f>
        <v>3/5.8</v>
      </c>
      <c r="AH354" s="1" t="s">
        <v>195</v>
      </c>
      <c r="AI354" s="1" t="s">
        <v>190</v>
      </c>
      <c r="AJ354" s="1" t="s">
        <v>35</v>
      </c>
      <c r="AL354" s="1">
        <f>COUNTIF(Tbl_Precio_Techo[EQUIPO REDES],Tbl_Precio_Techo[[#This Row],[EQUIPO REDES]])</f>
        <v>4</v>
      </c>
      <c r="AM354" s="1">
        <v>971900</v>
      </c>
      <c r="AN354" s="1">
        <v>3055796</v>
      </c>
      <c r="AO354" s="1">
        <v>971900</v>
      </c>
      <c r="AP354" s="1">
        <v>3055796</v>
      </c>
      <c r="AQ354" s="1">
        <f>Tbl_Precio_Techo[[#This Row],[PT INSTALACION / EQUIPO]]</f>
        <v>971900</v>
      </c>
      <c r="AR354" s="1">
        <f>Tbl_Precio_Techo[[#This Row],[PT VR UN MENSUAL IVA]]</f>
        <v>3055796</v>
      </c>
    </row>
    <row r="355" spans="28:45" x14ac:dyDescent="0.25">
      <c r="AB355" s="1" t="s">
        <v>192</v>
      </c>
      <c r="AC355" s="1" t="s">
        <v>196</v>
      </c>
      <c r="AD355" s="1">
        <v>971900</v>
      </c>
      <c r="AE355" s="1">
        <v>1264635.5</v>
      </c>
      <c r="AF355" s="1">
        <v>3</v>
      </c>
      <c r="AG355" s="1" t="str">
        <f>Tbl_Precio_Techo[[#This Row],[Zona]]&amp;"/"&amp;Tbl_Precio_Techo[[#This Row],[Item]]</f>
        <v>3/5.9</v>
      </c>
      <c r="AH355" s="1" t="s">
        <v>197</v>
      </c>
      <c r="AI355" s="1" t="s">
        <v>192</v>
      </c>
      <c r="AJ355" s="1" t="s">
        <v>35</v>
      </c>
      <c r="AL355" s="1">
        <f>COUNTIF(Tbl_Precio_Techo[EQUIPO REDES],Tbl_Precio_Techo[[#This Row],[EQUIPO REDES]])</f>
        <v>4</v>
      </c>
      <c r="AM355" s="1">
        <v>971900</v>
      </c>
      <c r="AN355" s="1">
        <v>1264635.5</v>
      </c>
      <c r="AO355" s="1">
        <v>971900</v>
      </c>
      <c r="AP355" s="1">
        <v>1264635.5</v>
      </c>
      <c r="AQ355" s="1">
        <f>Tbl_Precio_Techo[[#This Row],[PT INSTALACION / EQUIPO]]</f>
        <v>971900</v>
      </c>
      <c r="AR355" s="1">
        <f>Tbl_Precio_Techo[[#This Row],[PT VR UN MENSUAL IVA]]</f>
        <v>1264635.5</v>
      </c>
    </row>
    <row r="356" spans="28:45" x14ac:dyDescent="0.25">
      <c r="AB356" s="1" t="s">
        <v>35</v>
      </c>
      <c r="AC356" s="1" t="s">
        <v>198</v>
      </c>
      <c r="AD356" s="1">
        <v>901700</v>
      </c>
      <c r="AE356" s="1">
        <v>2170407</v>
      </c>
      <c r="AF356" s="1">
        <v>3</v>
      </c>
      <c r="AG356" s="1" t="str">
        <f>Tbl_Precio_Techo[[#This Row],[Zona]]&amp;"/"&amp;Tbl_Precio_Techo[[#This Row],[Item]]</f>
        <v>3/</v>
      </c>
      <c r="AH356" s="1" t="s">
        <v>199</v>
      </c>
      <c r="AI356" s="1" t="s">
        <v>35</v>
      </c>
      <c r="AJ356" s="1" t="s">
        <v>63</v>
      </c>
      <c r="AL356" s="1">
        <f>COUNTIF(Tbl_Precio_Techo[EQUIPO REDES],Tbl_Precio_Techo[[#This Row],[EQUIPO REDES]])</f>
        <v>4</v>
      </c>
      <c r="AM356" s="1">
        <v>901700</v>
      </c>
      <c r="AN356" s="1">
        <v>2170407</v>
      </c>
      <c r="AO356" s="1">
        <v>901700</v>
      </c>
      <c r="AP356" s="1">
        <v>2170407</v>
      </c>
      <c r="AQ356" s="1">
        <f>Tbl_Precio_Techo[[#This Row],[PT INSTALACION / EQUIPO]]</f>
        <v>901700</v>
      </c>
      <c r="AR356" s="1">
        <f>Tbl_Precio_Techo[[#This Row],[PT VR UN MENSUAL IVA]]</f>
        <v>2170407</v>
      </c>
    </row>
    <row r="357" spans="28:45" x14ac:dyDescent="0.25">
      <c r="AB357" s="1" t="s">
        <v>194</v>
      </c>
      <c r="AC357" s="1" t="s">
        <v>200</v>
      </c>
      <c r="AD357" s="1">
        <v>806700</v>
      </c>
      <c r="AE357" s="1">
        <v>3584407.0333333332</v>
      </c>
      <c r="AF357" s="1">
        <v>3</v>
      </c>
      <c r="AG357" s="1" t="str">
        <f>Tbl_Precio_Techo[[#This Row],[Zona]]&amp;"/"&amp;Tbl_Precio_Techo[[#This Row],[Item]]</f>
        <v>3/5.10</v>
      </c>
      <c r="AH357" s="1" t="s">
        <v>201</v>
      </c>
      <c r="AI357" s="1" t="s">
        <v>194</v>
      </c>
      <c r="AJ357" s="1" t="s">
        <v>35</v>
      </c>
      <c r="AL357" s="1">
        <f>COUNTIF(Tbl_Precio_Techo[EQUIPO REDES],Tbl_Precio_Techo[[#This Row],[EQUIPO REDES]])</f>
        <v>4</v>
      </c>
      <c r="AM357" s="1">
        <v>806700</v>
      </c>
      <c r="AN357" s="1">
        <v>3584407.0333333332</v>
      </c>
      <c r="AO357" s="1">
        <v>806700</v>
      </c>
      <c r="AP357" s="1">
        <v>3584407.0333333332</v>
      </c>
      <c r="AQ357" s="1">
        <f>Tbl_Precio_Techo[[#This Row],[PT INSTALACION / EQUIPO]]</f>
        <v>806700</v>
      </c>
      <c r="AR357" s="1">
        <f>Tbl_Precio_Techo[[#This Row],[PT VR UN MENSUAL IVA]]</f>
        <v>3584407.0333333332</v>
      </c>
    </row>
    <row r="358" spans="28:45" x14ac:dyDescent="0.25">
      <c r="AB358" s="1" t="s">
        <v>195</v>
      </c>
      <c r="AC358" s="1" t="s">
        <v>72</v>
      </c>
      <c r="AD358" s="1">
        <v>806700</v>
      </c>
      <c r="AE358" s="1">
        <v>6514530.8999999994</v>
      </c>
      <c r="AF358" s="1">
        <v>3</v>
      </c>
      <c r="AG358" s="1" t="str">
        <f>Tbl_Precio_Techo[[#This Row],[Zona]]&amp;"/"&amp;Tbl_Precio_Techo[[#This Row],[Item]]</f>
        <v>3/5.11</v>
      </c>
      <c r="AH358" s="1" t="s">
        <v>202</v>
      </c>
      <c r="AI358" s="1" t="s">
        <v>195</v>
      </c>
      <c r="AJ358" s="1" t="s">
        <v>35</v>
      </c>
      <c r="AL358" s="1">
        <f>COUNTIF(Tbl_Precio_Techo[EQUIPO REDES],Tbl_Precio_Techo[[#This Row],[EQUIPO REDES]])</f>
        <v>4</v>
      </c>
      <c r="AM358" s="1">
        <v>806700</v>
      </c>
      <c r="AN358" s="1">
        <v>6514530.8999999994</v>
      </c>
      <c r="AO358" s="1">
        <v>806700</v>
      </c>
      <c r="AP358" s="1">
        <v>6514530.8999999994</v>
      </c>
      <c r="AQ358" s="1">
        <f>Tbl_Precio_Techo[[#This Row],[PT INSTALACION / EQUIPO]]</f>
        <v>806700</v>
      </c>
      <c r="AR358" s="1">
        <f>Tbl_Precio_Techo[[#This Row],[PT VR UN MENSUAL IVA]]</f>
        <v>6514530.8999999994</v>
      </c>
    </row>
    <row r="359" spans="28:45" x14ac:dyDescent="0.25">
      <c r="AB359" s="1" t="s">
        <v>197</v>
      </c>
      <c r="AC359" s="1" t="s">
        <v>203</v>
      </c>
      <c r="AD359" s="1">
        <v>806700</v>
      </c>
      <c r="AE359" s="1">
        <v>4363108.2333333334</v>
      </c>
      <c r="AF359" s="1">
        <v>3</v>
      </c>
      <c r="AG359" s="1" t="str">
        <f>Tbl_Precio_Techo[[#This Row],[Zona]]&amp;"/"&amp;Tbl_Precio_Techo[[#This Row],[Item]]</f>
        <v>3/5.12</v>
      </c>
      <c r="AH359" s="1" t="s">
        <v>204</v>
      </c>
      <c r="AI359" s="1" t="s">
        <v>197</v>
      </c>
      <c r="AJ359" s="1" t="s">
        <v>35</v>
      </c>
      <c r="AL359" s="1">
        <f>COUNTIF(Tbl_Precio_Techo[EQUIPO REDES],Tbl_Precio_Techo[[#This Row],[EQUIPO REDES]])</f>
        <v>4</v>
      </c>
      <c r="AM359" s="1">
        <v>806700</v>
      </c>
      <c r="AN359" s="1">
        <v>4363108.2333333334</v>
      </c>
      <c r="AO359" s="1">
        <v>806700</v>
      </c>
      <c r="AP359" s="1">
        <v>4363108.2333333334</v>
      </c>
      <c r="AQ359" s="1">
        <f>Tbl_Precio_Techo[[#This Row],[PT INSTALACION / EQUIPO]]</f>
        <v>806700</v>
      </c>
      <c r="AR359" s="1">
        <f>Tbl_Precio_Techo[[#This Row],[PT VR UN MENSUAL IVA]]</f>
        <v>4363108.2333333334</v>
      </c>
    </row>
    <row r="360" spans="28:45" x14ac:dyDescent="0.25">
      <c r="AB360" s="1" t="s">
        <v>35</v>
      </c>
      <c r="AC360" s="1" t="s">
        <v>205</v>
      </c>
      <c r="AD360" s="1">
        <v>806700</v>
      </c>
      <c r="AE360" s="1">
        <v>5113696.666666667</v>
      </c>
      <c r="AF360" s="1">
        <v>3</v>
      </c>
      <c r="AG360" s="1" t="str">
        <f>Tbl_Precio_Techo[[#This Row],[Zona]]&amp;"/"&amp;Tbl_Precio_Techo[[#This Row],[Item]]</f>
        <v>3/</v>
      </c>
      <c r="AH360" s="1" t="s">
        <v>206</v>
      </c>
      <c r="AI360" s="1" t="s">
        <v>35</v>
      </c>
      <c r="AJ360" s="1" t="s">
        <v>63</v>
      </c>
      <c r="AL360" s="1">
        <f>COUNTIF(Tbl_Precio_Techo[EQUIPO REDES],Tbl_Precio_Techo[[#This Row],[EQUIPO REDES]])</f>
        <v>4</v>
      </c>
      <c r="AM360" s="1">
        <v>806700</v>
      </c>
      <c r="AN360" s="1">
        <v>5113696.666666667</v>
      </c>
      <c r="AO360" s="1">
        <v>806700</v>
      </c>
      <c r="AP360" s="1">
        <v>5113696.666666667</v>
      </c>
      <c r="AQ360" s="1">
        <f>Tbl_Precio_Techo[[#This Row],[PT INSTALACION / EQUIPO]]</f>
        <v>806700</v>
      </c>
      <c r="AR360" s="1">
        <f>Tbl_Precio_Techo[[#This Row],[PT VR UN MENSUAL IVA]]</f>
        <v>5113696.666666667</v>
      </c>
    </row>
    <row r="361" spans="28:45" x14ac:dyDescent="0.25">
      <c r="AB361" s="1" t="s">
        <v>199</v>
      </c>
      <c r="AC361" s="1" t="s">
        <v>75</v>
      </c>
      <c r="AD361" s="1">
        <v>971900</v>
      </c>
      <c r="AE361" s="1">
        <v>9521911.4566666652</v>
      </c>
      <c r="AF361" s="1">
        <v>3</v>
      </c>
      <c r="AG361" s="1" t="str">
        <f>Tbl_Precio_Techo[[#This Row],[Zona]]&amp;"/"&amp;Tbl_Precio_Techo[[#This Row],[Item]]</f>
        <v>3/5.13</v>
      </c>
      <c r="AH361" s="1" t="s">
        <v>207</v>
      </c>
      <c r="AI361" s="1" t="s">
        <v>199</v>
      </c>
      <c r="AJ361" s="1" t="s">
        <v>35</v>
      </c>
      <c r="AL361" s="1">
        <f>COUNTIF(Tbl_Precio_Techo[EQUIPO REDES],Tbl_Precio_Techo[[#This Row],[EQUIPO REDES]])</f>
        <v>4</v>
      </c>
      <c r="AM361" s="1">
        <v>971900</v>
      </c>
      <c r="AN361" s="1">
        <v>9521911.4566666652</v>
      </c>
      <c r="AO361" s="1">
        <v>971900</v>
      </c>
      <c r="AP361" s="1">
        <v>9521911.4566666652</v>
      </c>
      <c r="AQ361" s="1">
        <f>Tbl_Precio_Techo[[#This Row],[PT INSTALACION / EQUIPO]]</f>
        <v>971900</v>
      </c>
      <c r="AR361" s="1">
        <f>Tbl_Precio_Techo[[#This Row],[PT VR UN MENSUAL IVA]]</f>
        <v>9521911.4566666652</v>
      </c>
    </row>
    <row r="362" spans="28:45" x14ac:dyDescent="0.25">
      <c r="AB362" s="1" t="s">
        <v>201</v>
      </c>
      <c r="AC362" s="1" t="s">
        <v>208</v>
      </c>
      <c r="AD362" s="1">
        <v>971900</v>
      </c>
      <c r="AE362" s="1">
        <v>5405400.79</v>
      </c>
      <c r="AF362" s="1">
        <v>3</v>
      </c>
      <c r="AG362" s="1" t="str">
        <f>Tbl_Precio_Techo[[#This Row],[Zona]]&amp;"/"&amp;Tbl_Precio_Techo[[#This Row],[Item]]</f>
        <v>3/5.14</v>
      </c>
      <c r="AH362" s="1" t="s">
        <v>209</v>
      </c>
      <c r="AI362" s="1" t="s">
        <v>201</v>
      </c>
      <c r="AJ362" s="1" t="s">
        <v>35</v>
      </c>
      <c r="AL362" s="1">
        <f>COUNTIF(Tbl_Precio_Techo[EQUIPO REDES],Tbl_Precio_Techo[[#This Row],[EQUIPO REDES]])</f>
        <v>4</v>
      </c>
      <c r="AM362" s="1">
        <v>971900</v>
      </c>
      <c r="AN362" s="1">
        <v>5405400.79</v>
      </c>
      <c r="AO362" s="1">
        <v>971900</v>
      </c>
      <c r="AP362" s="1">
        <v>5405400.79</v>
      </c>
      <c r="AQ362" s="1">
        <f>Tbl_Precio_Techo[[#This Row],[PT INSTALACION / EQUIPO]]</f>
        <v>971900</v>
      </c>
      <c r="AR362" s="1">
        <f>Tbl_Precio_Techo[[#This Row],[PT VR UN MENSUAL IVA]]</f>
        <v>5405400.79</v>
      </c>
    </row>
    <row r="363" spans="28:45" x14ac:dyDescent="0.25">
      <c r="AB363" s="1" t="s">
        <v>35</v>
      </c>
      <c r="AC363" s="1" t="s">
        <v>210</v>
      </c>
      <c r="AD363" s="1">
        <v>901700</v>
      </c>
      <c r="AE363" s="1">
        <v>6890876</v>
      </c>
      <c r="AF363" s="1">
        <v>3</v>
      </c>
      <c r="AG363" s="1" t="str">
        <f>Tbl_Precio_Techo[[#This Row],[Zona]]&amp;"/"&amp;Tbl_Precio_Techo[[#This Row],[Item]]</f>
        <v>3/</v>
      </c>
      <c r="AH363" s="1" t="s">
        <v>211</v>
      </c>
      <c r="AI363" s="1" t="s">
        <v>35</v>
      </c>
      <c r="AJ363" s="1" t="s">
        <v>63</v>
      </c>
      <c r="AL363" s="1">
        <f>COUNTIF(Tbl_Precio_Techo[EQUIPO REDES],Tbl_Precio_Techo[[#This Row],[EQUIPO REDES]])</f>
        <v>4</v>
      </c>
      <c r="AM363" s="1">
        <v>901700</v>
      </c>
      <c r="AN363" s="1">
        <v>6890876</v>
      </c>
      <c r="AO363" s="1">
        <v>901700</v>
      </c>
      <c r="AP363" s="1">
        <v>6890876</v>
      </c>
      <c r="AQ363" s="1">
        <f>Tbl_Precio_Techo[[#This Row],[PT INSTALACION / EQUIPO]]</f>
        <v>901700</v>
      </c>
      <c r="AR363" s="1">
        <f>Tbl_Precio_Techo[[#This Row],[PT VR UN MENSUAL IVA]]</f>
        <v>6890876</v>
      </c>
    </row>
    <row r="364" spans="28:45" x14ac:dyDescent="0.25">
      <c r="AB364" s="1" t="s">
        <v>202</v>
      </c>
      <c r="AC364" s="1" t="s">
        <v>212</v>
      </c>
      <c r="AD364" s="1">
        <v>971900</v>
      </c>
      <c r="AE364" s="1">
        <v>15306454</v>
      </c>
      <c r="AF364" s="1">
        <v>3</v>
      </c>
      <c r="AG364" s="1" t="str">
        <f>Tbl_Precio_Techo[[#This Row],[Zona]]&amp;"/"&amp;Tbl_Precio_Techo[[#This Row],[Item]]</f>
        <v>3/5.15</v>
      </c>
      <c r="AH364" s="1" t="s">
        <v>213</v>
      </c>
      <c r="AI364" s="1" t="s">
        <v>202</v>
      </c>
      <c r="AJ364" s="1" t="s">
        <v>35</v>
      </c>
      <c r="AL364" s="1">
        <f>COUNTIF(Tbl_Precio_Techo[EQUIPO REDES],Tbl_Precio_Techo[[#This Row],[EQUIPO REDES]])</f>
        <v>4</v>
      </c>
      <c r="AM364" s="1">
        <v>971900</v>
      </c>
      <c r="AN364" s="1">
        <v>15306454</v>
      </c>
      <c r="AO364" s="1">
        <v>971900</v>
      </c>
      <c r="AP364" s="1">
        <v>15306454</v>
      </c>
      <c r="AQ364" s="1">
        <f>Tbl_Precio_Techo[[#This Row],[PT INSTALACION / EQUIPO]]</f>
        <v>971900</v>
      </c>
      <c r="AR364" s="1">
        <f>Tbl_Precio_Techo[[#This Row],[PT VR UN MENSUAL IVA]]</f>
        <v>15306454</v>
      </c>
    </row>
    <row r="365" spans="28:45" x14ac:dyDescent="0.25">
      <c r="AB365" s="1" t="s">
        <v>214</v>
      </c>
      <c r="AC365" s="1" t="s">
        <v>215</v>
      </c>
      <c r="AD365" s="1">
        <v>2000000</v>
      </c>
      <c r="AE365" s="1">
        <v>1343290.0233333332</v>
      </c>
      <c r="AF365" s="1">
        <v>3</v>
      </c>
      <c r="AG365" s="1" t="str">
        <f>Tbl_Precio_Techo[[#This Row],[Zona]]&amp;"/"&amp;Tbl_Precio_Techo[[#This Row],[Item]]</f>
        <v>3/6.1</v>
      </c>
      <c r="AH365" s="1" t="s">
        <v>214</v>
      </c>
      <c r="AI365" s="1" t="s">
        <v>214</v>
      </c>
      <c r="AJ365" s="1" t="s">
        <v>35</v>
      </c>
      <c r="AL365" s="1">
        <f>COUNTIF(Tbl_Precio_Techo[EQUIPO REDES],Tbl_Precio_Techo[[#This Row],[EQUIPO REDES]])</f>
        <v>4</v>
      </c>
      <c r="AM365" s="1">
        <v>2000000</v>
      </c>
      <c r="AN365" s="1">
        <v>1598515.0333333332</v>
      </c>
      <c r="AO365" s="1">
        <v>2000000</v>
      </c>
      <c r="AP365" s="1">
        <v>1343290.0233333332</v>
      </c>
      <c r="AQ365" s="1">
        <f>Tbl_Precio_Techo[[#This Row],[PT INSTALACION / EQUIPO]]</f>
        <v>2000000</v>
      </c>
      <c r="AR365" s="1">
        <f>Tbl_Precio_Techo[[#This Row],[PT VR UN MENSUAL IVA]]</f>
        <v>1343290.0233333332</v>
      </c>
      <c r="AS365" s="1" t="s">
        <v>243</v>
      </c>
    </row>
    <row r="366" spans="28:45" x14ac:dyDescent="0.25">
      <c r="AB366" s="1" t="s">
        <v>216</v>
      </c>
      <c r="AC366" s="1" t="s">
        <v>46</v>
      </c>
      <c r="AD366" s="1">
        <v>2000000</v>
      </c>
      <c r="AE366" s="1">
        <v>1489564.7366666666</v>
      </c>
      <c r="AF366" s="1">
        <v>3</v>
      </c>
      <c r="AG366" s="1" t="str">
        <f>Tbl_Precio_Techo[[#This Row],[Zona]]&amp;"/"&amp;Tbl_Precio_Techo[[#This Row],[Item]]</f>
        <v>3/6.2</v>
      </c>
      <c r="AH366" s="1" t="s">
        <v>216</v>
      </c>
      <c r="AI366" s="1" t="s">
        <v>216</v>
      </c>
      <c r="AJ366" s="1" t="s">
        <v>35</v>
      </c>
      <c r="AL366" s="1">
        <f>COUNTIF(Tbl_Precio_Techo[EQUIPO REDES],Tbl_Precio_Techo[[#This Row],[EQUIPO REDES]])</f>
        <v>4</v>
      </c>
      <c r="AM366" s="1">
        <v>2000000</v>
      </c>
      <c r="AN366" s="1">
        <v>1772582.0366666669</v>
      </c>
      <c r="AO366" s="1">
        <v>2000000</v>
      </c>
      <c r="AP366" s="1">
        <v>1489564.7366666666</v>
      </c>
      <c r="AQ366" s="1">
        <f>Tbl_Precio_Techo[[#This Row],[PT INSTALACION / EQUIPO]]</f>
        <v>2000000</v>
      </c>
      <c r="AR366" s="1">
        <f>Tbl_Precio_Techo[[#This Row],[PT VR UN MENSUAL IVA]]</f>
        <v>1489564.7366666666</v>
      </c>
      <c r="AS366" s="1" t="s">
        <v>243</v>
      </c>
    </row>
    <row r="367" spans="28:45" x14ac:dyDescent="0.25">
      <c r="AB367" s="1" t="s">
        <v>217</v>
      </c>
      <c r="AC367" s="1" t="s">
        <v>218</v>
      </c>
      <c r="AD367" s="1">
        <v>2000000</v>
      </c>
      <c r="AE367" s="1">
        <v>947389.625</v>
      </c>
      <c r="AF367" s="1">
        <v>3</v>
      </c>
      <c r="AG367" s="1" t="str">
        <f>Tbl_Precio_Techo[[#This Row],[Zona]]&amp;"/"&amp;Tbl_Precio_Techo[[#This Row],[Item]]</f>
        <v>3/6.3</v>
      </c>
      <c r="AH367" s="1" t="s">
        <v>217</v>
      </c>
      <c r="AI367" s="1" t="s">
        <v>217</v>
      </c>
      <c r="AJ367" s="1" t="s">
        <v>35</v>
      </c>
      <c r="AL367" s="1">
        <f>COUNTIF(Tbl_Precio_Techo[EQUIPO REDES],Tbl_Precio_Techo[[#This Row],[EQUIPO REDES]])</f>
        <v>4</v>
      </c>
      <c r="AM367" s="1">
        <v>2000000</v>
      </c>
      <c r="AN367" s="1">
        <v>1127393.77</v>
      </c>
      <c r="AO367" s="1">
        <v>2000000</v>
      </c>
      <c r="AP367" s="1">
        <v>947389.625</v>
      </c>
      <c r="AQ367" s="1">
        <f>Tbl_Precio_Techo[[#This Row],[PT INSTALACION / EQUIPO]]</f>
        <v>2000000</v>
      </c>
      <c r="AR367" s="1">
        <f>Tbl_Precio_Techo[[#This Row],[PT VR UN MENSUAL IVA]]</f>
        <v>947389.625</v>
      </c>
      <c r="AS367" s="1" t="s">
        <v>243</v>
      </c>
    </row>
    <row r="368" spans="28:45" x14ac:dyDescent="0.25">
      <c r="AB368" s="1" t="s">
        <v>219</v>
      </c>
      <c r="AC368" s="1" t="s">
        <v>50</v>
      </c>
      <c r="AD368" s="1">
        <v>2000000</v>
      </c>
      <c r="AE368" s="1">
        <v>1391269.5756422859</v>
      </c>
      <c r="AF368" s="1">
        <v>3</v>
      </c>
      <c r="AG368" s="1" t="str">
        <f>Tbl_Precio_Techo[[#This Row],[Zona]]&amp;"/"&amp;Tbl_Precio_Techo[[#This Row],[Item]]</f>
        <v>3/6.4</v>
      </c>
      <c r="AH368" s="1" t="s">
        <v>219</v>
      </c>
      <c r="AI368" s="1" t="s">
        <v>219</v>
      </c>
      <c r="AJ368" s="1" t="s">
        <v>35</v>
      </c>
      <c r="AL368" s="1">
        <f>COUNTIF(Tbl_Precio_Techo[EQUIPO REDES],Tbl_Precio_Techo[[#This Row],[EQUIPO REDES]])</f>
        <v>4</v>
      </c>
      <c r="AM368" s="1">
        <v>2000000</v>
      </c>
      <c r="AN368" s="1">
        <v>1655610.6989960396</v>
      </c>
      <c r="AO368" s="1">
        <v>2000000</v>
      </c>
      <c r="AP368" s="1">
        <v>1391269.5756422859</v>
      </c>
      <c r="AQ368" s="1">
        <f>Tbl_Precio_Techo[[#This Row],[PT INSTALACION / EQUIPO]]</f>
        <v>2000000</v>
      </c>
      <c r="AR368" s="1">
        <f>Tbl_Precio_Techo[[#This Row],[PT VR UN MENSUAL IVA]]</f>
        <v>1391269.5756422859</v>
      </c>
      <c r="AS368" s="1" t="s">
        <v>243</v>
      </c>
    </row>
    <row r="369" spans="28:45" x14ac:dyDescent="0.25">
      <c r="AB369" s="1" t="s">
        <v>220</v>
      </c>
      <c r="AC369" s="1" t="s">
        <v>82</v>
      </c>
      <c r="AD369" s="1">
        <v>2000000</v>
      </c>
      <c r="AE369" s="1">
        <v>1343803.55</v>
      </c>
      <c r="AF369" s="1">
        <v>3</v>
      </c>
      <c r="AG369" s="1" t="str">
        <f>Tbl_Precio_Techo[[#This Row],[Zona]]&amp;"/"&amp;Tbl_Precio_Techo[[#This Row],[Item]]</f>
        <v>3/6.5</v>
      </c>
      <c r="AH369" s="1" t="s">
        <v>220</v>
      </c>
      <c r="AI369" s="1" t="s">
        <v>220</v>
      </c>
      <c r="AJ369" s="1" t="s">
        <v>35</v>
      </c>
      <c r="AL369" s="1">
        <f>COUNTIF(Tbl_Precio_Techo[EQUIPO REDES],Tbl_Precio_Techo[[#This Row],[EQUIPO REDES]])</f>
        <v>4</v>
      </c>
      <c r="AM369" s="1">
        <v>2000000</v>
      </c>
      <c r="AN369" s="1">
        <v>1599126.5249999999</v>
      </c>
      <c r="AO369" s="1">
        <v>2000000</v>
      </c>
      <c r="AP369" s="1">
        <v>1343803.55</v>
      </c>
      <c r="AQ369" s="1">
        <f>Tbl_Precio_Techo[[#This Row],[PT INSTALACION / EQUIPO]]</f>
        <v>2000000</v>
      </c>
      <c r="AR369" s="1">
        <f>Tbl_Precio_Techo[[#This Row],[PT VR UN MENSUAL IVA]]</f>
        <v>1343803.55</v>
      </c>
      <c r="AS369" s="1" t="s">
        <v>243</v>
      </c>
    </row>
    <row r="370" spans="28:45" x14ac:dyDescent="0.25">
      <c r="AB370" s="1" t="s">
        <v>221</v>
      </c>
      <c r="AC370" s="1" t="s">
        <v>222</v>
      </c>
      <c r="AD370" s="1">
        <v>2000000</v>
      </c>
      <c r="AE370" s="1">
        <v>2143803.6160008893</v>
      </c>
      <c r="AF370" s="1">
        <v>3</v>
      </c>
      <c r="AG370" s="1" t="str">
        <f>Tbl_Precio_Techo[[#This Row],[Zona]]&amp;"/"&amp;Tbl_Precio_Techo[[#This Row],[Item]]</f>
        <v>3/6.6</v>
      </c>
      <c r="AH370" s="1" t="s">
        <v>221</v>
      </c>
      <c r="AI370" s="1" t="s">
        <v>221</v>
      </c>
      <c r="AJ370" s="1" t="s">
        <v>35</v>
      </c>
      <c r="AL370" s="1">
        <f>COUNTIF(Tbl_Precio_Techo[EQUIPO REDES],Tbl_Precio_Techo[[#This Row],[EQUIPO REDES]])</f>
        <v>4</v>
      </c>
      <c r="AM370" s="1">
        <v>2000000</v>
      </c>
      <c r="AN370" s="1">
        <v>2551126.4157513361</v>
      </c>
      <c r="AO370" s="1">
        <v>2000000</v>
      </c>
      <c r="AP370" s="1">
        <v>2143803.6160008893</v>
      </c>
      <c r="AQ370" s="1">
        <f>Tbl_Precio_Techo[[#This Row],[PT INSTALACION / EQUIPO]]</f>
        <v>2000000</v>
      </c>
      <c r="AR370" s="1">
        <f>Tbl_Precio_Techo[[#This Row],[PT VR UN MENSUAL IVA]]</f>
        <v>2143803.6160008893</v>
      </c>
      <c r="AS370" s="1" t="s">
        <v>243</v>
      </c>
    </row>
    <row r="371" spans="28:45" x14ac:dyDescent="0.25">
      <c r="AB371" s="1" t="s">
        <v>223</v>
      </c>
      <c r="AC371" s="1" t="s">
        <v>85</v>
      </c>
      <c r="AD371" s="1">
        <v>2000000</v>
      </c>
      <c r="AE371" s="1">
        <v>4383103.5566666666</v>
      </c>
      <c r="AF371" s="1">
        <v>3</v>
      </c>
      <c r="AG371" s="1" t="str">
        <f>Tbl_Precio_Techo[[#This Row],[Zona]]&amp;"/"&amp;Tbl_Precio_Techo[[#This Row],[Item]]</f>
        <v>3/6.7</v>
      </c>
      <c r="AH371" s="1" t="s">
        <v>223</v>
      </c>
      <c r="AI371" s="1" t="s">
        <v>223</v>
      </c>
      <c r="AJ371" s="1" t="s">
        <v>35</v>
      </c>
      <c r="AL371" s="1">
        <f>COUNTIF(Tbl_Precio_Techo[EQUIPO REDES],Tbl_Precio_Techo[[#This Row],[EQUIPO REDES]])</f>
        <v>4</v>
      </c>
      <c r="AM371" s="1">
        <v>2000000</v>
      </c>
      <c r="AN371" s="1">
        <v>5215893.05</v>
      </c>
      <c r="AO371" s="1">
        <v>2000000</v>
      </c>
      <c r="AP371" s="1">
        <v>4383103.5566666666</v>
      </c>
      <c r="AQ371" s="1">
        <f>Tbl_Precio_Techo[[#This Row],[PT INSTALACION / EQUIPO]]</f>
        <v>2000000</v>
      </c>
      <c r="AR371" s="1">
        <f>Tbl_Precio_Techo[[#This Row],[PT VR UN MENSUAL IVA]]</f>
        <v>4383103.5566666666</v>
      </c>
      <c r="AS371" s="1" t="s">
        <v>243</v>
      </c>
    </row>
    <row r="372" spans="28:45" x14ac:dyDescent="0.25">
      <c r="AB372" s="1" t="s">
        <v>224</v>
      </c>
      <c r="AC372" s="1" t="s">
        <v>88</v>
      </c>
      <c r="AD372" s="1">
        <v>2000000</v>
      </c>
      <c r="AE372" s="1">
        <v>5654659.8592818547</v>
      </c>
      <c r="AF372" s="1">
        <v>3</v>
      </c>
      <c r="AG372" s="1" t="str">
        <f>Tbl_Precio_Techo[[#This Row],[Zona]]&amp;"/"&amp;Tbl_Precio_Techo[[#This Row],[Item]]</f>
        <v>3/6.8</v>
      </c>
      <c r="AH372" s="1" t="s">
        <v>224</v>
      </c>
      <c r="AI372" s="1" t="s">
        <v>224</v>
      </c>
      <c r="AJ372" s="1" t="s">
        <v>35</v>
      </c>
      <c r="AL372" s="1">
        <f>COUNTIF(Tbl_Precio_Techo[EQUIPO REDES],Tbl_Precio_Techo[[#This Row],[EQUIPO REDES]])</f>
        <v>4</v>
      </c>
      <c r="AM372" s="1">
        <v>2000000</v>
      </c>
      <c r="AN372" s="1">
        <v>5645755.5299999993</v>
      </c>
      <c r="AO372" s="1">
        <v>2000000</v>
      </c>
      <c r="AP372" s="1">
        <v>5654659.8592818547</v>
      </c>
      <c r="AQ372" s="1">
        <f>Tbl_Precio_Techo[[#This Row],[PT INSTALACION / EQUIPO]]</f>
        <v>2000000</v>
      </c>
      <c r="AR372" s="1">
        <f>Tbl_Precio_Techo[[#This Row],[PT VR UN MENSUAL IVA]]</f>
        <v>5654659.8592818547</v>
      </c>
      <c r="AS372" s="1" t="s">
        <v>243</v>
      </c>
    </row>
    <row r="373" spans="28:45" x14ac:dyDescent="0.25">
      <c r="AB373" s="1" t="s">
        <v>225</v>
      </c>
      <c r="AC373" s="1" t="s">
        <v>226</v>
      </c>
      <c r="AD373" s="1">
        <v>2000000</v>
      </c>
      <c r="AE373" s="1">
        <v>9652243.8399999999</v>
      </c>
      <c r="AF373" s="1">
        <v>3</v>
      </c>
      <c r="AG373" s="1" t="str">
        <f>Tbl_Precio_Techo[[#This Row],[Zona]]&amp;"/"&amp;Tbl_Precio_Techo[[#This Row],[Item]]</f>
        <v>3/6.9</v>
      </c>
      <c r="AH373" s="1" t="s">
        <v>225</v>
      </c>
      <c r="AI373" s="1" t="s">
        <v>225</v>
      </c>
      <c r="AJ373" s="1" t="s">
        <v>35</v>
      </c>
      <c r="AL373" s="1">
        <f>COUNTIF(Tbl_Precio_Techo[EQUIPO REDES],Tbl_Precio_Techo[[#This Row],[EQUIPO REDES]])</f>
        <v>4</v>
      </c>
      <c r="AM373" s="1">
        <v>2000000</v>
      </c>
      <c r="AN373" s="1">
        <v>6964170.2466666671</v>
      </c>
      <c r="AO373" s="1">
        <v>2000000</v>
      </c>
      <c r="AP373" s="1">
        <v>9652243.8399999999</v>
      </c>
      <c r="AQ373" s="1">
        <f>Tbl_Precio_Techo[[#This Row],[PT INSTALACION / EQUIPO]]</f>
        <v>2000000</v>
      </c>
      <c r="AR373" s="1">
        <f>Tbl_Precio_Techo[[#This Row],[PT VR UN MENSUAL IVA]]</f>
        <v>9652243.8399999999</v>
      </c>
      <c r="AS373" s="1" t="s">
        <v>243</v>
      </c>
    </row>
    <row r="374" spans="28:45" x14ac:dyDescent="0.25">
      <c r="AB374" s="1" t="s">
        <v>227</v>
      </c>
      <c r="AC374" s="1" t="s">
        <v>228</v>
      </c>
      <c r="AD374" s="1">
        <v>0</v>
      </c>
      <c r="AE374" s="1">
        <v>19759.686666666665</v>
      </c>
      <c r="AF374" s="1">
        <v>3</v>
      </c>
      <c r="AG374" s="1" t="str">
        <f>Tbl_Precio_Techo[[#This Row],[Zona]]&amp;"/"&amp;Tbl_Precio_Techo[[#This Row],[Item]]</f>
        <v>3/7.1</v>
      </c>
      <c r="AH374" s="1" t="s">
        <v>227</v>
      </c>
      <c r="AI374" s="1" t="s">
        <v>227</v>
      </c>
      <c r="AJ374" s="1" t="s">
        <v>35</v>
      </c>
      <c r="AL374" s="1">
        <f>COUNTIF(Tbl_Precio_Techo[EQUIPO REDES],Tbl_Precio_Techo[[#This Row],[EQUIPO REDES]])</f>
        <v>4</v>
      </c>
      <c r="AM374" s="1">
        <v>0</v>
      </c>
      <c r="AN374" s="1">
        <v>19759.686666666665</v>
      </c>
      <c r="AO374" s="1">
        <v>0</v>
      </c>
      <c r="AP374" s="1">
        <v>19759.686666666665</v>
      </c>
      <c r="AQ374" s="1">
        <f>Tbl_Precio_Techo[[#This Row],[PT INSTALACION / EQUIPO]]</f>
        <v>0</v>
      </c>
      <c r="AR374" s="1">
        <f>Tbl_Precio_Techo[[#This Row],[PT VR UN MENSUAL IVA]]</f>
        <v>19759.686666666665</v>
      </c>
    </row>
    <row r="375" spans="28:45" x14ac:dyDescent="0.25">
      <c r="AB375" s="1" t="s">
        <v>229</v>
      </c>
      <c r="AC375" s="1" t="s">
        <v>230</v>
      </c>
      <c r="AD375" s="1">
        <v>0</v>
      </c>
      <c r="AE375" s="1">
        <v>49883.376666666671</v>
      </c>
      <c r="AF375" s="1">
        <v>3</v>
      </c>
      <c r="AG375" s="1" t="str">
        <f>Tbl_Precio_Techo[[#This Row],[Zona]]&amp;"/"&amp;Tbl_Precio_Techo[[#This Row],[Item]]</f>
        <v>3/7.2</v>
      </c>
      <c r="AH375" s="1" t="s">
        <v>229</v>
      </c>
      <c r="AI375" s="1" t="s">
        <v>229</v>
      </c>
      <c r="AJ375" s="1" t="s">
        <v>35</v>
      </c>
      <c r="AL375" s="1">
        <f>COUNTIF(Tbl_Precio_Techo[EQUIPO REDES],Tbl_Precio_Techo[[#This Row],[EQUIPO REDES]])</f>
        <v>4</v>
      </c>
      <c r="AM375" s="1">
        <v>0</v>
      </c>
      <c r="AN375" s="1">
        <v>49883.376666666671</v>
      </c>
      <c r="AO375" s="1">
        <v>0</v>
      </c>
      <c r="AP375" s="1">
        <v>49883.376666666671</v>
      </c>
      <c r="AQ375" s="1">
        <f>Tbl_Precio_Techo[[#This Row],[PT INSTALACION / EQUIPO]]</f>
        <v>0</v>
      </c>
      <c r="AR375" s="1">
        <f>Tbl_Precio_Techo[[#This Row],[PT VR UN MENSUAL IVA]]</f>
        <v>49883.376666666671</v>
      </c>
    </row>
    <row r="376" spans="28:45" x14ac:dyDescent="0.25">
      <c r="AB376" s="1" t="s">
        <v>231</v>
      </c>
      <c r="AC376" s="1" t="s">
        <v>232</v>
      </c>
      <c r="AD376" s="1">
        <v>0</v>
      </c>
      <c r="AE376" s="1">
        <v>74164.490000000005</v>
      </c>
      <c r="AF376" s="1">
        <v>3</v>
      </c>
      <c r="AG376" s="1" t="str">
        <f>Tbl_Precio_Techo[[#This Row],[Zona]]&amp;"/"&amp;Tbl_Precio_Techo[[#This Row],[Item]]</f>
        <v>3/7.3</v>
      </c>
      <c r="AH376" s="1" t="s">
        <v>231</v>
      </c>
      <c r="AI376" s="1" t="s">
        <v>231</v>
      </c>
      <c r="AJ376" s="1" t="s">
        <v>35</v>
      </c>
      <c r="AL376" s="1">
        <f>COUNTIF(Tbl_Precio_Techo[EQUIPO REDES],Tbl_Precio_Techo[[#This Row],[EQUIPO REDES]])</f>
        <v>4</v>
      </c>
      <c r="AM376" s="1">
        <v>0</v>
      </c>
      <c r="AN376" s="1">
        <v>74164.490000000005</v>
      </c>
      <c r="AO376" s="1">
        <v>0</v>
      </c>
      <c r="AP376" s="1">
        <v>74164.490000000005</v>
      </c>
      <c r="AQ376" s="1">
        <f>Tbl_Precio_Techo[[#This Row],[PT INSTALACION / EQUIPO]]</f>
        <v>0</v>
      </c>
      <c r="AR376" s="1">
        <f>Tbl_Precio_Techo[[#This Row],[PT VR UN MENSUAL IVA]]</f>
        <v>74164.490000000005</v>
      </c>
    </row>
    <row r="377" spans="28:45" x14ac:dyDescent="0.25">
      <c r="AB377" s="1" t="s">
        <v>233</v>
      </c>
      <c r="AC377" s="1" t="s">
        <v>234</v>
      </c>
      <c r="AD377" s="1">
        <v>467350</v>
      </c>
      <c r="AE377" s="1">
        <v>617292.66666666663</v>
      </c>
      <c r="AF377" s="1">
        <v>3</v>
      </c>
      <c r="AG377" s="1" t="str">
        <f>Tbl_Precio_Techo[[#This Row],[Zona]]&amp;"/"&amp;Tbl_Precio_Techo[[#This Row],[Item]]</f>
        <v>3/8.1</v>
      </c>
      <c r="AH377" s="1" t="s">
        <v>233</v>
      </c>
      <c r="AI377" s="1" t="s">
        <v>233</v>
      </c>
      <c r="AJ377" s="1" t="s">
        <v>35</v>
      </c>
      <c r="AL377" s="1">
        <f>COUNTIF(Tbl_Precio_Techo[EQUIPO REDES],Tbl_Precio_Techo[[#This Row],[EQUIPO REDES]])</f>
        <v>4</v>
      </c>
      <c r="AM377" s="1">
        <v>467350</v>
      </c>
      <c r="AN377" s="1">
        <v>617292.66666666663</v>
      </c>
      <c r="AO377" s="1">
        <v>467350</v>
      </c>
      <c r="AP377" s="1">
        <v>617292.66666666663</v>
      </c>
      <c r="AQ377" s="1">
        <f>Tbl_Precio_Techo[[#This Row],[PT INSTALACION / EQUIPO]]</f>
        <v>467350</v>
      </c>
      <c r="AR377" s="1">
        <f>Tbl_Precio_Techo[[#This Row],[PT VR UN MENSUAL IVA]]</f>
        <v>617292.66666666663</v>
      </c>
    </row>
    <row r="378" spans="28:45" x14ac:dyDescent="0.25">
      <c r="AB378" s="1" t="s">
        <v>235</v>
      </c>
      <c r="AC378" s="1" t="s">
        <v>236</v>
      </c>
      <c r="AD378" s="1">
        <v>16450000</v>
      </c>
      <c r="AE378" s="1">
        <v>29543733.333333332</v>
      </c>
      <c r="AF378" s="1">
        <v>3</v>
      </c>
      <c r="AG378" s="1" t="str">
        <f>Tbl_Precio_Techo[[#This Row],[Zona]]&amp;"/"&amp;Tbl_Precio_Techo[[#This Row],[Item]]</f>
        <v>3/9.1</v>
      </c>
      <c r="AH378" s="1" t="s">
        <v>235</v>
      </c>
      <c r="AI378" s="1" t="s">
        <v>235</v>
      </c>
      <c r="AL378" s="1">
        <f>COUNTIF(Tbl_Precio_Techo[EQUIPO REDES],Tbl_Precio_Techo[[#This Row],[EQUIPO REDES]])</f>
        <v>3</v>
      </c>
      <c r="AO378" s="1">
        <v>16450000</v>
      </c>
      <c r="AP378" s="1">
        <v>29543733.333333332</v>
      </c>
      <c r="AQ378" s="1">
        <f>Tbl_Precio_Techo[[#This Row],[PT INSTALACION / EQUIPO]]</f>
        <v>16450000</v>
      </c>
      <c r="AR378" s="1">
        <f>Tbl_Precio_Techo[[#This Row],[PT VR UN MENSUAL IVA]]</f>
        <v>29543733.333333332</v>
      </c>
    </row>
    <row r="379" spans="28:45" x14ac:dyDescent="0.25">
      <c r="AB379" s="1" t="s">
        <v>237</v>
      </c>
      <c r="AC379" s="1" t="s">
        <v>238</v>
      </c>
      <c r="AD379" s="1">
        <v>16450000</v>
      </c>
      <c r="AE379" s="1">
        <v>22959066.666666668</v>
      </c>
      <c r="AF379" s="1">
        <v>3</v>
      </c>
      <c r="AG379" s="1" t="str">
        <f>Tbl_Precio_Techo[[#This Row],[Zona]]&amp;"/"&amp;Tbl_Precio_Techo[[#This Row],[Item]]</f>
        <v>3/9.2</v>
      </c>
      <c r="AH379" s="1" t="s">
        <v>237</v>
      </c>
      <c r="AI379" s="1" t="s">
        <v>237</v>
      </c>
      <c r="AL379" s="1">
        <f>COUNTIF(Tbl_Precio_Techo[EQUIPO REDES],Tbl_Precio_Techo[[#This Row],[EQUIPO REDES]])</f>
        <v>3</v>
      </c>
      <c r="AO379" s="1">
        <v>16450000</v>
      </c>
      <c r="AP379" s="1">
        <v>22959066.666666668</v>
      </c>
      <c r="AQ379" s="1">
        <f>Tbl_Precio_Techo[[#This Row],[PT INSTALACION / EQUIPO]]</f>
        <v>16450000</v>
      </c>
      <c r="AR379" s="1">
        <f>Tbl_Precio_Techo[[#This Row],[PT VR UN MENSUAL IVA]]</f>
        <v>22959066.666666668</v>
      </c>
    </row>
    <row r="380" spans="28:45" x14ac:dyDescent="0.25">
      <c r="AB380" s="1" t="s">
        <v>239</v>
      </c>
      <c r="AC380" s="1" t="s">
        <v>240</v>
      </c>
      <c r="AD380" s="1">
        <v>16450000</v>
      </c>
      <c r="AE380" s="1">
        <v>44238250</v>
      </c>
      <c r="AF380" s="1">
        <v>3</v>
      </c>
      <c r="AG380" s="1" t="str">
        <f>Tbl_Precio_Techo[[#This Row],[Zona]]&amp;"/"&amp;Tbl_Precio_Techo[[#This Row],[Item]]</f>
        <v>3/9.3</v>
      </c>
      <c r="AH380" s="1" t="s">
        <v>239</v>
      </c>
      <c r="AI380" s="1" t="s">
        <v>239</v>
      </c>
      <c r="AL380" s="1">
        <f>COUNTIF(Tbl_Precio_Techo[EQUIPO REDES],Tbl_Precio_Techo[[#This Row],[EQUIPO REDES]])</f>
        <v>3</v>
      </c>
      <c r="AO380" s="1">
        <v>16450000</v>
      </c>
      <c r="AP380" s="1">
        <v>44238250</v>
      </c>
      <c r="AQ380" s="1">
        <f>Tbl_Precio_Techo[[#This Row],[PT INSTALACION / EQUIPO]]</f>
        <v>16450000</v>
      </c>
      <c r="AR380" s="1">
        <f>Tbl_Precio_Techo[[#This Row],[PT VR UN MENSUAL IVA]]</f>
        <v>44238250</v>
      </c>
    </row>
    <row r="381" spans="28:45" x14ac:dyDescent="0.25">
      <c r="AB381" s="1" t="s">
        <v>241</v>
      </c>
      <c r="AC381" s="1" t="s">
        <v>242</v>
      </c>
      <c r="AD381" s="1">
        <v>11450000</v>
      </c>
      <c r="AE381" s="1">
        <v>32335275</v>
      </c>
      <c r="AF381" s="1">
        <v>3</v>
      </c>
      <c r="AG381" s="1" t="str">
        <f>Tbl_Precio_Techo[[#This Row],[Zona]]&amp;"/"&amp;Tbl_Precio_Techo[[#This Row],[Item]]</f>
        <v>3/9.4</v>
      </c>
      <c r="AH381" s="1" t="s">
        <v>241</v>
      </c>
      <c r="AI381" s="1" t="s">
        <v>241</v>
      </c>
      <c r="AL381" s="1">
        <f>COUNTIF(Tbl_Precio_Techo[EQUIPO REDES],Tbl_Precio_Techo[[#This Row],[EQUIPO REDES]])</f>
        <v>3</v>
      </c>
      <c r="AO381" s="1">
        <v>11450000</v>
      </c>
      <c r="AP381" s="1">
        <v>32335275</v>
      </c>
      <c r="AQ381" s="1">
        <f>Tbl_Precio_Techo[[#This Row],[PT INSTALACION / EQUIPO]]</f>
        <v>11450000</v>
      </c>
      <c r="AR381" s="1">
        <f>Tbl_Precio_Techo[[#This Row],[PT VR UN MENSUAL IVA]]</f>
        <v>32335275</v>
      </c>
    </row>
    <row r="388" spans="28:28" x14ac:dyDescent="0.25">
      <c r="AB388" s="1" t="s">
        <v>235</v>
      </c>
    </row>
    <row r="389" spans="28:28" x14ac:dyDescent="0.25">
      <c r="AB389" s="1" t="s">
        <v>237</v>
      </c>
    </row>
    <row r="390" spans="28:28" x14ac:dyDescent="0.25">
      <c r="AB390" s="1" t="s">
        <v>239</v>
      </c>
    </row>
    <row r="391" spans="28:28" x14ac:dyDescent="0.25">
      <c r="AB391" s="1" t="s">
        <v>241</v>
      </c>
    </row>
  </sheetData>
  <phoneticPr fontId="15" type="noConversion"/>
  <pageMargins left="0.7" right="0.7" top="0.75" bottom="0.75" header="0.3" footer="0.3"/>
  <tableParts count="3">
    <tablePart r:id="rId1"/>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23"/>
  <sheetViews>
    <sheetView showGridLines="0" tabSelected="1" showRuler="0" topLeftCell="B1" zoomScaleNormal="100" zoomScalePageLayoutView="80" workbookViewId="0">
      <selection activeCell="E19" sqref="E19"/>
    </sheetView>
  </sheetViews>
  <sheetFormatPr baseColWidth="10" defaultColWidth="0" defaultRowHeight="13.5" zeroHeight="1" x14ac:dyDescent="0.25"/>
  <cols>
    <col min="1" max="1" width="4.5703125" style="25" customWidth="1"/>
    <col min="2" max="2" width="5.28515625" style="25" customWidth="1"/>
    <col min="3" max="3" width="22.7109375" style="25" customWidth="1"/>
    <col min="4" max="4" width="53.7109375" style="27" customWidth="1"/>
    <col min="5" max="5" width="21.7109375" style="27" customWidth="1"/>
    <col min="6" max="6" width="27.7109375" style="27" customWidth="1"/>
    <col min="7" max="9" width="21.7109375" style="27" customWidth="1"/>
    <col min="10" max="10" width="27.7109375" style="27" customWidth="1"/>
    <col min="11" max="11" width="21.7109375" style="27" customWidth="1"/>
    <col min="12" max="12" width="23.7109375" style="27" customWidth="1"/>
    <col min="13" max="13" width="19.7109375" hidden="1" customWidth="1"/>
    <col min="14" max="14" width="5.7109375" style="27" customWidth="1"/>
    <col min="15" max="16" width="9.140625" style="27" hidden="1" customWidth="1"/>
    <col min="17" max="17" width="31.28515625" style="27" hidden="1" customWidth="1"/>
    <col min="18" max="16384" width="9.140625" style="27" hidden="1"/>
  </cols>
  <sheetData>
    <row r="1" spans="1:17" s="25" customFormat="1" x14ac:dyDescent="0.25"/>
    <row r="2" spans="1:17" ht="21.95" customHeight="1" x14ac:dyDescent="0.25">
      <c r="B2" s="86" t="s">
        <v>303</v>
      </c>
      <c r="C2" s="87"/>
      <c r="D2" s="87"/>
      <c r="E2" s="87"/>
      <c r="F2" s="87"/>
      <c r="G2" s="87"/>
      <c r="H2" s="87"/>
      <c r="I2" s="87"/>
      <c r="J2" s="87"/>
      <c r="K2" s="87"/>
      <c r="L2" s="88"/>
      <c r="M2" s="26" t="s">
        <v>244</v>
      </c>
    </row>
    <row r="3" spans="1:17" ht="21.95" customHeight="1" x14ac:dyDescent="0.25">
      <c r="B3" s="89"/>
      <c r="C3" s="90"/>
      <c r="D3" s="90"/>
      <c r="E3" s="90"/>
      <c r="F3" s="90"/>
      <c r="G3" s="90"/>
      <c r="H3" s="90"/>
      <c r="I3" s="90"/>
      <c r="J3" s="90"/>
      <c r="K3" s="90"/>
      <c r="L3" s="91"/>
      <c r="M3" s="28">
        <v>0.19</v>
      </c>
    </row>
    <row r="4" spans="1:17" ht="21.95" customHeight="1" x14ac:dyDescent="0.25">
      <c r="B4" s="89"/>
      <c r="C4" s="90"/>
      <c r="D4" s="90"/>
      <c r="E4" s="90"/>
      <c r="F4" s="90"/>
      <c r="G4" s="90"/>
      <c r="H4" s="90"/>
      <c r="I4" s="90"/>
      <c r="J4" s="90"/>
      <c r="K4" s="90"/>
      <c r="L4" s="91"/>
    </row>
    <row r="5" spans="1:17" ht="21.95" customHeight="1" x14ac:dyDescent="0.25">
      <c r="B5" s="92"/>
      <c r="C5" s="93"/>
      <c r="D5" s="93"/>
      <c r="E5" s="93"/>
      <c r="F5" s="93"/>
      <c r="G5" s="93"/>
      <c r="H5" s="93"/>
      <c r="I5" s="93"/>
      <c r="J5" s="93"/>
      <c r="K5" s="93"/>
      <c r="L5" s="94"/>
    </row>
    <row r="6" spans="1:17" ht="20.100000000000001" customHeight="1" x14ac:dyDescent="0.25">
      <c r="B6" s="95" t="s">
        <v>304</v>
      </c>
      <c r="C6" s="96"/>
      <c r="D6" s="96"/>
      <c r="E6" s="96"/>
      <c r="F6" s="96"/>
      <c r="G6" s="96"/>
      <c r="H6" s="96"/>
      <c r="I6" s="96"/>
      <c r="J6" s="96"/>
      <c r="K6" s="96"/>
      <c r="L6" s="97"/>
    </row>
    <row r="7" spans="1:17" ht="20.100000000000001" customHeight="1" x14ac:dyDescent="0.25">
      <c r="B7" s="95" t="s">
        <v>245</v>
      </c>
      <c r="C7" s="96"/>
      <c r="D7" s="96"/>
      <c r="E7" s="96"/>
      <c r="F7" s="96"/>
      <c r="G7" s="96"/>
      <c r="H7" s="96"/>
      <c r="I7" s="96"/>
      <c r="J7" s="96"/>
      <c r="K7" s="96"/>
      <c r="L7" s="97"/>
    </row>
    <row r="8" spans="1:17" ht="15.75" x14ac:dyDescent="0.25">
      <c r="B8" s="64" t="s">
        <v>302</v>
      </c>
      <c r="C8" s="65"/>
      <c r="D8" s="98"/>
      <c r="E8" s="99"/>
      <c r="F8" s="99"/>
      <c r="G8" s="99"/>
      <c r="H8" s="100"/>
      <c r="I8" s="29" t="s">
        <v>246</v>
      </c>
      <c r="J8" s="98"/>
      <c r="K8" s="99"/>
      <c r="L8" s="100"/>
    </row>
    <row r="9" spans="1:17" ht="15.75" x14ac:dyDescent="0.25">
      <c r="B9" s="64" t="s">
        <v>247</v>
      </c>
      <c r="C9" s="65"/>
      <c r="D9" s="98"/>
      <c r="E9" s="99"/>
      <c r="F9" s="99"/>
      <c r="G9" s="99"/>
      <c r="H9" s="100"/>
      <c r="I9" s="29" t="s">
        <v>248</v>
      </c>
      <c r="J9" s="98"/>
      <c r="K9" s="99"/>
      <c r="L9" s="100"/>
    </row>
    <row r="10" spans="1:17" ht="12.6" customHeight="1" x14ac:dyDescent="0.25">
      <c r="B10" s="69"/>
      <c r="C10" s="70"/>
      <c r="D10" s="70"/>
      <c r="E10" s="70"/>
      <c r="F10" s="70"/>
      <c r="G10" s="70"/>
      <c r="H10" s="70"/>
      <c r="I10" s="70"/>
      <c r="J10" s="70"/>
      <c r="K10" s="70"/>
      <c r="L10" s="71"/>
    </row>
    <row r="11" spans="1:17" ht="29.1" customHeight="1" x14ac:dyDescent="0.25">
      <c r="B11" s="83" t="s">
        <v>249</v>
      </c>
      <c r="C11" s="84"/>
      <c r="D11" s="84"/>
      <c r="E11" s="84"/>
      <c r="F11" s="84"/>
      <c r="G11" s="84"/>
      <c r="H11" s="84"/>
      <c r="I11" s="84"/>
      <c r="J11" s="84"/>
      <c r="K11" s="84"/>
      <c r="L11" s="85"/>
    </row>
    <row r="12" spans="1:17" ht="48" customHeight="1" x14ac:dyDescent="0.25">
      <c r="B12" s="80" t="s">
        <v>250</v>
      </c>
      <c r="C12" s="81"/>
      <c r="D12" s="81"/>
      <c r="E12" s="81"/>
      <c r="F12" s="81"/>
      <c r="G12" s="81"/>
      <c r="H12" s="81"/>
      <c r="I12" s="81"/>
      <c r="J12" s="81"/>
      <c r="K12" s="81"/>
      <c r="L12" s="82"/>
    </row>
    <row r="13" spans="1:17" s="31" customFormat="1" ht="25.15" customHeight="1" x14ac:dyDescent="0.2">
      <c r="A13" s="30"/>
      <c r="B13" s="66" t="s">
        <v>92</v>
      </c>
      <c r="C13" s="67"/>
      <c r="D13" s="67"/>
      <c r="E13" s="67"/>
      <c r="F13" s="67"/>
      <c r="G13" s="67"/>
      <c r="H13" s="67"/>
      <c r="I13" s="67"/>
      <c r="J13" s="67"/>
      <c r="K13" s="67"/>
      <c r="L13" s="68"/>
      <c r="M13"/>
    </row>
    <row r="14" spans="1:17" s="32" customFormat="1" ht="36" x14ac:dyDescent="0.2">
      <c r="B14" s="33" t="s">
        <v>17</v>
      </c>
      <c r="C14" s="74" t="s">
        <v>0</v>
      </c>
      <c r="D14" s="75"/>
      <c r="E14" s="34" t="s">
        <v>251</v>
      </c>
      <c r="F14" s="26" t="s">
        <v>252</v>
      </c>
      <c r="G14" s="26" t="s">
        <v>253</v>
      </c>
      <c r="H14" s="35" t="s">
        <v>254</v>
      </c>
      <c r="I14" s="34" t="s">
        <v>255</v>
      </c>
      <c r="J14" s="26" t="s">
        <v>256</v>
      </c>
      <c r="K14" s="26" t="s">
        <v>257</v>
      </c>
      <c r="L14" s="36" t="s">
        <v>258</v>
      </c>
      <c r="M14"/>
      <c r="Q14" s="37"/>
    </row>
    <row r="15" spans="1:17" s="32" customFormat="1" ht="25.9" customHeight="1" x14ac:dyDescent="0.2">
      <c r="A15" s="38"/>
      <c r="B15" s="39" t="s">
        <v>34</v>
      </c>
      <c r="C15" s="72" t="s">
        <v>31</v>
      </c>
      <c r="D15" s="73"/>
      <c r="E15" s="19"/>
      <c r="F15" s="40" t="str">
        <f>IF(E15="","",E15*IVA)</f>
        <v/>
      </c>
      <c r="G15" s="40" t="str">
        <f>IF(COUNTBLANK(E15:F15)=2,"",ROUND(E15+ROUND(F15,0),0))</f>
        <v/>
      </c>
      <c r="H15" s="23">
        <f>IFERROR(ROUND(_xlfn.XLOOKUP(RIGHT($B$13,1)&amp;"/"&amp;B15,Tbl_Precio_Techo[KLlave01],Tbl_Precio_Techo[PT INSTALACION / EQUIPO],"",0,1),0),"")</f>
        <v>1023400</v>
      </c>
      <c r="I15" s="19"/>
      <c r="J15" s="40" t="str">
        <f>IF(I15="","",I15*IVA)</f>
        <v/>
      </c>
      <c r="K15" s="40" t="str">
        <f>IF(COUNTBLANK(I15:J15)=2,"",ROUND(I15+ROUND(J15,0),0))</f>
        <v/>
      </c>
      <c r="L15" s="22">
        <f>IFERROR(ROUND(_xlfn.XLOOKUP(RIGHT($B$13,1)&amp;"/"&amp;B15,Tbl_Precio_Techo[KLlave01],Tbl_Precio_Techo[PT VR UN MENSUAL IVA],"",0,1),0),"")</f>
        <v>8590941</v>
      </c>
      <c r="M15" s="41"/>
    </row>
    <row r="16" spans="1:17" s="42" customFormat="1" ht="36" x14ac:dyDescent="0.2">
      <c r="A16" s="38"/>
      <c r="B16" s="26" t="s">
        <v>17</v>
      </c>
      <c r="C16" s="74" t="s">
        <v>259</v>
      </c>
      <c r="D16" s="75"/>
      <c r="E16" s="34" t="s">
        <v>251</v>
      </c>
      <c r="F16" s="26" t="s">
        <v>252</v>
      </c>
      <c r="G16" s="26" t="s">
        <v>253</v>
      </c>
      <c r="H16" s="35" t="s">
        <v>254</v>
      </c>
      <c r="I16" s="34" t="s">
        <v>255</v>
      </c>
      <c r="J16" s="26" t="s">
        <v>256</v>
      </c>
      <c r="K16" s="26" t="s">
        <v>257</v>
      </c>
      <c r="L16" s="36" t="s">
        <v>258</v>
      </c>
      <c r="M16"/>
      <c r="Q16" s="37"/>
    </row>
    <row r="17" spans="1:13" s="32" customFormat="1" x14ac:dyDescent="0.2">
      <c r="A17" s="38"/>
      <c r="B17" s="43" t="s">
        <v>38</v>
      </c>
      <c r="C17" s="76" t="s">
        <v>36</v>
      </c>
      <c r="D17" s="77"/>
      <c r="E17" s="20"/>
      <c r="F17" s="44" t="str">
        <f t="shared" ref="F17:F56" si="0">IF(E17="","",E17*IVA)</f>
        <v/>
      </c>
      <c r="G17" s="44" t="str">
        <f t="shared" ref="G17:G56" si="1">IF(COUNTBLANK(E17:F17)=2,"",ROUND(E17+ROUND(F17,0),0))</f>
        <v/>
      </c>
      <c r="H17" s="24">
        <f>IFERROR(ROUND(_xlfn.XLOOKUP(RIGHT($B$13,1)&amp;"/"&amp;B17,Tbl_Precio_Techo[KLlave01],Tbl_Precio_Techo[PT INSTALACION / EQUIPO],"",0,1),0),"")</f>
        <v>761700</v>
      </c>
      <c r="I17" s="20"/>
      <c r="J17" s="44" t="str">
        <f t="shared" ref="J17:J56" si="2">IF(I17="","",I17*IVA)</f>
        <v/>
      </c>
      <c r="K17" s="44" t="str">
        <f t="shared" ref="K17:K56" si="3">IF(COUNTBLANK(I17:J17)=2,"",ROUND(I17+ROUND(J17,0),0))</f>
        <v/>
      </c>
      <c r="L17" s="22">
        <f>IFERROR(ROUND(_xlfn.XLOOKUP(RIGHT($B$13,1)&amp;"/"&amp;B17,Tbl_Precio_Techo[KLlave01],Tbl_Precio_Techo[PT VR UN MENSUAL IVA],"",0,1),0),"")</f>
        <v>484100</v>
      </c>
      <c r="M17"/>
    </row>
    <row r="18" spans="1:13" s="32" customFormat="1" x14ac:dyDescent="0.2">
      <c r="A18" s="38"/>
      <c r="B18" s="43" t="s">
        <v>40</v>
      </c>
      <c r="C18" s="76" t="s">
        <v>41</v>
      </c>
      <c r="D18" s="77"/>
      <c r="E18" s="20"/>
      <c r="F18" s="44" t="str">
        <f t="shared" si="0"/>
        <v/>
      </c>
      <c r="G18" s="44" t="str">
        <f t="shared" si="1"/>
        <v/>
      </c>
      <c r="H18" s="24">
        <f>IFERROR(ROUND(_xlfn.XLOOKUP(RIGHT($B$13,1)&amp;"/"&amp;B18,Tbl_Precio_Techo[KLlave01],Tbl_Precio_Techo[PT INSTALACION / EQUIPO],"",0,1),0),"")</f>
        <v>761700</v>
      </c>
      <c r="I18" s="20"/>
      <c r="J18" s="44" t="str">
        <f t="shared" si="2"/>
        <v/>
      </c>
      <c r="K18" s="44" t="str">
        <f t="shared" si="3"/>
        <v/>
      </c>
      <c r="L18" s="22">
        <f>IFERROR(ROUND(_xlfn.XLOOKUP(RIGHT($B$13,1)&amp;"/"&amp;B18,Tbl_Precio_Techo[KLlave01],Tbl_Precio_Techo[PT VR UN MENSUAL IVA],"",0,1),0),"")</f>
        <v>603952</v>
      </c>
      <c r="M18"/>
    </row>
    <row r="19" spans="1:13" s="32" customFormat="1" x14ac:dyDescent="0.2">
      <c r="A19" s="38"/>
      <c r="B19" s="43" t="s">
        <v>44</v>
      </c>
      <c r="C19" s="76" t="s">
        <v>45</v>
      </c>
      <c r="D19" s="77"/>
      <c r="E19" s="20"/>
      <c r="F19" s="44" t="str">
        <f t="shared" si="0"/>
        <v/>
      </c>
      <c r="G19" s="44" t="str">
        <f t="shared" si="1"/>
        <v/>
      </c>
      <c r="H19" s="24">
        <f>IFERROR(ROUND(_xlfn.XLOOKUP(RIGHT($B$13,1)&amp;"/"&amp;B19,Tbl_Precio_Techo[KLlave01],Tbl_Precio_Techo[PT INSTALACION / EQUIPO],"",0,1),0),"")</f>
        <v>761700</v>
      </c>
      <c r="I19" s="20"/>
      <c r="J19" s="44" t="str">
        <f t="shared" si="2"/>
        <v/>
      </c>
      <c r="K19" s="44" t="str">
        <f t="shared" si="3"/>
        <v/>
      </c>
      <c r="L19" s="22">
        <f>IFERROR(ROUND(_xlfn.XLOOKUP(RIGHT($B$13,1)&amp;"/"&amp;B19,Tbl_Precio_Techo[KLlave01],Tbl_Precio_Techo[PT VR UN MENSUAL IVA],"",0,1),0),"")</f>
        <v>724906</v>
      </c>
      <c r="M19"/>
    </row>
    <row r="20" spans="1:13" s="45" customFormat="1" x14ac:dyDescent="0.2">
      <c r="A20" s="38"/>
      <c r="B20" s="39" t="s">
        <v>48</v>
      </c>
      <c r="C20" s="72" t="s">
        <v>49</v>
      </c>
      <c r="D20" s="73"/>
      <c r="E20" s="20"/>
      <c r="F20" s="44" t="str">
        <f t="shared" si="0"/>
        <v/>
      </c>
      <c r="G20" s="44" t="str">
        <f t="shared" si="1"/>
        <v/>
      </c>
      <c r="H20" s="24">
        <f>IFERROR(ROUND(_xlfn.XLOOKUP(RIGHT($B$13,1)&amp;"/"&amp;B20,Tbl_Precio_Techo[KLlave01],Tbl_Precio_Techo[PT INSTALACION / EQUIPO],"",0,1),0),"")</f>
        <v>761700</v>
      </c>
      <c r="I20" s="21"/>
      <c r="J20" s="44" t="str">
        <f t="shared" si="2"/>
        <v/>
      </c>
      <c r="K20" s="44" t="str">
        <f t="shared" si="3"/>
        <v/>
      </c>
      <c r="L20" s="22">
        <f>IFERROR(ROUND(_xlfn.XLOOKUP(RIGHT($B$13,1)&amp;"/"&amp;B20,Tbl_Precio_Techo[KLlave01],Tbl_Precio_Techo[PT VR UN MENSUAL IVA],"",0,1),0),"")</f>
        <v>795164</v>
      </c>
      <c r="M20"/>
    </row>
    <row r="21" spans="1:13" s="45" customFormat="1" x14ac:dyDescent="0.2">
      <c r="A21" s="38"/>
      <c r="B21" s="39" t="s">
        <v>51</v>
      </c>
      <c r="C21" s="72" t="s">
        <v>52</v>
      </c>
      <c r="D21" s="73"/>
      <c r="E21" s="20"/>
      <c r="F21" s="44" t="str">
        <f t="shared" si="0"/>
        <v/>
      </c>
      <c r="G21" s="44" t="str">
        <f t="shared" si="1"/>
        <v/>
      </c>
      <c r="H21" s="24">
        <f>IFERROR(ROUND(_xlfn.XLOOKUP(RIGHT($B$13,1)&amp;"/"&amp;B21,Tbl_Precio_Techo[KLlave01],Tbl_Precio_Techo[PT INSTALACION / EQUIPO],"",0,1),0),"")</f>
        <v>761700</v>
      </c>
      <c r="I21" s="21"/>
      <c r="J21" s="44" t="str">
        <f t="shared" si="2"/>
        <v/>
      </c>
      <c r="K21" s="44" t="str">
        <f t="shared" si="3"/>
        <v/>
      </c>
      <c r="L21" s="22">
        <f>IFERROR(ROUND(_xlfn.XLOOKUP(RIGHT($B$13,1)&amp;"/"&amp;B21,Tbl_Precio_Techo[KLlave01],Tbl_Precio_Techo[PT VR UN MENSUAL IVA],"",0,1),0),"")</f>
        <v>891569</v>
      </c>
      <c r="M21"/>
    </row>
    <row r="22" spans="1:13" s="45" customFormat="1" x14ac:dyDescent="0.2">
      <c r="A22" s="38"/>
      <c r="B22" s="39" t="s">
        <v>54</v>
      </c>
      <c r="C22" s="72" t="s">
        <v>55</v>
      </c>
      <c r="D22" s="73"/>
      <c r="E22" s="20"/>
      <c r="F22" s="44" t="str">
        <f t="shared" si="0"/>
        <v/>
      </c>
      <c r="G22" s="44" t="str">
        <f t="shared" si="1"/>
        <v/>
      </c>
      <c r="H22" s="24">
        <f>IFERROR(ROUND(_xlfn.XLOOKUP(RIGHT($B$13,1)&amp;"/"&amp;B22,Tbl_Precio_Techo[KLlave01],Tbl_Precio_Techo[PT INSTALACION / EQUIPO],"",0,1),0),"")</f>
        <v>761700</v>
      </c>
      <c r="I22" s="21"/>
      <c r="J22" s="44" t="str">
        <f t="shared" si="2"/>
        <v/>
      </c>
      <c r="K22" s="44" t="str">
        <f t="shared" si="3"/>
        <v/>
      </c>
      <c r="L22" s="22">
        <f>IFERROR(ROUND(_xlfn.XLOOKUP(RIGHT($B$13,1)&amp;"/"&amp;B22,Tbl_Precio_Techo[KLlave01],Tbl_Precio_Techo[PT VR UN MENSUAL IVA],"",0,1),0),"")</f>
        <v>1317493</v>
      </c>
      <c r="M22"/>
    </row>
    <row r="23" spans="1:13" s="45" customFormat="1" x14ac:dyDescent="0.2">
      <c r="A23" s="38"/>
      <c r="B23" s="39" t="s">
        <v>58</v>
      </c>
      <c r="C23" s="72" t="s">
        <v>260</v>
      </c>
      <c r="D23" s="73"/>
      <c r="E23" s="20"/>
      <c r="F23" s="44" t="str">
        <f t="shared" si="0"/>
        <v/>
      </c>
      <c r="G23" s="44" t="str">
        <f t="shared" si="1"/>
        <v/>
      </c>
      <c r="H23" s="24">
        <f>IFERROR(ROUND(_xlfn.XLOOKUP(RIGHT($B$13,1)&amp;"/"&amp;B23,Tbl_Precio_Techo[KLlave01],Tbl_Precio_Techo[PT INSTALACION / EQUIPO],"",0,1),0),"")</f>
        <v>761700</v>
      </c>
      <c r="I23" s="21"/>
      <c r="J23" s="44" t="str">
        <f t="shared" si="2"/>
        <v/>
      </c>
      <c r="K23" s="44" t="str">
        <f t="shared" si="3"/>
        <v/>
      </c>
      <c r="L23" s="22">
        <f>IFERROR(ROUND(_xlfn.XLOOKUP(RIGHT($B$13,1)&amp;"/"&amp;B23,Tbl_Precio_Techo[KLlave01],Tbl_Precio_Techo[PT VR UN MENSUAL IVA],"",0,1),0),"")</f>
        <v>898958</v>
      </c>
      <c r="M23"/>
    </row>
    <row r="24" spans="1:13" s="45" customFormat="1" x14ac:dyDescent="0.2">
      <c r="A24" s="38"/>
      <c r="B24" s="39" t="s">
        <v>62</v>
      </c>
      <c r="C24" s="72" t="s">
        <v>64</v>
      </c>
      <c r="D24" s="73"/>
      <c r="E24" s="20"/>
      <c r="F24" s="44" t="str">
        <f t="shared" si="0"/>
        <v/>
      </c>
      <c r="G24" s="44" t="str">
        <f t="shared" si="1"/>
        <v/>
      </c>
      <c r="H24" s="24">
        <f>IFERROR(ROUND(_xlfn.XLOOKUP(RIGHT($B$13,1)&amp;"/"&amp;B24,Tbl_Precio_Techo[KLlave01],Tbl_Precio_Techo[PT INSTALACION / EQUIPO],"",0,1),0),"")</f>
        <v>761700</v>
      </c>
      <c r="I24" s="21"/>
      <c r="J24" s="44" t="str">
        <f t="shared" si="2"/>
        <v/>
      </c>
      <c r="K24" s="44" t="str">
        <f t="shared" si="3"/>
        <v/>
      </c>
      <c r="L24" s="22">
        <f>IFERROR(ROUND(_xlfn.XLOOKUP(RIGHT($B$13,1)&amp;"/"&amp;B24,Tbl_Precio_Techo[KLlave01],Tbl_Precio_Techo[PT VR UN MENSUAL IVA],"",0,1),0),"")</f>
        <v>2007100</v>
      </c>
      <c r="M24"/>
    </row>
    <row r="25" spans="1:13" s="45" customFormat="1" x14ac:dyDescent="0.2">
      <c r="A25" s="38"/>
      <c r="B25" s="39" t="s">
        <v>65</v>
      </c>
      <c r="C25" s="72" t="s">
        <v>66</v>
      </c>
      <c r="D25" s="73"/>
      <c r="E25" s="20"/>
      <c r="F25" s="44" t="str">
        <f t="shared" si="0"/>
        <v/>
      </c>
      <c r="G25" s="44" t="str">
        <f t="shared" si="1"/>
        <v/>
      </c>
      <c r="H25" s="24">
        <f>IFERROR(ROUND(_xlfn.XLOOKUP(RIGHT($B$13,1)&amp;"/"&amp;B25,Tbl_Precio_Techo[KLlave01],Tbl_Precio_Techo[PT INSTALACION / EQUIPO],"",0,1),0),"")</f>
        <v>761700</v>
      </c>
      <c r="I25" s="21"/>
      <c r="J25" s="44" t="str">
        <f t="shared" si="2"/>
        <v/>
      </c>
      <c r="K25" s="44" t="str">
        <f t="shared" si="3"/>
        <v/>
      </c>
      <c r="L25" s="22">
        <f>IFERROR(ROUND(_xlfn.XLOOKUP(RIGHT($B$13,1)&amp;"/"&amp;B25,Tbl_Precio_Techo[KLlave01],Tbl_Precio_Techo[PT VR UN MENSUAL IVA],"",0,1),0),"")</f>
        <v>2601190</v>
      </c>
      <c r="M25"/>
    </row>
    <row r="26" spans="1:13" x14ac:dyDescent="0.25">
      <c r="A26" s="38"/>
      <c r="B26" s="39" t="s">
        <v>67</v>
      </c>
      <c r="C26" s="72" t="s">
        <v>261</v>
      </c>
      <c r="D26" s="73"/>
      <c r="E26" s="20"/>
      <c r="F26" s="44" t="str">
        <f t="shared" si="0"/>
        <v/>
      </c>
      <c r="G26" s="44" t="str">
        <f t="shared" si="1"/>
        <v/>
      </c>
      <c r="H26" s="24">
        <f>IFERROR(ROUND(_xlfn.XLOOKUP(RIGHT($B$13,1)&amp;"/"&amp;B26,Tbl_Precio_Techo[KLlave01],Tbl_Precio_Techo[PT INSTALACION / EQUIPO],"",0,1),0),"")</f>
        <v>761700</v>
      </c>
      <c r="I26" s="21"/>
      <c r="J26" s="44" t="str">
        <f t="shared" si="2"/>
        <v/>
      </c>
      <c r="K26" s="44" t="str">
        <f t="shared" si="3"/>
        <v/>
      </c>
      <c r="L26" s="22">
        <f>IFERROR(ROUND(_xlfn.XLOOKUP(RIGHT($B$13,1)&amp;"/"&amp;B26,Tbl_Precio_Techo[KLlave01],Tbl_Precio_Techo[PT VR UN MENSUAL IVA],"",0,1),0),"")</f>
        <v>1513794</v>
      </c>
    </row>
    <row r="27" spans="1:13" x14ac:dyDescent="0.25">
      <c r="A27" s="38"/>
      <c r="B27" s="39" t="s">
        <v>71</v>
      </c>
      <c r="C27" s="72" t="s">
        <v>76</v>
      </c>
      <c r="D27" s="73"/>
      <c r="E27" s="20"/>
      <c r="F27" s="44" t="str">
        <f t="shared" si="0"/>
        <v/>
      </c>
      <c r="G27" s="44" t="str">
        <f t="shared" si="1"/>
        <v/>
      </c>
      <c r="H27" s="24">
        <f>IFERROR(ROUND(_xlfn.XLOOKUP(RIGHT($B$13,1)&amp;"/"&amp;B27,Tbl_Precio_Techo[KLlave01],Tbl_Precio_Techo[PT INSTALACION / EQUIPO],"",0,1),0),"")</f>
        <v>761700</v>
      </c>
      <c r="I27" s="21"/>
      <c r="J27" s="44" t="str">
        <f t="shared" si="2"/>
        <v/>
      </c>
      <c r="K27" s="44" t="str">
        <f t="shared" si="3"/>
        <v/>
      </c>
      <c r="L27" s="22">
        <f>IFERROR(ROUND(_xlfn.XLOOKUP(RIGHT($B$13,1)&amp;"/"&amp;B27,Tbl_Precio_Techo[KLlave01],Tbl_Precio_Techo[PT VR UN MENSUAL IVA],"",0,1),0),"")</f>
        <v>3833901</v>
      </c>
    </row>
    <row r="28" spans="1:13" x14ac:dyDescent="0.25">
      <c r="A28" s="38"/>
      <c r="B28" s="39" t="s">
        <v>74</v>
      </c>
      <c r="C28" s="72" t="s">
        <v>262</v>
      </c>
      <c r="D28" s="73"/>
      <c r="E28" s="20"/>
      <c r="F28" s="44" t="str">
        <f t="shared" si="0"/>
        <v/>
      </c>
      <c r="G28" s="44" t="str">
        <f t="shared" si="1"/>
        <v/>
      </c>
      <c r="H28" s="24">
        <f>IFERROR(ROUND(_xlfn.XLOOKUP(RIGHT($B$13,1)&amp;"/"&amp;B28,Tbl_Precio_Techo[KLlave01],Tbl_Precio_Techo[PT INSTALACION / EQUIPO],"",0,1),0),"")</f>
        <v>761700</v>
      </c>
      <c r="I28" s="21"/>
      <c r="J28" s="44" t="str">
        <f t="shared" si="2"/>
        <v/>
      </c>
      <c r="K28" s="44" t="str">
        <f t="shared" si="3"/>
        <v/>
      </c>
      <c r="L28" s="22">
        <f>IFERROR(ROUND(_xlfn.XLOOKUP(RIGHT($B$13,1)&amp;"/"&amp;B28,Tbl_Precio_Techo[KLlave01],Tbl_Precio_Techo[PT VR UN MENSUAL IVA],"",0,1),0),"")</f>
        <v>2471968</v>
      </c>
    </row>
    <row r="29" spans="1:13" x14ac:dyDescent="0.25">
      <c r="A29" s="38"/>
      <c r="B29" s="39" t="s">
        <v>77</v>
      </c>
      <c r="C29" s="72" t="s">
        <v>83</v>
      </c>
      <c r="D29" s="73"/>
      <c r="E29" s="20"/>
      <c r="F29" s="44" t="str">
        <f t="shared" si="0"/>
        <v/>
      </c>
      <c r="G29" s="44" t="str">
        <f t="shared" si="1"/>
        <v/>
      </c>
      <c r="H29" s="24">
        <f>IFERROR(ROUND(_xlfn.XLOOKUP(RIGHT($B$13,1)&amp;"/"&amp;B29,Tbl_Precio_Techo[KLlave01],Tbl_Precio_Techo[PT INSTALACION / EQUIPO],"",0,1),0),"")</f>
        <v>901700</v>
      </c>
      <c r="I29" s="21"/>
      <c r="J29" s="44" t="str">
        <f t="shared" si="2"/>
        <v/>
      </c>
      <c r="K29" s="44" t="str">
        <f t="shared" si="3"/>
        <v/>
      </c>
      <c r="L29" s="22">
        <f>IFERROR(ROUND(_xlfn.XLOOKUP(RIGHT($B$13,1)&amp;"/"&amp;B29,Tbl_Precio_Techo[KLlave01],Tbl_Precio_Techo[PT VR UN MENSUAL IVA],"",0,1),0),"")</f>
        <v>4863105</v>
      </c>
    </row>
    <row r="30" spans="1:13" x14ac:dyDescent="0.25">
      <c r="A30" s="38"/>
      <c r="B30" s="39" t="s">
        <v>79</v>
      </c>
      <c r="C30" s="72" t="s">
        <v>263</v>
      </c>
      <c r="D30" s="73"/>
      <c r="E30" s="20"/>
      <c r="F30" s="44" t="str">
        <f t="shared" si="0"/>
        <v/>
      </c>
      <c r="G30" s="44" t="str">
        <f t="shared" si="1"/>
        <v/>
      </c>
      <c r="H30" s="24">
        <f>IFERROR(ROUND(_xlfn.XLOOKUP(RIGHT($B$13,1)&amp;"/"&amp;B30,Tbl_Precio_Techo[KLlave01],Tbl_Precio_Techo[PT INSTALACION / EQUIPO],"",0,1),0),"")</f>
        <v>901700</v>
      </c>
      <c r="I30" s="21"/>
      <c r="J30" s="44" t="str">
        <f t="shared" si="2"/>
        <v/>
      </c>
      <c r="K30" s="44" t="str">
        <f t="shared" si="3"/>
        <v/>
      </c>
      <c r="L30" s="22">
        <f>IFERROR(ROUND(_xlfn.XLOOKUP(RIGHT($B$13,1)&amp;"/"&amp;B30,Tbl_Precio_Techo[KLlave01],Tbl_Precio_Techo[PT VR UN MENSUAL IVA],"",0,1),0),"")</f>
        <v>2959022</v>
      </c>
    </row>
    <row r="31" spans="1:13" x14ac:dyDescent="0.25">
      <c r="A31" s="38"/>
      <c r="B31" s="39" t="s">
        <v>81</v>
      </c>
      <c r="C31" s="72" t="s">
        <v>93</v>
      </c>
      <c r="D31" s="73"/>
      <c r="E31" s="20"/>
      <c r="F31" s="44" t="str">
        <f t="shared" si="0"/>
        <v/>
      </c>
      <c r="G31" s="44" t="str">
        <f t="shared" si="1"/>
        <v/>
      </c>
      <c r="H31" s="24">
        <f>IFERROR(ROUND(_xlfn.XLOOKUP(RIGHT($B$13,1)&amp;"/"&amp;B31,Tbl_Precio_Techo[KLlave01],Tbl_Precio_Techo[PT INSTALACION / EQUIPO],"",0,1),0),"")</f>
        <v>901700</v>
      </c>
      <c r="I31" s="21"/>
      <c r="J31" s="44" t="str">
        <f t="shared" si="2"/>
        <v/>
      </c>
      <c r="K31" s="44" t="str">
        <f t="shared" si="3"/>
        <v/>
      </c>
      <c r="L31" s="22">
        <f>IFERROR(ROUND(_xlfn.XLOOKUP(RIGHT($B$13,1)&amp;"/"&amp;B31,Tbl_Precio_Techo[KLlave01],Tbl_Precio_Techo[PT VR UN MENSUAL IVA],"",0,1),0),"")</f>
        <v>7762375</v>
      </c>
    </row>
    <row r="32" spans="1:13" ht="13.9" customHeight="1" x14ac:dyDescent="0.25">
      <c r="A32" s="38"/>
      <c r="B32" s="39" t="s">
        <v>84</v>
      </c>
      <c r="C32" s="72" t="s">
        <v>95</v>
      </c>
      <c r="D32" s="73"/>
      <c r="E32" s="20"/>
      <c r="F32" s="44" t="str">
        <f t="shared" si="0"/>
        <v/>
      </c>
      <c r="G32" s="44" t="str">
        <f t="shared" si="1"/>
        <v/>
      </c>
      <c r="H32" s="24">
        <f>IFERROR(ROUND(_xlfn.XLOOKUP(RIGHT($B$13,1)&amp;"/"&amp;B32,Tbl_Precio_Techo[KLlave01],Tbl_Precio_Techo[PT INSTALACION / EQUIPO],"",0,1),0),"")</f>
        <v>901700</v>
      </c>
      <c r="I32" s="21"/>
      <c r="J32" s="44" t="str">
        <f t="shared" si="2"/>
        <v/>
      </c>
      <c r="K32" s="44" t="str">
        <f t="shared" si="3"/>
        <v/>
      </c>
      <c r="L32" s="22">
        <f>IFERROR(ROUND(_xlfn.XLOOKUP(RIGHT($B$13,1)&amp;"/"&amp;B32,Tbl_Precio_Techo[KLlave01],Tbl_Precio_Techo[PT VR UN MENSUAL IVA],"",0,1),0),"")</f>
        <v>1491293</v>
      </c>
    </row>
    <row r="33" spans="1:12" x14ac:dyDescent="0.25">
      <c r="A33" s="38"/>
      <c r="B33" s="39" t="s">
        <v>87</v>
      </c>
      <c r="C33" s="72" t="s">
        <v>98</v>
      </c>
      <c r="D33" s="73"/>
      <c r="E33" s="20"/>
      <c r="F33" s="44" t="str">
        <f t="shared" si="0"/>
        <v/>
      </c>
      <c r="G33" s="44" t="str">
        <f t="shared" si="1"/>
        <v/>
      </c>
      <c r="H33" s="24">
        <f>IFERROR(ROUND(_xlfn.XLOOKUP(RIGHT($B$13,1)&amp;"/"&amp;B33,Tbl_Precio_Techo[KLlave01],Tbl_Precio_Techo[PT INSTALACION / EQUIPO],"",0,1),0),"")</f>
        <v>761700</v>
      </c>
      <c r="I33" s="21"/>
      <c r="J33" s="44" t="str">
        <f t="shared" si="2"/>
        <v/>
      </c>
      <c r="K33" s="44" t="str">
        <f t="shared" si="3"/>
        <v/>
      </c>
      <c r="L33" s="22">
        <f>IFERROR(ROUND(_xlfn.XLOOKUP(RIGHT($B$13,1)&amp;"/"&amp;B33,Tbl_Precio_Techo[KLlave01],Tbl_Precio_Techo[PT VR UN MENSUAL IVA],"",0,1),0),"")</f>
        <v>7225096</v>
      </c>
    </row>
    <row r="34" spans="1:12" x14ac:dyDescent="0.25">
      <c r="A34" s="38"/>
      <c r="B34" s="39" t="s">
        <v>90</v>
      </c>
      <c r="C34" s="72" t="s">
        <v>101</v>
      </c>
      <c r="D34" s="73"/>
      <c r="E34" s="20"/>
      <c r="F34" s="44" t="str">
        <f t="shared" si="0"/>
        <v/>
      </c>
      <c r="G34" s="44" t="str">
        <f t="shared" si="1"/>
        <v/>
      </c>
      <c r="H34" s="24">
        <f>IFERROR(ROUND(_xlfn.XLOOKUP(RIGHT($B$13,1)&amp;"/"&amp;B34,Tbl_Precio_Techo[KLlave01],Tbl_Precio_Techo[PT INSTALACION / EQUIPO],"",0,1),0),"")</f>
        <v>761700</v>
      </c>
      <c r="I34" s="21"/>
      <c r="J34" s="44" t="str">
        <f t="shared" si="2"/>
        <v/>
      </c>
      <c r="K34" s="44" t="str">
        <f t="shared" si="3"/>
        <v/>
      </c>
      <c r="L34" s="22">
        <f>IFERROR(ROUND(_xlfn.XLOOKUP(RIGHT($B$13,1)&amp;"/"&amp;B34,Tbl_Precio_Techo[KLlave01],Tbl_Precio_Techo[PT VR UN MENSUAL IVA],"",0,1),0),"")</f>
        <v>5257215</v>
      </c>
    </row>
    <row r="35" spans="1:12" x14ac:dyDescent="0.25">
      <c r="A35" s="38"/>
      <c r="B35" s="39" t="s">
        <v>94</v>
      </c>
      <c r="C35" s="72" t="s">
        <v>103</v>
      </c>
      <c r="D35" s="73"/>
      <c r="E35" s="20"/>
      <c r="F35" s="44" t="str">
        <f t="shared" si="0"/>
        <v/>
      </c>
      <c r="G35" s="44" t="str">
        <f t="shared" si="1"/>
        <v/>
      </c>
      <c r="H35" s="24">
        <f>IFERROR(ROUND(_xlfn.XLOOKUP(RIGHT($B$13,1)&amp;"/"&amp;B35,Tbl_Precio_Techo[KLlave01],Tbl_Precio_Techo[PT INSTALACION / EQUIPO],"",0,1),0),"")</f>
        <v>761700</v>
      </c>
      <c r="I35" s="21"/>
      <c r="J35" s="44" t="str">
        <f t="shared" si="2"/>
        <v/>
      </c>
      <c r="K35" s="44" t="str">
        <f t="shared" si="3"/>
        <v/>
      </c>
      <c r="L35" s="22">
        <f>IFERROR(ROUND(_xlfn.XLOOKUP(RIGHT($B$13,1)&amp;"/"&amp;B35,Tbl_Precio_Techo[KLlave01],Tbl_Precio_Techo[PT VR UN MENSUAL IVA],"",0,1),0),"")</f>
        <v>8632063</v>
      </c>
    </row>
    <row r="36" spans="1:12" x14ac:dyDescent="0.25">
      <c r="A36" s="38"/>
      <c r="B36" s="39" t="s">
        <v>96</v>
      </c>
      <c r="C36" s="72" t="s">
        <v>105</v>
      </c>
      <c r="D36" s="73"/>
      <c r="E36" s="20"/>
      <c r="F36" s="44" t="str">
        <f t="shared" si="0"/>
        <v/>
      </c>
      <c r="G36" s="44" t="str">
        <f t="shared" si="1"/>
        <v/>
      </c>
      <c r="H36" s="24">
        <f>IFERROR(ROUND(_xlfn.XLOOKUP(RIGHT($B$13,1)&amp;"/"&amp;B36,Tbl_Precio_Techo[KLlave01],Tbl_Precio_Techo[PT INSTALACION / EQUIPO],"",0,1),0),"")</f>
        <v>761700</v>
      </c>
      <c r="I36" s="21"/>
      <c r="J36" s="44" t="str">
        <f t="shared" si="2"/>
        <v/>
      </c>
      <c r="K36" s="44" t="str">
        <f t="shared" si="3"/>
        <v/>
      </c>
      <c r="L36" s="22">
        <f>IFERROR(ROUND(_xlfn.XLOOKUP(RIGHT($B$13,1)&amp;"/"&amp;B36,Tbl_Precio_Techo[KLlave01],Tbl_Precio_Techo[PT VR UN MENSUAL IVA],"",0,1),0),"")</f>
        <v>6183803</v>
      </c>
    </row>
    <row r="37" spans="1:12" x14ac:dyDescent="0.25">
      <c r="A37" s="38"/>
      <c r="B37" s="39" t="s">
        <v>99</v>
      </c>
      <c r="C37" s="72" t="s">
        <v>108</v>
      </c>
      <c r="D37" s="73"/>
      <c r="E37" s="20"/>
      <c r="F37" s="44" t="str">
        <f t="shared" si="0"/>
        <v/>
      </c>
      <c r="G37" s="44" t="str">
        <f t="shared" si="1"/>
        <v/>
      </c>
      <c r="H37" s="24">
        <f>IFERROR(ROUND(_xlfn.XLOOKUP(RIGHT($B$13,1)&amp;"/"&amp;B37,Tbl_Precio_Techo[KLlave01],Tbl_Precio_Techo[PT INSTALACION / EQUIPO],"",0,1),0),"")</f>
        <v>761700</v>
      </c>
      <c r="I37" s="21"/>
      <c r="J37" s="44" t="str">
        <f t="shared" si="2"/>
        <v/>
      </c>
      <c r="K37" s="44" t="str">
        <f t="shared" si="3"/>
        <v/>
      </c>
      <c r="L37" s="22">
        <f>IFERROR(ROUND(_xlfn.XLOOKUP(RIGHT($B$13,1)&amp;"/"&amp;B37,Tbl_Precio_Techo[KLlave01],Tbl_Precio_Techo[PT VR UN MENSUAL IVA],"",0,1),0),"")</f>
        <v>13167940</v>
      </c>
    </row>
    <row r="38" spans="1:12" x14ac:dyDescent="0.25">
      <c r="A38" s="38"/>
      <c r="B38" s="39" t="s">
        <v>102</v>
      </c>
      <c r="C38" s="72" t="s">
        <v>110</v>
      </c>
      <c r="D38" s="73"/>
      <c r="E38" s="20"/>
      <c r="F38" s="44" t="str">
        <f t="shared" si="0"/>
        <v/>
      </c>
      <c r="G38" s="44" t="str">
        <f t="shared" si="1"/>
        <v/>
      </c>
      <c r="H38" s="24">
        <f>IFERROR(ROUND(_xlfn.XLOOKUP(RIGHT($B$13,1)&amp;"/"&amp;B38,Tbl_Precio_Techo[KLlave01],Tbl_Precio_Techo[PT INSTALACION / EQUIPO],"",0,1),0),"")</f>
        <v>761700</v>
      </c>
      <c r="I38" s="21"/>
      <c r="J38" s="44" t="str">
        <f t="shared" si="2"/>
        <v/>
      </c>
      <c r="K38" s="44" t="str">
        <f t="shared" si="3"/>
        <v/>
      </c>
      <c r="L38" s="22">
        <f>IFERROR(ROUND(_xlfn.XLOOKUP(RIGHT($B$13,1)&amp;"/"&amp;B38,Tbl_Precio_Techo[KLlave01],Tbl_Precio_Techo[PT VR UN MENSUAL IVA],"",0,1),0),"")</f>
        <v>9959176</v>
      </c>
    </row>
    <row r="39" spans="1:12" x14ac:dyDescent="0.25">
      <c r="A39" s="38"/>
      <c r="B39" s="39" t="s">
        <v>104</v>
      </c>
      <c r="C39" s="72" t="s">
        <v>112</v>
      </c>
      <c r="D39" s="73"/>
      <c r="E39" s="20"/>
      <c r="F39" s="44" t="str">
        <f t="shared" si="0"/>
        <v/>
      </c>
      <c r="G39" s="44" t="str">
        <f t="shared" si="1"/>
        <v/>
      </c>
      <c r="H39" s="24">
        <f>IFERROR(ROUND(_xlfn.XLOOKUP(RIGHT($B$13,1)&amp;"/"&amp;B39,Tbl_Precio_Techo[KLlave01],Tbl_Precio_Techo[PT INSTALACION / EQUIPO],"",0,1),0),"")</f>
        <v>761700</v>
      </c>
      <c r="I39" s="21"/>
      <c r="J39" s="44" t="str">
        <f t="shared" si="2"/>
        <v/>
      </c>
      <c r="K39" s="44" t="str">
        <f t="shared" si="3"/>
        <v/>
      </c>
      <c r="L39" s="22">
        <f>IFERROR(ROUND(_xlfn.XLOOKUP(RIGHT($B$13,1)&amp;"/"&amp;B39,Tbl_Precio_Techo[KLlave01],Tbl_Precio_Techo[PT VR UN MENSUAL IVA],"",0,1),0),"")</f>
        <v>18234860</v>
      </c>
    </row>
    <row r="40" spans="1:12" x14ac:dyDescent="0.25">
      <c r="A40" s="38"/>
      <c r="B40" s="39" t="s">
        <v>106</v>
      </c>
      <c r="C40" s="72" t="s">
        <v>114</v>
      </c>
      <c r="D40" s="73"/>
      <c r="E40" s="20"/>
      <c r="F40" s="44" t="str">
        <f t="shared" si="0"/>
        <v/>
      </c>
      <c r="G40" s="44" t="str">
        <f t="shared" si="1"/>
        <v/>
      </c>
      <c r="H40" s="24">
        <f>IFERROR(ROUND(_xlfn.XLOOKUP(RIGHT($B$13,1)&amp;"/"&amp;B40,Tbl_Precio_Techo[KLlave01],Tbl_Precio_Techo[PT INSTALACION / EQUIPO],"",0,1),0),"")</f>
        <v>761700</v>
      </c>
      <c r="I40" s="21"/>
      <c r="J40" s="44" t="str">
        <f t="shared" si="2"/>
        <v/>
      </c>
      <c r="K40" s="44" t="str">
        <f t="shared" si="3"/>
        <v/>
      </c>
      <c r="L40" s="22">
        <f>IFERROR(ROUND(_xlfn.XLOOKUP(RIGHT($B$13,1)&amp;"/"&amp;B40,Tbl_Precio_Techo[KLlave01],Tbl_Precio_Techo[PT VR UN MENSUAL IVA],"",0,1),0),"")</f>
        <v>13039263</v>
      </c>
    </row>
    <row r="41" spans="1:12" x14ac:dyDescent="0.25">
      <c r="A41" s="38"/>
      <c r="B41" s="39" t="s">
        <v>109</v>
      </c>
      <c r="C41" s="72" t="s">
        <v>116</v>
      </c>
      <c r="D41" s="73"/>
      <c r="E41" s="20"/>
      <c r="F41" s="44" t="str">
        <f t="shared" si="0"/>
        <v/>
      </c>
      <c r="G41" s="44" t="str">
        <f t="shared" si="1"/>
        <v/>
      </c>
      <c r="H41" s="24">
        <f>IFERROR(ROUND(_xlfn.XLOOKUP(RIGHT($B$13,1)&amp;"/"&amp;B41,Tbl_Precio_Techo[KLlave01],Tbl_Precio_Techo[PT INSTALACION / EQUIPO],"",0,1),0),"")</f>
        <v>761700</v>
      </c>
      <c r="I41" s="21"/>
      <c r="J41" s="44" t="str">
        <f t="shared" si="2"/>
        <v/>
      </c>
      <c r="K41" s="44" t="str">
        <f t="shared" si="3"/>
        <v/>
      </c>
      <c r="L41" s="22">
        <f>IFERROR(ROUND(_xlfn.XLOOKUP(RIGHT($B$13,1)&amp;"/"&amp;B41,Tbl_Precio_Techo[KLlave01],Tbl_Precio_Techo[PT VR UN MENSUAL IVA],"",0,1),0),"")</f>
        <v>22505286</v>
      </c>
    </row>
    <row r="42" spans="1:12" x14ac:dyDescent="0.25">
      <c r="A42" s="38"/>
      <c r="B42" s="39" t="s">
        <v>111</v>
      </c>
      <c r="C42" s="72" t="s">
        <v>118</v>
      </c>
      <c r="D42" s="73"/>
      <c r="E42" s="20"/>
      <c r="F42" s="44" t="str">
        <f t="shared" si="0"/>
        <v/>
      </c>
      <c r="G42" s="44" t="str">
        <f t="shared" si="1"/>
        <v/>
      </c>
      <c r="H42" s="24">
        <f>IFERROR(ROUND(_xlfn.XLOOKUP(RIGHT($B$13,1)&amp;"/"&amp;B42,Tbl_Precio_Techo[KLlave01],Tbl_Precio_Techo[PT INSTALACION / EQUIPO],"",0,1),0),"")</f>
        <v>761700</v>
      </c>
      <c r="I42" s="21"/>
      <c r="J42" s="44" t="str">
        <f t="shared" si="2"/>
        <v/>
      </c>
      <c r="K42" s="44" t="str">
        <f t="shared" si="3"/>
        <v/>
      </c>
      <c r="L42" s="22">
        <f>IFERROR(ROUND(_xlfn.XLOOKUP(RIGHT($B$13,1)&amp;"/"&amp;B42,Tbl_Precio_Techo[KLlave01],Tbl_Precio_Techo[PT VR UN MENSUAL IVA],"",0,1),0),"")</f>
        <v>19024396</v>
      </c>
    </row>
    <row r="43" spans="1:12" x14ac:dyDescent="0.25">
      <c r="A43" s="38"/>
      <c r="B43" s="39" t="s">
        <v>113</v>
      </c>
      <c r="C43" s="72" t="s">
        <v>120</v>
      </c>
      <c r="D43" s="73"/>
      <c r="E43" s="20"/>
      <c r="F43" s="44" t="str">
        <f t="shared" si="0"/>
        <v/>
      </c>
      <c r="G43" s="44" t="str">
        <f t="shared" si="1"/>
        <v/>
      </c>
      <c r="H43" s="24">
        <f>IFERROR(ROUND(_xlfn.XLOOKUP(RIGHT($B$13,1)&amp;"/"&amp;B43,Tbl_Precio_Techo[KLlave01],Tbl_Precio_Techo[PT INSTALACION / EQUIPO],"",0,1),0),"")</f>
        <v>761700</v>
      </c>
      <c r="I43" s="21"/>
      <c r="J43" s="44" t="str">
        <f t="shared" si="2"/>
        <v/>
      </c>
      <c r="K43" s="44" t="str">
        <f t="shared" si="3"/>
        <v/>
      </c>
      <c r="L43" s="22">
        <f>IFERROR(ROUND(_xlfn.XLOOKUP(RIGHT($B$13,1)&amp;"/"&amp;B43,Tbl_Precio_Techo[KLlave01],Tbl_Precio_Techo[PT VR UN MENSUAL IVA],"",0,1),0),"")</f>
        <v>30850027</v>
      </c>
    </row>
    <row r="44" spans="1:12" x14ac:dyDescent="0.25">
      <c r="A44" s="38"/>
      <c r="B44" s="39" t="s">
        <v>115</v>
      </c>
      <c r="C44" s="72" t="s">
        <v>122</v>
      </c>
      <c r="D44" s="73"/>
      <c r="E44" s="20"/>
      <c r="F44" s="44" t="str">
        <f t="shared" si="0"/>
        <v/>
      </c>
      <c r="G44" s="44" t="str">
        <f t="shared" si="1"/>
        <v/>
      </c>
      <c r="H44" s="24">
        <f>IFERROR(ROUND(_xlfn.XLOOKUP(RIGHT($B$13,1)&amp;"/"&amp;B44,Tbl_Precio_Techo[KLlave01],Tbl_Precio_Techo[PT INSTALACION / EQUIPO],"",0,1),0),"")</f>
        <v>761700</v>
      </c>
      <c r="I44" s="21"/>
      <c r="J44" s="44" t="str">
        <f t="shared" si="2"/>
        <v/>
      </c>
      <c r="K44" s="44" t="str">
        <f t="shared" si="3"/>
        <v/>
      </c>
      <c r="L44" s="22">
        <f>IFERROR(ROUND(_xlfn.XLOOKUP(RIGHT($B$13,1)&amp;"/"&amp;B44,Tbl_Precio_Techo[KLlave01],Tbl_Precio_Techo[PT VR UN MENSUAL IVA],"",0,1),0),"")</f>
        <v>22144061</v>
      </c>
    </row>
    <row r="45" spans="1:12" x14ac:dyDescent="0.25">
      <c r="A45" s="38"/>
      <c r="B45" s="39" t="s">
        <v>117</v>
      </c>
      <c r="C45" s="72" t="s">
        <v>56</v>
      </c>
      <c r="D45" s="73"/>
      <c r="E45" s="20"/>
      <c r="F45" s="44" t="str">
        <f t="shared" si="0"/>
        <v/>
      </c>
      <c r="G45" s="44" t="str">
        <f t="shared" si="1"/>
        <v/>
      </c>
      <c r="H45" s="24">
        <f>IFERROR(ROUND(_xlfn.XLOOKUP(RIGHT($B$13,1)&amp;"/"&amp;B45,Tbl_Precio_Techo[KLlave01],Tbl_Precio_Techo[PT INSTALACION / EQUIPO],"",0,1),0),"")</f>
        <v>901700</v>
      </c>
      <c r="I45" s="21"/>
      <c r="J45" s="44" t="str">
        <f t="shared" si="2"/>
        <v/>
      </c>
      <c r="K45" s="44" t="str">
        <f t="shared" si="3"/>
        <v/>
      </c>
      <c r="L45" s="22">
        <f>IFERROR(ROUND(_xlfn.XLOOKUP(RIGHT($B$13,1)&amp;"/"&amp;B45,Tbl_Precio_Techo[KLlave01],Tbl_Precio_Techo[PT VR UN MENSUAL IVA],"",0,1),0),"")</f>
        <v>6528304</v>
      </c>
    </row>
    <row r="46" spans="1:12" ht="13.15" customHeight="1" x14ac:dyDescent="0.25">
      <c r="A46" s="38"/>
      <c r="B46" s="39" t="s">
        <v>119</v>
      </c>
      <c r="C46" s="72" t="s">
        <v>60</v>
      </c>
      <c r="D46" s="73"/>
      <c r="E46" s="20"/>
      <c r="F46" s="44" t="str">
        <f t="shared" si="0"/>
        <v/>
      </c>
      <c r="G46" s="44" t="str">
        <f t="shared" si="1"/>
        <v/>
      </c>
      <c r="H46" s="24">
        <f>IFERROR(ROUND(_xlfn.XLOOKUP(RIGHT($B$13,1)&amp;"/"&amp;B46,Tbl_Precio_Techo[KLlave01],Tbl_Precio_Techo[PT INSTALACION / EQUIPO],"",0,1),0),"")</f>
        <v>901700</v>
      </c>
      <c r="I46" s="21"/>
      <c r="J46" s="44" t="str">
        <f t="shared" si="2"/>
        <v/>
      </c>
      <c r="K46" s="44" t="str">
        <f t="shared" si="3"/>
        <v/>
      </c>
      <c r="L46" s="22">
        <f>IFERROR(ROUND(_xlfn.XLOOKUP(RIGHT($B$13,1)&amp;"/"&amp;B46,Tbl_Precio_Techo[KLlave01],Tbl_Precio_Techo[PT VR UN MENSUAL IVA],"",0,1),0),"")</f>
        <v>2732746</v>
      </c>
    </row>
    <row r="47" spans="1:12" ht="13.15" customHeight="1" x14ac:dyDescent="0.25">
      <c r="A47" s="38"/>
      <c r="B47" s="39" t="s">
        <v>121</v>
      </c>
      <c r="C47" s="72" t="s">
        <v>126</v>
      </c>
      <c r="D47" s="73"/>
      <c r="E47" s="20"/>
      <c r="F47" s="44" t="str">
        <f t="shared" si="0"/>
        <v/>
      </c>
      <c r="G47" s="44" t="str">
        <f t="shared" si="1"/>
        <v/>
      </c>
      <c r="H47" s="24">
        <f>IFERROR(ROUND(_xlfn.XLOOKUP(RIGHT($B$13,1)&amp;"/"&amp;B47,Tbl_Precio_Techo[KLlave01],Tbl_Precio_Techo[PT INSTALACION / EQUIPO],"",0,1),0),"")</f>
        <v>901700</v>
      </c>
      <c r="I47" s="21"/>
      <c r="J47" s="44" t="str">
        <f t="shared" si="2"/>
        <v/>
      </c>
      <c r="K47" s="44" t="str">
        <f t="shared" si="3"/>
        <v/>
      </c>
      <c r="L47" s="22">
        <f>IFERROR(ROUND(_xlfn.XLOOKUP(RIGHT($B$13,1)&amp;"/"&amp;B47,Tbl_Precio_Techo[KLlave01],Tbl_Precio_Techo[PT VR UN MENSUAL IVA],"",0,1),0),"")</f>
        <v>7702586</v>
      </c>
    </row>
    <row r="48" spans="1:12" ht="13.15" customHeight="1" x14ac:dyDescent="0.25">
      <c r="A48" s="38"/>
      <c r="B48" s="39" t="s">
        <v>123</v>
      </c>
      <c r="C48" s="72" t="s">
        <v>128</v>
      </c>
      <c r="D48" s="73"/>
      <c r="E48" s="20"/>
      <c r="F48" s="44" t="str">
        <f t="shared" si="0"/>
        <v/>
      </c>
      <c r="G48" s="44" t="str">
        <f t="shared" si="1"/>
        <v/>
      </c>
      <c r="H48" s="24">
        <f>IFERROR(ROUND(_xlfn.XLOOKUP(RIGHT($B$13,1)&amp;"/"&amp;B48,Tbl_Precio_Techo[KLlave01],Tbl_Precio_Techo[PT INSTALACION / EQUIPO],"",0,1),0),"")</f>
        <v>901700</v>
      </c>
      <c r="I48" s="21"/>
      <c r="J48" s="44" t="str">
        <f t="shared" si="2"/>
        <v/>
      </c>
      <c r="K48" s="44" t="str">
        <f t="shared" si="3"/>
        <v/>
      </c>
      <c r="L48" s="22">
        <f>IFERROR(ROUND(_xlfn.XLOOKUP(RIGHT($B$13,1)&amp;"/"&amp;B48,Tbl_Precio_Techo[KLlave01],Tbl_Precio_Techo[PT VR UN MENSUAL IVA],"",0,1),0),"")</f>
        <v>6821195</v>
      </c>
    </row>
    <row r="49" spans="1:17" ht="13.15" customHeight="1" x14ac:dyDescent="0.25">
      <c r="A49" s="38"/>
      <c r="B49" s="39" t="s">
        <v>124</v>
      </c>
      <c r="C49" s="72" t="s">
        <v>130</v>
      </c>
      <c r="D49" s="73"/>
      <c r="E49" s="20"/>
      <c r="F49" s="44" t="str">
        <f t="shared" si="0"/>
        <v/>
      </c>
      <c r="G49" s="44" t="str">
        <f t="shared" si="1"/>
        <v/>
      </c>
      <c r="H49" s="24">
        <f>IFERROR(ROUND(_xlfn.XLOOKUP(RIGHT($B$13,1)&amp;"/"&amp;B49,Tbl_Precio_Techo[KLlave01],Tbl_Precio_Techo[PT INSTALACION / EQUIPO],"",0,1),0),"")</f>
        <v>901700</v>
      </c>
      <c r="I49" s="21"/>
      <c r="J49" s="44" t="str">
        <f t="shared" si="2"/>
        <v/>
      </c>
      <c r="K49" s="44" t="str">
        <f t="shared" si="3"/>
        <v/>
      </c>
      <c r="L49" s="22">
        <f>IFERROR(ROUND(_xlfn.XLOOKUP(RIGHT($B$13,1)&amp;"/"&amp;B49,Tbl_Precio_Techo[KLlave01],Tbl_Precio_Techo[PT VR UN MENSUAL IVA],"",0,1),0),"")</f>
        <v>4411603</v>
      </c>
    </row>
    <row r="50" spans="1:17" ht="13.15" customHeight="1" x14ac:dyDescent="0.25">
      <c r="A50" s="38"/>
      <c r="B50" s="39" t="s">
        <v>125</v>
      </c>
      <c r="C50" s="72" t="s">
        <v>133</v>
      </c>
      <c r="D50" s="73"/>
      <c r="E50" s="20"/>
      <c r="F50" s="44" t="str">
        <f t="shared" si="0"/>
        <v/>
      </c>
      <c r="G50" s="44" t="str">
        <f t="shared" si="1"/>
        <v/>
      </c>
      <c r="H50" s="24">
        <f>IFERROR(ROUND(_xlfn.XLOOKUP(RIGHT($B$13,1)&amp;"/"&amp;B50,Tbl_Precio_Techo[KLlave01],Tbl_Precio_Techo[PT INSTALACION / EQUIPO],"",0,1),0),"")</f>
        <v>901700</v>
      </c>
      <c r="I50" s="21"/>
      <c r="J50" s="44" t="str">
        <f t="shared" si="2"/>
        <v/>
      </c>
      <c r="K50" s="44" t="str">
        <f t="shared" si="3"/>
        <v/>
      </c>
      <c r="L50" s="22">
        <f>IFERROR(ROUND(_xlfn.XLOOKUP(RIGHT($B$13,1)&amp;"/"&amp;B50,Tbl_Precio_Techo[KLlave01],Tbl_Precio_Techo[PT VR UN MENSUAL IVA],"",0,1),0),"")</f>
        <v>3621409</v>
      </c>
    </row>
    <row r="51" spans="1:17" ht="13.15" customHeight="1" x14ac:dyDescent="0.25">
      <c r="A51" s="38"/>
      <c r="B51" s="39" t="s">
        <v>127</v>
      </c>
      <c r="C51" s="72" t="s">
        <v>135</v>
      </c>
      <c r="D51" s="73"/>
      <c r="E51" s="20"/>
      <c r="F51" s="44" t="str">
        <f t="shared" si="0"/>
        <v/>
      </c>
      <c r="G51" s="44" t="str">
        <f t="shared" si="1"/>
        <v/>
      </c>
      <c r="H51" s="24">
        <f>IFERROR(ROUND(_xlfn.XLOOKUP(RIGHT($B$13,1)&amp;"/"&amp;B51,Tbl_Precio_Techo[KLlave01],Tbl_Precio_Techo[PT INSTALACION / EQUIPO],"",0,1),0),"")</f>
        <v>901700</v>
      </c>
      <c r="I51" s="21"/>
      <c r="J51" s="44" t="str">
        <f t="shared" si="2"/>
        <v/>
      </c>
      <c r="K51" s="44" t="str">
        <f t="shared" si="3"/>
        <v/>
      </c>
      <c r="L51" s="22">
        <f>IFERROR(ROUND(_xlfn.XLOOKUP(RIGHT($B$13,1)&amp;"/"&amp;B51,Tbl_Precio_Techo[KLlave01],Tbl_Precio_Techo[PT VR UN MENSUAL IVA],"",0,1),0),"")</f>
        <v>5168345</v>
      </c>
    </row>
    <row r="52" spans="1:17" ht="13.15" customHeight="1" x14ac:dyDescent="0.25">
      <c r="A52" s="38"/>
      <c r="B52" s="39" t="s">
        <v>129</v>
      </c>
      <c r="C52" s="72" t="s">
        <v>137</v>
      </c>
      <c r="D52" s="73"/>
      <c r="E52" s="20"/>
      <c r="F52" s="44" t="str">
        <f t="shared" si="0"/>
        <v/>
      </c>
      <c r="G52" s="44" t="str">
        <f t="shared" si="1"/>
        <v/>
      </c>
      <c r="H52" s="24">
        <f>IFERROR(ROUND(_xlfn.XLOOKUP(RIGHT($B$13,1)&amp;"/"&amp;B52,Tbl_Precio_Techo[KLlave01],Tbl_Precio_Techo[PT INSTALACION / EQUIPO],"",0,1),0),"")</f>
        <v>901700</v>
      </c>
      <c r="I52" s="21"/>
      <c r="J52" s="44" t="str">
        <f t="shared" si="2"/>
        <v/>
      </c>
      <c r="K52" s="44" t="str">
        <f t="shared" si="3"/>
        <v/>
      </c>
      <c r="L52" s="22">
        <f>IFERROR(ROUND(_xlfn.XLOOKUP(RIGHT($B$13,1)&amp;"/"&amp;B52,Tbl_Precio_Techo[KLlave01],Tbl_Precio_Techo[PT VR UN MENSUAL IVA],"",0,1),0),"")</f>
        <v>4080529</v>
      </c>
    </row>
    <row r="53" spans="1:17" ht="13.15" customHeight="1" x14ac:dyDescent="0.25">
      <c r="A53" s="38"/>
      <c r="B53" s="39" t="s">
        <v>131</v>
      </c>
      <c r="C53" s="72" t="s">
        <v>139</v>
      </c>
      <c r="D53" s="73"/>
      <c r="E53" s="20"/>
      <c r="F53" s="44" t="str">
        <f t="shared" si="0"/>
        <v/>
      </c>
      <c r="G53" s="44" t="str">
        <f t="shared" si="1"/>
        <v/>
      </c>
      <c r="H53" s="24">
        <f>IFERROR(ROUND(_xlfn.XLOOKUP(RIGHT($B$13,1)&amp;"/"&amp;B53,Tbl_Precio_Techo[KLlave01],Tbl_Precio_Techo[PT INSTALACION / EQUIPO],"",0,1),0),"")</f>
        <v>901700</v>
      </c>
      <c r="I53" s="21"/>
      <c r="J53" s="44" t="str">
        <f t="shared" si="2"/>
        <v/>
      </c>
      <c r="K53" s="44" t="str">
        <f t="shared" si="3"/>
        <v/>
      </c>
      <c r="L53" s="22">
        <f>IFERROR(ROUND(_xlfn.XLOOKUP(RIGHT($B$13,1)&amp;"/"&amp;B53,Tbl_Precio_Techo[KLlave01],Tbl_Precio_Techo[PT VR UN MENSUAL IVA],"",0,1),0),"")</f>
        <v>5877671</v>
      </c>
    </row>
    <row r="54" spans="1:17" ht="13.15" customHeight="1" x14ac:dyDescent="0.25">
      <c r="A54" s="38"/>
      <c r="B54" s="39" t="s">
        <v>134</v>
      </c>
      <c r="C54" s="72" t="s">
        <v>141</v>
      </c>
      <c r="D54" s="73"/>
      <c r="E54" s="20"/>
      <c r="F54" s="44" t="str">
        <f t="shared" si="0"/>
        <v/>
      </c>
      <c r="G54" s="44" t="str">
        <f t="shared" si="1"/>
        <v/>
      </c>
      <c r="H54" s="24">
        <f>IFERROR(ROUND(_xlfn.XLOOKUP(RIGHT($B$13,1)&amp;"/"&amp;B54,Tbl_Precio_Techo[KLlave01],Tbl_Precio_Techo[PT INSTALACION / EQUIPO],"",0,1),0),"")</f>
        <v>761700</v>
      </c>
      <c r="I54" s="21"/>
      <c r="J54" s="44" t="str">
        <f t="shared" si="2"/>
        <v/>
      </c>
      <c r="K54" s="44" t="str">
        <f t="shared" si="3"/>
        <v/>
      </c>
      <c r="L54" s="22">
        <f>IFERROR(ROUND(_xlfn.XLOOKUP(RIGHT($B$13,1)&amp;"/"&amp;B54,Tbl_Precio_Techo[KLlave01],Tbl_Precio_Techo[PT VR UN MENSUAL IVA],"",0,1),0),"")</f>
        <v>9441050</v>
      </c>
    </row>
    <row r="55" spans="1:17" ht="13.15" customHeight="1" x14ac:dyDescent="0.25">
      <c r="A55" s="38"/>
      <c r="B55" s="39" t="s">
        <v>136</v>
      </c>
      <c r="C55" s="72" t="s">
        <v>143</v>
      </c>
      <c r="D55" s="73"/>
      <c r="E55" s="20"/>
      <c r="F55" s="44" t="str">
        <f t="shared" si="0"/>
        <v/>
      </c>
      <c r="G55" s="44" t="str">
        <f t="shared" si="1"/>
        <v/>
      </c>
      <c r="H55" s="24">
        <f>IFERROR(ROUND(_xlfn.XLOOKUP(RIGHT($B$13,1)&amp;"/"&amp;B55,Tbl_Precio_Techo[KLlave01],Tbl_Precio_Techo[PT INSTALACION / EQUIPO],"",0,1),0),"")</f>
        <v>901700</v>
      </c>
      <c r="I55" s="21"/>
      <c r="J55" s="44" t="str">
        <f t="shared" si="2"/>
        <v/>
      </c>
      <c r="K55" s="44" t="str">
        <f t="shared" si="3"/>
        <v/>
      </c>
      <c r="L55" s="22">
        <f>IFERROR(ROUND(_xlfn.XLOOKUP(RIGHT($B$13,1)&amp;"/"&amp;B55,Tbl_Precio_Techo[KLlave01],Tbl_Precio_Techo[PT VR UN MENSUAL IVA],"",0,1),0),"")</f>
        <v>14032185</v>
      </c>
    </row>
    <row r="56" spans="1:17" ht="13.15" customHeight="1" x14ac:dyDescent="0.25">
      <c r="A56" s="38"/>
      <c r="B56" s="43" t="s">
        <v>138</v>
      </c>
      <c r="C56" s="76" t="s">
        <v>146</v>
      </c>
      <c r="D56" s="77"/>
      <c r="E56" s="20"/>
      <c r="F56" s="44" t="str">
        <f t="shared" si="0"/>
        <v/>
      </c>
      <c r="G56" s="44" t="str">
        <f t="shared" si="1"/>
        <v/>
      </c>
      <c r="H56" s="24">
        <f>IFERROR(ROUND(_xlfn.XLOOKUP(RIGHT($B$13,1)&amp;"/"&amp;B56,Tbl_Precio_Techo[KLlave01],Tbl_Precio_Techo[PT INSTALACION / EQUIPO],"",0,1),0),"")</f>
        <v>901700</v>
      </c>
      <c r="I56" s="20"/>
      <c r="J56" s="44" t="str">
        <f t="shared" si="2"/>
        <v/>
      </c>
      <c r="K56" s="44" t="str">
        <f t="shared" si="3"/>
        <v/>
      </c>
      <c r="L56" s="22">
        <f>IFERROR(ROUND(_xlfn.XLOOKUP(RIGHT($B$13,1)&amp;"/"&amp;B56,Tbl_Precio_Techo[KLlave01],Tbl_Precio_Techo[PT VR UN MENSUAL IVA],"",0,1),0),"")</f>
        <v>5612790</v>
      </c>
    </row>
    <row r="57" spans="1:17" s="50" customFormat="1" ht="36" x14ac:dyDescent="0.25">
      <c r="A57" s="38"/>
      <c r="B57" s="26" t="s">
        <v>17</v>
      </c>
      <c r="C57" s="74" t="s">
        <v>264</v>
      </c>
      <c r="D57" s="75"/>
      <c r="E57" s="46" t="s">
        <v>251</v>
      </c>
      <c r="F57" s="47" t="s">
        <v>252</v>
      </c>
      <c r="G57" s="47" t="s">
        <v>253</v>
      </c>
      <c r="H57" s="48" t="s">
        <v>254</v>
      </c>
      <c r="I57" s="46" t="s">
        <v>255</v>
      </c>
      <c r="J57" s="26" t="s">
        <v>256</v>
      </c>
      <c r="K57" s="47" t="s">
        <v>257</v>
      </c>
      <c r="L57" s="49" t="s">
        <v>258</v>
      </c>
      <c r="M57"/>
      <c r="Q57" s="37"/>
    </row>
    <row r="58" spans="1:17" x14ac:dyDescent="0.25">
      <c r="A58" s="38"/>
      <c r="B58" s="39" t="s">
        <v>148</v>
      </c>
      <c r="C58" s="72" t="s">
        <v>149</v>
      </c>
      <c r="D58" s="73"/>
      <c r="E58" s="20"/>
      <c r="F58" s="44" t="str">
        <f t="shared" ref="F58:F65" si="4">IF(E58="","",E58*IVA)</f>
        <v/>
      </c>
      <c r="G58" s="44" t="str">
        <f t="shared" ref="G58:G65" si="5">IF(COUNTBLANK(E58:F58)=2,"",ROUND(E58+ROUND(F58,0),0))</f>
        <v/>
      </c>
      <c r="H58" s="24">
        <f>IFERROR(ROUND(_xlfn.XLOOKUP(RIGHT($B$13,1)&amp;"/"&amp;B58,Tbl_Precio_Techo[KLlave01],Tbl_Precio_Techo[PT INSTALACION / EQUIPO],"",0,1),0),"")</f>
        <v>2147500</v>
      </c>
      <c r="I58" s="20"/>
      <c r="J58" s="44" t="str">
        <f t="shared" ref="J58:J65" si="6">IF(I58="","",I58*IVA)</f>
        <v/>
      </c>
      <c r="K58" s="44" t="str">
        <f t="shared" ref="K58:K65" si="7">IF(COUNTBLANK(I58:J58)=2,"",ROUND(I58+ROUND(J58,0),0))</f>
        <v/>
      </c>
      <c r="L58" s="22">
        <f>IFERROR(ROUND(_xlfn.XLOOKUP(RIGHT($B$13,1)&amp;"/"&amp;B58,Tbl_Precio_Techo[KLlave01],Tbl_Precio_Techo[PT VR UN MENSUAL IVA],"",0,1),0),"")</f>
        <v>4764960</v>
      </c>
    </row>
    <row r="59" spans="1:17" x14ac:dyDescent="0.25">
      <c r="A59" s="38"/>
      <c r="B59" s="39" t="s">
        <v>150</v>
      </c>
      <c r="C59" s="72" t="s">
        <v>151</v>
      </c>
      <c r="D59" s="73"/>
      <c r="E59" s="20"/>
      <c r="F59" s="44" t="str">
        <f t="shared" si="4"/>
        <v/>
      </c>
      <c r="G59" s="44" t="str">
        <f t="shared" si="5"/>
        <v/>
      </c>
      <c r="H59" s="24">
        <f>IFERROR(ROUND(_xlfn.XLOOKUP(RIGHT($B$13,1)&amp;"/"&amp;B59,Tbl_Precio_Techo[KLlave01],Tbl_Precio_Techo[PT INSTALACION / EQUIPO],"",0,1),0),"")</f>
        <v>2147500</v>
      </c>
      <c r="I59" s="20"/>
      <c r="J59" s="44" t="str">
        <f t="shared" si="6"/>
        <v/>
      </c>
      <c r="K59" s="44" t="str">
        <f t="shared" si="7"/>
        <v/>
      </c>
      <c r="L59" s="22">
        <f>IFERROR(ROUND(_xlfn.XLOOKUP(RIGHT($B$13,1)&amp;"/"&amp;B59,Tbl_Precio_Techo[KLlave01],Tbl_Precio_Techo[PT VR UN MENSUAL IVA],"",0,1),0),"")</f>
        <v>5338346</v>
      </c>
    </row>
    <row r="60" spans="1:17" x14ac:dyDescent="0.25">
      <c r="A60" s="38"/>
      <c r="B60" s="39" t="s">
        <v>152</v>
      </c>
      <c r="C60" s="72" t="s">
        <v>153</v>
      </c>
      <c r="D60" s="73"/>
      <c r="E60" s="20"/>
      <c r="F60" s="44" t="str">
        <f t="shared" si="4"/>
        <v/>
      </c>
      <c r="G60" s="44" t="str">
        <f t="shared" si="5"/>
        <v/>
      </c>
      <c r="H60" s="24">
        <f>IFERROR(ROUND(_xlfn.XLOOKUP(RIGHT($B$13,1)&amp;"/"&amp;B60,Tbl_Precio_Techo[KLlave01],Tbl_Precio_Techo[PT INSTALACION / EQUIPO],"",0,1),0),"")</f>
        <v>2147500</v>
      </c>
      <c r="I60" s="20"/>
      <c r="J60" s="44" t="str">
        <f t="shared" si="6"/>
        <v/>
      </c>
      <c r="K60" s="44" t="str">
        <f t="shared" si="7"/>
        <v/>
      </c>
      <c r="L60" s="22">
        <f>IFERROR(ROUND(_xlfn.XLOOKUP(RIGHT($B$13,1)&amp;"/"&amp;B60,Tbl_Precio_Techo[KLlave01],Tbl_Precio_Techo[PT VR UN MENSUAL IVA],"",0,1),0),"")</f>
        <v>6563843</v>
      </c>
    </row>
    <row r="61" spans="1:17" x14ac:dyDescent="0.25">
      <c r="A61" s="38"/>
      <c r="B61" s="39" t="s">
        <v>155</v>
      </c>
      <c r="C61" s="72" t="s">
        <v>156</v>
      </c>
      <c r="D61" s="73"/>
      <c r="E61" s="20"/>
      <c r="F61" s="44" t="str">
        <f t="shared" si="4"/>
        <v/>
      </c>
      <c r="G61" s="44" t="str">
        <f t="shared" si="5"/>
        <v/>
      </c>
      <c r="H61" s="24">
        <f>IFERROR(ROUND(_xlfn.XLOOKUP(RIGHT($B$13,1)&amp;"/"&amp;B61,Tbl_Precio_Techo[KLlave01],Tbl_Precio_Techo[PT INSTALACION / EQUIPO],"",0,1),0),"")</f>
        <v>2147500</v>
      </c>
      <c r="I61" s="20"/>
      <c r="J61" s="44" t="str">
        <f t="shared" si="6"/>
        <v/>
      </c>
      <c r="K61" s="44" t="str">
        <f t="shared" si="7"/>
        <v/>
      </c>
      <c r="L61" s="22">
        <f>IFERROR(ROUND(_xlfn.XLOOKUP(RIGHT($B$13,1)&amp;"/"&amp;B61,Tbl_Precio_Techo[KLlave01],Tbl_Precio_Techo[PT VR UN MENSUAL IVA],"",0,1),0),"")</f>
        <v>6948359</v>
      </c>
    </row>
    <row r="62" spans="1:17" x14ac:dyDescent="0.25">
      <c r="A62" s="38"/>
      <c r="B62" s="39" t="s">
        <v>157</v>
      </c>
      <c r="C62" s="72" t="s">
        <v>158</v>
      </c>
      <c r="D62" s="73"/>
      <c r="E62" s="20"/>
      <c r="F62" s="44" t="str">
        <f t="shared" si="4"/>
        <v/>
      </c>
      <c r="G62" s="44" t="str">
        <f t="shared" si="5"/>
        <v/>
      </c>
      <c r="H62" s="24">
        <f>IFERROR(ROUND(_xlfn.XLOOKUP(RIGHT($B$13,1)&amp;"/"&amp;B62,Tbl_Precio_Techo[KLlave01],Tbl_Precio_Techo[PT INSTALACION / EQUIPO],"",0,1),0),"")</f>
        <v>2147500</v>
      </c>
      <c r="I62" s="20"/>
      <c r="J62" s="44" t="str">
        <f t="shared" si="6"/>
        <v/>
      </c>
      <c r="K62" s="44" t="str">
        <f t="shared" si="7"/>
        <v/>
      </c>
      <c r="L62" s="22">
        <f>IFERROR(ROUND(_xlfn.XLOOKUP(RIGHT($B$13,1)&amp;"/"&amp;B62,Tbl_Precio_Techo[KLlave01],Tbl_Precio_Techo[PT VR UN MENSUAL IVA],"",0,1),0),"")</f>
        <v>7662647</v>
      </c>
    </row>
    <row r="63" spans="1:17" x14ac:dyDescent="0.25">
      <c r="A63" s="38"/>
      <c r="B63" s="39" t="s">
        <v>160</v>
      </c>
      <c r="C63" s="72" t="s">
        <v>161</v>
      </c>
      <c r="D63" s="73"/>
      <c r="E63" s="20"/>
      <c r="F63" s="44" t="str">
        <f t="shared" si="4"/>
        <v/>
      </c>
      <c r="G63" s="44" t="str">
        <f t="shared" si="5"/>
        <v/>
      </c>
      <c r="H63" s="24">
        <f>IFERROR(ROUND(_xlfn.XLOOKUP(RIGHT($B$13,1)&amp;"/"&amp;B63,Tbl_Precio_Techo[KLlave01],Tbl_Precio_Techo[PT INSTALACION / EQUIPO],"",0,1),0),"")</f>
        <v>2147500</v>
      </c>
      <c r="I63" s="20"/>
      <c r="J63" s="44" t="str">
        <f t="shared" si="6"/>
        <v/>
      </c>
      <c r="K63" s="44" t="str">
        <f t="shared" si="7"/>
        <v/>
      </c>
      <c r="L63" s="22">
        <f>IFERROR(ROUND(_xlfn.XLOOKUP(RIGHT($B$13,1)&amp;"/"&amp;B63,Tbl_Precio_Techo[KLlave01],Tbl_Precio_Techo[PT VR UN MENSUAL IVA],"",0,1),0),"")</f>
        <v>8936306</v>
      </c>
    </row>
    <row r="64" spans="1:17" x14ac:dyDescent="0.25">
      <c r="A64" s="38"/>
      <c r="B64" s="39" t="s">
        <v>162</v>
      </c>
      <c r="C64" s="72" t="s">
        <v>163</v>
      </c>
      <c r="D64" s="73"/>
      <c r="E64" s="20"/>
      <c r="F64" s="44" t="str">
        <f t="shared" si="4"/>
        <v/>
      </c>
      <c r="G64" s="44" t="str">
        <f t="shared" si="5"/>
        <v/>
      </c>
      <c r="H64" s="24">
        <f>IFERROR(ROUND(_xlfn.XLOOKUP(RIGHT($B$13,1)&amp;"/"&amp;B64,Tbl_Precio_Techo[KLlave01],Tbl_Precio_Techo[PT INSTALACION / EQUIPO],"",0,1),0),"")</f>
        <v>2147500</v>
      </c>
      <c r="I64" s="20"/>
      <c r="J64" s="44" t="str">
        <f t="shared" si="6"/>
        <v/>
      </c>
      <c r="K64" s="44" t="str">
        <f t="shared" si="7"/>
        <v/>
      </c>
      <c r="L64" s="22">
        <f>IFERROR(ROUND(_xlfn.XLOOKUP(RIGHT($B$13,1)&amp;"/"&amp;B64,Tbl_Precio_Techo[KLlave01],Tbl_Precio_Techo[PT VR UN MENSUAL IVA],"",0,1),0),"")</f>
        <v>10925507</v>
      </c>
    </row>
    <row r="65" spans="1:17" x14ac:dyDescent="0.25">
      <c r="A65" s="38"/>
      <c r="B65" s="39" t="s">
        <v>165</v>
      </c>
      <c r="C65" s="72" t="s">
        <v>166</v>
      </c>
      <c r="D65" s="73"/>
      <c r="E65" s="20"/>
      <c r="F65" s="44" t="str">
        <f t="shared" si="4"/>
        <v/>
      </c>
      <c r="G65" s="44" t="str">
        <f t="shared" si="5"/>
        <v/>
      </c>
      <c r="H65" s="24">
        <f>IFERROR(ROUND(_xlfn.XLOOKUP(RIGHT($B$13,1)&amp;"/"&amp;B65,Tbl_Precio_Techo[KLlave01],Tbl_Precio_Techo[PT INSTALACION / EQUIPO],"",0,1),0),"")</f>
        <v>2147500</v>
      </c>
      <c r="I65" s="20"/>
      <c r="J65" s="44" t="str">
        <f t="shared" si="6"/>
        <v/>
      </c>
      <c r="K65" s="44" t="str">
        <f t="shared" si="7"/>
        <v/>
      </c>
      <c r="L65" s="22">
        <f>IFERROR(ROUND(_xlfn.XLOOKUP(RIGHT($B$13,1)&amp;"/"&amp;B65,Tbl_Precio_Techo[KLlave01],Tbl_Precio_Techo[PT VR UN MENSUAL IVA],"",0,1),0),"")</f>
        <v>13173779</v>
      </c>
    </row>
    <row r="66" spans="1:17" s="50" customFormat="1" ht="36" x14ac:dyDescent="0.25">
      <c r="A66" s="38"/>
      <c r="B66" s="26" t="s">
        <v>17</v>
      </c>
      <c r="C66" s="74" t="s">
        <v>265</v>
      </c>
      <c r="D66" s="75"/>
      <c r="E66" s="34" t="s">
        <v>251</v>
      </c>
      <c r="F66" s="26" t="s">
        <v>252</v>
      </c>
      <c r="G66" s="26" t="s">
        <v>253</v>
      </c>
      <c r="H66" s="35" t="s">
        <v>254</v>
      </c>
      <c r="I66" s="34" t="s">
        <v>255</v>
      </c>
      <c r="J66" s="26" t="s">
        <v>256</v>
      </c>
      <c r="K66" s="26" t="s">
        <v>257</v>
      </c>
      <c r="L66" s="36" t="s">
        <v>258</v>
      </c>
      <c r="M66"/>
      <c r="Q66" s="37"/>
    </row>
    <row r="67" spans="1:17" x14ac:dyDescent="0.25">
      <c r="A67" s="38"/>
      <c r="B67" s="39" t="s">
        <v>167</v>
      </c>
      <c r="C67" s="72" t="s">
        <v>168</v>
      </c>
      <c r="D67" s="73"/>
      <c r="E67" s="20"/>
      <c r="F67" s="44" t="str">
        <f>IF(E67="","",E67*IVA)</f>
        <v/>
      </c>
      <c r="G67" s="44" t="str">
        <f t="shared" ref="G67:G71" si="8">IF(COUNTBLANK(E67:F67)=2,"",ROUND(E67+ROUND(F67,0),0))</f>
        <v/>
      </c>
      <c r="H67" s="24">
        <f>IFERROR(ROUND(_xlfn.XLOOKUP(RIGHT($B$13,1)&amp;"/"&amp;B67,Tbl_Precio_Techo[KLlave01],Tbl_Precio_Techo[PT INSTALACION / EQUIPO],"",0,1),0),"")</f>
        <v>5675000</v>
      </c>
      <c r="I67" s="20"/>
      <c r="J67" s="44" t="str">
        <f>IF(I67="","",I67*IVA)</f>
        <v/>
      </c>
      <c r="K67" s="44" t="str">
        <f t="shared" ref="K67:K71" si="9">IF(COUNTBLANK(I67:J67)=2,"",ROUND(I67+ROUND(J67,0),0))</f>
        <v/>
      </c>
      <c r="L67" s="22">
        <f>IFERROR(ROUND(_xlfn.XLOOKUP(RIGHT($B$13,1)&amp;"/"&amp;B67,Tbl_Precio_Techo[KLlave01],Tbl_Precio_Techo[PT VR UN MENSUAL IVA],"",0,1),0),"")</f>
        <v>2936413</v>
      </c>
    </row>
    <row r="68" spans="1:17" x14ac:dyDescent="0.25">
      <c r="A68" s="38"/>
      <c r="B68" s="39" t="s">
        <v>169</v>
      </c>
      <c r="C68" s="72" t="s">
        <v>266</v>
      </c>
      <c r="D68" s="73"/>
      <c r="E68" s="20"/>
      <c r="F68" s="44" t="str">
        <f>IF(E68="","",E68*IVA)</f>
        <v/>
      </c>
      <c r="G68" s="44" t="str">
        <f t="shared" si="8"/>
        <v/>
      </c>
      <c r="H68" s="24">
        <f>IFERROR(ROUND(_xlfn.XLOOKUP(RIGHT($B$13,1)&amp;"/"&amp;B68,Tbl_Precio_Techo[KLlave01],Tbl_Precio_Techo[PT INSTALACION / EQUIPO],"",0,1),0),"")</f>
        <v>5675000</v>
      </c>
      <c r="I68" s="20"/>
      <c r="J68" s="44" t="str">
        <f>IF(I68="","",I68*IVA)</f>
        <v/>
      </c>
      <c r="K68" s="44" t="str">
        <f t="shared" si="9"/>
        <v/>
      </c>
      <c r="L68" s="22">
        <f>IFERROR(ROUND(_xlfn.XLOOKUP(RIGHT($B$13,1)&amp;"/"&amp;B68,Tbl_Precio_Techo[KLlave01],Tbl_Precio_Techo[PT VR UN MENSUAL IVA],"",0,1),0),"")</f>
        <v>3837791</v>
      </c>
    </row>
    <row r="69" spans="1:17" x14ac:dyDescent="0.25">
      <c r="A69" s="38"/>
      <c r="B69" s="39" t="s">
        <v>171</v>
      </c>
      <c r="C69" s="72" t="s">
        <v>172</v>
      </c>
      <c r="D69" s="73"/>
      <c r="E69" s="20"/>
      <c r="F69" s="44" t="str">
        <f>IF(E69="","",E69*IVA)</f>
        <v/>
      </c>
      <c r="G69" s="44" t="str">
        <f t="shared" si="8"/>
        <v/>
      </c>
      <c r="H69" s="24">
        <f>IFERROR(ROUND(_xlfn.XLOOKUP(RIGHT($B$13,1)&amp;"/"&amp;B69,Tbl_Precio_Techo[KLlave01],Tbl_Precio_Techo[PT INSTALACION / EQUIPO],"",0,1),0),"")</f>
        <v>5675000</v>
      </c>
      <c r="I69" s="20"/>
      <c r="J69" s="44" t="str">
        <f>IF(I69="","",I69*IVA)</f>
        <v/>
      </c>
      <c r="K69" s="44" t="str">
        <f t="shared" si="9"/>
        <v/>
      </c>
      <c r="L69" s="22">
        <f>IFERROR(ROUND(_xlfn.XLOOKUP(RIGHT($B$13,1)&amp;"/"&amp;B69,Tbl_Precio_Techo[KLlave01],Tbl_Precio_Techo[PT VR UN MENSUAL IVA],"",0,1),0),"")</f>
        <v>4581500</v>
      </c>
    </row>
    <row r="70" spans="1:17" x14ac:dyDescent="0.25">
      <c r="A70" s="38"/>
      <c r="B70" s="39" t="s">
        <v>173</v>
      </c>
      <c r="C70" s="72" t="s">
        <v>174</v>
      </c>
      <c r="D70" s="73"/>
      <c r="E70" s="20"/>
      <c r="F70" s="44" t="str">
        <f>IF(E70="","",E70*IVA)</f>
        <v/>
      </c>
      <c r="G70" s="44" t="str">
        <f t="shared" si="8"/>
        <v/>
      </c>
      <c r="H70" s="24">
        <f>IFERROR(ROUND(_xlfn.XLOOKUP(RIGHT($B$13,1)&amp;"/"&amp;B70,Tbl_Precio_Techo[KLlave01],Tbl_Precio_Techo[PT INSTALACION / EQUIPO],"",0,1),0),"")</f>
        <v>5675000</v>
      </c>
      <c r="I70" s="20"/>
      <c r="J70" s="44" t="str">
        <f>IF(I70="","",I70*IVA)</f>
        <v/>
      </c>
      <c r="K70" s="44" t="str">
        <f t="shared" si="9"/>
        <v/>
      </c>
      <c r="L70" s="22">
        <f>IFERROR(ROUND(_xlfn.XLOOKUP(RIGHT($B$13,1)&amp;"/"&amp;B70,Tbl_Precio_Techo[KLlave01],Tbl_Precio_Techo[PT VR UN MENSUAL IVA],"",0,1),0),"")</f>
        <v>13326480</v>
      </c>
    </row>
    <row r="71" spans="1:17" x14ac:dyDescent="0.25">
      <c r="A71" s="38"/>
      <c r="B71" s="39" t="s">
        <v>175</v>
      </c>
      <c r="C71" s="72" t="s">
        <v>176</v>
      </c>
      <c r="D71" s="73"/>
      <c r="E71" s="20"/>
      <c r="F71" s="44" t="str">
        <f>IF(E71="","",E71*IVA)</f>
        <v/>
      </c>
      <c r="G71" s="44" t="str">
        <f t="shared" si="8"/>
        <v/>
      </c>
      <c r="H71" s="24">
        <f>IFERROR(ROUND(_xlfn.XLOOKUP(RIGHT($B$13,1)&amp;"/"&amp;B71,Tbl_Precio_Techo[KLlave01],Tbl_Precio_Techo[PT INSTALACION / EQUIPO],"",0,1),0),"")</f>
        <v>5675000</v>
      </c>
      <c r="I71" s="20"/>
      <c r="J71" s="44" t="str">
        <f>IF(I71="","",I71*IVA)</f>
        <v/>
      </c>
      <c r="K71" s="44" t="str">
        <f t="shared" si="9"/>
        <v/>
      </c>
      <c r="L71" s="22">
        <f>IFERROR(ROUND(_xlfn.XLOOKUP(RIGHT($B$13,1)&amp;"/"&amp;B71,Tbl_Precio_Techo[KLlave01],Tbl_Precio_Techo[PT VR UN MENSUAL IVA],"",0,1),0),"")</f>
        <v>24374151</v>
      </c>
    </row>
    <row r="72" spans="1:17" s="50" customFormat="1" ht="36" x14ac:dyDescent="0.25">
      <c r="A72" s="38"/>
      <c r="B72" s="26" t="s">
        <v>17</v>
      </c>
      <c r="C72" s="74" t="s">
        <v>267</v>
      </c>
      <c r="D72" s="75"/>
      <c r="E72" s="34" t="s">
        <v>251</v>
      </c>
      <c r="F72" s="26" t="s">
        <v>252</v>
      </c>
      <c r="G72" s="26" t="s">
        <v>253</v>
      </c>
      <c r="H72" s="35" t="s">
        <v>254</v>
      </c>
      <c r="I72" s="34" t="s">
        <v>255</v>
      </c>
      <c r="J72" s="26" t="s">
        <v>256</v>
      </c>
      <c r="K72" s="26" t="s">
        <v>257</v>
      </c>
      <c r="L72" s="36" t="s">
        <v>258</v>
      </c>
      <c r="M72"/>
      <c r="Q72" s="37"/>
    </row>
    <row r="73" spans="1:17" ht="13.5" customHeight="1" x14ac:dyDescent="0.25">
      <c r="A73" s="38"/>
      <c r="B73" s="39" t="s">
        <v>177</v>
      </c>
      <c r="C73" s="72" t="s">
        <v>178</v>
      </c>
      <c r="D73" s="73"/>
      <c r="E73" s="20"/>
      <c r="F73" s="44" t="str">
        <f t="shared" ref="F73:F87" si="10">IF(E73="","",E73*IVA)</f>
        <v/>
      </c>
      <c r="G73" s="44" t="str">
        <f t="shared" ref="G73:G87" si="11">IF(COUNTBLANK(E73:F73)=2,"",ROUND(E73+ROUND(F73,0),0))</f>
        <v/>
      </c>
      <c r="H73" s="24">
        <f>IFERROR(ROUND(_xlfn.XLOOKUP(RIGHT($B$13,1)&amp;"/"&amp;B73,Tbl_Precio_Techo[KLlave01],Tbl_Precio_Techo[PT INSTALACION / EQUIPO],"",0,1),0),"")</f>
        <v>761700</v>
      </c>
      <c r="I73" s="20"/>
      <c r="J73" s="44" t="str">
        <f t="shared" ref="J73:J87" si="12">IF(I73="","",I73*IVA)</f>
        <v/>
      </c>
      <c r="K73" s="44" t="str">
        <f t="shared" ref="K73:K87" si="13">IF(COUNTBLANK(I73:J73)=2,"",ROUND(I73+ROUND(J73,0),0))</f>
        <v/>
      </c>
      <c r="L73" s="22">
        <f>IFERROR(ROUND(_xlfn.XLOOKUP(RIGHT($B$13,1)&amp;"/"&amp;B73,Tbl_Precio_Techo[KLlave01],Tbl_Precio_Techo[PT VR UN MENSUAL IVA],"",0,1),0),"")</f>
        <v>808135</v>
      </c>
    </row>
    <row r="74" spans="1:17" ht="13.5" customHeight="1" x14ac:dyDescent="0.25">
      <c r="A74" s="38"/>
      <c r="B74" s="39" t="s">
        <v>179</v>
      </c>
      <c r="C74" s="72" t="s">
        <v>39</v>
      </c>
      <c r="D74" s="73"/>
      <c r="E74" s="21"/>
      <c r="F74" s="44" t="str">
        <f t="shared" si="10"/>
        <v/>
      </c>
      <c r="G74" s="44" t="str">
        <f t="shared" si="11"/>
        <v/>
      </c>
      <c r="H74" s="24">
        <f>IFERROR(ROUND(_xlfn.XLOOKUP(RIGHT($B$13,1)&amp;"/"&amp;B74,Tbl_Precio_Techo[KLlave01],Tbl_Precio_Techo[PT INSTALACION / EQUIPO],"",0,1),0),"")</f>
        <v>761700</v>
      </c>
      <c r="I74" s="21"/>
      <c r="J74" s="44" t="str">
        <f t="shared" si="12"/>
        <v/>
      </c>
      <c r="K74" s="44" t="str">
        <f t="shared" si="13"/>
        <v/>
      </c>
      <c r="L74" s="22">
        <f>IFERROR(ROUND(_xlfn.XLOOKUP(RIGHT($B$13,1)&amp;"/"&amp;B74,Tbl_Precio_Techo[KLlave01],Tbl_Precio_Techo[PT VR UN MENSUAL IVA],"",0,1),0),"")</f>
        <v>1485341</v>
      </c>
    </row>
    <row r="75" spans="1:17" ht="13.5" customHeight="1" x14ac:dyDescent="0.25">
      <c r="A75" s="38"/>
      <c r="B75" s="39" t="s">
        <v>180</v>
      </c>
      <c r="C75" s="72" t="s">
        <v>268</v>
      </c>
      <c r="D75" s="73"/>
      <c r="E75" s="21"/>
      <c r="F75" s="44" t="str">
        <f t="shared" si="10"/>
        <v/>
      </c>
      <c r="G75" s="44" t="str">
        <f t="shared" si="11"/>
        <v/>
      </c>
      <c r="H75" s="24">
        <f>IFERROR(ROUND(_xlfn.XLOOKUP(RIGHT($B$13,1)&amp;"/"&amp;B75,Tbl_Precio_Techo[KLlave01],Tbl_Precio_Techo[PT INSTALACION / EQUIPO],"",0,1),0),"")</f>
        <v>761700</v>
      </c>
      <c r="I75" s="21"/>
      <c r="J75" s="44" t="str">
        <f t="shared" si="12"/>
        <v/>
      </c>
      <c r="K75" s="44" t="str">
        <f t="shared" si="13"/>
        <v/>
      </c>
      <c r="L75" s="22">
        <f>IFERROR(ROUND(_xlfn.XLOOKUP(RIGHT($B$13,1)&amp;"/"&amp;B75,Tbl_Precio_Techo[KLlave01],Tbl_Precio_Techo[PT VR UN MENSUAL IVA],"",0,1),0),"")</f>
        <v>996302</v>
      </c>
    </row>
    <row r="76" spans="1:17" ht="13.5" customHeight="1" x14ac:dyDescent="0.25">
      <c r="A76" s="38"/>
      <c r="B76" s="39" t="s">
        <v>183</v>
      </c>
      <c r="C76" s="72" t="s">
        <v>184</v>
      </c>
      <c r="D76" s="73"/>
      <c r="E76" s="21"/>
      <c r="F76" s="44" t="str">
        <f t="shared" si="10"/>
        <v/>
      </c>
      <c r="G76" s="44" t="str">
        <f t="shared" si="11"/>
        <v/>
      </c>
      <c r="H76" s="24">
        <f>IFERROR(ROUND(_xlfn.XLOOKUP(RIGHT($B$13,1)&amp;"/"&amp;B76,Tbl_Precio_Techo[KLlave01],Tbl_Precio_Techo[PT INSTALACION / EQUIPO],"",0,1),0),"")</f>
        <v>761700</v>
      </c>
      <c r="I76" s="21"/>
      <c r="J76" s="44" t="str">
        <f t="shared" si="12"/>
        <v/>
      </c>
      <c r="K76" s="44" t="str">
        <f t="shared" si="13"/>
        <v/>
      </c>
      <c r="L76" s="22">
        <f>IFERROR(ROUND(_xlfn.XLOOKUP(RIGHT($B$13,1)&amp;"/"&amp;B76,Tbl_Precio_Techo[KLlave01],Tbl_Precio_Techo[PT VR UN MENSUAL IVA],"",0,1),0),"")</f>
        <v>1649120</v>
      </c>
    </row>
    <row r="77" spans="1:17" ht="13.5" customHeight="1" x14ac:dyDescent="0.25">
      <c r="A77" s="38"/>
      <c r="B77" s="39" t="s">
        <v>185</v>
      </c>
      <c r="C77" s="72" t="s">
        <v>269</v>
      </c>
      <c r="D77" s="73"/>
      <c r="E77" s="21"/>
      <c r="F77" s="44" t="str">
        <f t="shared" si="10"/>
        <v/>
      </c>
      <c r="G77" s="44" t="str">
        <f t="shared" si="11"/>
        <v/>
      </c>
      <c r="H77" s="24">
        <f>IFERROR(ROUND(_xlfn.XLOOKUP(RIGHT($B$13,1)&amp;"/"&amp;B77,Tbl_Precio_Techo[KLlave01],Tbl_Precio_Techo[PT INSTALACION / EQUIPO],"",0,1),0),"")</f>
        <v>761700</v>
      </c>
      <c r="I77" s="21"/>
      <c r="J77" s="44" t="str">
        <f t="shared" si="12"/>
        <v/>
      </c>
      <c r="K77" s="44" t="str">
        <f t="shared" si="13"/>
        <v/>
      </c>
      <c r="L77" s="22">
        <f>IFERROR(ROUND(_xlfn.XLOOKUP(RIGHT($B$13,1)&amp;"/"&amp;B77,Tbl_Precio_Techo[KLlave01],Tbl_Precio_Techo[PT VR UN MENSUAL IVA],"",0,1),0),"")</f>
        <v>1121195</v>
      </c>
    </row>
    <row r="78" spans="1:17" ht="13.5" customHeight="1" x14ac:dyDescent="0.25">
      <c r="A78" s="38"/>
      <c r="B78" s="39" t="s">
        <v>187</v>
      </c>
      <c r="C78" s="72" t="s">
        <v>42</v>
      </c>
      <c r="D78" s="73"/>
      <c r="E78" s="21"/>
      <c r="F78" s="44" t="str">
        <f t="shared" si="10"/>
        <v/>
      </c>
      <c r="G78" s="44" t="str">
        <f t="shared" si="11"/>
        <v/>
      </c>
      <c r="H78" s="24">
        <f>IFERROR(ROUND(_xlfn.XLOOKUP(RIGHT($B$13,1)&amp;"/"&amp;B78,Tbl_Precio_Techo[KLlave01],Tbl_Precio_Techo[PT INSTALACION / EQUIPO],"",0,1),0),"")</f>
        <v>761700</v>
      </c>
      <c r="I78" s="21"/>
      <c r="J78" s="44" t="str">
        <f t="shared" si="12"/>
        <v/>
      </c>
      <c r="K78" s="44" t="str">
        <f t="shared" si="13"/>
        <v/>
      </c>
      <c r="L78" s="22">
        <f>IFERROR(ROUND(_xlfn.XLOOKUP(RIGHT($B$13,1)&amp;"/"&amp;B78,Tbl_Precio_Techo[KLlave01],Tbl_Precio_Techo[PT VR UN MENSUAL IVA],"",0,1),0),"")</f>
        <v>2147975</v>
      </c>
    </row>
    <row r="79" spans="1:17" ht="13.5" customHeight="1" x14ac:dyDescent="0.25">
      <c r="A79" s="38"/>
      <c r="B79" s="39" t="s">
        <v>189</v>
      </c>
      <c r="C79" s="72" t="s">
        <v>270</v>
      </c>
      <c r="D79" s="73"/>
      <c r="E79" s="21"/>
      <c r="F79" s="44" t="str">
        <f t="shared" si="10"/>
        <v/>
      </c>
      <c r="G79" s="44" t="str">
        <f t="shared" si="11"/>
        <v/>
      </c>
      <c r="H79" s="24">
        <f>IFERROR(ROUND(_xlfn.XLOOKUP(RIGHT($B$13,1)&amp;"/"&amp;B79,Tbl_Precio_Techo[KLlave01],Tbl_Precio_Techo[PT INSTALACION / EQUIPO],"",0,1),0),"")</f>
        <v>761700</v>
      </c>
      <c r="I79" s="21"/>
      <c r="J79" s="44" t="str">
        <f t="shared" si="12"/>
        <v/>
      </c>
      <c r="K79" s="44" t="str">
        <f t="shared" si="13"/>
        <v/>
      </c>
      <c r="L79" s="22">
        <f>IFERROR(ROUND(_xlfn.XLOOKUP(RIGHT($B$13,1)&amp;"/"&amp;B79,Tbl_Precio_Techo[KLlave01],Tbl_Precio_Techo[PT VR UN MENSUAL IVA],"",0,1),0),"")</f>
        <v>1526357</v>
      </c>
    </row>
    <row r="80" spans="1:17" ht="13.5" customHeight="1" x14ac:dyDescent="0.25">
      <c r="A80" s="38"/>
      <c r="B80" s="39" t="s">
        <v>190</v>
      </c>
      <c r="C80" s="72" t="s">
        <v>68</v>
      </c>
      <c r="D80" s="73"/>
      <c r="E80" s="21"/>
      <c r="F80" s="44" t="str">
        <f t="shared" si="10"/>
        <v/>
      </c>
      <c r="G80" s="44" t="str">
        <f t="shared" si="11"/>
        <v/>
      </c>
      <c r="H80" s="24">
        <f>IFERROR(ROUND(_xlfn.XLOOKUP(RIGHT($B$13,1)&amp;"/"&amp;B80,Tbl_Precio_Techo[KLlave01],Tbl_Precio_Techo[PT INSTALACION / EQUIPO],"",0,1),0),"")</f>
        <v>901700</v>
      </c>
      <c r="I80" s="21"/>
      <c r="J80" s="44" t="str">
        <f t="shared" si="12"/>
        <v/>
      </c>
      <c r="K80" s="44" t="str">
        <f t="shared" si="13"/>
        <v/>
      </c>
      <c r="L80" s="22">
        <f>IFERROR(ROUND(_xlfn.XLOOKUP(RIGHT($B$13,1)&amp;"/"&amp;B80,Tbl_Precio_Techo[KLlave01],Tbl_Precio_Techo[PT VR UN MENSUAL IVA],"",0,1),0),"")</f>
        <v>2808355</v>
      </c>
    </row>
    <row r="81" spans="1:17" ht="13.5" customHeight="1" x14ac:dyDescent="0.25">
      <c r="A81" s="38"/>
      <c r="B81" s="39" t="s">
        <v>192</v>
      </c>
      <c r="C81" s="72" t="s">
        <v>271</v>
      </c>
      <c r="D81" s="73"/>
      <c r="E81" s="21"/>
      <c r="F81" s="44" t="str">
        <f t="shared" si="10"/>
        <v/>
      </c>
      <c r="G81" s="44" t="str">
        <f t="shared" si="11"/>
        <v/>
      </c>
      <c r="H81" s="24">
        <f>IFERROR(ROUND(_xlfn.XLOOKUP(RIGHT($B$13,1)&amp;"/"&amp;B81,Tbl_Precio_Techo[KLlave01],Tbl_Precio_Techo[PT INSTALACION / EQUIPO],"",0,1),0),"")</f>
        <v>901700</v>
      </c>
      <c r="I81" s="21"/>
      <c r="J81" s="44" t="str">
        <f t="shared" si="12"/>
        <v/>
      </c>
      <c r="K81" s="44" t="str">
        <f t="shared" si="13"/>
        <v/>
      </c>
      <c r="L81" s="22">
        <f>IFERROR(ROUND(_xlfn.XLOOKUP(RIGHT($B$13,1)&amp;"/"&amp;B81,Tbl_Precio_Techo[KLlave01],Tbl_Precio_Techo[PT VR UN MENSUAL IVA],"",0,1),0),"")</f>
        <v>1285451</v>
      </c>
    </row>
    <row r="82" spans="1:17" ht="13.5" customHeight="1" x14ac:dyDescent="0.25">
      <c r="A82" s="38"/>
      <c r="B82" s="39" t="s">
        <v>194</v>
      </c>
      <c r="C82" s="72" t="s">
        <v>200</v>
      </c>
      <c r="D82" s="73"/>
      <c r="E82" s="21"/>
      <c r="F82" s="44" t="str">
        <f t="shared" si="10"/>
        <v/>
      </c>
      <c r="G82" s="44" t="str">
        <f t="shared" si="11"/>
        <v/>
      </c>
      <c r="H82" s="24">
        <f>IFERROR(ROUND(_xlfn.XLOOKUP(RIGHT($B$13,1)&amp;"/"&amp;B82,Tbl_Precio_Techo[KLlave01],Tbl_Precio_Techo[PT INSTALACION / EQUIPO],"",0,1),0),"")</f>
        <v>761700</v>
      </c>
      <c r="I82" s="21"/>
      <c r="J82" s="44" t="str">
        <f t="shared" si="12"/>
        <v/>
      </c>
      <c r="K82" s="44" t="str">
        <f t="shared" si="13"/>
        <v/>
      </c>
      <c r="L82" s="22">
        <f>IFERROR(ROUND(_xlfn.XLOOKUP(RIGHT($B$13,1)&amp;"/"&amp;B82,Tbl_Precio_Techo[KLlave01],Tbl_Precio_Techo[PT VR UN MENSUAL IVA],"",0,1),0),"")</f>
        <v>3331608</v>
      </c>
    </row>
    <row r="83" spans="1:17" ht="13.5" customHeight="1" x14ac:dyDescent="0.25">
      <c r="A83" s="38"/>
      <c r="B83" s="39" t="s">
        <v>195</v>
      </c>
      <c r="C83" s="72" t="s">
        <v>72</v>
      </c>
      <c r="D83" s="73"/>
      <c r="E83" s="21"/>
      <c r="F83" s="44" t="str">
        <f t="shared" si="10"/>
        <v/>
      </c>
      <c r="G83" s="44" t="str">
        <f t="shared" si="11"/>
        <v/>
      </c>
      <c r="H83" s="24">
        <f>IFERROR(ROUND(_xlfn.XLOOKUP(RIGHT($B$13,1)&amp;"/"&amp;B83,Tbl_Precio_Techo[KLlave01],Tbl_Precio_Techo[PT INSTALACION / EQUIPO],"",0,1),0),"")</f>
        <v>761700</v>
      </c>
      <c r="I83" s="21"/>
      <c r="J83" s="44" t="str">
        <f t="shared" si="12"/>
        <v/>
      </c>
      <c r="K83" s="44" t="str">
        <f t="shared" si="13"/>
        <v/>
      </c>
      <c r="L83" s="22">
        <f>IFERROR(ROUND(_xlfn.XLOOKUP(RIGHT($B$13,1)&amp;"/"&amp;B83,Tbl_Precio_Techo[KLlave01],Tbl_Precio_Techo[PT VR UN MENSUAL IVA],"",0,1),0),"")</f>
        <v>6122959</v>
      </c>
    </row>
    <row r="84" spans="1:17" ht="13.5" customHeight="1" x14ac:dyDescent="0.25">
      <c r="A84" s="38"/>
      <c r="B84" s="39" t="s">
        <v>197</v>
      </c>
      <c r="C84" s="72" t="s">
        <v>272</v>
      </c>
      <c r="D84" s="73"/>
      <c r="E84" s="21"/>
      <c r="F84" s="44" t="str">
        <f t="shared" si="10"/>
        <v/>
      </c>
      <c r="G84" s="44" t="str">
        <f t="shared" si="11"/>
        <v/>
      </c>
      <c r="H84" s="24">
        <f>IFERROR(ROUND(_xlfn.XLOOKUP(RIGHT($B$13,1)&amp;"/"&amp;B84,Tbl_Precio_Techo[KLlave01],Tbl_Precio_Techo[PT INSTALACION / EQUIPO],"",0,1),0),"")</f>
        <v>761700</v>
      </c>
      <c r="I84" s="21"/>
      <c r="J84" s="44" t="str">
        <f t="shared" si="12"/>
        <v/>
      </c>
      <c r="K84" s="44" t="str">
        <f t="shared" si="13"/>
        <v/>
      </c>
      <c r="L84" s="22">
        <f>IFERROR(ROUND(_xlfn.XLOOKUP(RIGHT($B$13,1)&amp;"/"&amp;B84,Tbl_Precio_Techo[KLlave01],Tbl_Precio_Techo[PT VR UN MENSUAL IVA],"",0,1),0),"")</f>
        <v>3908284</v>
      </c>
    </row>
    <row r="85" spans="1:17" ht="13.5" customHeight="1" x14ac:dyDescent="0.25">
      <c r="A85" s="38"/>
      <c r="B85" s="39" t="s">
        <v>199</v>
      </c>
      <c r="C85" s="72" t="s">
        <v>75</v>
      </c>
      <c r="D85" s="73"/>
      <c r="E85" s="21"/>
      <c r="F85" s="44" t="str">
        <f t="shared" si="10"/>
        <v/>
      </c>
      <c r="G85" s="44" t="str">
        <f t="shared" si="11"/>
        <v/>
      </c>
      <c r="H85" s="24">
        <f>IFERROR(ROUND(_xlfn.XLOOKUP(RIGHT($B$13,1)&amp;"/"&amp;B85,Tbl_Precio_Techo[KLlave01],Tbl_Precio_Techo[PT INSTALACION / EQUIPO],"",0,1),0),"")</f>
        <v>901700</v>
      </c>
      <c r="I85" s="21"/>
      <c r="J85" s="44" t="str">
        <f t="shared" si="12"/>
        <v/>
      </c>
      <c r="K85" s="44" t="str">
        <f t="shared" si="13"/>
        <v/>
      </c>
      <c r="L85" s="22">
        <f>IFERROR(ROUND(_xlfn.XLOOKUP(RIGHT($B$13,1)&amp;"/"&amp;B85,Tbl_Precio_Techo[KLlave01],Tbl_Precio_Techo[PT VR UN MENSUAL IVA],"",0,1),0),"")</f>
        <v>9157701</v>
      </c>
    </row>
    <row r="86" spans="1:17" ht="13.5" customHeight="1" x14ac:dyDescent="0.25">
      <c r="A86" s="38"/>
      <c r="B86" s="39" t="s">
        <v>201</v>
      </c>
      <c r="C86" s="72" t="s">
        <v>273</v>
      </c>
      <c r="D86" s="73"/>
      <c r="E86" s="21"/>
      <c r="F86" s="44" t="str">
        <f t="shared" si="10"/>
        <v/>
      </c>
      <c r="G86" s="44" t="str">
        <f t="shared" si="11"/>
        <v/>
      </c>
      <c r="H86" s="24">
        <f>IFERROR(ROUND(_xlfn.XLOOKUP(RIGHT($B$13,1)&amp;"/"&amp;B86,Tbl_Precio_Techo[KLlave01],Tbl_Precio_Techo[PT INSTALACION / EQUIPO],"",0,1),0),"")</f>
        <v>901700</v>
      </c>
      <c r="I86" s="21"/>
      <c r="J86" s="44" t="str">
        <f t="shared" si="12"/>
        <v/>
      </c>
      <c r="K86" s="44" t="str">
        <f t="shared" si="13"/>
        <v/>
      </c>
      <c r="L86" s="22">
        <f>IFERROR(ROUND(_xlfn.XLOOKUP(RIGHT($B$13,1)&amp;"/"&amp;B86,Tbl_Precio_Techo[KLlave01],Tbl_Precio_Techo[PT VR UN MENSUAL IVA],"",0,1),0),"")</f>
        <v>4908185</v>
      </c>
    </row>
    <row r="87" spans="1:17" ht="13.5" customHeight="1" x14ac:dyDescent="0.25">
      <c r="A87" s="38"/>
      <c r="B87" s="39" t="s">
        <v>202</v>
      </c>
      <c r="C87" s="72" t="s">
        <v>212</v>
      </c>
      <c r="D87" s="73"/>
      <c r="E87" s="20"/>
      <c r="F87" s="44" t="str">
        <f t="shared" si="10"/>
        <v/>
      </c>
      <c r="G87" s="44" t="str">
        <f t="shared" si="11"/>
        <v/>
      </c>
      <c r="H87" s="24">
        <f>IFERROR(ROUND(_xlfn.XLOOKUP(RIGHT($B$13,1)&amp;"/"&amp;B87,Tbl_Precio_Techo[KLlave01],Tbl_Precio_Techo[PT INSTALACION / EQUIPO],"",0,1),0),"")</f>
        <v>901700</v>
      </c>
      <c r="I87" s="20"/>
      <c r="J87" s="44" t="str">
        <f t="shared" si="12"/>
        <v/>
      </c>
      <c r="K87" s="44" t="str">
        <f t="shared" si="13"/>
        <v/>
      </c>
      <c r="L87" s="22">
        <f>IFERROR(ROUND(_xlfn.XLOOKUP(RIGHT($B$13,1)&amp;"/"&amp;B87,Tbl_Precio_Techo[KLlave01],Tbl_Precio_Techo[PT VR UN MENSUAL IVA],"",0,1),0),"")</f>
        <v>14982470</v>
      </c>
    </row>
    <row r="88" spans="1:17" s="50" customFormat="1" ht="36" x14ac:dyDescent="0.25">
      <c r="A88" s="38"/>
      <c r="B88" s="26" t="s">
        <v>17</v>
      </c>
      <c r="C88" s="74" t="s">
        <v>274</v>
      </c>
      <c r="D88" s="75"/>
      <c r="E88" s="34" t="s">
        <v>251</v>
      </c>
      <c r="F88" s="26" t="s">
        <v>252</v>
      </c>
      <c r="G88" s="26" t="s">
        <v>253</v>
      </c>
      <c r="H88" s="35" t="s">
        <v>254</v>
      </c>
      <c r="I88" s="34" t="s">
        <v>255</v>
      </c>
      <c r="J88" s="26" t="s">
        <v>256</v>
      </c>
      <c r="K88" s="26" t="s">
        <v>257</v>
      </c>
      <c r="L88" s="36" t="s">
        <v>258</v>
      </c>
      <c r="M88"/>
      <c r="Q88" s="37"/>
    </row>
    <row r="89" spans="1:17" ht="13.5" customHeight="1" x14ac:dyDescent="0.25">
      <c r="A89" s="38"/>
      <c r="B89" s="39" t="s">
        <v>214</v>
      </c>
      <c r="C89" s="72" t="s">
        <v>275</v>
      </c>
      <c r="D89" s="73"/>
      <c r="E89" s="21"/>
      <c r="F89" s="44" t="str">
        <f t="shared" ref="F89:F97" si="14">IF(E89="","",E89*IVA)</f>
        <v/>
      </c>
      <c r="G89" s="44" t="str">
        <f t="shared" ref="G89:G97" si="15">IF(COUNTBLANK(E89:F89)=2,"",ROUND(E89+ROUND(F89,0),0))</f>
        <v/>
      </c>
      <c r="H89" s="24">
        <f>IFERROR(ROUND(_xlfn.XLOOKUP(RIGHT($B$13,1)&amp;"/"&amp;B89,Tbl_Precio_Techo[KLlave01],Tbl_Precio_Techo[PT INSTALACION / EQUIPO],"",0,1),0),"")</f>
        <v>2000000</v>
      </c>
      <c r="I89" s="20"/>
      <c r="J89" s="44" t="str">
        <f>IF(I89="","",0)</f>
        <v/>
      </c>
      <c r="K89" s="44" t="str">
        <f t="shared" ref="K89:K97" si="16">IF(COUNTBLANK(I89:J89)=2,"",ROUND(I89+ROUND(J89,0),0))</f>
        <v/>
      </c>
      <c r="L89" s="22">
        <f>IFERROR(ROUND(_xlfn.XLOOKUP(RIGHT($B$13,1)&amp;"/"&amp;B89,Tbl_Precio_Techo[KLlave01],Tbl_Precio_Techo[PT VR UN MENSUAL IVA],"",0,1),0),"")</f>
        <v>1293093</v>
      </c>
    </row>
    <row r="90" spans="1:17" ht="13.5" customHeight="1" x14ac:dyDescent="0.25">
      <c r="A90" s="38"/>
      <c r="B90" s="39" t="s">
        <v>216</v>
      </c>
      <c r="C90" s="72" t="s">
        <v>46</v>
      </c>
      <c r="D90" s="73"/>
      <c r="E90" s="21"/>
      <c r="F90" s="44" t="str">
        <f t="shared" si="14"/>
        <v/>
      </c>
      <c r="G90" s="44" t="str">
        <f t="shared" si="15"/>
        <v/>
      </c>
      <c r="H90" s="24">
        <f>IFERROR(ROUND(_xlfn.XLOOKUP(RIGHT($B$13,1)&amp;"/"&amp;B90,Tbl_Precio_Techo[KLlave01],Tbl_Precio_Techo[PT INSTALACION / EQUIPO],"",0,1),0),"")</f>
        <v>2000000</v>
      </c>
      <c r="I90" s="20"/>
      <c r="J90" s="44" t="str">
        <f t="shared" ref="J90:J97" si="17">IF(I90="","",0)</f>
        <v/>
      </c>
      <c r="K90" s="44" t="str">
        <f t="shared" si="16"/>
        <v/>
      </c>
      <c r="L90" s="22">
        <f>IFERROR(ROUND(_xlfn.XLOOKUP(RIGHT($B$13,1)&amp;"/"&amp;B90,Tbl_Precio_Techo[KLlave01],Tbl_Precio_Techo[PT VR UN MENSUAL IVA],"",0,1),0),"")</f>
        <v>1438774</v>
      </c>
    </row>
    <row r="91" spans="1:17" ht="13.5" customHeight="1" x14ac:dyDescent="0.25">
      <c r="A91" s="38"/>
      <c r="B91" s="39" t="s">
        <v>217</v>
      </c>
      <c r="C91" s="72" t="s">
        <v>218</v>
      </c>
      <c r="D91" s="73"/>
      <c r="E91" s="21"/>
      <c r="F91" s="44" t="str">
        <f t="shared" si="14"/>
        <v/>
      </c>
      <c r="G91" s="44" t="str">
        <f t="shared" si="15"/>
        <v/>
      </c>
      <c r="H91" s="24">
        <f>IFERROR(ROUND(_xlfn.XLOOKUP(RIGHT($B$13,1)&amp;"/"&amp;B91,Tbl_Precio_Techo[KLlave01],Tbl_Precio_Techo[PT INSTALACION / EQUIPO],"",0,1),0),"")</f>
        <v>2000000</v>
      </c>
      <c r="I91" s="20"/>
      <c r="J91" s="44" t="str">
        <f t="shared" si="17"/>
        <v/>
      </c>
      <c r="K91" s="44" t="str">
        <f t="shared" si="16"/>
        <v/>
      </c>
      <c r="L91" s="22">
        <f>IFERROR(ROUND(_xlfn.XLOOKUP(RIGHT($B$13,1)&amp;"/"&amp;B91,Tbl_Precio_Techo[KLlave01],Tbl_Precio_Techo[PT VR UN MENSUAL IVA],"",0,1),0),"")</f>
        <v>870718</v>
      </c>
    </row>
    <row r="92" spans="1:17" ht="13.5" customHeight="1" x14ac:dyDescent="0.25">
      <c r="A92" s="38"/>
      <c r="B92" s="39" t="s">
        <v>219</v>
      </c>
      <c r="C92" s="72" t="s">
        <v>50</v>
      </c>
      <c r="D92" s="73"/>
      <c r="E92" s="21"/>
      <c r="F92" s="44" t="str">
        <f t="shared" si="14"/>
        <v/>
      </c>
      <c r="G92" s="44" t="str">
        <f t="shared" si="15"/>
        <v/>
      </c>
      <c r="H92" s="24">
        <f>IFERROR(ROUND(_xlfn.XLOOKUP(RIGHT($B$13,1)&amp;"/"&amp;B92,Tbl_Precio_Techo[KLlave01],Tbl_Precio_Techo[PT INSTALACION / EQUIPO],"",0,1),0),"")</f>
        <v>2000000</v>
      </c>
      <c r="I92" s="20"/>
      <c r="J92" s="44" t="str">
        <f t="shared" si="17"/>
        <v/>
      </c>
      <c r="K92" s="44" t="str">
        <f t="shared" si="16"/>
        <v/>
      </c>
      <c r="L92" s="22">
        <f>IFERROR(ROUND(_xlfn.XLOOKUP(RIGHT($B$13,1)&amp;"/"&amp;B92,Tbl_Precio_Techo[KLlave01],Tbl_Precio_Techo[PT VR UN MENSUAL IVA],"",0,1),0),"")</f>
        <v>949861</v>
      </c>
    </row>
    <row r="93" spans="1:17" ht="13.5" customHeight="1" x14ac:dyDescent="0.25">
      <c r="A93" s="38"/>
      <c r="B93" s="39" t="s">
        <v>220</v>
      </c>
      <c r="C93" s="72" t="s">
        <v>82</v>
      </c>
      <c r="D93" s="73"/>
      <c r="E93" s="21"/>
      <c r="F93" s="44" t="str">
        <f t="shared" si="14"/>
        <v/>
      </c>
      <c r="G93" s="44" t="str">
        <f t="shared" si="15"/>
        <v/>
      </c>
      <c r="H93" s="24">
        <f>IFERROR(ROUND(_xlfn.XLOOKUP(RIGHT($B$13,1)&amp;"/"&amp;B93,Tbl_Precio_Techo[KLlave01],Tbl_Precio_Techo[PT INSTALACION / EQUIPO],"",0,1),0),"")</f>
        <v>2000000</v>
      </c>
      <c r="I93" s="20"/>
      <c r="J93" s="44" t="str">
        <f t="shared" si="17"/>
        <v/>
      </c>
      <c r="K93" s="44" t="str">
        <f t="shared" si="16"/>
        <v/>
      </c>
      <c r="L93" s="22">
        <f>IFERROR(ROUND(_xlfn.XLOOKUP(RIGHT($B$13,1)&amp;"/"&amp;B93,Tbl_Precio_Techo[KLlave01],Tbl_Precio_Techo[PT VR UN MENSUAL IVA],"",0,1),0),"")</f>
        <v>1247618</v>
      </c>
    </row>
    <row r="94" spans="1:17" ht="13.5" customHeight="1" x14ac:dyDescent="0.25">
      <c r="A94" s="38"/>
      <c r="B94" s="39" t="s">
        <v>221</v>
      </c>
      <c r="C94" s="72" t="s">
        <v>222</v>
      </c>
      <c r="D94" s="73"/>
      <c r="E94" s="21"/>
      <c r="F94" s="44" t="str">
        <f t="shared" si="14"/>
        <v/>
      </c>
      <c r="G94" s="44" t="str">
        <f t="shared" si="15"/>
        <v/>
      </c>
      <c r="H94" s="24">
        <f>IFERROR(ROUND(_xlfn.XLOOKUP(RIGHT($B$13,1)&amp;"/"&amp;B94,Tbl_Precio_Techo[KLlave01],Tbl_Precio_Techo[PT INSTALACION / EQUIPO],"",0,1),0),"")</f>
        <v>2000000</v>
      </c>
      <c r="I94" s="20"/>
      <c r="J94" s="44" t="str">
        <f t="shared" si="17"/>
        <v/>
      </c>
      <c r="K94" s="44" t="str">
        <f t="shared" si="16"/>
        <v/>
      </c>
      <c r="L94" s="22">
        <f>IFERROR(ROUND(_xlfn.XLOOKUP(RIGHT($B$13,1)&amp;"/"&amp;B94,Tbl_Precio_Techo[KLlave01],Tbl_Precio_Techo[PT VR UN MENSUAL IVA],"",0,1),0),"")</f>
        <v>3009018</v>
      </c>
    </row>
    <row r="95" spans="1:17" ht="13.5" customHeight="1" x14ac:dyDescent="0.25">
      <c r="A95" s="38"/>
      <c r="B95" s="39" t="s">
        <v>223</v>
      </c>
      <c r="C95" s="72" t="s">
        <v>85</v>
      </c>
      <c r="D95" s="73"/>
      <c r="E95" s="21"/>
      <c r="F95" s="44" t="str">
        <f t="shared" si="14"/>
        <v/>
      </c>
      <c r="G95" s="44" t="str">
        <f t="shared" si="15"/>
        <v/>
      </c>
      <c r="H95" s="24">
        <f>IFERROR(ROUND(_xlfn.XLOOKUP(RIGHT($B$13,1)&amp;"/"&amp;B95,Tbl_Precio_Techo[KLlave01],Tbl_Precio_Techo[PT INSTALACION / EQUIPO],"",0,1),0),"")</f>
        <v>2000000</v>
      </c>
      <c r="I95" s="20"/>
      <c r="J95" s="44" t="str">
        <f t="shared" si="17"/>
        <v/>
      </c>
      <c r="K95" s="44" t="str">
        <f t="shared" si="16"/>
        <v/>
      </c>
      <c r="L95" s="22">
        <f>IFERROR(ROUND(_xlfn.XLOOKUP(RIGHT($B$13,1)&amp;"/"&amp;B95,Tbl_Precio_Techo[KLlave01],Tbl_Precio_Techo[PT VR UN MENSUAL IVA],"",0,1),0),"")</f>
        <v>4265968</v>
      </c>
    </row>
    <row r="96" spans="1:17" ht="13.5" customHeight="1" x14ac:dyDescent="0.25">
      <c r="A96" s="38"/>
      <c r="B96" s="39" t="s">
        <v>224</v>
      </c>
      <c r="C96" s="72" t="s">
        <v>88</v>
      </c>
      <c r="D96" s="73"/>
      <c r="E96" s="21"/>
      <c r="F96" s="44" t="str">
        <f t="shared" si="14"/>
        <v/>
      </c>
      <c r="G96" s="44" t="str">
        <f t="shared" si="15"/>
        <v/>
      </c>
      <c r="H96" s="24">
        <f>IFERROR(ROUND(_xlfn.XLOOKUP(RIGHT($B$13,1)&amp;"/"&amp;B96,Tbl_Precio_Techo[KLlave01],Tbl_Precio_Techo[PT INSTALACION / EQUIPO],"",0,1),0),"")</f>
        <v>2000000</v>
      </c>
      <c r="I96" s="20"/>
      <c r="J96" s="44" t="str">
        <f t="shared" si="17"/>
        <v/>
      </c>
      <c r="K96" s="44" t="str">
        <f t="shared" si="16"/>
        <v/>
      </c>
      <c r="L96" s="22">
        <f>IFERROR(ROUND(_xlfn.XLOOKUP(RIGHT($B$13,1)&amp;"/"&amp;B96,Tbl_Precio_Techo[KLlave01],Tbl_Precio_Techo[PT VR UN MENSUAL IVA],"",0,1),0),"")</f>
        <v>5993272</v>
      </c>
      <c r="M96" s="51"/>
    </row>
    <row r="97" spans="1:17" ht="13.5" customHeight="1" x14ac:dyDescent="0.25">
      <c r="A97" s="38"/>
      <c r="B97" s="39" t="s">
        <v>225</v>
      </c>
      <c r="C97" s="72" t="s">
        <v>226</v>
      </c>
      <c r="D97" s="73"/>
      <c r="E97" s="21"/>
      <c r="F97" s="44" t="str">
        <f t="shared" si="14"/>
        <v/>
      </c>
      <c r="G97" s="44" t="str">
        <f t="shared" si="15"/>
        <v/>
      </c>
      <c r="H97" s="24">
        <f>IFERROR(ROUND(_xlfn.XLOOKUP(RIGHT($B$13,1)&amp;"/"&amp;B97,Tbl_Precio_Techo[KLlave01],Tbl_Precio_Techo[PT INSTALACION / EQUIPO],"",0,1),0),"")</f>
        <v>2000000</v>
      </c>
      <c r="I97" s="20"/>
      <c r="J97" s="44" t="str">
        <f t="shared" si="17"/>
        <v/>
      </c>
      <c r="K97" s="44" t="str">
        <f t="shared" si="16"/>
        <v/>
      </c>
      <c r="L97" s="22">
        <f>IFERROR(ROUND(_xlfn.XLOOKUP(RIGHT($B$13,1)&amp;"/"&amp;B97,Tbl_Precio_Techo[KLlave01],Tbl_Precio_Techo[PT VR UN MENSUAL IVA],"",0,1),0),"")</f>
        <v>9275210</v>
      </c>
    </row>
    <row r="98" spans="1:17" s="50" customFormat="1" ht="36" x14ac:dyDescent="0.25">
      <c r="A98" s="38"/>
      <c r="B98" s="26" t="s">
        <v>17</v>
      </c>
      <c r="C98" s="74" t="s">
        <v>276</v>
      </c>
      <c r="D98" s="75"/>
      <c r="E98" s="34" t="s">
        <v>251</v>
      </c>
      <c r="F98" s="26" t="s">
        <v>252</v>
      </c>
      <c r="G98" s="26" t="s">
        <v>253</v>
      </c>
      <c r="H98" s="35" t="s">
        <v>254</v>
      </c>
      <c r="I98" s="34" t="s">
        <v>255</v>
      </c>
      <c r="J98" s="26" t="s">
        <v>256</v>
      </c>
      <c r="K98" s="26" t="s">
        <v>257</v>
      </c>
      <c r="L98" s="36" t="s">
        <v>258</v>
      </c>
      <c r="M98"/>
      <c r="Q98" s="37"/>
    </row>
    <row r="99" spans="1:17" x14ac:dyDescent="0.25">
      <c r="A99" s="38"/>
      <c r="B99" s="39" t="s">
        <v>227</v>
      </c>
      <c r="C99" s="72" t="s">
        <v>228</v>
      </c>
      <c r="D99" s="73"/>
      <c r="E99" s="21"/>
      <c r="F99" s="44" t="str">
        <f>IF(E99="","",E99*IVA)</f>
        <v/>
      </c>
      <c r="G99" s="44" t="str">
        <f t="shared" ref="G99:G101" si="18">IF(COUNTBLANK(E99:F99)=2,"",ROUND(E99+ROUND(F99,0),0))</f>
        <v/>
      </c>
      <c r="H99" s="24">
        <f>IFERROR(ROUND(_xlfn.XLOOKUP(RIGHT($B$13,1)&amp;"/"&amp;B99,Tbl_Precio_Techo[KLlave01],Tbl_Precio_Techo[PT INSTALACION / EQUIPO],"",0,1),0),"")</f>
        <v>0</v>
      </c>
      <c r="I99" s="20"/>
      <c r="J99" s="44" t="str">
        <f>IF(I99="","",I99*IVA)</f>
        <v/>
      </c>
      <c r="K99" s="44" t="str">
        <f t="shared" ref="K99:K101" si="19">IF(COUNTBLANK(I99:J99)=2,"",ROUND(I99+ROUND(J99,0),0))</f>
        <v/>
      </c>
      <c r="L99" s="22">
        <f>IFERROR(ROUND(_xlfn.XLOOKUP(RIGHT($B$13,1)&amp;"/"&amp;B99,Tbl_Precio_Techo[KLlave01],Tbl_Precio_Techo[PT VR UN MENSUAL IVA],"",0,1),0),"")</f>
        <v>22842</v>
      </c>
    </row>
    <row r="100" spans="1:17" x14ac:dyDescent="0.25">
      <c r="A100" s="38"/>
      <c r="B100" s="39" t="s">
        <v>229</v>
      </c>
      <c r="C100" s="72" t="s">
        <v>230</v>
      </c>
      <c r="D100" s="73"/>
      <c r="E100" s="21"/>
      <c r="F100" s="44" t="str">
        <f>IF(E100="","",E100*IVA)</f>
        <v/>
      </c>
      <c r="G100" s="44" t="str">
        <f t="shared" si="18"/>
        <v/>
      </c>
      <c r="H100" s="24">
        <f>IFERROR(ROUND(_xlfn.XLOOKUP(RIGHT($B$13,1)&amp;"/"&amp;B100,Tbl_Precio_Techo[KLlave01],Tbl_Precio_Techo[PT INSTALACION / EQUIPO],"",0,1),0),"")</f>
        <v>0</v>
      </c>
      <c r="I100" s="20"/>
      <c r="J100" s="44" t="str">
        <f>IF(I100="","",I100*IVA)</f>
        <v/>
      </c>
      <c r="K100" s="44" t="str">
        <f t="shared" si="19"/>
        <v/>
      </c>
      <c r="L100" s="22">
        <f>IFERROR(ROUND(_xlfn.XLOOKUP(RIGHT($B$13,1)&amp;"/"&amp;B100,Tbl_Precio_Techo[KLlave01],Tbl_Precio_Techo[PT VR UN MENSUAL IVA],"",0,1),0),"")</f>
        <v>49139</v>
      </c>
    </row>
    <row r="101" spans="1:17" x14ac:dyDescent="0.25">
      <c r="A101" s="38"/>
      <c r="B101" s="39" t="s">
        <v>231</v>
      </c>
      <c r="C101" s="72" t="s">
        <v>232</v>
      </c>
      <c r="D101" s="73"/>
      <c r="E101" s="21"/>
      <c r="F101" s="44" t="str">
        <f>IF(E101="","",E101*IVA)</f>
        <v/>
      </c>
      <c r="G101" s="44" t="str">
        <f t="shared" si="18"/>
        <v/>
      </c>
      <c r="H101" s="24">
        <f>IFERROR(ROUND(_xlfn.XLOOKUP(RIGHT($B$13,1)&amp;"/"&amp;B101,Tbl_Precio_Techo[KLlave01],Tbl_Precio_Techo[PT INSTALACION / EQUIPO],"",0,1),0),"")</f>
        <v>0</v>
      </c>
      <c r="I101" s="20"/>
      <c r="J101" s="44" t="str">
        <f>IF(I101="","",I101*IVA)</f>
        <v/>
      </c>
      <c r="K101" s="44" t="str">
        <f t="shared" si="19"/>
        <v/>
      </c>
      <c r="L101" s="22">
        <f>IFERROR(ROUND(_xlfn.XLOOKUP(RIGHT($B$13,1)&amp;"/"&amp;B101,Tbl_Precio_Techo[KLlave01],Tbl_Precio_Techo[PT VR UN MENSUAL IVA],"",0,1),0),"")</f>
        <v>72263</v>
      </c>
    </row>
    <row r="102" spans="1:17" s="50" customFormat="1" ht="36" x14ac:dyDescent="0.25">
      <c r="A102" s="38"/>
      <c r="B102" s="26" t="s">
        <v>17</v>
      </c>
      <c r="C102" s="74" t="s">
        <v>277</v>
      </c>
      <c r="D102" s="75"/>
      <c r="E102" s="34" t="s">
        <v>278</v>
      </c>
      <c r="F102" s="26" t="s">
        <v>279</v>
      </c>
      <c r="G102" s="26" t="s">
        <v>280</v>
      </c>
      <c r="H102" s="35" t="s">
        <v>281</v>
      </c>
      <c r="I102" s="34" t="s">
        <v>255</v>
      </c>
      <c r="J102" s="26" t="s">
        <v>256</v>
      </c>
      <c r="K102" s="26" t="s">
        <v>257</v>
      </c>
      <c r="L102" s="36" t="s">
        <v>258</v>
      </c>
      <c r="M102"/>
      <c r="Q102" s="37"/>
    </row>
    <row r="103" spans="1:17" ht="13.5" customHeight="1" x14ac:dyDescent="0.25">
      <c r="A103" s="38"/>
      <c r="B103" s="39" t="s">
        <v>233</v>
      </c>
      <c r="C103" s="72" t="s">
        <v>234</v>
      </c>
      <c r="D103" s="73"/>
      <c r="E103" s="20"/>
      <c r="F103" s="44" t="str">
        <f>IF(E103="","",E103*IVA)</f>
        <v/>
      </c>
      <c r="G103" s="44" t="str">
        <f>IF(COUNTBLANK(E103:F103)=2,"",ROUND(E103+ROUND(F103,0),0))</f>
        <v/>
      </c>
      <c r="H103" s="24">
        <f>IFERROR(ROUND(_xlfn.XLOOKUP(RIGHT($B$13,1)&amp;"/"&amp;B103,Tbl_Precio_Techo[KLlave01],Tbl_Precio_Techo[PT INSTALACION / EQUIPO],"",0,1),0),"")</f>
        <v>468348</v>
      </c>
      <c r="I103" s="20"/>
      <c r="J103" s="44" t="str">
        <f>IF(I103="","",I103*IVA)</f>
        <v/>
      </c>
      <c r="K103" s="44" t="str">
        <f>IF(COUNTBLANK(I103:J103)=2,"",ROUND(I103+ROUND(J103,0),0))</f>
        <v/>
      </c>
      <c r="L103" s="22">
        <f>IFERROR(ROUND(_xlfn.XLOOKUP(RIGHT($B$13,1)&amp;"/"&amp;B103,Tbl_Precio_Techo[KLlave01],Tbl_Precio_Techo[PT VR UN MENSUAL IVA],"",0,1),0),"")</f>
        <v>618084</v>
      </c>
    </row>
    <row r="104" spans="1:17" x14ac:dyDescent="0.25"/>
    <row r="105" spans="1:17" ht="22.5" customHeight="1" x14ac:dyDescent="0.25">
      <c r="B105" s="78" t="s">
        <v>301</v>
      </c>
      <c r="C105" s="79"/>
      <c r="D105" s="79"/>
      <c r="E105" s="79"/>
      <c r="F105" s="79"/>
      <c r="G105" s="79"/>
      <c r="H105" s="79"/>
      <c r="I105" s="79"/>
      <c r="J105" s="79"/>
      <c r="K105" s="79"/>
      <c r="L105" s="79"/>
    </row>
    <row r="106" spans="1:17" ht="22.5" customHeight="1" x14ac:dyDescent="0.25">
      <c r="B106" s="79"/>
      <c r="C106" s="79"/>
      <c r="D106" s="79"/>
      <c r="E106" s="79"/>
      <c r="F106" s="79"/>
      <c r="G106" s="79"/>
      <c r="H106" s="79"/>
      <c r="I106" s="79"/>
      <c r="J106" s="79"/>
      <c r="K106" s="79"/>
      <c r="L106" s="79"/>
    </row>
    <row r="107" spans="1:17" ht="22.5" customHeight="1" x14ac:dyDescent="0.25">
      <c r="B107" s="79"/>
      <c r="C107" s="79"/>
      <c r="D107" s="79"/>
      <c r="E107" s="79"/>
      <c r="F107" s="79"/>
      <c r="G107" s="79"/>
      <c r="H107" s="79"/>
      <c r="I107" s="79"/>
      <c r="J107" s="79"/>
      <c r="K107" s="79"/>
      <c r="L107" s="79"/>
    </row>
    <row r="108" spans="1:17" ht="22.5" customHeight="1" x14ac:dyDescent="0.25">
      <c r="B108" s="79"/>
      <c r="C108" s="79"/>
      <c r="D108" s="79"/>
      <c r="E108" s="79"/>
      <c r="F108" s="79"/>
      <c r="G108" s="79"/>
      <c r="H108" s="79"/>
      <c r="I108" s="79"/>
      <c r="J108" s="79"/>
      <c r="K108" s="79"/>
      <c r="L108" s="79"/>
    </row>
    <row r="109" spans="1:17" ht="22.5" customHeight="1" x14ac:dyDescent="0.25">
      <c r="B109" s="79"/>
      <c r="C109" s="79"/>
      <c r="D109" s="79"/>
      <c r="E109" s="79"/>
      <c r="F109" s="79"/>
      <c r="G109" s="79"/>
      <c r="H109" s="79"/>
      <c r="I109" s="79"/>
      <c r="J109" s="79"/>
      <c r="K109" s="79"/>
      <c r="L109" s="79"/>
    </row>
    <row r="110" spans="1:17" ht="22.5" customHeight="1" x14ac:dyDescent="0.25">
      <c r="B110" s="79"/>
      <c r="C110" s="79"/>
      <c r="D110" s="79"/>
      <c r="E110" s="79"/>
      <c r="F110" s="79"/>
      <c r="G110" s="79"/>
      <c r="H110" s="79"/>
      <c r="I110" s="79"/>
      <c r="J110" s="79"/>
      <c r="K110" s="79"/>
      <c r="L110" s="79"/>
    </row>
    <row r="111" spans="1:17" ht="22.5" customHeight="1" x14ac:dyDescent="0.25">
      <c r="B111" s="79"/>
      <c r="C111" s="79"/>
      <c r="D111" s="79"/>
      <c r="E111" s="79"/>
      <c r="F111" s="79"/>
      <c r="G111" s="79"/>
      <c r="H111" s="79"/>
      <c r="I111" s="79"/>
      <c r="J111" s="79"/>
      <c r="K111" s="79"/>
      <c r="L111" s="79"/>
    </row>
    <row r="112" spans="1:17" ht="22.5" customHeight="1" x14ac:dyDescent="0.25">
      <c r="B112" s="79"/>
      <c r="C112" s="79"/>
      <c r="D112" s="79"/>
      <c r="E112" s="79"/>
      <c r="F112" s="79"/>
      <c r="G112" s="79"/>
      <c r="H112" s="79"/>
      <c r="I112" s="79"/>
      <c r="J112" s="79"/>
      <c r="K112" s="79"/>
      <c r="L112" s="79"/>
    </row>
    <row r="113" spans="2:12" ht="22.5" customHeight="1" x14ac:dyDescent="0.25">
      <c r="B113" s="79"/>
      <c r="C113" s="79"/>
      <c r="D113" s="79"/>
      <c r="E113" s="79"/>
      <c r="F113" s="79"/>
      <c r="G113" s="79"/>
      <c r="H113" s="79"/>
      <c r="I113" s="79"/>
      <c r="J113" s="79"/>
      <c r="K113" s="79"/>
      <c r="L113" s="79"/>
    </row>
    <row r="114" spans="2:12" ht="22.5" customHeight="1" x14ac:dyDescent="0.25">
      <c r="B114" s="79"/>
      <c r="C114" s="79"/>
      <c r="D114" s="79"/>
      <c r="E114" s="79"/>
      <c r="F114" s="79"/>
      <c r="G114" s="79"/>
      <c r="H114" s="79"/>
      <c r="I114" s="79"/>
      <c r="J114" s="79"/>
      <c r="K114" s="79"/>
      <c r="L114" s="79"/>
    </row>
    <row r="115" spans="2:12" x14ac:dyDescent="0.25"/>
    <row r="116" spans="2:12" x14ac:dyDescent="0.25"/>
    <row r="117" spans="2:12" x14ac:dyDescent="0.25"/>
    <row r="118" spans="2:12" x14ac:dyDescent="0.25"/>
    <row r="119" spans="2:12" x14ac:dyDescent="0.25"/>
    <row r="120" spans="2:12" x14ac:dyDescent="0.25"/>
    <row r="121" spans="2:12" x14ac:dyDescent="0.25"/>
    <row r="122" spans="2:12" x14ac:dyDescent="0.25"/>
    <row r="123" spans="2:12" x14ac:dyDescent="0.25"/>
  </sheetData>
  <sheetProtection algorithmName="SHA-512" hashValue="dRnhzXtWiHW1ZkEIiUwLOLufoH+UYwDHvF6gFJUuMretbUeogVitaz/8smEc+0YGDvlo2Tyb9AHnVLp+awC72A==" saltValue="9XmKQp2seWPOmjoCV4slFg==" spinCount="100000" sheet="1" formatCells="0" autoFilter="0"/>
  <autoFilter ref="B14:L103" xr:uid="{00000000-0009-0000-0000-000001000000}">
    <filterColumn colId="1" showButton="0"/>
  </autoFilter>
  <mergeCells count="104">
    <mergeCell ref="B105:L114"/>
    <mergeCell ref="B12:L12"/>
    <mergeCell ref="B11:L11"/>
    <mergeCell ref="B2:L5"/>
    <mergeCell ref="B6:L6"/>
    <mergeCell ref="B7:L7"/>
    <mergeCell ref="D8:H8"/>
    <mergeCell ref="D9:H9"/>
    <mergeCell ref="J8:L8"/>
    <mergeCell ref="J9:L9"/>
    <mergeCell ref="C21:D21"/>
    <mergeCell ref="C22:D22"/>
    <mergeCell ref="C23:D23"/>
    <mergeCell ref="C24:D24"/>
    <mergeCell ref="C14:D14"/>
    <mergeCell ref="C15:D15"/>
    <mergeCell ref="C16:D16"/>
    <mergeCell ref="C17:D17"/>
    <mergeCell ref="C18:D18"/>
    <mergeCell ref="C19:D19"/>
    <mergeCell ref="C20:D20"/>
    <mergeCell ref="C43:D43"/>
    <mergeCell ref="C44:D44"/>
    <mergeCell ref="C45:D45"/>
    <mergeCell ref="C46:D46"/>
    <mergeCell ref="C29:D29"/>
    <mergeCell ref="C30:D30"/>
    <mergeCell ref="C31:D31"/>
    <mergeCell ref="C25:D25"/>
    <mergeCell ref="C26:D26"/>
    <mergeCell ref="C27:D27"/>
    <mergeCell ref="C28:D28"/>
    <mergeCell ref="C37:D37"/>
    <mergeCell ref="C38:D38"/>
    <mergeCell ref="C58:D58"/>
    <mergeCell ref="C59:D59"/>
    <mergeCell ref="C60:D60"/>
    <mergeCell ref="C61:D61"/>
    <mergeCell ref="C39:D39"/>
    <mergeCell ref="C57:D57"/>
    <mergeCell ref="C40:D40"/>
    <mergeCell ref="C41:D41"/>
    <mergeCell ref="C32:D32"/>
    <mergeCell ref="C33:D33"/>
    <mergeCell ref="C34:D34"/>
    <mergeCell ref="C35:D35"/>
    <mergeCell ref="C36:D36"/>
    <mergeCell ref="C47:D47"/>
    <mergeCell ref="C48:D48"/>
    <mergeCell ref="C52:D52"/>
    <mergeCell ref="C53:D53"/>
    <mergeCell ref="C54:D54"/>
    <mergeCell ref="C55:D55"/>
    <mergeCell ref="C56:D56"/>
    <mergeCell ref="C49:D49"/>
    <mergeCell ref="C50:D50"/>
    <mergeCell ref="C51:D51"/>
    <mergeCell ref="C42:D42"/>
    <mergeCell ref="C67:D67"/>
    <mergeCell ref="C68:D68"/>
    <mergeCell ref="C69:D69"/>
    <mergeCell ref="C70:D70"/>
    <mergeCell ref="C71:D71"/>
    <mergeCell ref="C62:D62"/>
    <mergeCell ref="C63:D63"/>
    <mergeCell ref="C64:D64"/>
    <mergeCell ref="C65:D65"/>
    <mergeCell ref="C66:D66"/>
    <mergeCell ref="C88:D88"/>
    <mergeCell ref="C89:D89"/>
    <mergeCell ref="C90:D90"/>
    <mergeCell ref="C76:D76"/>
    <mergeCell ref="C77:D77"/>
    <mergeCell ref="C78:D78"/>
    <mergeCell ref="C79:D79"/>
    <mergeCell ref="C72:D72"/>
    <mergeCell ref="C73:D73"/>
    <mergeCell ref="C74:D74"/>
    <mergeCell ref="C75:D75"/>
    <mergeCell ref="C83:D83"/>
    <mergeCell ref="B8:C8"/>
    <mergeCell ref="B9:C9"/>
    <mergeCell ref="B13:L13"/>
    <mergeCell ref="B10:L10"/>
    <mergeCell ref="C101:D101"/>
    <mergeCell ref="C102:D102"/>
    <mergeCell ref="C103:D103"/>
    <mergeCell ref="C96:D96"/>
    <mergeCell ref="C97:D97"/>
    <mergeCell ref="C98:D98"/>
    <mergeCell ref="C84:D84"/>
    <mergeCell ref="C85:D85"/>
    <mergeCell ref="C86:D86"/>
    <mergeCell ref="C80:D80"/>
    <mergeCell ref="C81:D81"/>
    <mergeCell ref="C82:D82"/>
    <mergeCell ref="C99:D99"/>
    <mergeCell ref="C100:D100"/>
    <mergeCell ref="C91:D91"/>
    <mergeCell ref="C92:D92"/>
    <mergeCell ref="C93:D93"/>
    <mergeCell ref="C94:D94"/>
    <mergeCell ref="C95:D95"/>
    <mergeCell ref="C87:D87"/>
  </mergeCells>
  <phoneticPr fontId="15" type="noConversion"/>
  <dataValidations count="1">
    <dataValidation allowBlank="1" promptTitle="Selección de Zona a ofertar" prompt="Elegir la zona a la cual ofertara, unicamente se permite 1 de las 3 opciones" sqref="B13:L13" xr:uid="{00000000-0002-0000-0100-000000000000}"/>
  </dataValidations>
  <printOptions horizontalCentered="1" verticalCentered="1"/>
  <pageMargins left="0.35433070866141736" right="0.35433070866141736" top="0.98425196850393704" bottom="0.98425196850393704" header="0.51181102362204722" footer="0.51181102362204722"/>
  <pageSetup paperSize="5" scale="6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pageSetUpPr fitToPage="1"/>
  </sheetPr>
  <dimension ref="A1:K42"/>
  <sheetViews>
    <sheetView showGridLines="0" zoomScaleNormal="100" workbookViewId="0">
      <selection activeCell="F8" sqref="F8"/>
    </sheetView>
  </sheetViews>
  <sheetFormatPr baseColWidth="10" defaultColWidth="0" defaultRowHeight="12.75" zeroHeight="1" x14ac:dyDescent="0.2"/>
  <cols>
    <col min="1" max="1" width="4.7109375" bestFit="1" customWidth="1"/>
    <col min="2" max="2" width="55.7109375" customWidth="1"/>
    <col min="3" max="3" width="12" bestFit="1" customWidth="1"/>
    <col min="4" max="7" width="15.7109375" customWidth="1"/>
    <col min="8" max="8" width="7.85546875" bestFit="1" customWidth="1"/>
    <col min="9" max="9" width="15.7109375" customWidth="1"/>
    <col min="10" max="10" width="40.7109375" customWidth="1"/>
    <col min="11" max="11" width="1.7109375" customWidth="1"/>
    <col min="12" max="16384" width="11.5703125" hidden="1"/>
  </cols>
  <sheetData>
    <row r="1" spans="1:10" ht="15" x14ac:dyDescent="0.25">
      <c r="A1" s="112" t="str">
        <f>'Valores Unitarios'!B8&amp;" "&amp;'Valores Unitarios'!D8</f>
        <v xml:space="preserve">Nombre del proponente: </v>
      </c>
      <c r="B1" s="112"/>
      <c r="C1" s="112"/>
      <c r="D1" s="112"/>
      <c r="E1" s="112"/>
      <c r="F1" s="112"/>
      <c r="G1" s="112" t="str">
        <f>'Valores Unitarios'!I8&amp;" "&amp;'Valores Unitarios'!J8</f>
        <v xml:space="preserve">NIT: </v>
      </c>
      <c r="H1" s="112"/>
      <c r="I1" s="112"/>
      <c r="J1" s="112"/>
    </row>
    <row r="2" spans="1:10" ht="15" x14ac:dyDescent="0.25">
      <c r="A2" s="112" t="str">
        <f>'Valores Unitarios'!B9&amp;" "&amp;'Valores Unitarios'!D9</f>
        <v xml:space="preserve">Contacto : </v>
      </c>
      <c r="B2" s="112"/>
      <c r="C2" s="112"/>
      <c r="D2" s="112"/>
      <c r="E2" s="112"/>
      <c r="F2" s="112"/>
      <c r="G2" s="112" t="str">
        <f>'Valores Unitarios'!I9&amp;" "&amp;'Valores Unitarios'!J9</f>
        <v xml:space="preserve">Cargo: </v>
      </c>
      <c r="H2" s="112"/>
      <c r="I2" s="112"/>
      <c r="J2" s="112"/>
    </row>
    <row r="3" spans="1:10" x14ac:dyDescent="0.2"/>
    <row r="4" spans="1:10" ht="26.25" x14ac:dyDescent="0.4">
      <c r="A4" s="101" t="s">
        <v>282</v>
      </c>
      <c r="B4" s="102"/>
      <c r="C4" s="102"/>
      <c r="D4" s="102"/>
      <c r="E4" s="102"/>
      <c r="F4" s="102"/>
      <c r="G4" s="102"/>
      <c r="H4" s="102"/>
      <c r="I4" s="102"/>
      <c r="J4" s="103"/>
    </row>
    <row r="5" spans="1:10" s="3" customFormat="1" ht="30" customHeight="1" x14ac:dyDescent="0.2">
      <c r="A5" s="13" t="s">
        <v>17</v>
      </c>
      <c r="B5" s="4" t="s">
        <v>0</v>
      </c>
      <c r="C5" s="5" t="s">
        <v>283</v>
      </c>
      <c r="D5" s="5" t="s">
        <v>284</v>
      </c>
      <c r="E5" s="5" t="s">
        <v>285</v>
      </c>
      <c r="F5" s="5" t="s">
        <v>4</v>
      </c>
      <c r="G5" s="5" t="s">
        <v>5</v>
      </c>
      <c r="H5" s="5" t="s">
        <v>6</v>
      </c>
      <c r="I5" s="5" t="s">
        <v>293</v>
      </c>
      <c r="J5" s="5" t="s">
        <v>286</v>
      </c>
    </row>
    <row r="6" spans="1:10" ht="38.25" x14ac:dyDescent="0.2">
      <c r="A6" s="12" t="s">
        <v>34</v>
      </c>
      <c r="B6" s="6" t="s">
        <v>31</v>
      </c>
      <c r="C6" s="7">
        <v>1</v>
      </c>
      <c r="D6" s="10" t="str">
        <f>VLOOKUP(Tbl_Comp_ZN[[#This Row],[Item]],'Valores Unitarios'!B:K,6,0)</f>
        <v/>
      </c>
      <c r="E6" s="55" t="str">
        <f>VLOOKUP(Tbl_Comp_ZN[[#This Row],[Item]],'Valores Unitarios'!B:K,10,0)</f>
        <v/>
      </c>
      <c r="F6" s="57" t="str">
        <f>IFERROR(Tbl_Comp_ZN[[#This Row],[SERVICIOS / CANTIDAD]]*Tbl_Comp_ZN[[#This Row],[COSTO INSTALACION]],"")</f>
        <v/>
      </c>
      <c r="G6" s="10" t="str">
        <f>IFERROR(Tbl_Comp_ZN[[#This Row],[SERVICIOS / CANTIDAD]]*Tbl_Comp_ZN[[#This Row],[COSTO MENSUAL]],"")</f>
        <v/>
      </c>
      <c r="H6" s="62">
        <v>10.5</v>
      </c>
      <c r="I6" s="57" t="str">
        <f>IFERROR(ROUND(Tbl_Comp_ZN[[#This Row],[COSTO TOTAL MENSUAL]]*Tbl_Comp_ZN[[#This Row],[TIEMPO MESES]],0),"")</f>
        <v/>
      </c>
      <c r="J6" s="7" t="s">
        <v>287</v>
      </c>
    </row>
    <row r="7" spans="1:10" x14ac:dyDescent="0.2">
      <c r="A7" s="7" t="s">
        <v>38</v>
      </c>
      <c r="B7" s="6" t="s">
        <v>36</v>
      </c>
      <c r="C7" s="7">
        <v>10</v>
      </c>
      <c r="D7" s="10" t="str">
        <f>VLOOKUP(Tbl_Comp_ZN[[#This Row],[Item]],'Valores Unitarios'!B:K,6,0)</f>
        <v/>
      </c>
      <c r="E7" s="55" t="str">
        <f>VLOOKUP(Tbl_Comp_ZN[[#This Row],[Item]],'Valores Unitarios'!B:K,10,0)</f>
        <v/>
      </c>
      <c r="F7" s="57" t="str">
        <f>IFERROR(Tbl_Comp_ZN[[#This Row],[SERVICIOS / CANTIDAD]]*Tbl_Comp_ZN[[#This Row],[COSTO INSTALACION]],"")</f>
        <v/>
      </c>
      <c r="G7" s="10" t="str">
        <f>IFERROR(Tbl_Comp_ZN[[#This Row],[SERVICIOS / CANTIDAD]]*Tbl_Comp_ZN[[#This Row],[COSTO MENSUAL]],"")</f>
        <v/>
      </c>
      <c r="H7" s="62">
        <v>10.5</v>
      </c>
      <c r="I7" s="57" t="str">
        <f>IFERROR(ROUND(Tbl_Comp_ZN[[#This Row],[COSTO TOTAL MENSUAL]]*Tbl_Comp_ZN[[#This Row],[TIEMPO MESES]],0),"")</f>
        <v/>
      </c>
      <c r="J7" s="7" t="s">
        <v>287</v>
      </c>
    </row>
    <row r="8" spans="1:10" x14ac:dyDescent="0.2">
      <c r="A8" s="7" t="s">
        <v>179</v>
      </c>
      <c r="B8" s="6" t="s">
        <v>39</v>
      </c>
      <c r="C8" s="7">
        <v>3</v>
      </c>
      <c r="D8" s="10" t="str">
        <f>VLOOKUP(Tbl_Comp_ZN[[#This Row],[Item]],'Valores Unitarios'!B:K,6,0)</f>
        <v/>
      </c>
      <c r="E8" s="55" t="str">
        <f>VLOOKUP(Tbl_Comp_ZN[[#This Row],[Item]],'Valores Unitarios'!B:K,10,0)</f>
        <v/>
      </c>
      <c r="F8" s="57" t="str">
        <f>IFERROR(Tbl_Comp_ZN[[#This Row],[SERVICIOS / CANTIDAD]]*Tbl_Comp_ZN[[#This Row],[COSTO INSTALACION]],"")</f>
        <v/>
      </c>
      <c r="G8" s="10" t="str">
        <f>IFERROR(Tbl_Comp_ZN[[#This Row],[SERVICIOS / CANTIDAD]]*Tbl_Comp_ZN[[#This Row],[COSTO MENSUAL]],"")</f>
        <v/>
      </c>
      <c r="H8" s="62">
        <v>10.5</v>
      </c>
      <c r="I8" s="57" t="str">
        <f>IFERROR(ROUND(Tbl_Comp_ZN[[#This Row],[COSTO TOTAL MENSUAL]]*Tbl_Comp_ZN[[#This Row],[TIEMPO MESES]],0),"")</f>
        <v/>
      </c>
      <c r="J8" s="7" t="s">
        <v>288</v>
      </c>
    </row>
    <row r="9" spans="1:10" x14ac:dyDescent="0.2">
      <c r="A9" s="7" t="s">
        <v>187</v>
      </c>
      <c r="B9" s="6" t="s">
        <v>42</v>
      </c>
      <c r="C9" s="7">
        <v>7</v>
      </c>
      <c r="D9" s="10" t="str">
        <f>VLOOKUP(Tbl_Comp_ZN[[#This Row],[Item]],'Valores Unitarios'!B:K,6,0)</f>
        <v/>
      </c>
      <c r="E9" s="55" t="str">
        <f>VLOOKUP(Tbl_Comp_ZN[[#This Row],[Item]],'Valores Unitarios'!B:K,10,0)</f>
        <v/>
      </c>
      <c r="F9" s="57" t="str">
        <f>IFERROR(Tbl_Comp_ZN[[#This Row],[SERVICIOS / CANTIDAD]]*Tbl_Comp_ZN[[#This Row],[COSTO INSTALACION]],"")</f>
        <v/>
      </c>
      <c r="G9" s="10" t="str">
        <f>IFERROR(Tbl_Comp_ZN[[#This Row],[SERVICIOS / CANTIDAD]]*Tbl_Comp_ZN[[#This Row],[COSTO MENSUAL]],"")</f>
        <v/>
      </c>
      <c r="H9" s="62">
        <v>10.5</v>
      </c>
      <c r="I9" s="57" t="str">
        <f>IFERROR(ROUND(Tbl_Comp_ZN[[#This Row],[COSTO TOTAL MENSUAL]]*Tbl_Comp_ZN[[#This Row],[TIEMPO MESES]],0),"")</f>
        <v/>
      </c>
      <c r="J9" s="7" t="s">
        <v>288</v>
      </c>
    </row>
    <row r="10" spans="1:10" x14ac:dyDescent="0.2">
      <c r="A10" s="7" t="s">
        <v>216</v>
      </c>
      <c r="B10" s="6" t="s">
        <v>46</v>
      </c>
      <c r="C10" s="7">
        <v>3</v>
      </c>
      <c r="D10" s="10" t="str">
        <f>VLOOKUP(Tbl_Comp_ZN[[#This Row],[Item]],'Valores Unitarios'!B:K,6,0)</f>
        <v/>
      </c>
      <c r="E10" s="55" t="str">
        <f>VLOOKUP(Tbl_Comp_ZN[[#This Row],[Item]],'Valores Unitarios'!B:K,10,0)</f>
        <v/>
      </c>
      <c r="F10" s="57" t="str">
        <f>IFERROR(Tbl_Comp_ZN[[#This Row],[SERVICIOS / CANTIDAD]]*Tbl_Comp_ZN[[#This Row],[COSTO INSTALACION]],"")</f>
        <v/>
      </c>
      <c r="G10" s="10" t="str">
        <f>IFERROR(Tbl_Comp_ZN[[#This Row],[SERVICIOS / CANTIDAD]]*Tbl_Comp_ZN[[#This Row],[COSTO MENSUAL]],"")</f>
        <v/>
      </c>
      <c r="H10" s="62">
        <v>10.5</v>
      </c>
      <c r="I10" s="57" t="str">
        <f>IFERROR(ROUND(Tbl_Comp_ZN[[#This Row],[COSTO TOTAL MENSUAL]]*Tbl_Comp_ZN[[#This Row],[TIEMPO MESES]],0),"")</f>
        <v/>
      </c>
      <c r="J10" s="7" t="s">
        <v>288</v>
      </c>
    </row>
    <row r="11" spans="1:10" x14ac:dyDescent="0.2">
      <c r="A11" s="7" t="s">
        <v>219</v>
      </c>
      <c r="B11" s="6" t="s">
        <v>50</v>
      </c>
      <c r="C11" s="7">
        <v>7</v>
      </c>
      <c r="D11" s="10" t="str">
        <f>VLOOKUP(Tbl_Comp_ZN[[#This Row],[Item]],'Valores Unitarios'!B:K,6,0)</f>
        <v/>
      </c>
      <c r="E11" s="55" t="str">
        <f>VLOOKUP(Tbl_Comp_ZN[[#This Row],[Item]],'Valores Unitarios'!B:K,10,0)</f>
        <v/>
      </c>
      <c r="F11" s="57" t="str">
        <f>IFERROR(Tbl_Comp_ZN[[#This Row],[SERVICIOS / CANTIDAD]]*Tbl_Comp_ZN[[#This Row],[COSTO INSTALACION]],"")</f>
        <v/>
      </c>
      <c r="G11" s="10" t="str">
        <f>IFERROR(Tbl_Comp_ZN[[#This Row],[SERVICIOS / CANTIDAD]]*Tbl_Comp_ZN[[#This Row],[COSTO MENSUAL]],"")</f>
        <v/>
      </c>
      <c r="H11" s="62">
        <v>10.5</v>
      </c>
      <c r="I11" s="57" t="str">
        <f>IFERROR(ROUND(Tbl_Comp_ZN[[#This Row],[COSTO TOTAL MENSUAL]]*Tbl_Comp_ZN[[#This Row],[TIEMPO MESES]],0),"")</f>
        <v/>
      </c>
      <c r="J11" s="7" t="s">
        <v>288</v>
      </c>
    </row>
    <row r="12" spans="1:10" x14ac:dyDescent="0.2">
      <c r="A12" s="7" t="s">
        <v>38</v>
      </c>
      <c r="B12" s="6" t="s">
        <v>36</v>
      </c>
      <c r="C12" s="7">
        <v>235</v>
      </c>
      <c r="D12" s="10" t="str">
        <f>VLOOKUP(Tbl_Comp_ZN[[#This Row],[Item]],'Valores Unitarios'!B:K,6,0)</f>
        <v/>
      </c>
      <c r="E12" s="55" t="str">
        <f>VLOOKUP(Tbl_Comp_ZN[[#This Row],[Item]],'Valores Unitarios'!B:K,10,0)</f>
        <v/>
      </c>
      <c r="F12" s="57" t="str">
        <f>IFERROR(Tbl_Comp_ZN[[#This Row],[SERVICIOS / CANTIDAD]]*Tbl_Comp_ZN[[#This Row],[COSTO INSTALACION]],"")</f>
        <v/>
      </c>
      <c r="G12" s="10" t="str">
        <f>IFERROR(Tbl_Comp_ZN[[#This Row],[SERVICIOS / CANTIDAD]]*Tbl_Comp_ZN[[#This Row],[COSTO MENSUAL]],"")</f>
        <v/>
      </c>
      <c r="H12" s="62">
        <v>10</v>
      </c>
      <c r="I12" s="57" t="str">
        <f>IFERROR(ROUND(Tbl_Comp_ZN[[#This Row],[COSTO TOTAL MENSUAL]]*Tbl_Comp_ZN[[#This Row],[TIEMPO MESES]],0),"")</f>
        <v/>
      </c>
      <c r="J12" s="7" t="s">
        <v>287</v>
      </c>
    </row>
    <row r="13" spans="1:10" x14ac:dyDescent="0.2">
      <c r="A13" s="7" t="s">
        <v>117</v>
      </c>
      <c r="B13" s="6" t="s">
        <v>56</v>
      </c>
      <c r="C13" s="7">
        <v>1</v>
      </c>
      <c r="D13" s="10" t="str">
        <f>VLOOKUP(Tbl_Comp_ZN[[#This Row],[Item]],'Valores Unitarios'!B:K,6,0)</f>
        <v/>
      </c>
      <c r="E13" s="55" t="str">
        <f>VLOOKUP(Tbl_Comp_ZN[[#This Row],[Item]],'Valores Unitarios'!B:K,10,0)</f>
        <v/>
      </c>
      <c r="F13" s="57" t="str">
        <f>IFERROR(Tbl_Comp_ZN[[#This Row],[SERVICIOS / CANTIDAD]]*Tbl_Comp_ZN[[#This Row],[COSTO INSTALACION]],"")</f>
        <v/>
      </c>
      <c r="G13" s="10" t="str">
        <f>IFERROR(Tbl_Comp_ZN[[#This Row],[SERVICIOS / CANTIDAD]]*Tbl_Comp_ZN[[#This Row],[COSTO MENSUAL]],"")</f>
        <v/>
      </c>
      <c r="H13" s="62">
        <v>10.5</v>
      </c>
      <c r="I13" s="57" t="str">
        <f>IFERROR(ROUND(Tbl_Comp_ZN[[#This Row],[COSTO TOTAL MENSUAL]]*Tbl_Comp_ZN[[#This Row],[TIEMPO MESES]],0),"")</f>
        <v/>
      </c>
      <c r="J13" s="7" t="s">
        <v>287</v>
      </c>
    </row>
    <row r="14" spans="1:10" ht="25.5" x14ac:dyDescent="0.2">
      <c r="A14" s="7" t="s">
        <v>119</v>
      </c>
      <c r="B14" s="6" t="s">
        <v>60</v>
      </c>
      <c r="C14" s="7">
        <v>1</v>
      </c>
      <c r="D14" s="10" t="str">
        <f>VLOOKUP(Tbl_Comp_ZN[[#This Row],[Item]],'Valores Unitarios'!B:K,6,0)</f>
        <v/>
      </c>
      <c r="E14" s="55" t="str">
        <f>VLOOKUP(Tbl_Comp_ZN[[#This Row],[Item]],'Valores Unitarios'!B:K,10,0)</f>
        <v/>
      </c>
      <c r="F14" s="57" t="str">
        <f>IFERROR(Tbl_Comp_ZN[[#This Row],[SERVICIOS / CANTIDAD]]*Tbl_Comp_ZN[[#This Row],[COSTO INSTALACION]],"")</f>
        <v/>
      </c>
      <c r="G14" s="10" t="str">
        <f>IFERROR(Tbl_Comp_ZN[[#This Row],[SERVICIOS / CANTIDAD]]*Tbl_Comp_ZN[[#This Row],[COSTO MENSUAL]],"")</f>
        <v/>
      </c>
      <c r="H14" s="62">
        <v>10.5</v>
      </c>
      <c r="I14" s="57" t="str">
        <f>IFERROR(ROUND(Tbl_Comp_ZN[[#This Row],[COSTO TOTAL MENSUAL]]*Tbl_Comp_ZN[[#This Row],[TIEMPO MESES]],0),"")</f>
        <v/>
      </c>
      <c r="J14" s="7" t="s">
        <v>287</v>
      </c>
    </row>
    <row r="15" spans="1:10" x14ac:dyDescent="0.2">
      <c r="A15" s="7" t="s">
        <v>179</v>
      </c>
      <c r="B15" s="6" t="s">
        <v>39</v>
      </c>
      <c r="C15" s="7">
        <v>13</v>
      </c>
      <c r="D15" s="10" t="str">
        <f>VLOOKUP(Tbl_Comp_ZN[[#This Row],[Item]],'Valores Unitarios'!B:K,6,0)</f>
        <v/>
      </c>
      <c r="E15" s="55" t="str">
        <f>VLOOKUP(Tbl_Comp_ZN[[#This Row],[Item]],'Valores Unitarios'!B:K,10,0)</f>
        <v/>
      </c>
      <c r="F15" s="57" t="str">
        <f>IFERROR(Tbl_Comp_ZN[[#This Row],[SERVICIOS / CANTIDAD]]*Tbl_Comp_ZN[[#This Row],[COSTO INSTALACION]],"")</f>
        <v/>
      </c>
      <c r="G15" s="10" t="str">
        <f>IFERROR(Tbl_Comp_ZN[[#This Row],[SERVICIOS / CANTIDAD]]*Tbl_Comp_ZN[[#This Row],[COSTO MENSUAL]],"")</f>
        <v/>
      </c>
      <c r="H15" s="62">
        <v>10</v>
      </c>
      <c r="I15" s="57" t="str">
        <f>IFERROR(ROUND(Tbl_Comp_ZN[[#This Row],[COSTO TOTAL MENSUAL]]*Tbl_Comp_ZN[[#This Row],[TIEMPO MESES]],0),"")</f>
        <v/>
      </c>
      <c r="J15" s="7" t="s">
        <v>289</v>
      </c>
    </row>
    <row r="16" spans="1:10" x14ac:dyDescent="0.2">
      <c r="A16" s="7" t="s">
        <v>187</v>
      </c>
      <c r="B16" s="6" t="s">
        <v>42</v>
      </c>
      <c r="C16" s="7">
        <v>2</v>
      </c>
      <c r="D16" s="10" t="str">
        <f>VLOOKUP(Tbl_Comp_ZN[[#This Row],[Item]],'Valores Unitarios'!B:K,6,0)</f>
        <v/>
      </c>
      <c r="E16" s="55" t="str">
        <f>VLOOKUP(Tbl_Comp_ZN[[#This Row],[Item]],'Valores Unitarios'!B:K,10,0)</f>
        <v/>
      </c>
      <c r="F16" s="57" t="str">
        <f>IFERROR(Tbl_Comp_ZN[[#This Row],[SERVICIOS / CANTIDAD]]*Tbl_Comp_ZN[[#This Row],[COSTO INSTALACION]],"")</f>
        <v/>
      </c>
      <c r="G16" s="10" t="str">
        <f>IFERROR(Tbl_Comp_ZN[[#This Row],[SERVICIOS / CANTIDAD]]*Tbl_Comp_ZN[[#This Row],[COSTO MENSUAL]],"")</f>
        <v/>
      </c>
      <c r="H16" s="62">
        <v>10</v>
      </c>
      <c r="I16" s="57" t="str">
        <f>IFERROR(ROUND(Tbl_Comp_ZN[[#This Row],[COSTO TOTAL MENSUAL]]*Tbl_Comp_ZN[[#This Row],[TIEMPO MESES]],0),"")</f>
        <v/>
      </c>
      <c r="J16" s="7" t="s">
        <v>289</v>
      </c>
    </row>
    <row r="17" spans="1:10" ht="25.5" x14ac:dyDescent="0.2">
      <c r="A17" s="7" t="s">
        <v>190</v>
      </c>
      <c r="B17" s="6" t="s">
        <v>68</v>
      </c>
      <c r="C17" s="7">
        <v>108</v>
      </c>
      <c r="D17" s="10" t="str">
        <f>VLOOKUP(Tbl_Comp_ZN[[#This Row],[Item]],'Valores Unitarios'!B:K,6,0)</f>
        <v/>
      </c>
      <c r="E17" s="55" t="str">
        <f>VLOOKUP(Tbl_Comp_ZN[[#This Row],[Item]],'Valores Unitarios'!B:K,10,0)</f>
        <v/>
      </c>
      <c r="F17" s="57" t="str">
        <f>IFERROR(Tbl_Comp_ZN[[#This Row],[SERVICIOS / CANTIDAD]]*Tbl_Comp_ZN[[#This Row],[COSTO INSTALACION]],"")</f>
        <v/>
      </c>
      <c r="G17" s="10" t="str">
        <f>IFERROR(Tbl_Comp_ZN[[#This Row],[SERVICIOS / CANTIDAD]]*Tbl_Comp_ZN[[#This Row],[COSTO MENSUAL]],"")</f>
        <v/>
      </c>
      <c r="H17" s="62">
        <v>10</v>
      </c>
      <c r="I17" s="57" t="str">
        <f>IFERROR(ROUND(Tbl_Comp_ZN[[#This Row],[COSTO TOTAL MENSUAL]]*Tbl_Comp_ZN[[#This Row],[TIEMPO MESES]],0),"")</f>
        <v/>
      </c>
      <c r="J17" s="7" t="s">
        <v>289</v>
      </c>
    </row>
    <row r="18" spans="1:10" ht="25.5" x14ac:dyDescent="0.2">
      <c r="A18" s="7" t="s">
        <v>195</v>
      </c>
      <c r="B18" s="6" t="s">
        <v>72</v>
      </c>
      <c r="C18" s="7">
        <v>82</v>
      </c>
      <c r="D18" s="10" t="str">
        <f>VLOOKUP(Tbl_Comp_ZN[[#This Row],[Item]],'Valores Unitarios'!B:K,6,0)</f>
        <v/>
      </c>
      <c r="E18" s="55" t="str">
        <f>VLOOKUP(Tbl_Comp_ZN[[#This Row],[Item]],'Valores Unitarios'!B:K,10,0)</f>
        <v/>
      </c>
      <c r="F18" s="57" t="str">
        <f>IFERROR(Tbl_Comp_ZN[[#This Row],[SERVICIOS / CANTIDAD]]*Tbl_Comp_ZN[[#This Row],[COSTO INSTALACION]],"")</f>
        <v/>
      </c>
      <c r="G18" s="10" t="str">
        <f>IFERROR(Tbl_Comp_ZN[[#This Row],[SERVICIOS / CANTIDAD]]*Tbl_Comp_ZN[[#This Row],[COSTO MENSUAL]],"")</f>
        <v/>
      </c>
      <c r="H18" s="62">
        <v>10</v>
      </c>
      <c r="I18" s="57" t="str">
        <f>IFERROR(ROUND(Tbl_Comp_ZN[[#This Row],[COSTO TOTAL MENSUAL]]*Tbl_Comp_ZN[[#This Row],[TIEMPO MESES]],0),"")</f>
        <v/>
      </c>
      <c r="J18" s="7" t="s">
        <v>289</v>
      </c>
    </row>
    <row r="19" spans="1:10" ht="25.5" x14ac:dyDescent="0.2">
      <c r="A19" s="7" t="s">
        <v>199</v>
      </c>
      <c r="B19" s="6" t="s">
        <v>75</v>
      </c>
      <c r="C19" s="7">
        <v>30</v>
      </c>
      <c r="D19" s="10" t="str">
        <f>VLOOKUP(Tbl_Comp_ZN[[#This Row],[Item]],'Valores Unitarios'!B:K,6,0)</f>
        <v/>
      </c>
      <c r="E19" s="55" t="str">
        <f>VLOOKUP(Tbl_Comp_ZN[[#This Row],[Item]],'Valores Unitarios'!B:K,10,0)</f>
        <v/>
      </c>
      <c r="F19" s="57" t="str">
        <f>IFERROR(Tbl_Comp_ZN[[#This Row],[SERVICIOS / CANTIDAD]]*Tbl_Comp_ZN[[#This Row],[COSTO INSTALACION]],"")</f>
        <v/>
      </c>
      <c r="G19" s="10" t="str">
        <f>IFERROR(Tbl_Comp_ZN[[#This Row],[SERVICIOS / CANTIDAD]]*Tbl_Comp_ZN[[#This Row],[COSTO MENSUAL]],"")</f>
        <v/>
      </c>
      <c r="H19" s="62">
        <v>10</v>
      </c>
      <c r="I19" s="57" t="str">
        <f>IFERROR(ROUND(Tbl_Comp_ZN[[#This Row],[COSTO TOTAL MENSUAL]]*Tbl_Comp_ZN[[#This Row],[TIEMPO MESES]],0),"")</f>
        <v/>
      </c>
      <c r="J19" s="7" t="s">
        <v>289</v>
      </c>
    </row>
    <row r="20" spans="1:10" x14ac:dyDescent="0.2">
      <c r="A20" s="7" t="s">
        <v>216</v>
      </c>
      <c r="B20" s="6" t="s">
        <v>46</v>
      </c>
      <c r="C20" s="7">
        <v>13</v>
      </c>
      <c r="D20" s="10" t="str">
        <f>VLOOKUP(Tbl_Comp_ZN[[#This Row],[Item]],'Valores Unitarios'!B:K,6,0)</f>
        <v/>
      </c>
      <c r="E20" s="55" t="str">
        <f>VLOOKUP(Tbl_Comp_ZN[[#This Row],[Item]],'Valores Unitarios'!B:K,10,0)</f>
        <v/>
      </c>
      <c r="F20" s="57" t="str">
        <f>IFERROR(Tbl_Comp_ZN[[#This Row],[SERVICIOS / CANTIDAD]]*Tbl_Comp_ZN[[#This Row],[COSTO INSTALACION]],"")</f>
        <v/>
      </c>
      <c r="G20" s="10" t="str">
        <f>IFERROR(Tbl_Comp_ZN[[#This Row],[SERVICIOS / CANTIDAD]]*Tbl_Comp_ZN[[#This Row],[COSTO MENSUAL]],"")</f>
        <v/>
      </c>
      <c r="H20" s="62">
        <v>10</v>
      </c>
      <c r="I20" s="57" t="str">
        <f>IFERROR(ROUND(Tbl_Comp_ZN[[#This Row],[COSTO TOTAL MENSUAL]]*Tbl_Comp_ZN[[#This Row],[TIEMPO MESES]],0),"")</f>
        <v/>
      </c>
      <c r="J20" s="7" t="s">
        <v>289</v>
      </c>
    </row>
    <row r="21" spans="1:10" x14ac:dyDescent="0.2">
      <c r="A21" s="7" t="s">
        <v>219</v>
      </c>
      <c r="B21" s="6" t="s">
        <v>50</v>
      </c>
      <c r="C21" s="7">
        <v>2</v>
      </c>
      <c r="D21" s="10" t="str">
        <f>VLOOKUP(Tbl_Comp_ZN[[#This Row],[Item]],'Valores Unitarios'!B:K,6,0)</f>
        <v/>
      </c>
      <c r="E21" s="55" t="str">
        <f>VLOOKUP(Tbl_Comp_ZN[[#This Row],[Item]],'Valores Unitarios'!B:K,10,0)</f>
        <v/>
      </c>
      <c r="F21" s="57" t="str">
        <f>IFERROR(Tbl_Comp_ZN[[#This Row],[SERVICIOS / CANTIDAD]]*Tbl_Comp_ZN[[#This Row],[COSTO INSTALACION]],"")</f>
        <v/>
      </c>
      <c r="G21" s="10" t="str">
        <f>IFERROR(Tbl_Comp_ZN[[#This Row],[SERVICIOS / CANTIDAD]]*Tbl_Comp_ZN[[#This Row],[COSTO MENSUAL]],"")</f>
        <v/>
      </c>
      <c r="H21" s="62">
        <v>10</v>
      </c>
      <c r="I21" s="57" t="str">
        <f>IFERROR(ROUND(Tbl_Comp_ZN[[#This Row],[COSTO TOTAL MENSUAL]]*Tbl_Comp_ZN[[#This Row],[TIEMPO MESES]],0),"")</f>
        <v/>
      </c>
      <c r="J21" s="7" t="s">
        <v>289</v>
      </c>
    </row>
    <row r="22" spans="1:10" x14ac:dyDescent="0.2">
      <c r="A22" s="7" t="s">
        <v>220</v>
      </c>
      <c r="B22" s="6" t="s">
        <v>82</v>
      </c>
      <c r="C22" s="7">
        <v>108</v>
      </c>
      <c r="D22" s="10" t="str">
        <f>VLOOKUP(Tbl_Comp_ZN[[#This Row],[Item]],'Valores Unitarios'!B:K,6,0)</f>
        <v/>
      </c>
      <c r="E22" s="55" t="str">
        <f>VLOOKUP(Tbl_Comp_ZN[[#This Row],[Item]],'Valores Unitarios'!B:K,10,0)</f>
        <v/>
      </c>
      <c r="F22" s="57" t="str">
        <f>IFERROR(Tbl_Comp_ZN[[#This Row],[SERVICIOS / CANTIDAD]]*Tbl_Comp_ZN[[#This Row],[COSTO INSTALACION]],"")</f>
        <v/>
      </c>
      <c r="G22" s="10" t="str">
        <f>IFERROR(Tbl_Comp_ZN[[#This Row],[SERVICIOS / CANTIDAD]]*Tbl_Comp_ZN[[#This Row],[COSTO MENSUAL]],"")</f>
        <v/>
      </c>
      <c r="H22" s="62">
        <v>10</v>
      </c>
      <c r="I22" s="57" t="str">
        <f>IFERROR(ROUND(Tbl_Comp_ZN[[#This Row],[COSTO TOTAL MENSUAL]]*Tbl_Comp_ZN[[#This Row],[TIEMPO MESES]],0),"")</f>
        <v/>
      </c>
      <c r="J22" s="7" t="s">
        <v>289</v>
      </c>
    </row>
    <row r="23" spans="1:10" x14ac:dyDescent="0.2">
      <c r="A23" s="7" t="s">
        <v>223</v>
      </c>
      <c r="B23" s="6" t="s">
        <v>85</v>
      </c>
      <c r="C23" s="7">
        <v>82</v>
      </c>
      <c r="D23" s="10" t="str">
        <f>VLOOKUP(Tbl_Comp_ZN[[#This Row],[Item]],'Valores Unitarios'!B:K,6,0)</f>
        <v/>
      </c>
      <c r="E23" s="55" t="str">
        <f>VLOOKUP(Tbl_Comp_ZN[[#This Row],[Item]],'Valores Unitarios'!B:K,10,0)</f>
        <v/>
      </c>
      <c r="F23" s="57" t="str">
        <f>IFERROR(Tbl_Comp_ZN[[#This Row],[SERVICIOS / CANTIDAD]]*Tbl_Comp_ZN[[#This Row],[COSTO INSTALACION]],"")</f>
        <v/>
      </c>
      <c r="G23" s="10" t="str">
        <f>IFERROR(Tbl_Comp_ZN[[#This Row],[SERVICIOS / CANTIDAD]]*Tbl_Comp_ZN[[#This Row],[COSTO MENSUAL]],"")</f>
        <v/>
      </c>
      <c r="H23" s="62">
        <v>10</v>
      </c>
      <c r="I23" s="57" t="str">
        <f>IFERROR(ROUND(Tbl_Comp_ZN[[#This Row],[COSTO TOTAL MENSUAL]]*Tbl_Comp_ZN[[#This Row],[TIEMPO MESES]],0),"")</f>
        <v/>
      </c>
      <c r="J23" s="7" t="s">
        <v>289</v>
      </c>
    </row>
    <row r="24" spans="1:10" x14ac:dyDescent="0.2">
      <c r="A24" s="9" t="s">
        <v>224</v>
      </c>
      <c r="B24" s="8" t="s">
        <v>88</v>
      </c>
      <c r="C24" s="9">
        <v>30</v>
      </c>
      <c r="D24" s="11" t="str">
        <f>VLOOKUP(Tbl_Comp_ZN[[#This Row],[Item]],'Valores Unitarios'!B:K,6,0)</f>
        <v/>
      </c>
      <c r="E24" s="56" t="str">
        <f>VLOOKUP(Tbl_Comp_ZN[[#This Row],[Item]],'Valores Unitarios'!B:K,10,0)</f>
        <v/>
      </c>
      <c r="F24" s="58" t="str">
        <f>IFERROR(Tbl_Comp_ZN[[#This Row],[SERVICIOS / CANTIDAD]]*Tbl_Comp_ZN[[#This Row],[COSTO INSTALACION]],"")</f>
        <v/>
      </c>
      <c r="G24" s="11" t="str">
        <f>IFERROR(Tbl_Comp_ZN[[#This Row],[SERVICIOS / CANTIDAD]]*Tbl_Comp_ZN[[#This Row],[COSTO MENSUAL]],"")</f>
        <v/>
      </c>
      <c r="H24" s="63">
        <v>10</v>
      </c>
      <c r="I24" s="58" t="str">
        <f>IFERROR(ROUND(Tbl_Comp_ZN[[#This Row],[COSTO TOTAL MENSUAL]]*Tbl_Comp_ZN[[#This Row],[TIEMPO MESES]],0),"")</f>
        <v/>
      </c>
      <c r="J24" s="9" t="s">
        <v>289</v>
      </c>
    </row>
    <row r="25" spans="1:10" hidden="1" x14ac:dyDescent="0.2">
      <c r="F25" s="59"/>
      <c r="I25" s="59"/>
    </row>
    <row r="26" spans="1:10" hidden="1" x14ac:dyDescent="0.2">
      <c r="F26" s="59"/>
      <c r="I26" s="59"/>
    </row>
    <row r="27" spans="1:10" hidden="1" x14ac:dyDescent="0.2">
      <c r="F27" s="59"/>
      <c r="I27" s="59"/>
    </row>
    <row r="28" spans="1:10" hidden="1" x14ac:dyDescent="0.2">
      <c r="F28" s="59"/>
      <c r="I28" s="59"/>
    </row>
    <row r="29" spans="1:10" hidden="1" x14ac:dyDescent="0.2">
      <c r="F29" s="59"/>
      <c r="I29" s="59"/>
    </row>
    <row r="30" spans="1:10" ht="25.5" x14ac:dyDescent="0.2">
      <c r="A30" s="106" t="s">
        <v>290</v>
      </c>
      <c r="B30" s="107"/>
      <c r="C30" s="107"/>
      <c r="D30" s="14"/>
      <c r="E30" s="14"/>
      <c r="F30" s="60" t="s">
        <v>291</v>
      </c>
      <c r="G30" s="110" t="s">
        <v>292</v>
      </c>
      <c r="H30" s="110"/>
      <c r="I30" s="60" t="s">
        <v>293</v>
      </c>
      <c r="J30" s="53" t="s">
        <v>294</v>
      </c>
    </row>
    <row r="31" spans="1:10" ht="22.9" customHeight="1" x14ac:dyDescent="0.2">
      <c r="A31" s="108"/>
      <c r="B31" s="109"/>
      <c r="C31" s="109"/>
      <c r="D31" s="15"/>
      <c r="E31" s="15"/>
      <c r="F31" s="61">
        <f>SUM(Tbl_Comp_ZN[COSTO TOTAL INSTALACION])</f>
        <v>0</v>
      </c>
      <c r="G31" s="111"/>
      <c r="H31" s="111"/>
      <c r="I31" s="61">
        <f>SUM(Tbl_Comp_ZN[COSTO TOTAL SERVICIO])</f>
        <v>0</v>
      </c>
      <c r="J31" s="54">
        <f>SUM(Tbl_Comp_ZN[COSTO TOTAL INSTALACION],Tbl_Comp_ZN[COSTO TOTAL SERVICIO])</f>
        <v>0</v>
      </c>
    </row>
    <row r="32" spans="1:10" ht="12" customHeight="1" x14ac:dyDescent="0.2"/>
    <row r="33" spans="1:10" ht="230.1" customHeight="1" x14ac:dyDescent="0.2">
      <c r="A33" s="105" t="s">
        <v>300</v>
      </c>
      <c r="B33" s="105"/>
      <c r="C33" s="105"/>
      <c r="D33" s="105"/>
      <c r="E33" s="105"/>
      <c r="F33" s="105"/>
      <c r="G33" s="105"/>
      <c r="H33" s="105"/>
      <c r="I33" s="105"/>
      <c r="J33" s="105"/>
    </row>
    <row r="34" spans="1:10" x14ac:dyDescent="0.2">
      <c r="B34" s="16"/>
    </row>
    <row r="35" spans="1:10" ht="40.15" customHeight="1" x14ac:dyDescent="0.2">
      <c r="B35" s="52" t="s">
        <v>295</v>
      </c>
    </row>
    <row r="36" spans="1:10" x14ac:dyDescent="0.2">
      <c r="B36" s="17" t="s">
        <v>296</v>
      </c>
    </row>
    <row r="37" spans="1:10" x14ac:dyDescent="0.2">
      <c r="B37" s="18" t="s">
        <v>299</v>
      </c>
    </row>
    <row r="38" spans="1:10" x14ac:dyDescent="0.2">
      <c r="B38" s="18" t="s">
        <v>297</v>
      </c>
    </row>
    <row r="39" spans="1:10" x14ac:dyDescent="0.2">
      <c r="B39" s="104" t="s">
        <v>298</v>
      </c>
      <c r="C39" s="104"/>
      <c r="D39" s="104"/>
      <c r="E39" s="104"/>
    </row>
    <row r="40" spans="1:10" x14ac:dyDescent="0.2">
      <c r="B40" s="16"/>
    </row>
    <row r="41" spans="1:10" x14ac:dyDescent="0.2"/>
    <row r="42" spans="1:10" x14ac:dyDescent="0.2"/>
  </sheetData>
  <sheetProtection algorithmName="SHA-512" hashValue="oziLveyISBI4iXV1uva4nFZkDtKghsN15RwdjRSRM/T0Q6dAYLPwbkhlNzS8tM9P0XIlRNGhoOm15RiixmJbDw==" saltValue="XtqNhmnVsKMT5lRxbHkc5w==" spinCount="100000" sheet="1" autoFilter="0"/>
  <mergeCells count="9">
    <mergeCell ref="A1:F1"/>
    <mergeCell ref="A2:F2"/>
    <mergeCell ref="G1:J1"/>
    <mergeCell ref="G2:J2"/>
    <mergeCell ref="A4:J4"/>
    <mergeCell ref="B39:E39"/>
    <mergeCell ref="A33:J33"/>
    <mergeCell ref="A30:C31"/>
    <mergeCell ref="G30:H31"/>
  </mergeCells>
  <phoneticPr fontId="15" type="noConversion"/>
  <printOptions horizontalCentered="1"/>
  <pageMargins left="0.70866141732283472" right="0.70866141732283472" top="1.4960629921259843" bottom="0.74803149606299213" header="0.47244094488188981" footer="0.31496062992125984"/>
  <pageSetup scale="57" orientation="landscape" r:id="rId1"/>
  <headerFooter scaleWithDoc="0">
    <oddHeader>&amp;L&amp;G&amp;C&amp;"Arial,Negrita"&amp;14ALCALDÍA MAYOR DE BOGOTÁ D.C.
SECRETARÍA DE EDUCACIÓN DEL DISTRITO
PROPUESTA ECONÓMICA
SED-LP-OTIC-072-2024</oddHeader>
  </headerFooter>
  <drawing r:id="rId2"/>
  <legacyDrawingHF r:id="rId3"/>
  <tableParts count="1">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4426077361A3C4F8337887E6B8DA0DF" ma:contentTypeVersion="14" ma:contentTypeDescription="Crear nuevo documento." ma:contentTypeScope="" ma:versionID="d63ba12bf73ca9f2e6bea29449b805ec">
  <xsd:schema xmlns:xsd="http://www.w3.org/2001/XMLSchema" xmlns:xs="http://www.w3.org/2001/XMLSchema" xmlns:p="http://schemas.microsoft.com/office/2006/metadata/properties" xmlns:ns2="50016dce-9552-4d5c-9110-792cdc3dcb79" xmlns:ns3="8b63aa53-9726-48e2-9049-ea754b8cfa7d" targetNamespace="http://schemas.microsoft.com/office/2006/metadata/properties" ma:root="true" ma:fieldsID="48beade5e4d5d0e18bcce744b3478e7c" ns2:_="" ns3:_="">
    <xsd:import namespace="50016dce-9552-4d5c-9110-792cdc3dcb79"/>
    <xsd:import namespace="8b63aa53-9726-48e2-9049-ea754b8cfa7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016dce-9552-4d5c-9110-792cdc3dcb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ab9ab8b6-9d30-47d7-bbb6-b53186be7e6a"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b63aa53-9726-48e2-9049-ea754b8cfa7d"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cc829345-69d7-455a-8f52-71590a8d5126}" ma:internalName="TaxCatchAll" ma:showField="CatchAllData" ma:web="8b63aa53-9726-48e2-9049-ea754b8cfa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9AC38E-21F3-4407-985F-3A26169DBA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016dce-9552-4d5c-9110-792cdc3dcb79"/>
    <ds:schemaRef ds:uri="8b63aa53-9726-48e2-9049-ea754b8cfa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911AA9-C07E-4D92-A089-7F83A0D2F7F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Maestra</vt:lpstr>
      <vt:lpstr>Valores Unitarios</vt:lpstr>
      <vt:lpstr>Oferta Economica</vt:lpstr>
      <vt:lpstr>'Oferta Economica'!Área_de_impresión</vt:lpstr>
      <vt:lpstr>IVA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JOHANNA PATRICIA CUADROS CUERVO</dc:creator>
  <cp:keywords/>
  <dc:description/>
  <cp:lastModifiedBy>MIGUEL ANGEL RODRIGUEZ REYES</cp:lastModifiedBy>
  <cp:revision/>
  <cp:lastPrinted>2024-11-05T23:16:21Z</cp:lastPrinted>
  <dcterms:created xsi:type="dcterms:W3CDTF">2018-07-18T17:06:30Z</dcterms:created>
  <dcterms:modified xsi:type="dcterms:W3CDTF">2024-11-05T23:17:06Z</dcterms:modified>
  <cp:category/>
  <cp:contentStatus/>
</cp:coreProperties>
</file>