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YECTOS SENA HUILA 2024\PROYECTOS HUILA 2024\DIRECCION - ADECUACION OFICINAS Y AREAS ADMINISTRATIVAS\"/>
    </mc:Choice>
  </mc:AlternateContent>
  <xr:revisionPtr revIDLastSave="0" documentId="8_{DC966C19-E8E1-4252-AE6C-4AEC6856A70D}" xr6:coauthVersionLast="47" xr6:coauthVersionMax="47" xr10:uidLastSave="{00000000-0000-0000-0000-000000000000}"/>
  <bookViews>
    <workbookView xWindow="0" yWindow="0" windowWidth="23325" windowHeight="14685" firstSheet="1" activeTab="1" xr2:uid="{3C9BEB83-5EC6-45B1-8285-97208570964C}"/>
  </bookViews>
  <sheets>
    <sheet name="APERTURA 2024" sheetId="1" r:id="rId1"/>
    <sheet name="PRESUPUESTO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2" i="7" l="1"/>
  <c r="J50" i="7" l="1"/>
  <c r="G32" i="7" l="1"/>
  <c r="G41" i="7"/>
  <c r="G40" i="7"/>
  <c r="G33" i="7" l="1"/>
  <c r="G31" i="7"/>
  <c r="G26" i="7"/>
  <c r="G36" i="7"/>
  <c r="G39" i="7"/>
  <c r="G25" i="7"/>
  <c r="G23" i="7"/>
  <c r="G28" i="7"/>
  <c r="G29" i="7"/>
  <c r="G30" i="7"/>
  <c r="G34" i="7"/>
  <c r="G35" i="7"/>
  <c r="G27" i="7"/>
  <c r="G24" i="7"/>
  <c r="G16" i="7"/>
  <c r="G18" i="7"/>
  <c r="G19" i="7"/>
  <c r="G13" i="7"/>
  <c r="G38" i="7"/>
  <c r="G37" i="7"/>
  <c r="E11" i="7"/>
  <c r="G11" i="7" s="1"/>
  <c r="E10" i="7"/>
  <c r="G10" i="7" s="1"/>
  <c r="E12" i="7"/>
  <c r="G12" i="7" s="1"/>
  <c r="E9" i="7"/>
  <c r="G9" i="7" s="1"/>
  <c r="E15" i="7"/>
  <c r="G15" i="7" s="1"/>
  <c r="E14" i="7"/>
  <c r="G14" i="7" s="1"/>
  <c r="E13" i="7"/>
  <c r="E8" i="7"/>
  <c r="G8" i="7" s="1"/>
  <c r="G17" i="7"/>
  <c r="G45" i="7" l="1"/>
  <c r="G47" i="7" s="1"/>
  <c r="Y69" i="1"/>
  <c r="Y68" i="1"/>
  <c r="Y67" i="1"/>
  <c r="Y17" i="1"/>
  <c r="Y66" i="1"/>
  <c r="AF53" i="1"/>
  <c r="AF11" i="1" s="1"/>
  <c r="G48" i="7" l="1"/>
  <c r="G49" i="7"/>
  <c r="G50" i="7" s="1"/>
  <c r="AF4" i="1"/>
  <c r="Y65" i="1"/>
  <c r="Y25" i="1"/>
  <c r="Y16" i="1"/>
  <c r="Y5" i="1"/>
  <c r="G51" i="7" l="1"/>
  <c r="G53" i="7" s="1"/>
</calcChain>
</file>

<file path=xl/sharedStrings.xml><?xml version="1.0" encoding="utf-8"?>
<sst xmlns="http://schemas.openxmlformats.org/spreadsheetml/2006/main" count="1038" uniqueCount="203">
  <si>
    <t>COD SENA</t>
  </si>
  <si>
    <t>SUB UNIDAD (UEJ)</t>
  </si>
  <si>
    <t>DEPENDENCIA</t>
  </si>
  <si>
    <t>COD REG</t>
  </si>
  <si>
    <t>REGIONAL</t>
  </si>
  <si>
    <t>COD DEP</t>
  </si>
  <si>
    <t>NOMBRE DE LA DEPENDENCIA</t>
  </si>
  <si>
    <t>SUB UNID</t>
  </si>
  <si>
    <t>COD SUB</t>
  </si>
  <si>
    <t>DEPE SIIF</t>
  </si>
  <si>
    <t>COD DEP SIIF</t>
  </si>
  <si>
    <t>RUBRO LEY SIIF_2024</t>
  </si>
  <si>
    <t>COD RESOL 10 PARA FUNCIONAM-CODIGO LEY  INVERSION</t>
  </si>
  <si>
    <t>ORD SPRY</t>
  </si>
  <si>
    <t>POSICIÓN DEL GASTO</t>
  </si>
  <si>
    <t>COD PRODUCTO</t>
  </si>
  <si>
    <t>DESCRIPCIÓN CATÁLOGO PRESUPUESTAL FUNCIONAMIENTO / NOMBRE PRODUCTO INVERSIÓN</t>
  </si>
  <si>
    <t>CUENTA NUEVO CATALOGO</t>
  </si>
  <si>
    <t>REC 2024</t>
  </si>
  <si>
    <t>FUENTE RECUR</t>
  </si>
  <si>
    <t>SITUACIÓN DE FONDOS</t>
  </si>
  <si>
    <t>NOMBRE CONCEPTO INTERNO SENA</t>
  </si>
  <si>
    <t>FUNC/INVERSION/INGRESOS</t>
  </si>
  <si>
    <t>CUENTA INGRESO, CUENTA FUNCIONAMIENTO, PROYECTO LEY BPIN 2024</t>
  </si>
  <si>
    <t>PRESUPUESTO 2024</t>
  </si>
  <si>
    <t>OBSERVACIÓN 2024</t>
  </si>
  <si>
    <t>36-02-00</t>
  </si>
  <si>
    <t>36-02-00-041-000000</t>
  </si>
  <si>
    <t>36-02-00-041-000000-101024</t>
  </si>
  <si>
    <t>HUILA</t>
  </si>
  <si>
    <t>DESPACHO DIRECCION</t>
  </si>
  <si>
    <t>C-3699-1300-15-53105B</t>
  </si>
  <si>
    <t>53105B</t>
  </si>
  <si>
    <t>C-3699-1300-15-53105B-3699011-02</t>
  </si>
  <si>
    <t>SEDES ADECUADAS</t>
  </si>
  <si>
    <t>ADECUACIONES Y CONSTRUCCIONES</t>
  </si>
  <si>
    <t>INVERSIÓN</t>
  </si>
  <si>
    <t>FORTALECIMIENTO DE LA INFRAESTRUCTURA FÍSICA DEL SENA A NIVEL NACIONAL</t>
  </si>
  <si>
    <t>Contratar las adecuaciones para suministro instalacion y puesta en funcionamiento de ascensor para personas, para garantizar el acceso de poblacion con movilidad reducida</t>
  </si>
  <si>
    <t>C-3699-1300-15-53105B-3699016-02</t>
  </si>
  <si>
    <t>SEDES MANTENIDAS</t>
  </si>
  <si>
    <t>MANTENIMIENTO DE BIENES INMUEBLES</t>
  </si>
  <si>
    <t>Contratar la recarga y mantenimiento extintores</t>
  </si>
  <si>
    <t>Contratar el mantenimiento preventivo y correctivo de sistemas de aire acondicionado.  (se realizan tres (3) mantenimientos al año).</t>
  </si>
  <si>
    <t>Contratar la compra e instalacion de aires acondicionado</t>
  </si>
  <si>
    <t>Contratar el mantenimiento preventivo y correctivo de equipos de transporte vertical de pasajeros (ascensores).</t>
  </si>
  <si>
    <t>Contratar el mantenimiento locativos area de cafeterias funcionarios</t>
  </si>
  <si>
    <t>Contratar el mantenimiento locativos area baterias sanitarias para funcionarios (ventilacion e iluminacion natural y mecanica, instalaciones hidrosanitarias)</t>
  </si>
  <si>
    <t>Contratar el mantenimiento de cubiertas</t>
  </si>
  <si>
    <t>Contratar el suministro e instalacion de valvula de cheque para sistema de bombeo (incluye accesorios: flotador mercurio, flotador bronce y otros)</t>
  </si>
  <si>
    <t>36-02-00-041-952710</t>
  </si>
  <si>
    <t>36-02-00-041-952710-952724</t>
  </si>
  <si>
    <t>CENTRO DE LA INDUSTRIA, LA EMPRESA Y LOS SERVICIOS</t>
  </si>
  <si>
    <t>MANTENIMIENTO DE INMUEBLES CENTRO</t>
  </si>
  <si>
    <t>Contratar la señalizacion de extintores - parqueaderos</t>
  </si>
  <si>
    <t>Contratar el soporte para extintor</t>
  </si>
  <si>
    <t>Contratar la cinta antideslizante x 50 metros</t>
  </si>
  <si>
    <t>Contratar los sensores detectores de humo alarma incendio</t>
  </si>
  <si>
    <t>Contratar la señalizacion de marcacion para las sedes</t>
  </si>
  <si>
    <t>Contratar la fumigacion, control de roedores plagas y vectores</t>
  </si>
  <si>
    <t>Contratar el mantenimiento preventivo y correctivo de sistemas de aire acondicionado. </t>
  </si>
  <si>
    <t>Contratar el mantenimiento preventivo y correctivo de las alarmas</t>
  </si>
  <si>
    <t>Contratar el mantenimiento preventivo y correctivo de equipos de transporte vertical de carga</t>
  </si>
  <si>
    <t>Contratar el mantenimiento preventivo y chequeo del mantenimiento preventivo para la plataforma salva escalera</t>
  </si>
  <si>
    <t>Contratar el mantenimiento locativos area de almacenamiento interna de residuos peligrosos pisos</t>
  </si>
  <si>
    <t>Contratar el mantenimiento infraestructura del cuarto de residuos peligrosos puertas, demarcacion y señalizacion</t>
  </si>
  <si>
    <t>Contratar el cambio de colores de acuerdo con la norma, mantenimiento de pisos, paredes, techos, puertas y señalizacion y demarcacion de cuartos de almacenamiento</t>
  </si>
  <si>
    <t>Contratar el mantenimiento de techo y pisos del cuarto de residuos peligrosos.</t>
  </si>
  <si>
    <t>Contratar actividades de impermeabilizacion: manto asfaltico para cubiertas de las 2 sedes, cambio de canales, bajantes, limpieza de canales e impermeabilizacion general, aplicacion pintura bituminosa, sifones, rejillas, sifones en la sede industria.</t>
  </si>
  <si>
    <t>Contratar el mantenimiento preventivo y limpieza de hidro Flow</t>
  </si>
  <si>
    <t>Contratar el mantenimiento preventivo y correctivo de electrobombas de tanques de almacenamiento de agua sede industria (200.000 y 24000 litros) sede comercio y servicios (18000 litros y tanque elevados 3 tanques de 2000 litros). sede tecno parque (2 tanques de 1000 cc) y sede tecno academia ampliacion tanque de almacenamiento de 2000 litros.</t>
  </si>
  <si>
    <t>Contratar el mantenimiento preventivo y correctivo del sistema electrico del cuarto de maquinas</t>
  </si>
  <si>
    <t>Contratar el mantenimiento preventivo y correctivo de la planta electrica y de las subestaciones de energia</t>
  </si>
  <si>
    <t>Contratar las pruebas hidrostaticas de la red</t>
  </si>
  <si>
    <t>Contratar el mantenimiento correctivo a tableros electricos de control, ampliacion de capacidad, cambio de breckers industriales, identificacion de red electrica:  lamparas, aires y equipos. mantenimientos puntos electricos</t>
  </si>
  <si>
    <t>Contratar el mantenimiento correctivo - descolmatacion de tuberia de aguas lluvias sobre plazoleta principal sede industria obstruida por raices de arboles perimetrales.  revision rejillas de sifones de 4" y 2", cajas de inspeccion existentes. incluye reposicion de adoquines averiados y cemento, tuberia PVC y accesorios requeridos, tratamiento de contencion de raices (3 metros cubicos de concreto y 250 kilos de acero e impermeabilizacion) y mano de obra.</t>
  </si>
  <si>
    <t>Contratar el mantenimiento correctivo - destaponamiento de tuberia de aguas lluvias en la sede comercio y servicios sobre la calle 17, patios interiores, polideportivo y parqueadero sobre av. la toma obstruida por raices de arboles perimetrales, tierra, cemento y otros residuos solidos.  incluye revision de rejillas de sifones de 4" y 2", cajas de inspeccion existentes. tuberia existente. reposicion de tuberia PVC, accesorios, tableta averiada, granito, cemento y mano de obra.</t>
  </si>
  <si>
    <t>Contratar el suministro e instalacion de orinales averiados conservando modelos/lineas existentes. incluye orinal, tuberia, llaves, accesorios, utilizacion de maquinas de dragado y accesorios para revision de tuberia y deteccion de fugas.</t>
  </si>
  <si>
    <t>Contratar la poda y tala sanitaria de arboles</t>
  </si>
  <si>
    <t>Contratar el mantenimiento de zonas verdes:  suministro e instalacion de especies florales y ornamentales</t>
  </si>
  <si>
    <t>Contratar la reposicion y mantenimiento del sistema de riego automatico. incluye suministro de manguera negra de 1/2", aspersor para sistema de riego bailarina de 1/2" paquete x 12 und. goteros para riego, rollo de cinta para sistema de riego por goteo y llaves plasticas para jardines.</t>
  </si>
  <si>
    <t>Contratar la compra de abonos, fertilizantes y fungicidas para jardines: triple15, urea, cal, fertilizante mineral organico. lorban, etc.</t>
  </si>
  <si>
    <t>Contratar el mantenimiento planta de tratamiento de agua potable - PTAP generadores de ozono, incluye mantenimiento preventivo y correctivo cambio de filtros y manguera y demas accesorios requeridos.</t>
  </si>
  <si>
    <t>Contratar el mantenimiento preventivo a bebederos-dispensadores de agua empotrados en pared con conexiones hidraulicas y sanitarias para aprendices Sena.</t>
  </si>
  <si>
    <t>Contratar mantenimiento de trampas de grasa y cajillas de inspeccion</t>
  </si>
  <si>
    <t>Contratar el suministro de materiales de ferreteria</t>
  </si>
  <si>
    <t>Contratar el suministro de materiales electricos</t>
  </si>
  <si>
    <t>Contratar la compra e instalacion de aires acondicionados inventario 199 aires antigüedad 2009, 2011, 2014, 2017 (aprox.119 aires han cumplido mas de 10 años de vida util)</t>
  </si>
  <si>
    <t>Insumos con que cuenta el proyecto</t>
  </si>
  <si>
    <t>Insumos que faltan para el proyecto</t>
  </si>
  <si>
    <t>Diagnostico de la revisión del año 2023</t>
  </si>
  <si>
    <t>cotizar repuestos y trabajos a realziar</t>
  </si>
  <si>
    <t>Contratar las actividades de impermeabilizacion: manto asfaltico para cubiertas y canales, mantenimiento de bajantes, limpieza de canales e impermeabilizacion general de la sede de la direccion regional.</t>
  </si>
  <si>
    <t xml:space="preserve">Se realizó intervención en la vigencia 2023.  </t>
  </si>
  <si>
    <t xml:space="preserve">Se realizó intervención parcial en la vigencia 2023.  </t>
  </si>
  <si>
    <t>Diagnostico e inventario de los AA para mantenimiento a cargo de la DR</t>
  </si>
  <si>
    <t>Contratar las obras de adecuación e instalación de ascensor para atencion de personas con movilidad reducida y garantizar el acceso a los diferentes ambientes de formacion y area administrativa</t>
  </si>
  <si>
    <t>Se cuenta con cotización</t>
  </si>
  <si>
    <t>Contratar la adecuación de cubiertas, cielos rasos, impermeabilizaciones y demas actividades requeridas en la infraestructura fisica de las sedes del centro</t>
  </si>
  <si>
    <t>Se cuenta con cotización de EP Las Ceibas</t>
  </si>
  <si>
    <t>Diagnostico
Actividades y Cantidades
Presupuestar y cotizar.
Se requiere concepto tecnico de la DAF-DG</t>
  </si>
  <si>
    <t>Recomendación traslados</t>
  </si>
  <si>
    <t>Solicitud de recursos adicionales</t>
  </si>
  <si>
    <t>Se puede unificar con la adecuación del ascensor de la sede Industria a cargo del CIES (linea 18)</t>
  </si>
  <si>
    <t>Proceso de contratación</t>
  </si>
  <si>
    <t>SELECCIÓN ABREVIADA POR MENOR CUANTIA</t>
  </si>
  <si>
    <t>PRESUPUESTO UNIFICADO CON TRASLADO</t>
  </si>
  <si>
    <t>VALOR A SOLICITAR ADICIONAL</t>
  </si>
  <si>
    <t>Para adecuar áreas aledañas para garantizar la movilidad y el funcionamiento de las zonas administrativas: 
Cambio de Piso
Redistribución pisos 2 y 3 (Grupo Mixto y Relaciones corporativas) 
Redistribución acceso 1 piso desde cra 5</t>
  </si>
  <si>
    <t>contratación a cargo de</t>
  </si>
  <si>
    <t>DIRECCIÓN REGIONAL</t>
  </si>
  <si>
    <t>Contratar la adecuación de la red sanitaria y red de aguas lluvias</t>
  </si>
  <si>
    <t>Contratar la adecuación de baterias sanitarias</t>
  </si>
  <si>
    <t>Contratar la adecuación y acondicionamiento de instalaciones de redes electricas en auditorios y subestacion electrica</t>
  </si>
  <si>
    <t>Ver línea No. 4</t>
  </si>
  <si>
    <t>SELECCIÓN ABREVIADA MENOR CUANTIA</t>
  </si>
  <si>
    <t>se requiere concepto tecnico</t>
  </si>
  <si>
    <t>SELECCIÓN ABREVIADA / MENOR CUANTIA</t>
  </si>
  <si>
    <t>NO</t>
  </si>
  <si>
    <t>Añadir actividades y cantidades de obra internas en lote Polideportivo.  
Requiere Licencia Ambiental</t>
  </si>
  <si>
    <t>LICITACIÓN</t>
  </si>
  <si>
    <t>MINIMA CUANTIA</t>
  </si>
  <si>
    <t xml:space="preserve">Identificar oficinas donde se requiere cambio o instalación de nuevos AA. </t>
  </si>
  <si>
    <r>
      <t xml:space="preserve">Identificar e inventariar AA a cargo de la Dirección.  (mttos cada 4 meses- </t>
    </r>
    <r>
      <rPr>
        <b/>
        <sz val="11"/>
        <color theme="1"/>
        <rFont val="Calibri"/>
        <family val="2"/>
        <scheme val="minor"/>
      </rPr>
      <t>máximo contratar en abril</t>
    </r>
    <r>
      <rPr>
        <sz val="11"/>
        <color theme="1"/>
        <rFont val="Calibri"/>
        <family val="2"/>
        <scheme val="minor"/>
      </rPr>
      <t>)</t>
    </r>
  </si>
  <si>
    <t>Diagnostico y cotización</t>
  </si>
  <si>
    <t xml:space="preserve">Solicitar para adecuar obras internas, necesarias para conectar las baterias sanitarias del lote polideporvo hoy en dia suspendidas por falta de conexión al alcantarillado principal </t>
  </si>
  <si>
    <t xml:space="preserve">Solicitar a DG documentación proyecto polideportivos de la sede Comercio y servicios (diseño estructural y licencia de construcción tramitadas en 2021) </t>
  </si>
  <si>
    <t xml:space="preserve">Se cuenta con esquema de diseño.  
</t>
  </si>
  <si>
    <t xml:space="preserve">Se requiere apoyo de profesionales con competencia en el área de electricidad
</t>
  </si>
  <si>
    <t>asignar responsable SSTA</t>
  </si>
  <si>
    <t>MARIA DEL SOCORRO</t>
  </si>
  <si>
    <t>AVERIGUAR SI ES EL MISMO QUE SE VA A ADECUAR O ES EN OTRO LUGAR</t>
  </si>
  <si>
    <t xml:space="preserve">asignar responsable SSTA Y AMBIENTAL
Diagnosticar actividades y cotizar en estudio de mercado. </t>
  </si>
  <si>
    <r>
      <t>diagnosticar actividades a desarrollar.  
Ver costos y</t>
    </r>
    <r>
      <rPr>
        <b/>
        <sz val="11"/>
        <color theme="1"/>
        <rFont val="Calibri"/>
        <family val="2"/>
        <scheme val="minor"/>
      </rPr>
      <t xml:space="preserve"> viabilidad para desmontar paneles solares. Y reubicación en sede Comercio y Servicios</t>
    </r>
    <r>
      <rPr>
        <sz val="11"/>
        <color theme="1"/>
        <rFont val="Calibri"/>
        <family val="2"/>
        <scheme val="minor"/>
      </rPr>
      <t xml:space="preserve"> (en parqueaderos sobre la Av la toma - motos y carros)
</t>
    </r>
  </si>
  <si>
    <t xml:space="preserve">Se pueden unificar recursos en un solo rubro, para mantenimiento de sede; sumandolo al contrato a cargo de la Dirección Regional por el mismo concepto. 
Realizar diagnostico, determinar actividades a realizar: Cambio de rejillas de carcamos, lozas de piso rotas, topes de parqueaderos, pintura de parqueaderos, etc. 
Incluir mantenimiento de zonas verdes (evitar que se colmaten tuberias con tierra de jardines) </t>
  </si>
  <si>
    <t>Ver lineas 11, 12, 13 y 14</t>
  </si>
  <si>
    <t>INFRAESTRUCTURA</t>
  </si>
  <si>
    <t>TOTAL DIRECCIÓN Y CENTRO</t>
  </si>
  <si>
    <t xml:space="preserve">Dirección Regional </t>
  </si>
  <si>
    <t>CIES</t>
  </si>
  <si>
    <t xml:space="preserve">2 cotizaciones de proveedores de ascensores para actualizar. 
Planos actualizados de la sede.  </t>
  </si>
  <si>
    <t>Se requiere diseño estructural. 
Diseño de acceso y distribución de oficinas que seran intervenidas. (area de archivo, area de SSTA, area de grupo mixto y relaciones corporativas)
Se requiere concepto tecnico de la DG</t>
  </si>
  <si>
    <t xml:space="preserve">Se pueden unificar linea 11, 12, 13 y 14.  Unificando como:  Mantenimiento infraestructura locativa del edificio a cargo de la Regional Huila.
Se pueden unificar recursos en un solo rubro, para mantenimiento de sede; sumandolo al contrato a cargo de la Dirección Regional por el mismo concepto (lineas 53, 54 y 55). </t>
  </si>
  <si>
    <t>Diagnostico de actividades faltantes
Actividades y Cantidades
Presupuestar y cotizar
(pend ambientes formación 110 y 114 / PINTURA DEL EDIFICIO INTERNA Y EXTERNA / MTTO ILUMINACIÓN AREAS EXTERIORES Y ZONAS VERDES)</t>
  </si>
  <si>
    <t>VALOR TOTAL</t>
  </si>
  <si>
    <t>UND</t>
  </si>
  <si>
    <t>M2</t>
  </si>
  <si>
    <t>ML</t>
  </si>
  <si>
    <t xml:space="preserve">Demolición y retiro de piso en granito P5 existente, incluye demolición y retiro de mortero de nivelación deteriorado. Incluye trasiego interno y transporte hasta disposición final en escombrera autorizada por la autoridad ambiental municipal. </t>
  </si>
  <si>
    <t>ITEM</t>
  </si>
  <si>
    <t>UNIDAD</t>
  </si>
  <si>
    <t>CANTIDAD</t>
  </si>
  <si>
    <t>ACTIVIDAD</t>
  </si>
  <si>
    <t>Desmonte de divisiones en alumino y panel recubierto en paño</t>
  </si>
  <si>
    <t>Desmonte de puerta en aluminio y vidrio</t>
  </si>
  <si>
    <t>SUMINISTROS E INSTALACIONES</t>
  </si>
  <si>
    <t xml:space="preserve">Desmonte de divisiones en aluminio y vidrio. Incluye trasiego y disposición final. </t>
  </si>
  <si>
    <t xml:space="preserve">Suministro e instalación de ventana de corredera en aluminio color natural Incluye, marco, riel, vidrio de 6mm, accesorios y pasadores. Asegurar apertura del 50%.  Medida de acuerdo al lugar promedio 1.20X1.80M. </t>
  </si>
  <si>
    <t xml:space="preserve">Pañete liso 1:4 para áreas de vanos demolidos, Incluye filos, esquinas y dilataciones. </t>
  </si>
  <si>
    <t>Suministro, transporte y aplicación de estuco y pintura acrílica color blanco sobre muros internos a 2 manos incluye lineal de las esquinas y carteras, Materiales y mano de obra vinilo tipo1.</t>
  </si>
  <si>
    <t>Retiro de láminas de cielo raso en dryWall y/o superboard deterioradas, Suministro e instalación de cielo raso en lámina de fibrocemento, incluye mantenimiento de estructura deteriorada, cinta o dilatación, masilla, preparado de superficie y pintura con vinilo a 3 manos tipo 1.  Incluye disposición final.</t>
  </si>
  <si>
    <t xml:space="preserve">Destronque y pulido de piso en granito P5 de color amarillo de 30X30cms existente.  Incluye resanes de piso en material similar, en áreas donde hay divisiones y muros livianos. </t>
  </si>
  <si>
    <t xml:space="preserve">Suministro e instalación de piezas de piso en granito P5 de color amarillo de 30X30 similar al existente. Incluye desmonte de piezas deterioradas, alistado en mortero y frague. </t>
  </si>
  <si>
    <t xml:space="preserve">Suministro e instalación de división en vidrio templado de 8mm y película de seguridad (logo SENA) letras grices imitación esmerilado.  Con estructura de tubo de acero de 2" y tocetos.  Medidas Alto 1.20m </t>
  </si>
  <si>
    <t xml:space="preserve">Desmonte de paneles de yeso existentes. Incluye estructura en lamina galvanizada (canales, omegas, e instalaciones internas), trasiego y disposición final. </t>
  </si>
  <si>
    <t xml:space="preserve">Desmonte de luminarias de 60x60 incrustadas.  Incluye marcos, tuberias, cableado y accesorios, trasiego y disposición final. </t>
  </si>
  <si>
    <t xml:space="preserve">Desmonte de ventanas en estructura de aluminio y/o lamina metálica y vidrio.  Incluye Trasiego interno y disposición final. </t>
  </si>
  <si>
    <t xml:space="preserve">Desmonte de rejas de ventanas existentes en estructura metálica perfil  cuadrado de 1cm x 1/2". Incluye trasiego interno y desmonte de marcos y elementos adosados existentes y disposición final. </t>
  </si>
  <si>
    <t xml:space="preserve">Desmonte de aires acondicionados existentes (condensadoras y manejadoras, cableado y tubería de gas y de desagues). Incluye trasiego interno y entrega en la sede donde disponga el área de Infraestructura. </t>
  </si>
  <si>
    <t xml:space="preserve">Suministro e instalación de punto de datos, incluye todo lo necesario para su correcto funcionamiento según normatividad </t>
  </si>
  <si>
    <t xml:space="preserve">Refaccionamiento y reinstalación de puerta de madera aglomerada, incluye riel superior y guia inferior (incrustada en el piso), cambio de marco inferior por perfil en lámina calibre 20, pintada con anticorrosivo y acabado final en color wengue.  </t>
  </si>
  <si>
    <t>Refaccionamiento de muebles fijos y estanterias de 6 entrepaños, incluye lijado, pintura anticorrosiva y acabado en color gris basalto mate y fijación a los muros con elementos de anclaje de alta resistencia (chazos expansivos)</t>
  </si>
  <si>
    <t>Desmonte de canaletas metálicas con energia 110, regulada y datos.  Incluye recuperación de cableado y trasiego interno. Tambien disposición final de material inservible.</t>
  </si>
  <si>
    <t xml:space="preserve">VALOR UNITARIO </t>
  </si>
  <si>
    <t>DESMONTES Y DEMOLICIONES</t>
  </si>
  <si>
    <t xml:space="preserve">Suministro e instalación de reja de seguridad en vanos de ventanas del 2 piso, marco en perfiles cuadrados de acero de 1x1 y barras horizontales en acero circular de 1cm de diametro a distancia de 11 cm entre sí,  Incluye elementos de fijación al muro superior e inferior, Pintura de anticorrosivo a dos manoes y dos de pintura esmalte sintético del color solicitado. </t>
  </si>
  <si>
    <t xml:space="preserve">Desmonte puerta de vidrio, incluye bisagra hidráulica y pivote. </t>
  </si>
  <si>
    <t xml:space="preserve">Suministro e instalación de griferia de mesa push para lavamanos institucional incluye conexión a red de agua fria de 1/2" o 1", tubería en PVC de 1 1/2" o 2" según el caso, a la red de desague sanitario y todo lo necesario para su correcto funcionamiento. </t>
  </si>
  <si>
    <t xml:space="preserve">Suministro e instalacion de  red ELECTRICA  de 110V en cable  de alambre de cobre No 12 para las líneas de fases, neutros y tierra , incluye  conductos en tubo EMT  de 1/2" ,  cajas de distribucion y accesorios de fijacion  </t>
  </si>
  <si>
    <t xml:space="preserve">Suministro e instalacion de lamparas de incrustar en panel led  de 40w de 60x60 luz blanca, incluye marco y accesorios de fijacion </t>
  </si>
  <si>
    <t>Instalación de puerta de vidrio templado existente, incluye bisagra hidráulica de piso, pibotes y todo lo necesario para su correcto funcionamiento.</t>
  </si>
  <si>
    <t>Suministro e instalación de división en vidrio templado de 8mm y película de seguridad (logo SENA) letras grices imitación esmerilado.  Con estructura de tubo de acero de 2" y tocetos.  Medidas Alto 2.35m a 2.45m.  Incluye riel superior para doblar en acordeon y unir coordinación con sala de reuniones (2 tramos de 5m)</t>
  </si>
  <si>
    <t>TOTAL COSTOS DIRECTOS</t>
  </si>
  <si>
    <t>COSTOS INDIRECTOS</t>
  </si>
  <si>
    <t>A (20%)</t>
  </si>
  <si>
    <t>I (1%)</t>
  </si>
  <si>
    <t>U (3,3)</t>
  </si>
  <si>
    <t>IVA SOBRE LA UTILIDAD (19%)</t>
  </si>
  <si>
    <t>TOTAL COSTOS INDIRECTOS</t>
  </si>
  <si>
    <t>TOTAL</t>
  </si>
  <si>
    <t>Desmonte de vidrios templados existentes, incluye elementos de fijación, tornillos y empaques.</t>
  </si>
  <si>
    <t>SERVICIO NACIONAL DE APRENDIZAJE SENA</t>
  </si>
  <si>
    <t>SENA REGIONAL HUILA</t>
  </si>
  <si>
    <t xml:space="preserve">Suministro e Instalación de alfajía prefabricada en concreto prefabricada a un agua color gris para ventanas en aluminio.  Incluye anclajes y pegue al muro existente y pintura gris basalto para exteriores de primera calidad. </t>
  </si>
  <si>
    <t>Suministro e instalación de CANALETA/DUCTO PINTADO 12X5X2.4MTS CON DIVISIÓN CALIBRE 24 VYD BLANCO TEXTURIZADA, con cableado de energia regulada y de datos.  Incluye todo lo necesario para su correcto funcionamiento.   Promedio 2 puntos por puesto de trabajo (uno doble electrico y uno de datos).</t>
  </si>
  <si>
    <t>Suministro e instalación de punto electrico doble de energia regulada, incluye todo lo necesario para su correcto funcionamiento según normatividad Retie.</t>
  </si>
  <si>
    <t>Aseo y Limpieza general</t>
  </si>
  <si>
    <t>Objeto: Realizar adecuaciones en las áreas administrativas a cargo del Despacho Regional del SENA Regional Huila</t>
  </si>
  <si>
    <t xml:space="preserve">Proyectó: </t>
  </si>
  <si>
    <t>Juan Diego Tovar Cabrera</t>
  </si>
  <si>
    <t>Adriana Milena Alvarez Rivera</t>
  </si>
  <si>
    <t>Ing Civil.  Apoyo Infraestructura Dirección Regional</t>
  </si>
  <si>
    <t>Arquitecta.  Profesional Infraestructura Dirección Regional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</si>
</sst>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[$$-240A]\ #,##0"/>
    <numFmt numFmtId="166" formatCode="0.0%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b/>
      <i/>
      <sz val="9"/>
      <color rgb="FF000000"/>
      <name val="Arial"/>
      <family val="2"/>
    </font>
    <font>
      <b/>
      <sz val="9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color rgb="FFFFFFFF"/>
      <name val="Arial"/>
      <family val="2"/>
    </font>
    <font>
      <sz val="12"/>
      <color rgb="FF7030A0"/>
      <name val="Arial"/>
      <family val="2"/>
    </font>
    <font>
      <sz val="12"/>
      <color rgb="FFFF0000"/>
      <name val="Arial"/>
      <family val="2"/>
    </font>
    <font>
      <b/>
      <i/>
      <sz val="12"/>
      <color rgb="FF000000"/>
      <name val="Arial"/>
      <family val="2"/>
    </font>
    <font>
      <i/>
      <sz val="9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39A9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9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43" fontId="0" fillId="0" borderId="0" xfId="1" applyFont="1"/>
    <xf numFmtId="43" fontId="3" fillId="0" borderId="1" xfId="0" applyNumberFormat="1" applyFont="1" applyBorder="1" applyAlignment="1">
      <alignment vertical="center" wrapText="1"/>
    </xf>
    <xf numFmtId="0" fontId="8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vertical="center" wrapText="1"/>
    </xf>
    <xf numFmtId="43" fontId="3" fillId="8" borderId="2" xfId="1" applyFont="1" applyFill="1" applyBorder="1" applyAlignment="1">
      <alignment vertical="center" wrapText="1"/>
    </xf>
    <xf numFmtId="0" fontId="5" fillId="8" borderId="2" xfId="0" applyFont="1" applyFill="1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43" fontId="0" fillId="0" borderId="2" xfId="0" applyNumberFormat="1" applyBorder="1" applyAlignment="1">
      <alignment vertical="center" wrapText="1"/>
    </xf>
    <xf numFmtId="43" fontId="3" fillId="9" borderId="2" xfId="1" applyFont="1" applyFill="1" applyBorder="1" applyAlignment="1">
      <alignment vertical="center" wrapText="1"/>
    </xf>
    <xf numFmtId="0" fontId="0" fillId="9" borderId="2" xfId="0" applyFill="1" applyBorder="1" applyAlignment="1">
      <alignment vertical="center" wrapText="1"/>
    </xf>
    <xf numFmtId="43" fontId="3" fillId="3" borderId="2" xfId="1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5" fillId="4" borderId="2" xfId="0" applyFont="1" applyFill="1" applyBorder="1" applyAlignment="1">
      <alignment vertical="center" wrapText="1"/>
    </xf>
    <xf numFmtId="0" fontId="5" fillId="5" borderId="2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5" fillId="6" borderId="2" xfId="0" applyFont="1" applyFill="1" applyBorder="1" applyAlignment="1">
      <alignment vertical="center" wrapText="1"/>
    </xf>
    <xf numFmtId="0" fontId="5" fillId="9" borderId="2" xfId="0" applyFont="1" applyFill="1" applyBorder="1" applyAlignment="1">
      <alignment vertical="center" wrapText="1"/>
    </xf>
    <xf numFmtId="0" fontId="12" fillId="9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11" fillId="3" borderId="2" xfId="0" applyFont="1" applyFill="1" applyBorder="1" applyAlignment="1">
      <alignment vertical="center" wrapText="1"/>
    </xf>
    <xf numFmtId="43" fontId="3" fillId="7" borderId="2" xfId="1" applyFont="1" applyFill="1" applyBorder="1" applyAlignment="1">
      <alignment vertical="center" wrapText="1"/>
    </xf>
    <xf numFmtId="0" fontId="5" fillId="7" borderId="2" xfId="0" applyFont="1" applyFill="1" applyBorder="1" applyAlignment="1">
      <alignment vertical="center" wrapText="1"/>
    </xf>
    <xf numFmtId="43" fontId="6" fillId="8" borderId="2" xfId="1" applyFont="1" applyFill="1" applyBorder="1" applyAlignment="1">
      <alignment vertical="center" wrapText="1"/>
    </xf>
    <xf numFmtId="0" fontId="12" fillId="8" borderId="2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43" fontId="13" fillId="9" borderId="2" xfId="1" applyFont="1" applyFill="1" applyBorder="1" applyAlignment="1">
      <alignment vertical="center" wrapText="1"/>
    </xf>
    <xf numFmtId="43" fontId="14" fillId="0" borderId="0" xfId="0" applyNumberFormat="1" applyFont="1"/>
    <xf numFmtId="0" fontId="0" fillId="0" borderId="2" xfId="0" applyBorder="1" applyAlignment="1">
      <alignment vertical="center"/>
    </xf>
    <xf numFmtId="0" fontId="15" fillId="0" borderId="7" xfId="0" applyFont="1" applyBorder="1" applyAlignment="1">
      <alignment horizontal="left" vertical="center" wrapText="1"/>
    </xf>
    <xf numFmtId="0" fontId="15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15" fillId="9" borderId="2" xfId="0" applyFont="1" applyFill="1" applyBorder="1" applyAlignment="1">
      <alignment vertical="center" wrapText="1"/>
    </xf>
    <xf numFmtId="43" fontId="0" fillId="0" borderId="0" xfId="0" applyNumberFormat="1"/>
    <xf numFmtId="0" fontId="0" fillId="0" borderId="3" xfId="0" applyBorder="1" applyAlignment="1">
      <alignment vertical="center" wrapText="1"/>
    </xf>
    <xf numFmtId="43" fontId="16" fillId="0" borderId="0" xfId="0" applyNumberFormat="1" applyFont="1"/>
    <xf numFmtId="0" fontId="17" fillId="0" borderId="0" xfId="0" applyFont="1"/>
    <xf numFmtId="43" fontId="18" fillId="3" borderId="2" xfId="1" applyFont="1" applyFill="1" applyBorder="1" applyAlignment="1">
      <alignment vertical="center" wrapText="1"/>
    </xf>
    <xf numFmtId="0" fontId="0" fillId="10" borderId="2" xfId="0" applyFill="1" applyBorder="1" applyAlignment="1">
      <alignment vertical="center" wrapText="1"/>
    </xf>
    <xf numFmtId="43" fontId="3" fillId="10" borderId="2" xfId="1" applyFont="1" applyFill="1" applyBorder="1" applyAlignment="1">
      <alignment vertical="center" wrapText="1"/>
    </xf>
    <xf numFmtId="0" fontId="5" fillId="10" borderId="2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2" xfId="0" applyBorder="1"/>
    <xf numFmtId="165" fontId="0" fillId="0" borderId="2" xfId="0" applyNumberFormat="1" applyBorder="1" applyAlignment="1">
      <alignment horizontal="right" vertical="center"/>
    </xf>
    <xf numFmtId="165" fontId="0" fillId="0" borderId="2" xfId="0" applyNumberFormat="1" applyBorder="1"/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165" fontId="0" fillId="0" borderId="2" xfId="0" applyNumberFormat="1" applyBorder="1" applyAlignment="1">
      <alignment vertical="center"/>
    </xf>
    <xf numFmtId="164" fontId="0" fillId="0" borderId="8" xfId="0" applyNumberFormat="1" applyBorder="1"/>
    <xf numFmtId="164" fontId="0" fillId="0" borderId="0" xfId="2" applyFont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164" fontId="0" fillId="0" borderId="1" xfId="0" applyNumberFormat="1" applyBorder="1"/>
    <xf numFmtId="165" fontId="0" fillId="0" borderId="8" xfId="0" applyNumberFormat="1" applyBorder="1"/>
    <xf numFmtId="166" fontId="0" fillId="0" borderId="0" xfId="0" applyNumberFormat="1"/>
    <xf numFmtId="164" fontId="0" fillId="0" borderId="0" xfId="2" applyFont="1"/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justify" vertical="top" wrapText="1"/>
    </xf>
    <xf numFmtId="164" fontId="0" fillId="0" borderId="8" xfId="2" applyFont="1" applyBorder="1"/>
    <xf numFmtId="0" fontId="15" fillId="0" borderId="0" xfId="0" applyFont="1"/>
    <xf numFmtId="0" fontId="0" fillId="0" borderId="12" xfId="0" applyBorder="1" applyAlignment="1">
      <alignment horizontal="center" vertical="center"/>
    </xf>
    <xf numFmtId="0" fontId="0" fillId="0" borderId="8" xfId="0" applyBorder="1"/>
    <xf numFmtId="0" fontId="0" fillId="0" borderId="13" xfId="0" applyBorder="1"/>
    <xf numFmtId="0" fontId="0" fillId="0" borderId="14" xfId="0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0" fillId="9" borderId="4" xfId="0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3" fontId="6" fillId="8" borderId="4" xfId="1" applyFont="1" applyFill="1" applyBorder="1" applyAlignment="1">
      <alignment horizontal="center" vertical="center" wrapText="1"/>
    </xf>
    <xf numFmtId="43" fontId="6" fillId="8" borderId="3" xfId="1" applyFont="1" applyFill="1" applyBorder="1" applyAlignment="1">
      <alignment horizontal="center" vertical="center" wrapText="1"/>
    </xf>
    <xf numFmtId="43" fontId="6" fillId="8" borderId="6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10" borderId="4" xfId="0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43" fontId="0" fillId="9" borderId="4" xfId="0" applyNumberFormat="1" applyFill="1" applyBorder="1" applyAlignment="1">
      <alignment horizontal="center" vertical="center" wrapText="1"/>
    </xf>
    <xf numFmtId="43" fontId="0" fillId="9" borderId="3" xfId="0" applyNumberFormat="1" applyFill="1" applyBorder="1" applyAlignment="1">
      <alignment horizontal="center" vertical="center" wrapText="1"/>
    </xf>
    <xf numFmtId="43" fontId="0" fillId="9" borderId="6" xfId="0" applyNumberForma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right"/>
    </xf>
    <xf numFmtId="164" fontId="0" fillId="0" borderId="0" xfId="2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9" fontId="0" fillId="0" borderId="0" xfId="2" applyNumberFormat="1" applyFont="1" applyBorder="1" applyAlignment="1">
      <alignment horizontal="center" vertical="center"/>
    </xf>
    <xf numFmtId="164" fontId="0" fillId="0" borderId="0" xfId="2" applyFont="1" applyBorder="1" applyAlignment="1">
      <alignment horizontal="center" vertical="center"/>
    </xf>
    <xf numFmtId="0" fontId="0" fillId="0" borderId="0" xfId="0" applyAlignment="1">
      <alignment horizontal="righ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  <color rgb="FFFFCCCC"/>
      <color rgb="FFFFCCFF"/>
      <color rgb="FFFF99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</xdr:colOff>
      <xdr:row>0</xdr:row>
      <xdr:rowOff>15240</xdr:rowOff>
    </xdr:from>
    <xdr:to>
      <xdr:col>2</xdr:col>
      <xdr:colOff>19982</xdr:colOff>
      <xdr:row>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EED75A5-119C-49F4-B30B-9AE593B63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860" y="15240"/>
          <a:ext cx="545762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28B0E-D861-433F-8A64-434AFAD0EBFC}">
  <dimension ref="A3:AH69"/>
  <sheetViews>
    <sheetView topLeftCell="P49" zoomScale="115" zoomScaleNormal="115" workbookViewId="0">
      <selection activeCell="X52" sqref="X52"/>
    </sheetView>
  </sheetViews>
  <sheetFormatPr baseColWidth="10" defaultRowHeight="15.75" x14ac:dyDescent="0.25"/>
  <cols>
    <col min="2" max="2" width="0" hidden="1" customWidth="1"/>
    <col min="3" max="3" width="12.7109375" hidden="1" customWidth="1"/>
    <col min="4" max="4" width="7.140625" customWidth="1"/>
    <col min="5" max="5" width="9.5703125" customWidth="1"/>
    <col min="6" max="6" width="7.85546875" customWidth="1"/>
    <col min="8" max="8" width="8.140625" hidden="1" customWidth="1"/>
    <col min="9" max="9" width="7.42578125" hidden="1" customWidth="1"/>
    <col min="10" max="10" width="9.140625" hidden="1" customWidth="1"/>
    <col min="11" max="11" width="8.7109375" hidden="1" customWidth="1"/>
    <col min="12" max="13" width="0" hidden="1" customWidth="1"/>
    <col min="14" max="14" width="8.85546875" hidden="1" customWidth="1"/>
    <col min="16" max="16" width="9.28515625" customWidth="1"/>
    <col min="17" max="17" width="12.28515625" customWidth="1"/>
    <col min="18" max="18" width="0" hidden="1" customWidth="1"/>
    <col min="19" max="21" width="9.7109375" hidden="1" customWidth="1"/>
    <col min="22" max="22" width="15.28515625" customWidth="1"/>
    <col min="24" max="24" width="20.140625" customWidth="1"/>
    <col min="25" max="25" width="18.140625" customWidth="1"/>
    <col min="26" max="26" width="40.42578125" style="5" customWidth="1"/>
    <col min="27" max="27" width="23" customWidth="1"/>
    <col min="28" max="28" width="33" customWidth="1"/>
    <col min="29" max="29" width="19.42578125" customWidth="1"/>
    <col min="30" max="30" width="25.85546875" customWidth="1"/>
    <col min="31" max="31" width="14.140625" customWidth="1"/>
    <col min="32" max="32" width="17.85546875" customWidth="1"/>
    <col min="34" max="34" width="22.42578125" customWidth="1"/>
  </cols>
  <sheetData>
    <row r="3" spans="1:34" ht="69" customHeight="1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6" t="s">
        <v>22</v>
      </c>
      <c r="X3" s="6" t="s">
        <v>23</v>
      </c>
      <c r="Y3" s="6" t="s">
        <v>24</v>
      </c>
      <c r="Z3" s="7" t="s">
        <v>25</v>
      </c>
      <c r="AA3" s="6" t="s">
        <v>88</v>
      </c>
      <c r="AB3" s="17" t="s">
        <v>89</v>
      </c>
      <c r="AC3" s="15" t="s">
        <v>101</v>
      </c>
      <c r="AD3" s="15" t="s">
        <v>102</v>
      </c>
      <c r="AE3" s="15" t="s">
        <v>107</v>
      </c>
      <c r="AF3" s="15" t="s">
        <v>106</v>
      </c>
      <c r="AG3" s="15" t="s">
        <v>104</v>
      </c>
      <c r="AH3" s="15" t="s">
        <v>109</v>
      </c>
    </row>
    <row r="4" spans="1:34" ht="156" customHeight="1" x14ac:dyDescent="0.25">
      <c r="A4" s="8" t="s">
        <v>26</v>
      </c>
      <c r="B4" s="8" t="s">
        <v>27</v>
      </c>
      <c r="C4" s="8" t="s">
        <v>28</v>
      </c>
      <c r="D4" s="8">
        <v>41</v>
      </c>
      <c r="E4" s="9" t="s">
        <v>29</v>
      </c>
      <c r="F4" s="8">
        <v>1010</v>
      </c>
      <c r="G4" s="10" t="s">
        <v>30</v>
      </c>
      <c r="H4" s="8">
        <v>0</v>
      </c>
      <c r="I4" s="8">
        <v>0</v>
      </c>
      <c r="J4" s="8">
        <v>101024</v>
      </c>
      <c r="K4" s="8">
        <v>24</v>
      </c>
      <c r="L4" s="8" t="s">
        <v>31</v>
      </c>
      <c r="M4" s="8" t="s">
        <v>31</v>
      </c>
      <c r="N4" s="8" t="s">
        <v>32</v>
      </c>
      <c r="O4" s="8" t="s">
        <v>33</v>
      </c>
      <c r="P4" s="8">
        <v>3699011</v>
      </c>
      <c r="Q4" s="10" t="s">
        <v>34</v>
      </c>
      <c r="R4" s="8">
        <v>2</v>
      </c>
      <c r="S4" s="8">
        <v>10</v>
      </c>
      <c r="T4" s="8">
        <v>1</v>
      </c>
      <c r="U4" s="8">
        <v>1</v>
      </c>
      <c r="V4" s="38" t="s">
        <v>35</v>
      </c>
      <c r="W4" s="9" t="s">
        <v>36</v>
      </c>
      <c r="X4" s="9" t="s">
        <v>37</v>
      </c>
      <c r="Y4" s="21">
        <v>380000000</v>
      </c>
      <c r="Z4" s="30" t="s">
        <v>38</v>
      </c>
      <c r="AA4" s="13" t="s">
        <v>140</v>
      </c>
      <c r="AB4" s="13" t="s">
        <v>141</v>
      </c>
      <c r="AC4" s="51" t="s">
        <v>103</v>
      </c>
      <c r="AD4" s="16" t="s">
        <v>108</v>
      </c>
      <c r="AE4" s="50">
        <v>180000000</v>
      </c>
      <c r="AF4" s="21">
        <f>Y4+AE4+200000000</f>
        <v>760000000</v>
      </c>
      <c r="AG4" s="22" t="s">
        <v>105</v>
      </c>
      <c r="AH4" s="22" t="s">
        <v>110</v>
      </c>
    </row>
    <row r="5" spans="1:34" x14ac:dyDescent="0.25">
      <c r="Y5" s="3">
        <f>SUM(Y4)</f>
        <v>380000000</v>
      </c>
      <c r="Z5" s="5" t="s">
        <v>136</v>
      </c>
    </row>
    <row r="6" spans="1:34" ht="70.5" customHeight="1" x14ac:dyDescent="0.25">
      <c r="A6" s="6" t="s">
        <v>0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6" t="s">
        <v>8</v>
      </c>
      <c r="J6" s="6" t="s">
        <v>9</v>
      </c>
      <c r="K6" s="6" t="s">
        <v>10</v>
      </c>
      <c r="L6" s="6" t="s">
        <v>11</v>
      </c>
      <c r="M6" s="6" t="s">
        <v>12</v>
      </c>
      <c r="N6" s="6" t="s">
        <v>13</v>
      </c>
      <c r="O6" s="6" t="s">
        <v>14</v>
      </c>
      <c r="P6" s="6" t="s">
        <v>15</v>
      </c>
      <c r="Q6" s="6" t="s">
        <v>16</v>
      </c>
      <c r="R6" s="6" t="s">
        <v>17</v>
      </c>
      <c r="S6" s="6" t="s">
        <v>18</v>
      </c>
      <c r="T6" s="6" t="s">
        <v>19</v>
      </c>
      <c r="U6" s="6" t="s">
        <v>20</v>
      </c>
      <c r="V6" s="6" t="s">
        <v>21</v>
      </c>
      <c r="W6" s="6" t="s">
        <v>22</v>
      </c>
      <c r="X6" s="6" t="s">
        <v>23</v>
      </c>
      <c r="Y6" s="6" t="s">
        <v>24</v>
      </c>
      <c r="Z6" s="7" t="s">
        <v>25</v>
      </c>
      <c r="AA6" s="24" t="s">
        <v>88</v>
      </c>
      <c r="AB6" s="6" t="s">
        <v>89</v>
      </c>
      <c r="AC6" s="15" t="s">
        <v>101</v>
      </c>
      <c r="AD6" s="15" t="s">
        <v>102</v>
      </c>
      <c r="AE6" s="15" t="s">
        <v>107</v>
      </c>
      <c r="AF6" s="15" t="s">
        <v>106</v>
      </c>
      <c r="AG6" s="15" t="s">
        <v>104</v>
      </c>
      <c r="AH6" s="15" t="s">
        <v>109</v>
      </c>
    </row>
    <row r="7" spans="1:34" ht="45.75" customHeight="1" x14ac:dyDescent="0.25">
      <c r="A7" s="8" t="s">
        <v>26</v>
      </c>
      <c r="B7" s="8" t="s">
        <v>27</v>
      </c>
      <c r="C7" s="8" t="s">
        <v>28</v>
      </c>
      <c r="D7" s="8">
        <v>41</v>
      </c>
      <c r="E7" s="9" t="s">
        <v>29</v>
      </c>
      <c r="F7" s="8">
        <v>1010</v>
      </c>
      <c r="G7" s="10" t="s">
        <v>30</v>
      </c>
      <c r="H7" s="8">
        <v>0</v>
      </c>
      <c r="I7" s="8">
        <v>0</v>
      </c>
      <c r="J7" s="8">
        <v>101024</v>
      </c>
      <c r="K7" s="8">
        <v>24</v>
      </c>
      <c r="L7" s="8" t="s">
        <v>31</v>
      </c>
      <c r="M7" s="8" t="s">
        <v>31</v>
      </c>
      <c r="N7" s="8" t="s">
        <v>32</v>
      </c>
      <c r="O7" s="8" t="s">
        <v>39</v>
      </c>
      <c r="P7" s="8">
        <v>3699016</v>
      </c>
      <c r="Q7" s="10" t="s">
        <v>40</v>
      </c>
      <c r="R7" s="8">
        <v>2</v>
      </c>
      <c r="S7" s="8">
        <v>10</v>
      </c>
      <c r="T7" s="8">
        <v>1</v>
      </c>
      <c r="U7" s="8">
        <v>1</v>
      </c>
      <c r="V7" s="38" t="s">
        <v>41</v>
      </c>
      <c r="W7" s="9" t="s">
        <v>36</v>
      </c>
      <c r="X7" s="9" t="s">
        <v>37</v>
      </c>
      <c r="Y7" s="23">
        <v>5040000</v>
      </c>
      <c r="Z7" s="26" t="s">
        <v>42</v>
      </c>
      <c r="AA7" s="25"/>
      <c r="AB7" s="18"/>
      <c r="AC7" s="16"/>
      <c r="AD7" s="16"/>
      <c r="AE7" s="16"/>
      <c r="AF7" s="16"/>
      <c r="AG7" s="16"/>
      <c r="AH7" s="16"/>
    </row>
    <row r="8" spans="1:34" ht="77.25" customHeight="1" x14ac:dyDescent="0.25">
      <c r="A8" s="8" t="s">
        <v>26</v>
      </c>
      <c r="B8" s="8" t="s">
        <v>27</v>
      </c>
      <c r="C8" s="8" t="s">
        <v>28</v>
      </c>
      <c r="D8" s="8">
        <v>41</v>
      </c>
      <c r="E8" s="9" t="s">
        <v>29</v>
      </c>
      <c r="F8" s="8">
        <v>1010</v>
      </c>
      <c r="G8" s="10" t="s">
        <v>30</v>
      </c>
      <c r="H8" s="8">
        <v>0</v>
      </c>
      <c r="I8" s="8">
        <v>0</v>
      </c>
      <c r="J8" s="8">
        <v>101024</v>
      </c>
      <c r="K8" s="8">
        <v>24</v>
      </c>
      <c r="L8" s="8" t="s">
        <v>31</v>
      </c>
      <c r="M8" s="8" t="s">
        <v>31</v>
      </c>
      <c r="N8" s="8" t="s">
        <v>32</v>
      </c>
      <c r="O8" s="8" t="s">
        <v>39</v>
      </c>
      <c r="P8" s="8">
        <v>3699016</v>
      </c>
      <c r="Q8" s="10" t="s">
        <v>40</v>
      </c>
      <c r="R8" s="8">
        <v>2</v>
      </c>
      <c r="S8" s="8">
        <v>10</v>
      </c>
      <c r="T8" s="8">
        <v>1</v>
      </c>
      <c r="U8" s="8">
        <v>1</v>
      </c>
      <c r="V8" s="38" t="s">
        <v>41</v>
      </c>
      <c r="W8" s="9" t="s">
        <v>36</v>
      </c>
      <c r="X8" s="9" t="s">
        <v>37</v>
      </c>
      <c r="Y8" s="23">
        <v>18665600</v>
      </c>
      <c r="Z8" s="30" t="s">
        <v>43</v>
      </c>
      <c r="AA8" s="25" t="s">
        <v>123</v>
      </c>
      <c r="AB8" s="18" t="s">
        <v>95</v>
      </c>
      <c r="AC8" s="16"/>
      <c r="AD8" s="16"/>
      <c r="AE8" s="16"/>
      <c r="AF8" s="16"/>
      <c r="AG8" s="16"/>
      <c r="AH8" s="16"/>
    </row>
    <row r="9" spans="1:34" ht="61.5" customHeight="1" x14ac:dyDescent="0.25">
      <c r="A9" s="8" t="s">
        <v>26</v>
      </c>
      <c r="B9" s="8" t="s">
        <v>27</v>
      </c>
      <c r="C9" s="8" t="s">
        <v>28</v>
      </c>
      <c r="D9" s="8">
        <v>41</v>
      </c>
      <c r="E9" s="9" t="s">
        <v>29</v>
      </c>
      <c r="F9" s="8">
        <v>1010</v>
      </c>
      <c r="G9" s="10" t="s">
        <v>30</v>
      </c>
      <c r="H9" s="8">
        <v>0</v>
      </c>
      <c r="I9" s="8">
        <v>0</v>
      </c>
      <c r="J9" s="8">
        <v>101024</v>
      </c>
      <c r="K9" s="8">
        <v>24</v>
      </c>
      <c r="L9" s="8" t="s">
        <v>31</v>
      </c>
      <c r="M9" s="8" t="s">
        <v>31</v>
      </c>
      <c r="N9" s="8" t="s">
        <v>32</v>
      </c>
      <c r="O9" s="8" t="s">
        <v>39</v>
      </c>
      <c r="P9" s="8">
        <v>3699016</v>
      </c>
      <c r="Q9" s="10" t="s">
        <v>40</v>
      </c>
      <c r="R9" s="8">
        <v>2</v>
      </c>
      <c r="S9" s="8">
        <v>10</v>
      </c>
      <c r="T9" s="8">
        <v>1</v>
      </c>
      <c r="U9" s="8">
        <v>1</v>
      </c>
      <c r="V9" s="38" t="s">
        <v>41</v>
      </c>
      <c r="W9" s="9" t="s">
        <v>36</v>
      </c>
      <c r="X9" s="9" t="s">
        <v>37</v>
      </c>
      <c r="Y9" s="23">
        <v>102000000</v>
      </c>
      <c r="Z9" s="28" t="s">
        <v>44</v>
      </c>
      <c r="AA9" s="25" t="s">
        <v>122</v>
      </c>
      <c r="AB9" s="18" t="s">
        <v>116</v>
      </c>
      <c r="AC9" s="16"/>
      <c r="AD9" s="16"/>
      <c r="AE9" s="16"/>
      <c r="AF9" s="16"/>
      <c r="AG9" s="16"/>
      <c r="AH9" s="16"/>
    </row>
    <row r="10" spans="1:34" ht="57" customHeight="1" x14ac:dyDescent="0.25">
      <c r="A10" s="8" t="s">
        <v>26</v>
      </c>
      <c r="B10" s="8" t="s">
        <v>27</v>
      </c>
      <c r="C10" s="8" t="s">
        <v>28</v>
      </c>
      <c r="D10" s="8">
        <v>41</v>
      </c>
      <c r="E10" s="9" t="s">
        <v>29</v>
      </c>
      <c r="F10" s="8">
        <v>1010</v>
      </c>
      <c r="G10" s="10" t="s">
        <v>30</v>
      </c>
      <c r="H10" s="8">
        <v>0</v>
      </c>
      <c r="I10" s="8">
        <v>0</v>
      </c>
      <c r="J10" s="8">
        <v>101024</v>
      </c>
      <c r="K10" s="8">
        <v>24</v>
      </c>
      <c r="L10" s="8" t="s">
        <v>31</v>
      </c>
      <c r="M10" s="8" t="s">
        <v>31</v>
      </c>
      <c r="N10" s="8" t="s">
        <v>32</v>
      </c>
      <c r="O10" s="8" t="s">
        <v>39</v>
      </c>
      <c r="P10" s="8">
        <v>3699016</v>
      </c>
      <c r="Q10" s="10" t="s">
        <v>40</v>
      </c>
      <c r="R10" s="8">
        <v>2</v>
      </c>
      <c r="S10" s="8">
        <v>10</v>
      </c>
      <c r="T10" s="8">
        <v>1</v>
      </c>
      <c r="U10" s="8">
        <v>1</v>
      </c>
      <c r="V10" s="38" t="s">
        <v>41</v>
      </c>
      <c r="W10" s="9" t="s">
        <v>36</v>
      </c>
      <c r="X10" s="9" t="s">
        <v>37</v>
      </c>
      <c r="Y10" s="23">
        <v>4000000</v>
      </c>
      <c r="Z10" s="29" t="s">
        <v>45</v>
      </c>
      <c r="AA10" s="25" t="s">
        <v>90</v>
      </c>
      <c r="AB10" s="18" t="s">
        <v>91</v>
      </c>
      <c r="AC10" s="16"/>
      <c r="AD10" s="16"/>
      <c r="AE10" s="16"/>
      <c r="AF10" s="16"/>
      <c r="AG10" s="16"/>
      <c r="AH10" s="16"/>
    </row>
    <row r="11" spans="1:34" ht="48.75" customHeight="1" x14ac:dyDescent="0.25">
      <c r="A11" s="8" t="s">
        <v>26</v>
      </c>
      <c r="B11" s="8" t="s">
        <v>27</v>
      </c>
      <c r="C11" s="8" t="s">
        <v>28</v>
      </c>
      <c r="D11" s="8">
        <v>41</v>
      </c>
      <c r="E11" s="9" t="s">
        <v>29</v>
      </c>
      <c r="F11" s="8">
        <v>1010</v>
      </c>
      <c r="G11" s="10" t="s">
        <v>30</v>
      </c>
      <c r="H11" s="8">
        <v>0</v>
      </c>
      <c r="I11" s="8">
        <v>0</v>
      </c>
      <c r="J11" s="8">
        <v>101024</v>
      </c>
      <c r="K11" s="8">
        <v>24</v>
      </c>
      <c r="L11" s="8" t="s">
        <v>31</v>
      </c>
      <c r="M11" s="8" t="s">
        <v>31</v>
      </c>
      <c r="N11" s="8" t="s">
        <v>32</v>
      </c>
      <c r="O11" s="8" t="s">
        <v>39</v>
      </c>
      <c r="P11" s="8">
        <v>3699016</v>
      </c>
      <c r="Q11" s="10" t="s">
        <v>40</v>
      </c>
      <c r="R11" s="8">
        <v>2</v>
      </c>
      <c r="S11" s="8">
        <v>10</v>
      </c>
      <c r="T11" s="8">
        <v>1</v>
      </c>
      <c r="U11" s="8">
        <v>1</v>
      </c>
      <c r="V11" s="38" t="s">
        <v>41</v>
      </c>
      <c r="W11" s="9" t="s">
        <v>36</v>
      </c>
      <c r="X11" s="9" t="s">
        <v>37</v>
      </c>
      <c r="Y11" s="21">
        <v>12040000</v>
      </c>
      <c r="Z11" s="30" t="s">
        <v>46</v>
      </c>
      <c r="AA11" s="25" t="s">
        <v>124</v>
      </c>
      <c r="AB11" s="84" t="s">
        <v>143</v>
      </c>
      <c r="AC11" s="94" t="s">
        <v>142</v>
      </c>
      <c r="AD11" s="16"/>
      <c r="AE11" s="16"/>
      <c r="AF11" s="97">
        <f>Y11+Y12+Y13+Y14+AF53</f>
        <v>242004000</v>
      </c>
      <c r="AG11" s="84" t="s">
        <v>115</v>
      </c>
      <c r="AH11" s="84" t="s">
        <v>110</v>
      </c>
    </row>
    <row r="12" spans="1:34" ht="75.75" customHeight="1" x14ac:dyDescent="0.25">
      <c r="A12" s="8" t="s">
        <v>26</v>
      </c>
      <c r="B12" s="8" t="s">
        <v>27</v>
      </c>
      <c r="C12" s="8" t="s">
        <v>28</v>
      </c>
      <c r="D12" s="8">
        <v>41</v>
      </c>
      <c r="E12" s="9" t="s">
        <v>29</v>
      </c>
      <c r="F12" s="8">
        <v>1010</v>
      </c>
      <c r="G12" s="10" t="s">
        <v>30</v>
      </c>
      <c r="H12" s="8">
        <v>0</v>
      </c>
      <c r="I12" s="8">
        <v>0</v>
      </c>
      <c r="J12" s="8">
        <v>101024</v>
      </c>
      <c r="K12" s="8">
        <v>24</v>
      </c>
      <c r="L12" s="8" t="s">
        <v>31</v>
      </c>
      <c r="M12" s="8" t="s">
        <v>31</v>
      </c>
      <c r="N12" s="8" t="s">
        <v>32</v>
      </c>
      <c r="O12" s="8" t="s">
        <v>39</v>
      </c>
      <c r="P12" s="8">
        <v>3699016</v>
      </c>
      <c r="Q12" s="10" t="s">
        <v>40</v>
      </c>
      <c r="R12" s="8">
        <v>2</v>
      </c>
      <c r="S12" s="8">
        <v>10</v>
      </c>
      <c r="T12" s="8">
        <v>1</v>
      </c>
      <c r="U12" s="8">
        <v>1</v>
      </c>
      <c r="V12" s="38" t="s">
        <v>41</v>
      </c>
      <c r="W12" s="9" t="s">
        <v>36</v>
      </c>
      <c r="X12" s="9" t="s">
        <v>37</v>
      </c>
      <c r="Y12" s="21">
        <v>9000000</v>
      </c>
      <c r="Z12" s="30" t="s">
        <v>47</v>
      </c>
      <c r="AA12" s="25" t="s">
        <v>124</v>
      </c>
      <c r="AB12" s="85"/>
      <c r="AC12" s="95"/>
      <c r="AD12" s="16"/>
      <c r="AE12" s="16"/>
      <c r="AF12" s="98"/>
      <c r="AG12" s="85"/>
      <c r="AH12" s="85"/>
    </row>
    <row r="13" spans="1:34" ht="108.75" customHeight="1" x14ac:dyDescent="0.25">
      <c r="A13" s="8" t="s">
        <v>26</v>
      </c>
      <c r="B13" s="8" t="s">
        <v>27</v>
      </c>
      <c r="C13" s="8" t="s">
        <v>28</v>
      </c>
      <c r="D13" s="8">
        <v>41</v>
      </c>
      <c r="E13" s="9" t="s">
        <v>29</v>
      </c>
      <c r="F13" s="8">
        <v>1010</v>
      </c>
      <c r="G13" s="10" t="s">
        <v>30</v>
      </c>
      <c r="H13" s="8">
        <v>0</v>
      </c>
      <c r="I13" s="8">
        <v>0</v>
      </c>
      <c r="J13" s="8">
        <v>101024</v>
      </c>
      <c r="K13" s="8">
        <v>24</v>
      </c>
      <c r="L13" s="8" t="s">
        <v>31</v>
      </c>
      <c r="M13" s="8" t="s">
        <v>31</v>
      </c>
      <c r="N13" s="8" t="s">
        <v>32</v>
      </c>
      <c r="O13" s="8" t="s">
        <v>39</v>
      </c>
      <c r="P13" s="8">
        <v>3699016</v>
      </c>
      <c r="Q13" s="10" t="s">
        <v>40</v>
      </c>
      <c r="R13" s="8">
        <v>2</v>
      </c>
      <c r="S13" s="8">
        <v>10</v>
      </c>
      <c r="T13" s="8">
        <v>1</v>
      </c>
      <c r="U13" s="8">
        <v>1</v>
      </c>
      <c r="V13" s="38" t="s">
        <v>41</v>
      </c>
      <c r="W13" s="9" t="s">
        <v>36</v>
      </c>
      <c r="X13" s="9" t="s">
        <v>37</v>
      </c>
      <c r="Y13" s="39">
        <v>59840000</v>
      </c>
      <c r="Z13" s="31" t="s">
        <v>92</v>
      </c>
      <c r="AA13" s="42" t="s">
        <v>93</v>
      </c>
      <c r="AB13" s="85"/>
      <c r="AC13" s="95"/>
      <c r="AD13" s="16"/>
      <c r="AE13" s="16"/>
      <c r="AF13" s="98"/>
      <c r="AG13" s="85"/>
      <c r="AH13" s="85"/>
    </row>
    <row r="14" spans="1:34" ht="48" customHeight="1" x14ac:dyDescent="0.25">
      <c r="A14" s="8" t="s">
        <v>26</v>
      </c>
      <c r="B14" s="8" t="s">
        <v>27</v>
      </c>
      <c r="C14" s="8" t="s">
        <v>28</v>
      </c>
      <c r="D14" s="8">
        <v>41</v>
      </c>
      <c r="E14" s="9" t="s">
        <v>29</v>
      </c>
      <c r="F14" s="8">
        <v>1010</v>
      </c>
      <c r="G14" s="10" t="s">
        <v>30</v>
      </c>
      <c r="H14" s="8">
        <v>0</v>
      </c>
      <c r="I14" s="8">
        <v>0</v>
      </c>
      <c r="J14" s="8">
        <v>101024</v>
      </c>
      <c r="K14" s="8">
        <v>24</v>
      </c>
      <c r="L14" s="8" t="s">
        <v>31</v>
      </c>
      <c r="M14" s="8" t="s">
        <v>31</v>
      </c>
      <c r="N14" s="8" t="s">
        <v>32</v>
      </c>
      <c r="O14" s="8" t="s">
        <v>39</v>
      </c>
      <c r="P14" s="8">
        <v>3699016</v>
      </c>
      <c r="Q14" s="10" t="s">
        <v>40</v>
      </c>
      <c r="R14" s="8">
        <v>2</v>
      </c>
      <c r="S14" s="8">
        <v>10</v>
      </c>
      <c r="T14" s="8">
        <v>1</v>
      </c>
      <c r="U14" s="8">
        <v>1</v>
      </c>
      <c r="V14" s="38" t="s">
        <v>41</v>
      </c>
      <c r="W14" s="9" t="s">
        <v>36</v>
      </c>
      <c r="X14" s="9" t="s">
        <v>37</v>
      </c>
      <c r="Y14" s="39">
        <v>53900000</v>
      </c>
      <c r="Z14" s="31" t="s">
        <v>48</v>
      </c>
      <c r="AA14" s="42" t="s">
        <v>94</v>
      </c>
      <c r="AB14" s="86"/>
      <c r="AC14" s="96"/>
      <c r="AD14" s="16"/>
      <c r="AE14" s="16"/>
      <c r="AF14" s="99"/>
      <c r="AG14" s="86"/>
      <c r="AH14" s="86"/>
    </row>
    <row r="15" spans="1:34" ht="60" x14ac:dyDescent="0.25">
      <c r="A15" s="8" t="s">
        <v>26</v>
      </c>
      <c r="B15" s="8" t="s">
        <v>27</v>
      </c>
      <c r="C15" s="8" t="s">
        <v>28</v>
      </c>
      <c r="D15" s="8">
        <v>41</v>
      </c>
      <c r="E15" s="9" t="s">
        <v>29</v>
      </c>
      <c r="F15" s="8">
        <v>1010</v>
      </c>
      <c r="G15" s="10" t="s">
        <v>30</v>
      </c>
      <c r="H15" s="8">
        <v>0</v>
      </c>
      <c r="I15" s="8">
        <v>0</v>
      </c>
      <c r="J15" s="8">
        <v>101024</v>
      </c>
      <c r="K15" s="8">
        <v>24</v>
      </c>
      <c r="L15" s="8" t="s">
        <v>31</v>
      </c>
      <c r="M15" s="8" t="s">
        <v>31</v>
      </c>
      <c r="N15" s="8" t="s">
        <v>32</v>
      </c>
      <c r="O15" s="8" t="s">
        <v>39</v>
      </c>
      <c r="P15" s="8">
        <v>3699016</v>
      </c>
      <c r="Q15" s="10" t="s">
        <v>40</v>
      </c>
      <c r="R15" s="8">
        <v>2</v>
      </c>
      <c r="S15" s="8">
        <v>10</v>
      </c>
      <c r="T15" s="8">
        <v>1</v>
      </c>
      <c r="U15" s="8">
        <v>1</v>
      </c>
      <c r="V15" s="38" t="s">
        <v>41</v>
      </c>
      <c r="W15" s="9" t="s">
        <v>36</v>
      </c>
      <c r="X15" s="9" t="s">
        <v>37</v>
      </c>
      <c r="Y15" s="23">
        <v>500000</v>
      </c>
      <c r="Z15" s="28" t="s">
        <v>49</v>
      </c>
      <c r="AA15" s="25"/>
      <c r="AB15" s="18"/>
      <c r="AC15" s="16"/>
      <c r="AD15" s="16"/>
      <c r="AE15" s="16"/>
      <c r="AF15" s="16"/>
      <c r="AG15" s="16"/>
      <c r="AH15" s="16"/>
    </row>
    <row r="16" spans="1:34" x14ac:dyDescent="0.25">
      <c r="Y16" s="40">
        <f>SUM(Y7:Y15)</f>
        <v>264985600</v>
      </c>
      <c r="AA16" s="14"/>
      <c r="AB16" s="14"/>
      <c r="AC16" s="16"/>
      <c r="AD16" s="16"/>
      <c r="AE16" s="16"/>
      <c r="AF16" s="16"/>
      <c r="AG16" s="16"/>
      <c r="AH16" s="16"/>
    </row>
    <row r="17" spans="1:34" x14ac:dyDescent="0.25">
      <c r="Y17" s="40">
        <f>Y14+Y13+Y12+Y11+Y10+Y9+Y8</f>
        <v>259445600</v>
      </c>
      <c r="Z17" s="5" t="s">
        <v>136</v>
      </c>
      <c r="AA17" s="14"/>
      <c r="AB17" s="14"/>
      <c r="AC17" s="47"/>
      <c r="AD17" s="47"/>
      <c r="AE17" s="47"/>
      <c r="AF17" s="47"/>
      <c r="AG17" s="47"/>
      <c r="AH17" s="47"/>
    </row>
    <row r="18" spans="1:34" ht="108" x14ac:dyDescent="0.25">
      <c r="A18" s="6" t="s">
        <v>0</v>
      </c>
      <c r="B18" s="6" t="s">
        <v>1</v>
      </c>
      <c r="C18" s="6" t="s">
        <v>2</v>
      </c>
      <c r="D18" s="6" t="s">
        <v>3</v>
      </c>
      <c r="E18" s="6" t="s">
        <v>4</v>
      </c>
      <c r="F18" s="6" t="s">
        <v>5</v>
      </c>
      <c r="G18" s="6" t="s">
        <v>6</v>
      </c>
      <c r="H18" s="6" t="s">
        <v>7</v>
      </c>
      <c r="I18" s="6" t="s">
        <v>8</v>
      </c>
      <c r="J18" s="6" t="s">
        <v>9</v>
      </c>
      <c r="K18" s="6" t="s">
        <v>10</v>
      </c>
      <c r="L18" s="6" t="s">
        <v>11</v>
      </c>
      <c r="M18" s="6" t="s">
        <v>12</v>
      </c>
      <c r="N18" s="6" t="s">
        <v>13</v>
      </c>
      <c r="O18" s="6" t="s">
        <v>14</v>
      </c>
      <c r="P18" s="6" t="s">
        <v>15</v>
      </c>
      <c r="Q18" s="6" t="s">
        <v>16</v>
      </c>
      <c r="R18" s="6" t="s">
        <v>17</v>
      </c>
      <c r="S18" s="6" t="s">
        <v>18</v>
      </c>
      <c r="T18" s="6" t="s">
        <v>19</v>
      </c>
      <c r="U18" s="6" t="s">
        <v>20</v>
      </c>
      <c r="V18" s="6" t="s">
        <v>21</v>
      </c>
      <c r="W18" s="6" t="s">
        <v>22</v>
      </c>
      <c r="X18" s="6" t="s">
        <v>23</v>
      </c>
      <c r="Y18" s="6" t="s">
        <v>24</v>
      </c>
      <c r="Z18" s="7" t="s">
        <v>25</v>
      </c>
      <c r="AA18" s="24" t="s">
        <v>88</v>
      </c>
      <c r="AB18" s="19" t="s">
        <v>89</v>
      </c>
      <c r="AC18" s="15" t="s">
        <v>101</v>
      </c>
      <c r="AD18" s="15" t="s">
        <v>102</v>
      </c>
      <c r="AE18" s="15" t="s">
        <v>107</v>
      </c>
      <c r="AF18" s="15" t="s">
        <v>106</v>
      </c>
      <c r="AG18" s="15" t="s">
        <v>104</v>
      </c>
      <c r="AH18" s="15" t="s">
        <v>109</v>
      </c>
    </row>
    <row r="19" spans="1:34" ht="123.75" customHeight="1" x14ac:dyDescent="0.25">
      <c r="A19" s="8" t="s">
        <v>26</v>
      </c>
      <c r="B19" s="8" t="s">
        <v>50</v>
      </c>
      <c r="C19" s="8" t="s">
        <v>51</v>
      </c>
      <c r="D19" s="8">
        <v>41</v>
      </c>
      <c r="E19" s="9" t="s">
        <v>29</v>
      </c>
      <c r="F19" s="8">
        <v>9527</v>
      </c>
      <c r="G19" s="9" t="s">
        <v>52</v>
      </c>
      <c r="H19" s="8">
        <v>952710</v>
      </c>
      <c r="I19" s="8">
        <v>10</v>
      </c>
      <c r="J19" s="8">
        <v>952724</v>
      </c>
      <c r="K19" s="8">
        <v>24</v>
      </c>
      <c r="L19" s="8" t="s">
        <v>31</v>
      </c>
      <c r="M19" s="8" t="s">
        <v>31</v>
      </c>
      <c r="N19" s="8" t="s">
        <v>32</v>
      </c>
      <c r="O19" s="8" t="s">
        <v>33</v>
      </c>
      <c r="P19" s="8">
        <v>3699011</v>
      </c>
      <c r="Q19" s="10" t="s">
        <v>34</v>
      </c>
      <c r="R19" s="8">
        <v>2</v>
      </c>
      <c r="S19" s="8">
        <v>10</v>
      </c>
      <c r="T19" s="8">
        <v>1</v>
      </c>
      <c r="U19" s="8">
        <v>1</v>
      </c>
      <c r="V19" s="8" t="s">
        <v>35</v>
      </c>
      <c r="W19" s="9" t="s">
        <v>36</v>
      </c>
      <c r="X19" s="9" t="s">
        <v>37</v>
      </c>
      <c r="Y19" s="52">
        <v>200000000</v>
      </c>
      <c r="Z19" s="53" t="s">
        <v>96</v>
      </c>
      <c r="AA19" s="25" t="s">
        <v>97</v>
      </c>
      <c r="AB19" s="18" t="s">
        <v>100</v>
      </c>
      <c r="AC19" s="43" t="s">
        <v>114</v>
      </c>
      <c r="AD19" s="16"/>
      <c r="AE19" s="16"/>
      <c r="AF19" s="16"/>
      <c r="AG19" s="16"/>
      <c r="AH19" s="9" t="s">
        <v>52</v>
      </c>
    </row>
    <row r="20" spans="1:34" ht="95.25" customHeight="1" x14ac:dyDescent="0.25">
      <c r="A20" s="8" t="s">
        <v>26</v>
      </c>
      <c r="B20" s="8" t="s">
        <v>50</v>
      </c>
      <c r="C20" s="8" t="s">
        <v>51</v>
      </c>
      <c r="D20" s="8">
        <v>41</v>
      </c>
      <c r="E20" s="9" t="s">
        <v>29</v>
      </c>
      <c r="F20" s="8">
        <v>9527</v>
      </c>
      <c r="G20" s="9" t="s">
        <v>52</v>
      </c>
      <c r="H20" s="8">
        <v>952710</v>
      </c>
      <c r="I20" s="8">
        <v>10</v>
      </c>
      <c r="J20" s="8">
        <v>952724</v>
      </c>
      <c r="K20" s="8">
        <v>24</v>
      </c>
      <c r="L20" s="8" t="s">
        <v>31</v>
      </c>
      <c r="M20" s="8" t="s">
        <v>31</v>
      </c>
      <c r="N20" s="8" t="s">
        <v>32</v>
      </c>
      <c r="O20" s="8" t="s">
        <v>33</v>
      </c>
      <c r="P20" s="8">
        <v>3699011</v>
      </c>
      <c r="Q20" s="10" t="s">
        <v>34</v>
      </c>
      <c r="R20" s="8">
        <v>2</v>
      </c>
      <c r="S20" s="8">
        <v>10</v>
      </c>
      <c r="T20" s="8">
        <v>1</v>
      </c>
      <c r="U20" s="8">
        <v>1</v>
      </c>
      <c r="V20" s="8" t="s">
        <v>35</v>
      </c>
      <c r="W20" s="9" t="s">
        <v>36</v>
      </c>
      <c r="X20" s="9" t="s">
        <v>37</v>
      </c>
      <c r="Y20" s="11">
        <v>160000000</v>
      </c>
      <c r="Z20" s="12" t="s">
        <v>111</v>
      </c>
      <c r="AA20" s="25" t="s">
        <v>99</v>
      </c>
      <c r="AB20" s="18" t="s">
        <v>119</v>
      </c>
      <c r="AC20" s="16" t="s">
        <v>118</v>
      </c>
      <c r="AD20" s="23" t="s">
        <v>125</v>
      </c>
      <c r="AE20" s="11">
        <v>60000000</v>
      </c>
      <c r="AF20" s="11">
        <v>220000000</v>
      </c>
      <c r="AG20" s="16" t="s">
        <v>117</v>
      </c>
      <c r="AH20" s="9" t="s">
        <v>52</v>
      </c>
    </row>
    <row r="21" spans="1:34" ht="108" customHeight="1" x14ac:dyDescent="0.25">
      <c r="A21" s="8" t="s">
        <v>26</v>
      </c>
      <c r="B21" s="8" t="s">
        <v>50</v>
      </c>
      <c r="C21" s="8" t="s">
        <v>51</v>
      </c>
      <c r="D21" s="8">
        <v>41</v>
      </c>
      <c r="E21" s="9" t="s">
        <v>29</v>
      </c>
      <c r="F21" s="8">
        <v>9527</v>
      </c>
      <c r="G21" s="9" t="s">
        <v>52</v>
      </c>
      <c r="H21" s="8">
        <v>952710</v>
      </c>
      <c r="I21" s="8">
        <v>10</v>
      </c>
      <c r="J21" s="8">
        <v>952724</v>
      </c>
      <c r="K21" s="8">
        <v>24</v>
      </c>
      <c r="L21" s="8" t="s">
        <v>31</v>
      </c>
      <c r="M21" s="8" t="s">
        <v>31</v>
      </c>
      <c r="N21" s="8" t="s">
        <v>32</v>
      </c>
      <c r="O21" s="8" t="s">
        <v>33</v>
      </c>
      <c r="P21" s="8">
        <v>3699011</v>
      </c>
      <c r="Q21" s="10" t="s">
        <v>34</v>
      </c>
      <c r="R21" s="8">
        <v>2</v>
      </c>
      <c r="S21" s="8">
        <v>10</v>
      </c>
      <c r="T21" s="8">
        <v>1</v>
      </c>
      <c r="U21" s="8">
        <v>1</v>
      </c>
      <c r="V21" s="8" t="s">
        <v>35</v>
      </c>
      <c r="W21" s="9" t="s">
        <v>36</v>
      </c>
      <c r="X21" s="9" t="s">
        <v>37</v>
      </c>
      <c r="Y21" s="11">
        <v>2500000000</v>
      </c>
      <c r="Z21" s="12" t="s">
        <v>98</v>
      </c>
      <c r="AA21" s="25" t="s">
        <v>126</v>
      </c>
      <c r="AB21" s="18" t="s">
        <v>100</v>
      </c>
      <c r="AC21" s="16" t="s">
        <v>118</v>
      </c>
      <c r="AD21" s="16"/>
      <c r="AE21" s="16"/>
      <c r="AF21" s="16"/>
      <c r="AG21" s="16" t="s">
        <v>120</v>
      </c>
      <c r="AH21" s="9" t="s">
        <v>52</v>
      </c>
    </row>
    <row r="22" spans="1:34" ht="72.75" customHeight="1" x14ac:dyDescent="0.25">
      <c r="A22" s="8" t="s">
        <v>26</v>
      </c>
      <c r="B22" s="8" t="s">
        <v>50</v>
      </c>
      <c r="C22" s="8" t="s">
        <v>51</v>
      </c>
      <c r="D22" s="8">
        <v>41</v>
      </c>
      <c r="E22" s="9" t="s">
        <v>29</v>
      </c>
      <c r="F22" s="8">
        <v>9527</v>
      </c>
      <c r="G22" s="9" t="s">
        <v>52</v>
      </c>
      <c r="H22" s="8">
        <v>952710</v>
      </c>
      <c r="I22" s="8">
        <v>10</v>
      </c>
      <c r="J22" s="8">
        <v>952724</v>
      </c>
      <c r="K22" s="8">
        <v>24</v>
      </c>
      <c r="L22" s="8" t="s">
        <v>31</v>
      </c>
      <c r="M22" s="8" t="s">
        <v>31</v>
      </c>
      <c r="N22" s="8" t="s">
        <v>32</v>
      </c>
      <c r="O22" s="8" t="s">
        <v>33</v>
      </c>
      <c r="P22" s="8">
        <v>3699011</v>
      </c>
      <c r="Q22" s="10" t="s">
        <v>34</v>
      </c>
      <c r="R22" s="8">
        <v>2</v>
      </c>
      <c r="S22" s="8">
        <v>10</v>
      </c>
      <c r="T22" s="8">
        <v>1</v>
      </c>
      <c r="U22" s="8">
        <v>1</v>
      </c>
      <c r="V22" s="8" t="s">
        <v>35</v>
      </c>
      <c r="W22" s="9" t="s">
        <v>36</v>
      </c>
      <c r="X22" s="9" t="s">
        <v>37</v>
      </c>
      <c r="Y22" s="11">
        <v>360000000</v>
      </c>
      <c r="Z22" s="12" t="s">
        <v>112</v>
      </c>
      <c r="AA22" s="25" t="s">
        <v>127</v>
      </c>
      <c r="AB22" s="18" t="s">
        <v>100</v>
      </c>
      <c r="AC22" s="16" t="s">
        <v>118</v>
      </c>
      <c r="AD22" s="16"/>
      <c r="AE22" s="16"/>
      <c r="AF22" s="16"/>
      <c r="AG22" s="16" t="s">
        <v>117</v>
      </c>
      <c r="AH22" s="9" t="s">
        <v>52</v>
      </c>
    </row>
    <row r="23" spans="1:34" ht="82.5" customHeight="1" x14ac:dyDescent="0.25">
      <c r="A23" s="8" t="s">
        <v>26</v>
      </c>
      <c r="B23" s="8" t="s">
        <v>50</v>
      </c>
      <c r="C23" s="8" t="s">
        <v>51</v>
      </c>
      <c r="D23" s="8">
        <v>41</v>
      </c>
      <c r="E23" s="9" t="s">
        <v>29</v>
      </c>
      <c r="F23" s="8">
        <v>9527</v>
      </c>
      <c r="G23" s="9" t="s">
        <v>52</v>
      </c>
      <c r="H23" s="8">
        <v>952710</v>
      </c>
      <c r="I23" s="8">
        <v>10</v>
      </c>
      <c r="J23" s="8">
        <v>952724</v>
      </c>
      <c r="K23" s="8">
        <v>24</v>
      </c>
      <c r="L23" s="8" t="s">
        <v>31</v>
      </c>
      <c r="M23" s="8" t="s">
        <v>31</v>
      </c>
      <c r="N23" s="8" t="s">
        <v>32</v>
      </c>
      <c r="O23" s="8" t="s">
        <v>33</v>
      </c>
      <c r="P23" s="8">
        <v>3699011</v>
      </c>
      <c r="Q23" s="10" t="s">
        <v>34</v>
      </c>
      <c r="R23" s="8">
        <v>2</v>
      </c>
      <c r="S23" s="8">
        <v>10</v>
      </c>
      <c r="T23" s="8">
        <v>1</v>
      </c>
      <c r="U23" s="8">
        <v>1</v>
      </c>
      <c r="V23" s="8" t="s">
        <v>35</v>
      </c>
      <c r="W23" s="9" t="s">
        <v>36</v>
      </c>
      <c r="X23" s="9" t="s">
        <v>37</v>
      </c>
      <c r="Y23" s="11">
        <v>180000000</v>
      </c>
      <c r="Z23" s="12" t="s">
        <v>113</v>
      </c>
      <c r="AA23" s="25" t="s">
        <v>128</v>
      </c>
      <c r="AB23" s="18" t="s">
        <v>100</v>
      </c>
      <c r="AC23" s="16" t="s">
        <v>118</v>
      </c>
      <c r="AD23" s="16"/>
      <c r="AE23" s="16"/>
      <c r="AF23" s="16"/>
      <c r="AG23" s="16" t="s">
        <v>121</v>
      </c>
      <c r="AH23" s="9" t="s">
        <v>52</v>
      </c>
    </row>
    <row r="24" spans="1:34" ht="84" customHeight="1" x14ac:dyDescent="0.25">
      <c r="A24" s="8" t="s">
        <v>26</v>
      </c>
      <c r="B24" s="8" t="s">
        <v>50</v>
      </c>
      <c r="C24" s="8" t="s">
        <v>51</v>
      </c>
      <c r="D24" s="8">
        <v>41</v>
      </c>
      <c r="E24" s="9" t="s">
        <v>29</v>
      </c>
      <c r="F24" s="8">
        <v>9527</v>
      </c>
      <c r="G24" s="9" t="s">
        <v>52</v>
      </c>
      <c r="H24" s="8">
        <v>952710</v>
      </c>
      <c r="I24" s="8">
        <v>10</v>
      </c>
      <c r="J24" s="8">
        <v>952724</v>
      </c>
      <c r="K24" s="8">
        <v>24</v>
      </c>
      <c r="L24" s="8" t="s">
        <v>31</v>
      </c>
      <c r="M24" s="8" t="s">
        <v>31</v>
      </c>
      <c r="N24" s="8" t="s">
        <v>32</v>
      </c>
      <c r="O24" s="8" t="s">
        <v>33</v>
      </c>
      <c r="P24" s="8">
        <v>3699011</v>
      </c>
      <c r="Q24" s="10" t="s">
        <v>34</v>
      </c>
      <c r="R24" s="8">
        <v>2</v>
      </c>
      <c r="S24" s="8">
        <v>10</v>
      </c>
      <c r="T24" s="8">
        <v>1</v>
      </c>
      <c r="U24" s="8">
        <v>1</v>
      </c>
      <c r="V24" s="8" t="s">
        <v>35</v>
      </c>
      <c r="W24" s="9" t="s">
        <v>36</v>
      </c>
      <c r="X24" s="9" t="s">
        <v>37</v>
      </c>
      <c r="Y24" s="23">
        <v>340000000</v>
      </c>
      <c r="Z24" s="28" t="s">
        <v>87</v>
      </c>
      <c r="AA24" s="25"/>
      <c r="AB24" s="13" t="s">
        <v>116</v>
      </c>
      <c r="AC24" s="20"/>
      <c r="AD24" s="16"/>
      <c r="AE24" s="16"/>
      <c r="AF24" s="16"/>
      <c r="AG24" s="16"/>
      <c r="AH24" s="16"/>
    </row>
    <row r="25" spans="1:34" x14ac:dyDescent="0.25">
      <c r="Y25" s="40">
        <f>SUM(Y19:Y24)</f>
        <v>3740000000</v>
      </c>
      <c r="Z25" s="5" t="s">
        <v>136</v>
      </c>
      <c r="AA25" s="14"/>
      <c r="AB25" s="14"/>
      <c r="AC25" s="44"/>
      <c r="AD25" s="44"/>
      <c r="AE25" s="44"/>
      <c r="AF25" s="44"/>
      <c r="AG25" s="44"/>
      <c r="AH25" s="44"/>
    </row>
    <row r="26" spans="1:34" x14ac:dyDescent="0.25">
      <c r="A26" s="1" t="s">
        <v>53</v>
      </c>
      <c r="AA26" s="14"/>
      <c r="AB26" s="14"/>
      <c r="AC26" s="44"/>
      <c r="AD26" s="44"/>
      <c r="AE26" s="44"/>
      <c r="AF26" s="44"/>
      <c r="AG26" s="44"/>
      <c r="AH26" s="44"/>
    </row>
    <row r="27" spans="1:34" x14ac:dyDescent="0.25">
      <c r="AA27" s="14"/>
      <c r="AB27" s="14"/>
      <c r="AC27" s="44"/>
      <c r="AD27" s="44"/>
      <c r="AE27" s="44"/>
      <c r="AF27" s="44"/>
      <c r="AG27" s="44"/>
      <c r="AH27" s="44"/>
    </row>
    <row r="28" spans="1:34" ht="108" x14ac:dyDescent="0.25">
      <c r="A28" s="6" t="s">
        <v>0</v>
      </c>
      <c r="B28" s="6" t="s">
        <v>1</v>
      </c>
      <c r="C28" s="6" t="s">
        <v>2</v>
      </c>
      <c r="D28" s="6" t="s">
        <v>3</v>
      </c>
      <c r="E28" s="6" t="s">
        <v>4</v>
      </c>
      <c r="F28" s="6" t="s">
        <v>5</v>
      </c>
      <c r="G28" s="6" t="s">
        <v>6</v>
      </c>
      <c r="H28" s="6" t="s">
        <v>7</v>
      </c>
      <c r="I28" s="6" t="s">
        <v>8</v>
      </c>
      <c r="J28" s="6" t="s">
        <v>9</v>
      </c>
      <c r="K28" s="6" t="s">
        <v>10</v>
      </c>
      <c r="L28" s="6" t="s">
        <v>11</v>
      </c>
      <c r="M28" s="6" t="s">
        <v>12</v>
      </c>
      <c r="N28" s="6" t="s">
        <v>13</v>
      </c>
      <c r="O28" s="6" t="s">
        <v>14</v>
      </c>
      <c r="P28" s="6" t="s">
        <v>15</v>
      </c>
      <c r="Q28" s="6" t="s">
        <v>16</v>
      </c>
      <c r="R28" s="6" t="s">
        <v>17</v>
      </c>
      <c r="S28" s="6" t="s">
        <v>18</v>
      </c>
      <c r="T28" s="6" t="s">
        <v>19</v>
      </c>
      <c r="U28" s="6" t="s">
        <v>20</v>
      </c>
      <c r="V28" s="6" t="s">
        <v>21</v>
      </c>
      <c r="W28" s="6" t="s">
        <v>22</v>
      </c>
      <c r="X28" s="6" t="s">
        <v>23</v>
      </c>
      <c r="Y28" s="6" t="s">
        <v>24</v>
      </c>
      <c r="Z28" s="7" t="s">
        <v>25</v>
      </c>
      <c r="AA28" s="24" t="s">
        <v>88</v>
      </c>
      <c r="AB28" s="6" t="s">
        <v>89</v>
      </c>
      <c r="AC28" s="6" t="s">
        <v>101</v>
      </c>
      <c r="AD28" s="6" t="s">
        <v>102</v>
      </c>
      <c r="AE28" s="6" t="s">
        <v>107</v>
      </c>
      <c r="AF28" s="6" t="s">
        <v>106</v>
      </c>
      <c r="AG28" s="6" t="s">
        <v>104</v>
      </c>
      <c r="AH28" s="6" t="s">
        <v>109</v>
      </c>
    </row>
    <row r="29" spans="1:34" ht="62.25" customHeight="1" x14ac:dyDescent="0.25">
      <c r="A29" s="8" t="s">
        <v>26</v>
      </c>
      <c r="B29" s="8" t="s">
        <v>50</v>
      </c>
      <c r="C29" s="8" t="s">
        <v>51</v>
      </c>
      <c r="D29" s="8">
        <v>41</v>
      </c>
      <c r="E29" s="9" t="s">
        <v>29</v>
      </c>
      <c r="F29" s="8">
        <v>9527</v>
      </c>
      <c r="G29" s="9" t="s">
        <v>52</v>
      </c>
      <c r="H29" s="8">
        <v>952710</v>
      </c>
      <c r="I29" s="8">
        <v>10</v>
      </c>
      <c r="J29" s="8">
        <v>952724</v>
      </c>
      <c r="K29" s="8">
        <v>24</v>
      </c>
      <c r="L29" s="8" t="s">
        <v>31</v>
      </c>
      <c r="M29" s="8" t="s">
        <v>31</v>
      </c>
      <c r="N29" s="8" t="s">
        <v>32</v>
      </c>
      <c r="O29" s="8" t="s">
        <v>39</v>
      </c>
      <c r="P29" s="8">
        <v>3699016</v>
      </c>
      <c r="Q29" s="10" t="s">
        <v>40</v>
      </c>
      <c r="R29" s="8">
        <v>2</v>
      </c>
      <c r="S29" s="8">
        <v>10</v>
      </c>
      <c r="T29" s="8">
        <v>1</v>
      </c>
      <c r="U29" s="8">
        <v>1</v>
      </c>
      <c r="V29" s="8" t="s">
        <v>41</v>
      </c>
      <c r="W29" s="9" t="s">
        <v>36</v>
      </c>
      <c r="X29" s="9" t="s">
        <v>37</v>
      </c>
      <c r="Y29" s="23">
        <v>1305000</v>
      </c>
      <c r="Z29" s="26" t="s">
        <v>54</v>
      </c>
      <c r="AA29" s="41"/>
      <c r="AB29" s="41" t="s">
        <v>130</v>
      </c>
      <c r="AC29" s="16"/>
      <c r="AD29" s="16"/>
      <c r="AE29" s="16"/>
      <c r="AF29" s="16"/>
      <c r="AG29" s="16"/>
      <c r="AH29" s="16"/>
    </row>
    <row r="30" spans="1:34" ht="62.25" customHeight="1" x14ac:dyDescent="0.25">
      <c r="A30" s="8" t="s">
        <v>26</v>
      </c>
      <c r="B30" s="8" t="s">
        <v>50</v>
      </c>
      <c r="C30" s="8" t="s">
        <v>51</v>
      </c>
      <c r="D30" s="8">
        <v>41</v>
      </c>
      <c r="E30" s="9" t="s">
        <v>29</v>
      </c>
      <c r="F30" s="8">
        <v>9527</v>
      </c>
      <c r="G30" s="9" t="s">
        <v>52</v>
      </c>
      <c r="H30" s="8">
        <v>952710</v>
      </c>
      <c r="I30" s="8">
        <v>10</v>
      </c>
      <c r="J30" s="8">
        <v>952724</v>
      </c>
      <c r="K30" s="8">
        <v>24</v>
      </c>
      <c r="L30" s="8" t="s">
        <v>31</v>
      </c>
      <c r="M30" s="8" t="s">
        <v>31</v>
      </c>
      <c r="N30" s="8" t="s">
        <v>32</v>
      </c>
      <c r="O30" s="8" t="s">
        <v>39</v>
      </c>
      <c r="P30" s="8">
        <v>3699016</v>
      </c>
      <c r="Q30" s="10" t="s">
        <v>40</v>
      </c>
      <c r="R30" s="8">
        <v>2</v>
      </c>
      <c r="S30" s="8">
        <v>10</v>
      </c>
      <c r="T30" s="8">
        <v>1</v>
      </c>
      <c r="U30" s="8">
        <v>1</v>
      </c>
      <c r="V30" s="8" t="s">
        <v>41</v>
      </c>
      <c r="W30" s="9" t="s">
        <v>36</v>
      </c>
      <c r="X30" s="9" t="s">
        <v>37</v>
      </c>
      <c r="Y30" s="23">
        <v>5000000</v>
      </c>
      <c r="Z30" s="26" t="s">
        <v>55</v>
      </c>
      <c r="AA30" s="41"/>
      <c r="AB30" s="41" t="s">
        <v>130</v>
      </c>
      <c r="AC30" s="16"/>
      <c r="AD30" s="16"/>
      <c r="AE30" s="16"/>
      <c r="AF30" s="16"/>
      <c r="AG30" s="16"/>
      <c r="AH30" s="16"/>
    </row>
    <row r="31" spans="1:34" ht="62.25" customHeight="1" x14ac:dyDescent="0.25">
      <c r="A31" s="8" t="s">
        <v>26</v>
      </c>
      <c r="B31" s="8" t="s">
        <v>50</v>
      </c>
      <c r="C31" s="8" t="s">
        <v>51</v>
      </c>
      <c r="D31" s="8">
        <v>41</v>
      </c>
      <c r="E31" s="9" t="s">
        <v>29</v>
      </c>
      <c r="F31" s="8">
        <v>9527</v>
      </c>
      <c r="G31" s="9" t="s">
        <v>52</v>
      </c>
      <c r="H31" s="8">
        <v>952710</v>
      </c>
      <c r="I31" s="8">
        <v>10</v>
      </c>
      <c r="J31" s="8">
        <v>952724</v>
      </c>
      <c r="K31" s="8">
        <v>24</v>
      </c>
      <c r="L31" s="8" t="s">
        <v>31</v>
      </c>
      <c r="M31" s="8" t="s">
        <v>31</v>
      </c>
      <c r="N31" s="8" t="s">
        <v>32</v>
      </c>
      <c r="O31" s="8" t="s">
        <v>39</v>
      </c>
      <c r="P31" s="8">
        <v>3699016</v>
      </c>
      <c r="Q31" s="10" t="s">
        <v>40</v>
      </c>
      <c r="R31" s="8">
        <v>2</v>
      </c>
      <c r="S31" s="8">
        <v>10</v>
      </c>
      <c r="T31" s="8">
        <v>1</v>
      </c>
      <c r="U31" s="8">
        <v>1</v>
      </c>
      <c r="V31" s="8" t="s">
        <v>41</v>
      </c>
      <c r="W31" s="9" t="s">
        <v>36</v>
      </c>
      <c r="X31" s="9" t="s">
        <v>37</v>
      </c>
      <c r="Y31" s="23">
        <v>1320000</v>
      </c>
      <c r="Z31" s="33" t="s">
        <v>56</v>
      </c>
      <c r="AA31" s="41"/>
      <c r="AB31" s="41" t="s">
        <v>129</v>
      </c>
      <c r="AC31" s="16"/>
      <c r="AD31" s="16"/>
      <c r="AE31" s="16"/>
      <c r="AF31" s="16"/>
      <c r="AG31" s="16"/>
      <c r="AH31" s="16"/>
    </row>
    <row r="32" spans="1:34" ht="62.25" customHeight="1" x14ac:dyDescent="0.25">
      <c r="A32" s="8" t="s">
        <v>26</v>
      </c>
      <c r="B32" s="8" t="s">
        <v>50</v>
      </c>
      <c r="C32" s="8" t="s">
        <v>51</v>
      </c>
      <c r="D32" s="8">
        <v>41</v>
      </c>
      <c r="E32" s="9" t="s">
        <v>29</v>
      </c>
      <c r="F32" s="8">
        <v>9527</v>
      </c>
      <c r="G32" s="9" t="s">
        <v>52</v>
      </c>
      <c r="H32" s="8">
        <v>952710</v>
      </c>
      <c r="I32" s="8">
        <v>10</v>
      </c>
      <c r="J32" s="8">
        <v>952724</v>
      </c>
      <c r="K32" s="8">
        <v>24</v>
      </c>
      <c r="L32" s="8" t="s">
        <v>31</v>
      </c>
      <c r="M32" s="8" t="s">
        <v>31</v>
      </c>
      <c r="N32" s="8" t="s">
        <v>32</v>
      </c>
      <c r="O32" s="8" t="s">
        <v>39</v>
      </c>
      <c r="P32" s="8">
        <v>3699016</v>
      </c>
      <c r="Q32" s="10" t="s">
        <v>40</v>
      </c>
      <c r="R32" s="8">
        <v>2</v>
      </c>
      <c r="S32" s="8">
        <v>10</v>
      </c>
      <c r="T32" s="8">
        <v>1</v>
      </c>
      <c r="U32" s="8">
        <v>1</v>
      </c>
      <c r="V32" s="8" t="s">
        <v>41</v>
      </c>
      <c r="W32" s="9" t="s">
        <v>36</v>
      </c>
      <c r="X32" s="9" t="s">
        <v>37</v>
      </c>
      <c r="Y32" s="23">
        <v>3600000</v>
      </c>
      <c r="Z32" s="33" t="s">
        <v>57</v>
      </c>
      <c r="AA32" s="41"/>
      <c r="AB32" s="41" t="s">
        <v>129</v>
      </c>
      <c r="AC32" s="16"/>
      <c r="AD32" s="16"/>
      <c r="AE32" s="16"/>
      <c r="AF32" s="16"/>
      <c r="AG32" s="16"/>
      <c r="AH32" s="16"/>
    </row>
    <row r="33" spans="1:34" ht="48" customHeight="1" x14ac:dyDescent="0.25">
      <c r="A33" s="8" t="s">
        <v>26</v>
      </c>
      <c r="B33" s="8" t="s">
        <v>50</v>
      </c>
      <c r="C33" s="8" t="s">
        <v>51</v>
      </c>
      <c r="D33" s="8">
        <v>41</v>
      </c>
      <c r="E33" s="9" t="s">
        <v>29</v>
      </c>
      <c r="F33" s="8">
        <v>9527</v>
      </c>
      <c r="G33" s="9" t="s">
        <v>52</v>
      </c>
      <c r="H33" s="8">
        <v>952710</v>
      </c>
      <c r="I33" s="8">
        <v>10</v>
      </c>
      <c r="J33" s="8">
        <v>952724</v>
      </c>
      <c r="K33" s="8">
        <v>24</v>
      </c>
      <c r="L33" s="8" t="s">
        <v>31</v>
      </c>
      <c r="M33" s="8" t="s">
        <v>31</v>
      </c>
      <c r="N33" s="8" t="s">
        <v>32</v>
      </c>
      <c r="O33" s="8" t="s">
        <v>39</v>
      </c>
      <c r="P33" s="8">
        <v>3699016</v>
      </c>
      <c r="Q33" s="10" t="s">
        <v>40</v>
      </c>
      <c r="R33" s="8">
        <v>2</v>
      </c>
      <c r="S33" s="8">
        <v>10</v>
      </c>
      <c r="T33" s="8">
        <v>1</v>
      </c>
      <c r="U33" s="8">
        <v>1</v>
      </c>
      <c r="V33" s="8" t="s">
        <v>41</v>
      </c>
      <c r="W33" s="9" t="s">
        <v>36</v>
      </c>
      <c r="X33" s="9" t="s">
        <v>37</v>
      </c>
      <c r="Y33" s="23">
        <v>9720000</v>
      </c>
      <c r="Z33" s="26" t="s">
        <v>42</v>
      </c>
      <c r="AA33" s="41"/>
      <c r="AB33" s="41" t="s">
        <v>130</v>
      </c>
      <c r="AC33" s="16"/>
      <c r="AD33" s="16"/>
      <c r="AE33" s="16"/>
      <c r="AF33" s="16"/>
      <c r="AG33" s="16"/>
      <c r="AH33" s="16"/>
    </row>
    <row r="34" spans="1:34" ht="48" customHeight="1" x14ac:dyDescent="0.25">
      <c r="A34" s="8" t="s">
        <v>26</v>
      </c>
      <c r="B34" s="8" t="s">
        <v>50</v>
      </c>
      <c r="C34" s="8" t="s">
        <v>51</v>
      </c>
      <c r="D34" s="8">
        <v>41</v>
      </c>
      <c r="E34" s="9" t="s">
        <v>29</v>
      </c>
      <c r="F34" s="8">
        <v>9527</v>
      </c>
      <c r="G34" s="9" t="s">
        <v>52</v>
      </c>
      <c r="H34" s="8">
        <v>952710</v>
      </c>
      <c r="I34" s="8">
        <v>10</v>
      </c>
      <c r="J34" s="8">
        <v>952724</v>
      </c>
      <c r="K34" s="8">
        <v>24</v>
      </c>
      <c r="L34" s="8" t="s">
        <v>31</v>
      </c>
      <c r="M34" s="8" t="s">
        <v>31</v>
      </c>
      <c r="N34" s="8" t="s">
        <v>32</v>
      </c>
      <c r="O34" s="8" t="s">
        <v>39</v>
      </c>
      <c r="P34" s="8">
        <v>3699016</v>
      </c>
      <c r="Q34" s="10" t="s">
        <v>40</v>
      </c>
      <c r="R34" s="8">
        <v>2</v>
      </c>
      <c r="S34" s="8">
        <v>10</v>
      </c>
      <c r="T34" s="8">
        <v>1</v>
      </c>
      <c r="U34" s="8">
        <v>1</v>
      </c>
      <c r="V34" s="8" t="s">
        <v>41</v>
      </c>
      <c r="W34" s="9" t="s">
        <v>36</v>
      </c>
      <c r="X34" s="9" t="s">
        <v>37</v>
      </c>
      <c r="Y34" s="23">
        <v>22200000</v>
      </c>
      <c r="Z34" s="33" t="s">
        <v>58</v>
      </c>
      <c r="AA34" s="41"/>
      <c r="AB34" s="41" t="s">
        <v>129</v>
      </c>
      <c r="AC34" s="16"/>
      <c r="AD34" s="16"/>
      <c r="AE34" s="16"/>
      <c r="AF34" s="16"/>
      <c r="AG34" s="16"/>
      <c r="AH34" s="16"/>
    </row>
    <row r="35" spans="1:34" ht="48" customHeight="1" x14ac:dyDescent="0.25">
      <c r="A35" s="8" t="s">
        <v>26</v>
      </c>
      <c r="B35" s="8" t="s">
        <v>50</v>
      </c>
      <c r="C35" s="8" t="s">
        <v>51</v>
      </c>
      <c r="D35" s="8">
        <v>41</v>
      </c>
      <c r="E35" s="9" t="s">
        <v>29</v>
      </c>
      <c r="F35" s="8">
        <v>9527</v>
      </c>
      <c r="G35" s="9" t="s">
        <v>52</v>
      </c>
      <c r="H35" s="8">
        <v>952710</v>
      </c>
      <c r="I35" s="8">
        <v>10</v>
      </c>
      <c r="J35" s="8">
        <v>952724</v>
      </c>
      <c r="K35" s="8">
        <v>24</v>
      </c>
      <c r="L35" s="8" t="s">
        <v>31</v>
      </c>
      <c r="M35" s="8" t="s">
        <v>31</v>
      </c>
      <c r="N35" s="8" t="s">
        <v>32</v>
      </c>
      <c r="O35" s="8" t="s">
        <v>39</v>
      </c>
      <c r="P35" s="8">
        <v>3699016</v>
      </c>
      <c r="Q35" s="10" t="s">
        <v>40</v>
      </c>
      <c r="R35" s="8">
        <v>2</v>
      </c>
      <c r="S35" s="8">
        <v>10</v>
      </c>
      <c r="T35" s="8">
        <v>1</v>
      </c>
      <c r="U35" s="8">
        <v>1</v>
      </c>
      <c r="V35" s="8" t="s">
        <v>41</v>
      </c>
      <c r="W35" s="9" t="s">
        <v>36</v>
      </c>
      <c r="X35" s="9" t="s">
        <v>37</v>
      </c>
      <c r="Y35" s="23">
        <v>8400000</v>
      </c>
      <c r="Z35" s="32" t="s">
        <v>59</v>
      </c>
      <c r="AA35" s="41"/>
      <c r="AB35" s="41" t="s">
        <v>130</v>
      </c>
      <c r="AC35" s="16"/>
      <c r="AD35" s="16"/>
      <c r="AE35" s="16"/>
      <c r="AF35" s="16"/>
      <c r="AG35" s="16"/>
      <c r="AH35" s="16"/>
    </row>
    <row r="36" spans="1:34" ht="48" customHeight="1" x14ac:dyDescent="0.25">
      <c r="A36" s="8" t="s">
        <v>26</v>
      </c>
      <c r="B36" s="8" t="s">
        <v>50</v>
      </c>
      <c r="C36" s="8" t="s">
        <v>51</v>
      </c>
      <c r="D36" s="8">
        <v>41</v>
      </c>
      <c r="E36" s="9" t="s">
        <v>29</v>
      </c>
      <c r="F36" s="8">
        <v>9527</v>
      </c>
      <c r="G36" s="9" t="s">
        <v>52</v>
      </c>
      <c r="H36" s="8">
        <v>952710</v>
      </c>
      <c r="I36" s="8">
        <v>10</v>
      </c>
      <c r="J36" s="8">
        <v>952724</v>
      </c>
      <c r="K36" s="8">
        <v>24</v>
      </c>
      <c r="L36" s="8" t="s">
        <v>31</v>
      </c>
      <c r="M36" s="8" t="s">
        <v>31</v>
      </c>
      <c r="N36" s="8" t="s">
        <v>32</v>
      </c>
      <c r="O36" s="8" t="s">
        <v>39</v>
      </c>
      <c r="P36" s="8">
        <v>3699016</v>
      </c>
      <c r="Q36" s="10" t="s">
        <v>40</v>
      </c>
      <c r="R36" s="8">
        <v>2</v>
      </c>
      <c r="S36" s="8">
        <v>10</v>
      </c>
      <c r="T36" s="8">
        <v>1</v>
      </c>
      <c r="U36" s="8">
        <v>1</v>
      </c>
      <c r="V36" s="8" t="s">
        <v>41</v>
      </c>
      <c r="W36" s="9" t="s">
        <v>36</v>
      </c>
      <c r="X36" s="9" t="s">
        <v>37</v>
      </c>
      <c r="Y36" s="23">
        <v>97748800</v>
      </c>
      <c r="Z36" s="27" t="s">
        <v>60</v>
      </c>
      <c r="AA36" s="41"/>
      <c r="AB36" s="41" t="s">
        <v>130</v>
      </c>
      <c r="AC36" s="16"/>
      <c r="AD36" s="16"/>
      <c r="AE36" s="16"/>
      <c r="AF36" s="16"/>
      <c r="AG36" s="16"/>
      <c r="AH36" s="16"/>
    </row>
    <row r="37" spans="1:34" ht="48" customHeight="1" x14ac:dyDescent="0.25">
      <c r="A37" s="8" t="s">
        <v>26</v>
      </c>
      <c r="B37" s="8" t="s">
        <v>50</v>
      </c>
      <c r="C37" s="8" t="s">
        <v>51</v>
      </c>
      <c r="D37" s="8">
        <v>41</v>
      </c>
      <c r="E37" s="9" t="s">
        <v>29</v>
      </c>
      <c r="F37" s="8">
        <v>9527</v>
      </c>
      <c r="G37" s="9" t="s">
        <v>52</v>
      </c>
      <c r="H37" s="8">
        <v>952710</v>
      </c>
      <c r="I37" s="8">
        <v>10</v>
      </c>
      <c r="J37" s="8">
        <v>952724</v>
      </c>
      <c r="K37" s="8">
        <v>24</v>
      </c>
      <c r="L37" s="8" t="s">
        <v>31</v>
      </c>
      <c r="M37" s="8" t="s">
        <v>31</v>
      </c>
      <c r="N37" s="8" t="s">
        <v>32</v>
      </c>
      <c r="O37" s="8" t="s">
        <v>39</v>
      </c>
      <c r="P37" s="8">
        <v>3699016</v>
      </c>
      <c r="Q37" s="10" t="s">
        <v>40</v>
      </c>
      <c r="R37" s="8">
        <v>2</v>
      </c>
      <c r="S37" s="8">
        <v>10</v>
      </c>
      <c r="T37" s="8">
        <v>1</v>
      </c>
      <c r="U37" s="8">
        <v>1</v>
      </c>
      <c r="V37" s="8" t="s">
        <v>41</v>
      </c>
      <c r="W37" s="9" t="s">
        <v>36</v>
      </c>
      <c r="X37" s="9" t="s">
        <v>37</v>
      </c>
      <c r="Y37" s="23">
        <v>8000000</v>
      </c>
      <c r="Z37" s="33" t="s">
        <v>61</v>
      </c>
      <c r="AA37" s="41"/>
      <c r="AB37" s="41" t="s">
        <v>129</v>
      </c>
      <c r="AC37" s="16"/>
      <c r="AD37" s="16"/>
      <c r="AE37" s="16"/>
      <c r="AF37" s="16"/>
      <c r="AG37" s="16"/>
      <c r="AH37" s="16"/>
    </row>
    <row r="38" spans="1:34" ht="48" customHeight="1" x14ac:dyDescent="0.25">
      <c r="A38" s="8" t="s">
        <v>26</v>
      </c>
      <c r="B38" s="8" t="s">
        <v>50</v>
      </c>
      <c r="C38" s="8" t="s">
        <v>51</v>
      </c>
      <c r="D38" s="8">
        <v>41</v>
      </c>
      <c r="E38" s="9" t="s">
        <v>29</v>
      </c>
      <c r="F38" s="8">
        <v>9527</v>
      </c>
      <c r="G38" s="9" t="s">
        <v>52</v>
      </c>
      <c r="H38" s="8">
        <v>952710</v>
      </c>
      <c r="I38" s="8">
        <v>10</v>
      </c>
      <c r="J38" s="8">
        <v>952724</v>
      </c>
      <c r="K38" s="8">
        <v>24</v>
      </c>
      <c r="L38" s="8" t="s">
        <v>31</v>
      </c>
      <c r="M38" s="8" t="s">
        <v>31</v>
      </c>
      <c r="N38" s="8" t="s">
        <v>32</v>
      </c>
      <c r="O38" s="8" t="s">
        <v>39</v>
      </c>
      <c r="P38" s="8">
        <v>3699016</v>
      </c>
      <c r="Q38" s="10" t="s">
        <v>40</v>
      </c>
      <c r="R38" s="8">
        <v>2</v>
      </c>
      <c r="S38" s="8">
        <v>10</v>
      </c>
      <c r="T38" s="8">
        <v>1</v>
      </c>
      <c r="U38" s="8">
        <v>1</v>
      </c>
      <c r="V38" s="8" t="s">
        <v>41</v>
      </c>
      <c r="W38" s="9" t="s">
        <v>36</v>
      </c>
      <c r="X38" s="9" t="s">
        <v>37</v>
      </c>
      <c r="Y38" s="23">
        <v>4000000</v>
      </c>
      <c r="Z38" s="29" t="s">
        <v>45</v>
      </c>
      <c r="AA38" s="41"/>
      <c r="AB38" s="41" t="s">
        <v>130</v>
      </c>
      <c r="AC38" s="16"/>
      <c r="AD38" s="16"/>
      <c r="AE38" s="16"/>
      <c r="AF38" s="16"/>
      <c r="AG38" s="16"/>
      <c r="AH38" s="16"/>
    </row>
    <row r="39" spans="1:34" ht="49.5" customHeight="1" x14ac:dyDescent="0.25">
      <c r="A39" s="8" t="s">
        <v>26</v>
      </c>
      <c r="B39" s="8" t="s">
        <v>50</v>
      </c>
      <c r="C39" s="8" t="s">
        <v>51</v>
      </c>
      <c r="D39" s="8">
        <v>41</v>
      </c>
      <c r="E39" s="9" t="s">
        <v>29</v>
      </c>
      <c r="F39" s="8">
        <v>9527</v>
      </c>
      <c r="G39" s="9" t="s">
        <v>52</v>
      </c>
      <c r="H39" s="8">
        <v>952710</v>
      </c>
      <c r="I39" s="8">
        <v>10</v>
      </c>
      <c r="J39" s="8">
        <v>952724</v>
      </c>
      <c r="K39" s="8">
        <v>24</v>
      </c>
      <c r="L39" s="8" t="s">
        <v>31</v>
      </c>
      <c r="M39" s="8" t="s">
        <v>31</v>
      </c>
      <c r="N39" s="8" t="s">
        <v>32</v>
      </c>
      <c r="O39" s="8" t="s">
        <v>39</v>
      </c>
      <c r="P39" s="8">
        <v>3699016</v>
      </c>
      <c r="Q39" s="10" t="s">
        <v>40</v>
      </c>
      <c r="R39" s="8">
        <v>2</v>
      </c>
      <c r="S39" s="8">
        <v>10</v>
      </c>
      <c r="T39" s="8">
        <v>1</v>
      </c>
      <c r="U39" s="8">
        <v>1</v>
      </c>
      <c r="V39" s="8" t="s">
        <v>41</v>
      </c>
      <c r="W39" s="9" t="s">
        <v>36</v>
      </c>
      <c r="X39" s="9" t="s">
        <v>37</v>
      </c>
      <c r="Y39" s="23">
        <v>2000000</v>
      </c>
      <c r="Z39" s="29" t="s">
        <v>62</v>
      </c>
      <c r="AA39" s="41"/>
      <c r="AB39" s="45" t="s">
        <v>131</v>
      </c>
      <c r="AC39" s="16"/>
      <c r="AD39" s="16"/>
      <c r="AE39" s="16"/>
      <c r="AF39" s="16"/>
      <c r="AG39" s="16"/>
      <c r="AH39" s="16"/>
    </row>
    <row r="40" spans="1:34" ht="62.25" customHeight="1" x14ac:dyDescent="0.25">
      <c r="A40" s="8" t="s">
        <v>26</v>
      </c>
      <c r="B40" s="8" t="s">
        <v>50</v>
      </c>
      <c r="C40" s="8" t="s">
        <v>51</v>
      </c>
      <c r="D40" s="8">
        <v>41</v>
      </c>
      <c r="E40" s="9" t="s">
        <v>29</v>
      </c>
      <c r="F40" s="8">
        <v>9527</v>
      </c>
      <c r="G40" s="9" t="s">
        <v>52</v>
      </c>
      <c r="H40" s="8">
        <v>952710</v>
      </c>
      <c r="I40" s="8">
        <v>10</v>
      </c>
      <c r="J40" s="8">
        <v>952724</v>
      </c>
      <c r="K40" s="8">
        <v>24</v>
      </c>
      <c r="L40" s="8" t="s">
        <v>31</v>
      </c>
      <c r="M40" s="8" t="s">
        <v>31</v>
      </c>
      <c r="N40" s="8" t="s">
        <v>32</v>
      </c>
      <c r="O40" s="8" t="s">
        <v>39</v>
      </c>
      <c r="P40" s="8">
        <v>3699016</v>
      </c>
      <c r="Q40" s="10" t="s">
        <v>40</v>
      </c>
      <c r="R40" s="8">
        <v>2</v>
      </c>
      <c r="S40" s="8">
        <v>10</v>
      </c>
      <c r="T40" s="8">
        <v>1</v>
      </c>
      <c r="U40" s="8">
        <v>1</v>
      </c>
      <c r="V40" s="8" t="s">
        <v>41</v>
      </c>
      <c r="W40" s="9" t="s">
        <v>36</v>
      </c>
      <c r="X40" s="9" t="s">
        <v>37</v>
      </c>
      <c r="Y40" s="23">
        <v>8000000</v>
      </c>
      <c r="Z40" s="29" t="s">
        <v>63</v>
      </c>
      <c r="AA40" s="41"/>
      <c r="AB40" s="41" t="s">
        <v>130</v>
      </c>
      <c r="AC40" s="16"/>
      <c r="AD40" s="16"/>
      <c r="AE40" s="16"/>
      <c r="AF40" s="16"/>
      <c r="AG40" s="16"/>
      <c r="AH40" s="16"/>
    </row>
    <row r="41" spans="1:34" ht="48.75" customHeight="1" x14ac:dyDescent="0.25">
      <c r="A41" s="8" t="s">
        <v>26</v>
      </c>
      <c r="B41" s="8" t="s">
        <v>50</v>
      </c>
      <c r="C41" s="8" t="s">
        <v>51</v>
      </c>
      <c r="D41" s="8">
        <v>41</v>
      </c>
      <c r="E41" s="9" t="s">
        <v>29</v>
      </c>
      <c r="F41" s="8">
        <v>9527</v>
      </c>
      <c r="G41" s="9" t="s">
        <v>52</v>
      </c>
      <c r="H41" s="8">
        <v>952710</v>
      </c>
      <c r="I41" s="8">
        <v>10</v>
      </c>
      <c r="J41" s="8">
        <v>952724</v>
      </c>
      <c r="K41" s="8">
        <v>24</v>
      </c>
      <c r="L41" s="8" t="s">
        <v>31</v>
      </c>
      <c r="M41" s="8" t="s">
        <v>31</v>
      </c>
      <c r="N41" s="8" t="s">
        <v>32</v>
      </c>
      <c r="O41" s="8" t="s">
        <v>39</v>
      </c>
      <c r="P41" s="8">
        <v>3699016</v>
      </c>
      <c r="Q41" s="10" t="s">
        <v>40</v>
      </c>
      <c r="R41" s="8">
        <v>2</v>
      </c>
      <c r="S41" s="8">
        <v>10</v>
      </c>
      <c r="T41" s="8">
        <v>1</v>
      </c>
      <c r="U41" s="8">
        <v>1</v>
      </c>
      <c r="V41" s="8" t="s">
        <v>41</v>
      </c>
      <c r="W41" s="9" t="s">
        <v>36</v>
      </c>
      <c r="X41" s="9" t="s">
        <v>37</v>
      </c>
      <c r="Y41" s="23">
        <v>6090000</v>
      </c>
      <c r="Z41" s="33" t="s">
        <v>64</v>
      </c>
      <c r="AA41" s="41"/>
      <c r="AB41" s="93" t="s">
        <v>132</v>
      </c>
      <c r="AC41" s="16"/>
      <c r="AD41" s="16"/>
      <c r="AE41" s="16"/>
      <c r="AF41" s="16"/>
      <c r="AG41" s="16"/>
      <c r="AH41" s="16"/>
    </row>
    <row r="42" spans="1:34" ht="62.25" customHeight="1" x14ac:dyDescent="0.25">
      <c r="A42" s="8" t="s">
        <v>26</v>
      </c>
      <c r="B42" s="8" t="s">
        <v>50</v>
      </c>
      <c r="C42" s="8" t="s">
        <v>51</v>
      </c>
      <c r="D42" s="8">
        <v>41</v>
      </c>
      <c r="E42" s="9" t="s">
        <v>29</v>
      </c>
      <c r="F42" s="8">
        <v>9527</v>
      </c>
      <c r="G42" s="9" t="s">
        <v>52</v>
      </c>
      <c r="H42" s="8">
        <v>952710</v>
      </c>
      <c r="I42" s="8">
        <v>10</v>
      </c>
      <c r="J42" s="8">
        <v>952724</v>
      </c>
      <c r="K42" s="8">
        <v>24</v>
      </c>
      <c r="L42" s="8" t="s">
        <v>31</v>
      </c>
      <c r="M42" s="8" t="s">
        <v>31</v>
      </c>
      <c r="N42" s="8" t="s">
        <v>32</v>
      </c>
      <c r="O42" s="8" t="s">
        <v>39</v>
      </c>
      <c r="P42" s="8">
        <v>3699016</v>
      </c>
      <c r="Q42" s="10" t="s">
        <v>40</v>
      </c>
      <c r="R42" s="8">
        <v>2</v>
      </c>
      <c r="S42" s="8">
        <v>10</v>
      </c>
      <c r="T42" s="8">
        <v>1</v>
      </c>
      <c r="U42" s="8">
        <v>1</v>
      </c>
      <c r="V42" s="8" t="s">
        <v>41</v>
      </c>
      <c r="W42" s="9" t="s">
        <v>36</v>
      </c>
      <c r="X42" s="9" t="s">
        <v>37</v>
      </c>
      <c r="Y42" s="23">
        <v>5250000</v>
      </c>
      <c r="Z42" s="33" t="s">
        <v>65</v>
      </c>
      <c r="AA42" s="41"/>
      <c r="AB42" s="93"/>
      <c r="AC42" s="16"/>
      <c r="AD42" s="16"/>
      <c r="AE42" s="16"/>
      <c r="AF42" s="16"/>
      <c r="AG42" s="16"/>
      <c r="AH42" s="16"/>
    </row>
    <row r="43" spans="1:34" ht="73.5" customHeight="1" x14ac:dyDescent="0.25">
      <c r="A43" s="8" t="s">
        <v>26</v>
      </c>
      <c r="B43" s="8" t="s">
        <v>50</v>
      </c>
      <c r="C43" s="8" t="s">
        <v>51</v>
      </c>
      <c r="D43" s="8">
        <v>41</v>
      </c>
      <c r="E43" s="9" t="s">
        <v>29</v>
      </c>
      <c r="F43" s="8">
        <v>9527</v>
      </c>
      <c r="G43" s="9" t="s">
        <v>52</v>
      </c>
      <c r="H43" s="8">
        <v>952710</v>
      </c>
      <c r="I43" s="8">
        <v>10</v>
      </c>
      <c r="J43" s="8">
        <v>952724</v>
      </c>
      <c r="K43" s="8">
        <v>24</v>
      </c>
      <c r="L43" s="8" t="s">
        <v>31</v>
      </c>
      <c r="M43" s="8" t="s">
        <v>31</v>
      </c>
      <c r="N43" s="8" t="s">
        <v>32</v>
      </c>
      <c r="O43" s="8" t="s">
        <v>39</v>
      </c>
      <c r="P43" s="8">
        <v>3699016</v>
      </c>
      <c r="Q43" s="10" t="s">
        <v>40</v>
      </c>
      <c r="R43" s="8">
        <v>2</v>
      </c>
      <c r="S43" s="8">
        <v>10</v>
      </c>
      <c r="T43" s="8">
        <v>1</v>
      </c>
      <c r="U43" s="8">
        <v>1</v>
      </c>
      <c r="V43" s="8" t="s">
        <v>41</v>
      </c>
      <c r="W43" s="9" t="s">
        <v>36</v>
      </c>
      <c r="X43" s="9" t="s">
        <v>37</v>
      </c>
      <c r="Y43" s="23">
        <v>7350000</v>
      </c>
      <c r="Z43" s="33" t="s">
        <v>66</v>
      </c>
      <c r="AA43" s="41"/>
      <c r="AB43" s="93"/>
      <c r="AC43" s="16"/>
      <c r="AD43" s="16"/>
      <c r="AE43" s="16"/>
      <c r="AF43" s="16"/>
      <c r="AG43" s="16"/>
      <c r="AH43" s="16"/>
    </row>
    <row r="44" spans="1:34" ht="51" customHeight="1" x14ac:dyDescent="0.25">
      <c r="A44" s="8" t="s">
        <v>26</v>
      </c>
      <c r="B44" s="8" t="s">
        <v>50</v>
      </c>
      <c r="C44" s="8" t="s">
        <v>51</v>
      </c>
      <c r="D44" s="8">
        <v>41</v>
      </c>
      <c r="E44" s="9" t="s">
        <v>29</v>
      </c>
      <c r="F44" s="8">
        <v>9527</v>
      </c>
      <c r="G44" s="9" t="s">
        <v>52</v>
      </c>
      <c r="H44" s="8">
        <v>952710</v>
      </c>
      <c r="I44" s="8">
        <v>10</v>
      </c>
      <c r="J44" s="8">
        <v>952724</v>
      </c>
      <c r="K44" s="8">
        <v>24</v>
      </c>
      <c r="L44" s="8" t="s">
        <v>31</v>
      </c>
      <c r="M44" s="8" t="s">
        <v>31</v>
      </c>
      <c r="N44" s="8" t="s">
        <v>32</v>
      </c>
      <c r="O44" s="8" t="s">
        <v>39</v>
      </c>
      <c r="P44" s="8">
        <v>3699016</v>
      </c>
      <c r="Q44" s="10" t="s">
        <v>40</v>
      </c>
      <c r="R44" s="8">
        <v>2</v>
      </c>
      <c r="S44" s="8">
        <v>10</v>
      </c>
      <c r="T44" s="8">
        <v>1</v>
      </c>
      <c r="U44" s="8">
        <v>1</v>
      </c>
      <c r="V44" s="8" t="s">
        <v>41</v>
      </c>
      <c r="W44" s="9" t="s">
        <v>36</v>
      </c>
      <c r="X44" s="9" t="s">
        <v>37</v>
      </c>
      <c r="Y44" s="23">
        <v>22500000</v>
      </c>
      <c r="Z44" s="33" t="s">
        <v>67</v>
      </c>
      <c r="AA44" s="41"/>
      <c r="AB44" s="93"/>
      <c r="AC44" s="16"/>
      <c r="AD44" s="16"/>
      <c r="AE44" s="16"/>
      <c r="AF44" s="16"/>
      <c r="AG44" s="16"/>
      <c r="AH44" s="16"/>
    </row>
    <row r="45" spans="1:34" ht="105.75" customHeight="1" x14ac:dyDescent="0.25">
      <c r="A45" s="8" t="s">
        <v>26</v>
      </c>
      <c r="B45" s="8" t="s">
        <v>50</v>
      </c>
      <c r="C45" s="8" t="s">
        <v>51</v>
      </c>
      <c r="D45" s="8">
        <v>41</v>
      </c>
      <c r="E45" s="9" t="s">
        <v>29</v>
      </c>
      <c r="F45" s="8">
        <v>9527</v>
      </c>
      <c r="G45" s="9" t="s">
        <v>52</v>
      </c>
      <c r="H45" s="8">
        <v>952710</v>
      </c>
      <c r="I45" s="8">
        <v>10</v>
      </c>
      <c r="J45" s="8">
        <v>952724</v>
      </c>
      <c r="K45" s="8">
        <v>24</v>
      </c>
      <c r="L45" s="8" t="s">
        <v>31</v>
      </c>
      <c r="M45" s="8" t="s">
        <v>31</v>
      </c>
      <c r="N45" s="8" t="s">
        <v>32</v>
      </c>
      <c r="O45" s="8" t="s">
        <v>39</v>
      </c>
      <c r="P45" s="8">
        <v>3699016</v>
      </c>
      <c r="Q45" s="10" t="s">
        <v>40</v>
      </c>
      <c r="R45" s="8">
        <v>2</v>
      </c>
      <c r="S45" s="8">
        <v>10</v>
      </c>
      <c r="T45" s="8">
        <v>1</v>
      </c>
      <c r="U45" s="8">
        <v>1</v>
      </c>
      <c r="V45" s="8" t="s">
        <v>41</v>
      </c>
      <c r="W45" s="9" t="s">
        <v>36</v>
      </c>
      <c r="X45" s="9" t="s">
        <v>37</v>
      </c>
      <c r="Y45" s="11">
        <v>227500000</v>
      </c>
      <c r="Z45" s="12" t="s">
        <v>68</v>
      </c>
      <c r="AA45" s="41"/>
      <c r="AB45" s="16" t="s">
        <v>133</v>
      </c>
      <c r="AC45" s="16"/>
      <c r="AD45" s="16"/>
      <c r="AE45" s="16"/>
      <c r="AF45" s="16"/>
      <c r="AG45" s="16"/>
      <c r="AH45" s="16"/>
    </row>
    <row r="46" spans="1:34" ht="59.25" customHeight="1" x14ac:dyDescent="0.25">
      <c r="A46" s="8" t="s">
        <v>26</v>
      </c>
      <c r="B46" s="8" t="s">
        <v>50</v>
      </c>
      <c r="C46" s="8" t="s">
        <v>51</v>
      </c>
      <c r="D46" s="8">
        <v>41</v>
      </c>
      <c r="E46" s="9" t="s">
        <v>29</v>
      </c>
      <c r="F46" s="8">
        <v>9527</v>
      </c>
      <c r="G46" s="9" t="s">
        <v>52</v>
      </c>
      <c r="H46" s="8">
        <v>952710</v>
      </c>
      <c r="I46" s="8">
        <v>10</v>
      </c>
      <c r="J46" s="8">
        <v>952724</v>
      </c>
      <c r="K46" s="8">
        <v>24</v>
      </c>
      <c r="L46" s="8" t="s">
        <v>31</v>
      </c>
      <c r="M46" s="8" t="s">
        <v>31</v>
      </c>
      <c r="N46" s="8" t="s">
        <v>32</v>
      </c>
      <c r="O46" s="8" t="s">
        <v>39</v>
      </c>
      <c r="P46" s="8">
        <v>3699016</v>
      </c>
      <c r="Q46" s="10" t="s">
        <v>40</v>
      </c>
      <c r="R46" s="8">
        <v>2</v>
      </c>
      <c r="S46" s="8">
        <v>10</v>
      </c>
      <c r="T46" s="8">
        <v>1</v>
      </c>
      <c r="U46" s="8">
        <v>1</v>
      </c>
      <c r="V46" s="8" t="s">
        <v>41</v>
      </c>
      <c r="W46" s="9" t="s">
        <v>36</v>
      </c>
      <c r="X46" s="9" t="s">
        <v>37</v>
      </c>
      <c r="Y46" s="34">
        <v>1300000</v>
      </c>
      <c r="Z46" s="35" t="s">
        <v>69</v>
      </c>
      <c r="AA46" s="41"/>
      <c r="AB46" s="41" t="s">
        <v>130</v>
      </c>
      <c r="AC46" s="16"/>
      <c r="AD46" s="16"/>
      <c r="AE46" s="16"/>
      <c r="AF46" s="16"/>
      <c r="AG46" s="16"/>
      <c r="AH46" s="16"/>
    </row>
    <row r="47" spans="1:34" ht="150" x14ac:dyDescent="0.25">
      <c r="A47" s="8" t="s">
        <v>26</v>
      </c>
      <c r="B47" s="8" t="s">
        <v>50</v>
      </c>
      <c r="C47" s="8" t="s">
        <v>51</v>
      </c>
      <c r="D47" s="8">
        <v>41</v>
      </c>
      <c r="E47" s="9" t="s">
        <v>29</v>
      </c>
      <c r="F47" s="8">
        <v>9527</v>
      </c>
      <c r="G47" s="9" t="s">
        <v>52</v>
      </c>
      <c r="H47" s="8">
        <v>952710</v>
      </c>
      <c r="I47" s="8">
        <v>10</v>
      </c>
      <c r="J47" s="8">
        <v>952724</v>
      </c>
      <c r="K47" s="8">
        <v>24</v>
      </c>
      <c r="L47" s="8" t="s">
        <v>31</v>
      </c>
      <c r="M47" s="8" t="s">
        <v>31</v>
      </c>
      <c r="N47" s="8" t="s">
        <v>32</v>
      </c>
      <c r="O47" s="8" t="s">
        <v>39</v>
      </c>
      <c r="P47" s="8">
        <v>3699016</v>
      </c>
      <c r="Q47" s="10" t="s">
        <v>40</v>
      </c>
      <c r="R47" s="8">
        <v>2</v>
      </c>
      <c r="S47" s="8">
        <v>10</v>
      </c>
      <c r="T47" s="8">
        <v>1</v>
      </c>
      <c r="U47" s="8">
        <v>1</v>
      </c>
      <c r="V47" s="8" t="s">
        <v>41</v>
      </c>
      <c r="W47" s="9" t="s">
        <v>36</v>
      </c>
      <c r="X47" s="9" t="s">
        <v>37</v>
      </c>
      <c r="Y47" s="34">
        <v>2250000</v>
      </c>
      <c r="Z47" s="35" t="s">
        <v>70</v>
      </c>
      <c r="AA47" s="41"/>
      <c r="AB47" s="41" t="s">
        <v>130</v>
      </c>
      <c r="AC47" s="16"/>
      <c r="AD47" s="16"/>
      <c r="AE47" s="16"/>
      <c r="AF47" s="16"/>
      <c r="AG47" s="16"/>
      <c r="AH47" s="16"/>
    </row>
    <row r="48" spans="1:34" ht="59.25" customHeight="1" x14ac:dyDescent="0.25">
      <c r="A48" s="8" t="s">
        <v>26</v>
      </c>
      <c r="B48" s="8" t="s">
        <v>50</v>
      </c>
      <c r="C48" s="8" t="s">
        <v>51</v>
      </c>
      <c r="D48" s="8">
        <v>41</v>
      </c>
      <c r="E48" s="9" t="s">
        <v>29</v>
      </c>
      <c r="F48" s="8">
        <v>9527</v>
      </c>
      <c r="G48" s="9" t="s">
        <v>52</v>
      </c>
      <c r="H48" s="8">
        <v>952710</v>
      </c>
      <c r="I48" s="8">
        <v>10</v>
      </c>
      <c r="J48" s="8">
        <v>952724</v>
      </c>
      <c r="K48" s="8">
        <v>24</v>
      </c>
      <c r="L48" s="8" t="s">
        <v>31</v>
      </c>
      <c r="M48" s="8" t="s">
        <v>31</v>
      </c>
      <c r="N48" s="8" t="s">
        <v>32</v>
      </c>
      <c r="O48" s="8" t="s">
        <v>39</v>
      </c>
      <c r="P48" s="8">
        <v>3699016</v>
      </c>
      <c r="Q48" s="10" t="s">
        <v>40</v>
      </c>
      <c r="R48" s="8">
        <v>2</v>
      </c>
      <c r="S48" s="8">
        <v>10</v>
      </c>
      <c r="T48" s="8">
        <v>1</v>
      </c>
      <c r="U48" s="8">
        <v>1</v>
      </c>
      <c r="V48" s="8" t="s">
        <v>41</v>
      </c>
      <c r="W48" s="9" t="s">
        <v>36</v>
      </c>
      <c r="X48" s="9" t="s">
        <v>37</v>
      </c>
      <c r="Y48" s="34">
        <v>1500000</v>
      </c>
      <c r="Z48" s="35" t="s">
        <v>49</v>
      </c>
      <c r="AA48" s="41"/>
      <c r="AB48" s="41" t="s">
        <v>130</v>
      </c>
      <c r="AC48" s="16"/>
      <c r="AD48" s="16"/>
      <c r="AE48" s="16"/>
      <c r="AF48" s="16"/>
      <c r="AG48" s="16"/>
      <c r="AH48" s="16"/>
    </row>
    <row r="49" spans="1:34" ht="54" customHeight="1" x14ac:dyDescent="0.25">
      <c r="A49" s="8" t="s">
        <v>26</v>
      </c>
      <c r="B49" s="8" t="s">
        <v>50</v>
      </c>
      <c r="C49" s="8" t="s">
        <v>51</v>
      </c>
      <c r="D49" s="8">
        <v>41</v>
      </c>
      <c r="E49" s="9" t="s">
        <v>29</v>
      </c>
      <c r="F49" s="8">
        <v>9527</v>
      </c>
      <c r="G49" s="9" t="s">
        <v>52</v>
      </c>
      <c r="H49" s="8">
        <v>952710</v>
      </c>
      <c r="I49" s="8">
        <v>10</v>
      </c>
      <c r="J49" s="8">
        <v>952724</v>
      </c>
      <c r="K49" s="8">
        <v>24</v>
      </c>
      <c r="L49" s="8" t="s">
        <v>31</v>
      </c>
      <c r="M49" s="8" t="s">
        <v>31</v>
      </c>
      <c r="N49" s="8" t="s">
        <v>32</v>
      </c>
      <c r="O49" s="8" t="s">
        <v>39</v>
      </c>
      <c r="P49" s="8">
        <v>3699016</v>
      </c>
      <c r="Q49" s="10" t="s">
        <v>40</v>
      </c>
      <c r="R49" s="8">
        <v>2</v>
      </c>
      <c r="S49" s="8">
        <v>10</v>
      </c>
      <c r="T49" s="8">
        <v>1</v>
      </c>
      <c r="U49" s="8">
        <v>1</v>
      </c>
      <c r="V49" s="8" t="s">
        <v>41</v>
      </c>
      <c r="W49" s="9" t="s">
        <v>36</v>
      </c>
      <c r="X49" s="9" t="s">
        <v>37</v>
      </c>
      <c r="Y49" s="34">
        <v>800000</v>
      </c>
      <c r="Z49" s="35" t="s">
        <v>71</v>
      </c>
      <c r="AA49" s="41"/>
      <c r="AB49" s="41" t="s">
        <v>130</v>
      </c>
      <c r="AC49" s="16"/>
      <c r="AD49" s="16"/>
      <c r="AE49" s="16"/>
      <c r="AF49" s="16"/>
      <c r="AG49" s="16"/>
      <c r="AH49" s="16"/>
    </row>
    <row r="50" spans="1:34" ht="54" customHeight="1" x14ac:dyDescent="0.25">
      <c r="A50" s="8" t="s">
        <v>26</v>
      </c>
      <c r="B50" s="8" t="s">
        <v>50</v>
      </c>
      <c r="C50" s="8" t="s">
        <v>51</v>
      </c>
      <c r="D50" s="8">
        <v>41</v>
      </c>
      <c r="E50" s="9" t="s">
        <v>29</v>
      </c>
      <c r="F50" s="8">
        <v>9527</v>
      </c>
      <c r="G50" s="9" t="s">
        <v>52</v>
      </c>
      <c r="H50" s="8">
        <v>952710</v>
      </c>
      <c r="I50" s="8">
        <v>10</v>
      </c>
      <c r="J50" s="8">
        <v>952724</v>
      </c>
      <c r="K50" s="8">
        <v>24</v>
      </c>
      <c r="L50" s="8" t="s">
        <v>31</v>
      </c>
      <c r="M50" s="8" t="s">
        <v>31</v>
      </c>
      <c r="N50" s="8" t="s">
        <v>32</v>
      </c>
      <c r="O50" s="8" t="s">
        <v>39</v>
      </c>
      <c r="P50" s="8">
        <v>3699016</v>
      </c>
      <c r="Q50" s="10" t="s">
        <v>40</v>
      </c>
      <c r="R50" s="8">
        <v>2</v>
      </c>
      <c r="S50" s="8">
        <v>10</v>
      </c>
      <c r="T50" s="8">
        <v>1</v>
      </c>
      <c r="U50" s="8">
        <v>1</v>
      </c>
      <c r="V50" s="8" t="s">
        <v>41</v>
      </c>
      <c r="W50" s="9" t="s">
        <v>36</v>
      </c>
      <c r="X50" s="9" t="s">
        <v>37</v>
      </c>
      <c r="Y50" s="34">
        <v>16000000</v>
      </c>
      <c r="Z50" s="35" t="s">
        <v>72</v>
      </c>
      <c r="AA50" s="41"/>
      <c r="AB50" s="41" t="s">
        <v>130</v>
      </c>
      <c r="AC50" s="16"/>
      <c r="AD50" s="16"/>
      <c r="AE50" s="16"/>
      <c r="AF50" s="16"/>
      <c r="AG50" s="16"/>
      <c r="AH50" s="16"/>
    </row>
    <row r="51" spans="1:34" ht="60" customHeight="1" x14ac:dyDescent="0.25">
      <c r="A51" s="8" t="s">
        <v>26</v>
      </c>
      <c r="B51" s="8" t="s">
        <v>50</v>
      </c>
      <c r="C51" s="8" t="s">
        <v>51</v>
      </c>
      <c r="D51" s="8">
        <v>41</v>
      </c>
      <c r="E51" s="9" t="s">
        <v>29</v>
      </c>
      <c r="F51" s="8">
        <v>9527</v>
      </c>
      <c r="G51" s="9" t="s">
        <v>52</v>
      </c>
      <c r="H51" s="8">
        <v>952710</v>
      </c>
      <c r="I51" s="8">
        <v>10</v>
      </c>
      <c r="J51" s="8">
        <v>952724</v>
      </c>
      <c r="K51" s="8">
        <v>24</v>
      </c>
      <c r="L51" s="8" t="s">
        <v>31</v>
      </c>
      <c r="M51" s="8" t="s">
        <v>31</v>
      </c>
      <c r="N51" s="8" t="s">
        <v>32</v>
      </c>
      <c r="O51" s="8" t="s">
        <v>39</v>
      </c>
      <c r="P51" s="8">
        <v>3699016</v>
      </c>
      <c r="Q51" s="10" t="s">
        <v>40</v>
      </c>
      <c r="R51" s="8">
        <v>2</v>
      </c>
      <c r="S51" s="8">
        <v>10</v>
      </c>
      <c r="T51" s="8">
        <v>1</v>
      </c>
      <c r="U51" s="8">
        <v>1</v>
      </c>
      <c r="V51" s="8" t="s">
        <v>41</v>
      </c>
      <c r="W51" s="9" t="s">
        <v>36</v>
      </c>
      <c r="X51" s="9" t="s">
        <v>37</v>
      </c>
      <c r="Y51" s="34">
        <v>330625</v>
      </c>
      <c r="Z51" s="35" t="s">
        <v>73</v>
      </c>
      <c r="AA51" s="41"/>
      <c r="AB51" s="41" t="s">
        <v>130</v>
      </c>
      <c r="AC51" s="16"/>
      <c r="AD51" s="16"/>
      <c r="AE51" s="16"/>
      <c r="AF51" s="16"/>
      <c r="AG51" s="16"/>
      <c r="AH51" s="16"/>
    </row>
    <row r="52" spans="1:34" ht="102.75" customHeight="1" x14ac:dyDescent="0.25">
      <c r="A52" s="8" t="s">
        <v>26</v>
      </c>
      <c r="B52" s="8" t="s">
        <v>50</v>
      </c>
      <c r="C52" s="8" t="s">
        <v>51</v>
      </c>
      <c r="D52" s="8">
        <v>41</v>
      </c>
      <c r="E52" s="9" t="s">
        <v>29</v>
      </c>
      <c r="F52" s="8">
        <v>9527</v>
      </c>
      <c r="G52" s="9" t="s">
        <v>52</v>
      </c>
      <c r="H52" s="8">
        <v>952710</v>
      </c>
      <c r="I52" s="8">
        <v>10</v>
      </c>
      <c r="J52" s="8">
        <v>952724</v>
      </c>
      <c r="K52" s="8">
        <v>24</v>
      </c>
      <c r="L52" s="8" t="s">
        <v>31</v>
      </c>
      <c r="M52" s="8" t="s">
        <v>31</v>
      </c>
      <c r="N52" s="8" t="s">
        <v>32</v>
      </c>
      <c r="O52" s="8" t="s">
        <v>39</v>
      </c>
      <c r="P52" s="8">
        <v>3699016</v>
      </c>
      <c r="Q52" s="10" t="s">
        <v>40</v>
      </c>
      <c r="R52" s="8">
        <v>2</v>
      </c>
      <c r="S52" s="8">
        <v>10</v>
      </c>
      <c r="T52" s="8">
        <v>1</v>
      </c>
      <c r="U52" s="8">
        <v>1</v>
      </c>
      <c r="V52" s="8" t="s">
        <v>41</v>
      </c>
      <c r="W52" s="9" t="s">
        <v>36</v>
      </c>
      <c r="X52" s="9" t="s">
        <v>37</v>
      </c>
      <c r="Y52" s="34">
        <v>170000000</v>
      </c>
      <c r="Z52" s="35" t="s">
        <v>74</v>
      </c>
      <c r="AA52" s="41"/>
      <c r="AB52" s="41" t="s">
        <v>130</v>
      </c>
      <c r="AC52" s="16"/>
      <c r="AD52" s="16"/>
      <c r="AE52" s="16"/>
      <c r="AF52" s="16"/>
      <c r="AG52" s="16"/>
      <c r="AH52" s="16"/>
    </row>
    <row r="53" spans="1:34" ht="225" x14ac:dyDescent="0.25">
      <c r="A53" s="8" t="s">
        <v>26</v>
      </c>
      <c r="B53" s="8" t="s">
        <v>50</v>
      </c>
      <c r="C53" s="8" t="s">
        <v>51</v>
      </c>
      <c r="D53" s="8">
        <v>41</v>
      </c>
      <c r="E53" s="9" t="s">
        <v>29</v>
      </c>
      <c r="F53" s="8">
        <v>9527</v>
      </c>
      <c r="G53" s="9" t="s">
        <v>52</v>
      </c>
      <c r="H53" s="8">
        <v>952710</v>
      </c>
      <c r="I53" s="8">
        <v>10</v>
      </c>
      <c r="J53" s="8">
        <v>952724</v>
      </c>
      <c r="K53" s="8">
        <v>24</v>
      </c>
      <c r="L53" s="8" t="s">
        <v>31</v>
      </c>
      <c r="M53" s="8" t="s">
        <v>31</v>
      </c>
      <c r="N53" s="8" t="s">
        <v>32</v>
      </c>
      <c r="O53" s="8" t="s">
        <v>39</v>
      </c>
      <c r="P53" s="8">
        <v>3699016</v>
      </c>
      <c r="Q53" s="10" t="s">
        <v>40</v>
      </c>
      <c r="R53" s="8">
        <v>2</v>
      </c>
      <c r="S53" s="8">
        <v>10</v>
      </c>
      <c r="T53" s="8">
        <v>1</v>
      </c>
      <c r="U53" s="8">
        <v>1</v>
      </c>
      <c r="V53" s="8" t="s">
        <v>41</v>
      </c>
      <c r="W53" s="9" t="s">
        <v>36</v>
      </c>
      <c r="X53" s="9" t="s">
        <v>37</v>
      </c>
      <c r="Y53" s="36">
        <v>65520000</v>
      </c>
      <c r="Z53" s="37" t="s">
        <v>75</v>
      </c>
      <c r="AA53" s="42"/>
      <c r="AB53" s="87" t="s">
        <v>134</v>
      </c>
      <c r="AC53" s="43" t="s">
        <v>135</v>
      </c>
      <c r="AD53" s="16"/>
      <c r="AE53" s="16"/>
      <c r="AF53" s="90">
        <f>SUM(Y53:Y55)</f>
        <v>107224000</v>
      </c>
      <c r="AG53" s="16"/>
      <c r="AH53" s="16"/>
    </row>
    <row r="54" spans="1:34" ht="213" customHeight="1" x14ac:dyDescent="0.25">
      <c r="A54" s="8" t="s">
        <v>26</v>
      </c>
      <c r="B54" s="8" t="s">
        <v>50</v>
      </c>
      <c r="C54" s="8" t="s">
        <v>51</v>
      </c>
      <c r="D54" s="8">
        <v>41</v>
      </c>
      <c r="E54" s="9" t="s">
        <v>29</v>
      </c>
      <c r="F54" s="8">
        <v>9527</v>
      </c>
      <c r="G54" s="9" t="s">
        <v>52</v>
      </c>
      <c r="H54" s="8">
        <v>952710</v>
      </c>
      <c r="I54" s="8">
        <v>10</v>
      </c>
      <c r="J54" s="8">
        <v>952724</v>
      </c>
      <c r="K54" s="8">
        <v>24</v>
      </c>
      <c r="L54" s="8" t="s">
        <v>31</v>
      </c>
      <c r="M54" s="8" t="s">
        <v>31</v>
      </c>
      <c r="N54" s="8" t="s">
        <v>32</v>
      </c>
      <c r="O54" s="8" t="s">
        <v>39</v>
      </c>
      <c r="P54" s="8">
        <v>3699016</v>
      </c>
      <c r="Q54" s="10" t="s">
        <v>40</v>
      </c>
      <c r="R54" s="8">
        <v>2</v>
      </c>
      <c r="S54" s="8">
        <v>10</v>
      </c>
      <c r="T54" s="8">
        <v>1</v>
      </c>
      <c r="U54" s="8">
        <v>1</v>
      </c>
      <c r="V54" s="8" t="s">
        <v>41</v>
      </c>
      <c r="W54" s="9" t="s">
        <v>36</v>
      </c>
      <c r="X54" s="9" t="s">
        <v>37</v>
      </c>
      <c r="Y54" s="11">
        <v>33600000</v>
      </c>
      <c r="Z54" s="12" t="s">
        <v>76</v>
      </c>
      <c r="AA54" s="41"/>
      <c r="AB54" s="88"/>
      <c r="AC54" s="16"/>
      <c r="AD54" s="16"/>
      <c r="AE54" s="16"/>
      <c r="AF54" s="91"/>
      <c r="AG54" s="16"/>
      <c r="AH54" s="16"/>
    </row>
    <row r="55" spans="1:34" ht="120" x14ac:dyDescent="0.25">
      <c r="A55" s="8" t="s">
        <v>26</v>
      </c>
      <c r="B55" s="8" t="s">
        <v>50</v>
      </c>
      <c r="C55" s="8" t="s">
        <v>51</v>
      </c>
      <c r="D55" s="8">
        <v>41</v>
      </c>
      <c r="E55" s="9" t="s">
        <v>29</v>
      </c>
      <c r="F55" s="8">
        <v>9527</v>
      </c>
      <c r="G55" s="9" t="s">
        <v>52</v>
      </c>
      <c r="H55" s="8">
        <v>952710</v>
      </c>
      <c r="I55" s="8">
        <v>10</v>
      </c>
      <c r="J55" s="8">
        <v>952724</v>
      </c>
      <c r="K55" s="8">
        <v>24</v>
      </c>
      <c r="L55" s="8" t="s">
        <v>31</v>
      </c>
      <c r="M55" s="8" t="s">
        <v>31</v>
      </c>
      <c r="N55" s="8" t="s">
        <v>32</v>
      </c>
      <c r="O55" s="8" t="s">
        <v>39</v>
      </c>
      <c r="P55" s="8">
        <v>3699016</v>
      </c>
      <c r="Q55" s="10" t="s">
        <v>40</v>
      </c>
      <c r="R55" s="8">
        <v>2</v>
      </c>
      <c r="S55" s="8">
        <v>10</v>
      </c>
      <c r="T55" s="8">
        <v>1</v>
      </c>
      <c r="U55" s="8">
        <v>1</v>
      </c>
      <c r="V55" s="8" t="s">
        <v>41</v>
      </c>
      <c r="W55" s="9" t="s">
        <v>36</v>
      </c>
      <c r="X55" s="9" t="s">
        <v>37</v>
      </c>
      <c r="Y55" s="36">
        <v>8104000</v>
      </c>
      <c r="Z55" s="37" t="s">
        <v>77</v>
      </c>
      <c r="AA55" s="41"/>
      <c r="AB55" s="89"/>
      <c r="AC55" s="16"/>
      <c r="AD55" s="16"/>
      <c r="AE55" s="16"/>
      <c r="AF55" s="92"/>
      <c r="AG55" s="16"/>
      <c r="AH55" s="16"/>
    </row>
    <row r="56" spans="1:34" ht="60" customHeight="1" x14ac:dyDescent="0.25">
      <c r="A56" s="8" t="s">
        <v>26</v>
      </c>
      <c r="B56" s="8" t="s">
        <v>50</v>
      </c>
      <c r="C56" s="8" t="s">
        <v>51</v>
      </c>
      <c r="D56" s="8">
        <v>41</v>
      </c>
      <c r="E56" s="9" t="s">
        <v>29</v>
      </c>
      <c r="F56" s="8">
        <v>9527</v>
      </c>
      <c r="G56" s="9" t="s">
        <v>52</v>
      </c>
      <c r="H56" s="8">
        <v>952710</v>
      </c>
      <c r="I56" s="8">
        <v>10</v>
      </c>
      <c r="J56" s="8">
        <v>952724</v>
      </c>
      <c r="K56" s="8">
        <v>24</v>
      </c>
      <c r="L56" s="8" t="s">
        <v>31</v>
      </c>
      <c r="M56" s="8" t="s">
        <v>31</v>
      </c>
      <c r="N56" s="8" t="s">
        <v>32</v>
      </c>
      <c r="O56" s="8" t="s">
        <v>39</v>
      </c>
      <c r="P56" s="8">
        <v>3699016</v>
      </c>
      <c r="Q56" s="10" t="s">
        <v>40</v>
      </c>
      <c r="R56" s="8">
        <v>2</v>
      </c>
      <c r="S56" s="8">
        <v>10</v>
      </c>
      <c r="T56" s="8">
        <v>1</v>
      </c>
      <c r="U56" s="8">
        <v>1</v>
      </c>
      <c r="V56" s="8" t="s">
        <v>41</v>
      </c>
      <c r="W56" s="9" t="s">
        <v>36</v>
      </c>
      <c r="X56" s="9" t="s">
        <v>37</v>
      </c>
      <c r="Y56" s="34">
        <v>32701500</v>
      </c>
      <c r="Z56" s="35" t="s">
        <v>78</v>
      </c>
      <c r="AA56" s="41"/>
      <c r="AB56" s="41" t="s">
        <v>130</v>
      </c>
      <c r="AC56" s="16"/>
      <c r="AD56" s="16"/>
      <c r="AE56" s="16"/>
      <c r="AF56" s="16"/>
      <c r="AG56" s="16"/>
      <c r="AH56" s="16"/>
    </row>
    <row r="57" spans="1:34" ht="60" customHeight="1" x14ac:dyDescent="0.25">
      <c r="A57" s="8" t="s">
        <v>26</v>
      </c>
      <c r="B57" s="8" t="s">
        <v>50</v>
      </c>
      <c r="C57" s="8" t="s">
        <v>51</v>
      </c>
      <c r="D57" s="8">
        <v>41</v>
      </c>
      <c r="E57" s="9" t="s">
        <v>29</v>
      </c>
      <c r="F57" s="8">
        <v>9527</v>
      </c>
      <c r="G57" s="9" t="s">
        <v>52</v>
      </c>
      <c r="H57" s="8">
        <v>952710</v>
      </c>
      <c r="I57" s="8">
        <v>10</v>
      </c>
      <c r="J57" s="8">
        <v>952724</v>
      </c>
      <c r="K57" s="8">
        <v>24</v>
      </c>
      <c r="L57" s="8" t="s">
        <v>31</v>
      </c>
      <c r="M57" s="8" t="s">
        <v>31</v>
      </c>
      <c r="N57" s="8" t="s">
        <v>32</v>
      </c>
      <c r="O57" s="8" t="s">
        <v>39</v>
      </c>
      <c r="P57" s="8">
        <v>3699016</v>
      </c>
      <c r="Q57" s="10" t="s">
        <v>40</v>
      </c>
      <c r="R57" s="8">
        <v>2</v>
      </c>
      <c r="S57" s="8">
        <v>10</v>
      </c>
      <c r="T57" s="8">
        <v>1</v>
      </c>
      <c r="U57" s="8">
        <v>1</v>
      </c>
      <c r="V57" s="8" t="s">
        <v>41</v>
      </c>
      <c r="W57" s="9" t="s">
        <v>36</v>
      </c>
      <c r="X57" s="9" t="s">
        <v>37</v>
      </c>
      <c r="Y57" s="34">
        <v>28800000</v>
      </c>
      <c r="Z57" s="35" t="s">
        <v>79</v>
      </c>
      <c r="AA57" s="41"/>
      <c r="AB57" s="41" t="s">
        <v>130</v>
      </c>
      <c r="AC57" s="16"/>
      <c r="AD57" s="16"/>
      <c r="AE57" s="16"/>
      <c r="AF57" s="16"/>
      <c r="AG57" s="16"/>
      <c r="AH57" s="16"/>
    </row>
    <row r="58" spans="1:34" ht="139.5" customHeight="1" x14ac:dyDescent="0.25">
      <c r="A58" s="8" t="s">
        <v>26</v>
      </c>
      <c r="B58" s="8" t="s">
        <v>50</v>
      </c>
      <c r="C58" s="8" t="s">
        <v>51</v>
      </c>
      <c r="D58" s="8">
        <v>41</v>
      </c>
      <c r="E58" s="9" t="s">
        <v>29</v>
      </c>
      <c r="F58" s="8">
        <v>9527</v>
      </c>
      <c r="G58" s="9" t="s">
        <v>52</v>
      </c>
      <c r="H58" s="8">
        <v>952710</v>
      </c>
      <c r="I58" s="8">
        <v>10</v>
      </c>
      <c r="J58" s="8">
        <v>952724</v>
      </c>
      <c r="K58" s="8">
        <v>24</v>
      </c>
      <c r="L58" s="8" t="s">
        <v>31</v>
      </c>
      <c r="M58" s="8" t="s">
        <v>31</v>
      </c>
      <c r="N58" s="8" t="s">
        <v>32</v>
      </c>
      <c r="O58" s="8" t="s">
        <v>39</v>
      </c>
      <c r="P58" s="8">
        <v>3699016</v>
      </c>
      <c r="Q58" s="10" t="s">
        <v>40</v>
      </c>
      <c r="R58" s="8">
        <v>2</v>
      </c>
      <c r="S58" s="8">
        <v>10</v>
      </c>
      <c r="T58" s="8">
        <v>1</v>
      </c>
      <c r="U58" s="8">
        <v>1</v>
      </c>
      <c r="V58" s="8" t="s">
        <v>41</v>
      </c>
      <c r="W58" s="9" t="s">
        <v>36</v>
      </c>
      <c r="X58" s="9" t="s">
        <v>37</v>
      </c>
      <c r="Y58" s="34">
        <v>1630000</v>
      </c>
      <c r="Z58" s="35" t="s">
        <v>80</v>
      </c>
      <c r="AA58" s="41"/>
      <c r="AB58" s="41" t="s">
        <v>130</v>
      </c>
      <c r="AC58" s="16"/>
      <c r="AD58" s="16"/>
      <c r="AE58" s="16"/>
      <c r="AF58" s="16"/>
      <c r="AG58" s="16"/>
      <c r="AH58" s="16"/>
    </row>
    <row r="59" spans="1:34" ht="62.25" customHeight="1" x14ac:dyDescent="0.25">
      <c r="A59" s="8" t="s">
        <v>26</v>
      </c>
      <c r="B59" s="8" t="s">
        <v>50</v>
      </c>
      <c r="C59" s="8" t="s">
        <v>51</v>
      </c>
      <c r="D59" s="8">
        <v>41</v>
      </c>
      <c r="E59" s="9" t="s">
        <v>29</v>
      </c>
      <c r="F59" s="8">
        <v>9527</v>
      </c>
      <c r="G59" s="9" t="s">
        <v>52</v>
      </c>
      <c r="H59" s="8">
        <v>952710</v>
      </c>
      <c r="I59" s="8">
        <v>10</v>
      </c>
      <c r="J59" s="8">
        <v>952724</v>
      </c>
      <c r="K59" s="8">
        <v>24</v>
      </c>
      <c r="L59" s="8" t="s">
        <v>31</v>
      </c>
      <c r="M59" s="8" t="s">
        <v>31</v>
      </c>
      <c r="N59" s="8" t="s">
        <v>32</v>
      </c>
      <c r="O59" s="8" t="s">
        <v>39</v>
      </c>
      <c r="P59" s="8">
        <v>3699016</v>
      </c>
      <c r="Q59" s="10" t="s">
        <v>40</v>
      </c>
      <c r="R59" s="8">
        <v>2</v>
      </c>
      <c r="S59" s="8">
        <v>10</v>
      </c>
      <c r="T59" s="8">
        <v>1</v>
      </c>
      <c r="U59" s="8">
        <v>1</v>
      </c>
      <c r="V59" s="8" t="s">
        <v>41</v>
      </c>
      <c r="W59" s="9" t="s">
        <v>36</v>
      </c>
      <c r="X59" s="9" t="s">
        <v>37</v>
      </c>
      <c r="Y59" s="34">
        <v>2400000</v>
      </c>
      <c r="Z59" s="35" t="s">
        <v>81</v>
      </c>
      <c r="AA59" s="41"/>
      <c r="AB59" s="41" t="s">
        <v>130</v>
      </c>
      <c r="AC59" s="16"/>
      <c r="AD59" s="16"/>
      <c r="AE59" s="16"/>
      <c r="AF59" s="16"/>
      <c r="AG59" s="16"/>
      <c r="AH59" s="16"/>
    </row>
    <row r="60" spans="1:34" ht="90" x14ac:dyDescent="0.25">
      <c r="A60" s="8" t="s">
        <v>26</v>
      </c>
      <c r="B60" s="8" t="s">
        <v>50</v>
      </c>
      <c r="C60" s="8" t="s">
        <v>51</v>
      </c>
      <c r="D60" s="8">
        <v>41</v>
      </c>
      <c r="E60" s="9" t="s">
        <v>29</v>
      </c>
      <c r="F60" s="8">
        <v>9527</v>
      </c>
      <c r="G60" s="9" t="s">
        <v>52</v>
      </c>
      <c r="H60" s="8">
        <v>952710</v>
      </c>
      <c r="I60" s="8">
        <v>10</v>
      </c>
      <c r="J60" s="8">
        <v>952724</v>
      </c>
      <c r="K60" s="8">
        <v>24</v>
      </c>
      <c r="L60" s="8" t="s">
        <v>31</v>
      </c>
      <c r="M60" s="8" t="s">
        <v>31</v>
      </c>
      <c r="N60" s="8" t="s">
        <v>32</v>
      </c>
      <c r="O60" s="8" t="s">
        <v>39</v>
      </c>
      <c r="P60" s="8">
        <v>3699016</v>
      </c>
      <c r="Q60" s="10" t="s">
        <v>40</v>
      </c>
      <c r="R60" s="8">
        <v>2</v>
      </c>
      <c r="S60" s="8">
        <v>10</v>
      </c>
      <c r="T60" s="8">
        <v>1</v>
      </c>
      <c r="U60" s="8">
        <v>1</v>
      </c>
      <c r="V60" s="8" t="s">
        <v>41</v>
      </c>
      <c r="W60" s="9" t="s">
        <v>36</v>
      </c>
      <c r="X60" s="9" t="s">
        <v>37</v>
      </c>
      <c r="Y60" s="34">
        <v>570000</v>
      </c>
      <c r="Z60" s="35" t="s">
        <v>82</v>
      </c>
      <c r="AA60" s="41"/>
      <c r="AB60" s="41" t="s">
        <v>130</v>
      </c>
      <c r="AC60" s="16"/>
      <c r="AD60" s="16"/>
      <c r="AE60" s="16"/>
      <c r="AF60" s="16"/>
      <c r="AG60" s="16"/>
      <c r="AH60" s="16"/>
    </row>
    <row r="61" spans="1:34" ht="76.5" customHeight="1" x14ac:dyDescent="0.25">
      <c r="A61" s="8" t="s">
        <v>26</v>
      </c>
      <c r="B61" s="8" t="s">
        <v>50</v>
      </c>
      <c r="C61" s="8" t="s">
        <v>51</v>
      </c>
      <c r="D61" s="8">
        <v>41</v>
      </c>
      <c r="E61" s="9" t="s">
        <v>29</v>
      </c>
      <c r="F61" s="8">
        <v>9527</v>
      </c>
      <c r="G61" s="9" t="s">
        <v>52</v>
      </c>
      <c r="H61" s="8">
        <v>952710</v>
      </c>
      <c r="I61" s="8">
        <v>10</v>
      </c>
      <c r="J61" s="8">
        <v>952724</v>
      </c>
      <c r="K61" s="8">
        <v>24</v>
      </c>
      <c r="L61" s="8" t="s">
        <v>31</v>
      </c>
      <c r="M61" s="8" t="s">
        <v>31</v>
      </c>
      <c r="N61" s="8" t="s">
        <v>32</v>
      </c>
      <c r="O61" s="8" t="s">
        <v>39</v>
      </c>
      <c r="P61" s="8">
        <v>3699016</v>
      </c>
      <c r="Q61" s="10" t="s">
        <v>40</v>
      </c>
      <c r="R61" s="8">
        <v>2</v>
      </c>
      <c r="S61" s="8">
        <v>10</v>
      </c>
      <c r="T61" s="8">
        <v>1</v>
      </c>
      <c r="U61" s="8">
        <v>1</v>
      </c>
      <c r="V61" s="8" t="s">
        <v>41</v>
      </c>
      <c r="W61" s="9" t="s">
        <v>36</v>
      </c>
      <c r="X61" s="9" t="s">
        <v>37</v>
      </c>
      <c r="Y61" s="34">
        <v>8960000</v>
      </c>
      <c r="Z61" s="35" t="s">
        <v>83</v>
      </c>
      <c r="AA61" s="41"/>
      <c r="AB61" s="41" t="s">
        <v>130</v>
      </c>
      <c r="AC61" s="16"/>
      <c r="AD61" s="16"/>
      <c r="AE61" s="16"/>
      <c r="AF61" s="16"/>
      <c r="AG61" s="16"/>
      <c r="AH61" s="16"/>
    </row>
    <row r="62" spans="1:34" ht="49.5" customHeight="1" x14ac:dyDescent="0.25">
      <c r="A62" s="8" t="s">
        <v>26</v>
      </c>
      <c r="B62" s="8" t="s">
        <v>50</v>
      </c>
      <c r="C62" s="8" t="s">
        <v>51</v>
      </c>
      <c r="D62" s="8">
        <v>41</v>
      </c>
      <c r="E62" s="9" t="s">
        <v>29</v>
      </c>
      <c r="F62" s="8">
        <v>9527</v>
      </c>
      <c r="G62" s="9" t="s">
        <v>52</v>
      </c>
      <c r="H62" s="8">
        <v>952710</v>
      </c>
      <c r="I62" s="8">
        <v>10</v>
      </c>
      <c r="J62" s="8">
        <v>952724</v>
      </c>
      <c r="K62" s="8">
        <v>24</v>
      </c>
      <c r="L62" s="8" t="s">
        <v>31</v>
      </c>
      <c r="M62" s="8" t="s">
        <v>31</v>
      </c>
      <c r="N62" s="8" t="s">
        <v>32</v>
      </c>
      <c r="O62" s="8" t="s">
        <v>39</v>
      </c>
      <c r="P62" s="8">
        <v>3699016</v>
      </c>
      <c r="Q62" s="10" t="s">
        <v>40</v>
      </c>
      <c r="R62" s="8">
        <v>2</v>
      </c>
      <c r="S62" s="8">
        <v>10</v>
      </c>
      <c r="T62" s="8">
        <v>1</v>
      </c>
      <c r="U62" s="8">
        <v>1</v>
      </c>
      <c r="V62" s="8" t="s">
        <v>41</v>
      </c>
      <c r="W62" s="9" t="s">
        <v>36</v>
      </c>
      <c r="X62" s="9" t="s">
        <v>37</v>
      </c>
      <c r="Y62" s="34">
        <v>520000</v>
      </c>
      <c r="Z62" s="35" t="s">
        <v>84</v>
      </c>
      <c r="AA62" s="41"/>
      <c r="AB62" s="41" t="s">
        <v>130</v>
      </c>
      <c r="AC62" s="16"/>
      <c r="AD62" s="16"/>
      <c r="AE62" s="16"/>
      <c r="AF62" s="16"/>
      <c r="AG62" s="16"/>
      <c r="AH62" s="16"/>
    </row>
    <row r="63" spans="1:34" ht="49.5" customHeight="1" x14ac:dyDescent="0.25">
      <c r="A63" s="8" t="s">
        <v>26</v>
      </c>
      <c r="B63" s="8" t="s">
        <v>50</v>
      </c>
      <c r="C63" s="8" t="s">
        <v>51</v>
      </c>
      <c r="D63" s="8">
        <v>41</v>
      </c>
      <c r="E63" s="9" t="s">
        <v>29</v>
      </c>
      <c r="F63" s="8">
        <v>9527</v>
      </c>
      <c r="G63" s="9" t="s">
        <v>52</v>
      </c>
      <c r="H63" s="8">
        <v>952710</v>
      </c>
      <c r="I63" s="8">
        <v>10</v>
      </c>
      <c r="J63" s="8">
        <v>952724</v>
      </c>
      <c r="K63" s="8">
        <v>24</v>
      </c>
      <c r="L63" s="8" t="s">
        <v>31</v>
      </c>
      <c r="M63" s="8" t="s">
        <v>31</v>
      </c>
      <c r="N63" s="8" t="s">
        <v>32</v>
      </c>
      <c r="O63" s="8" t="s">
        <v>39</v>
      </c>
      <c r="P63" s="8">
        <v>3699016</v>
      </c>
      <c r="Q63" s="10" t="s">
        <v>40</v>
      </c>
      <c r="R63" s="8">
        <v>2</v>
      </c>
      <c r="S63" s="8">
        <v>10</v>
      </c>
      <c r="T63" s="8">
        <v>1</v>
      </c>
      <c r="U63" s="8">
        <v>1</v>
      </c>
      <c r="V63" s="8" t="s">
        <v>41</v>
      </c>
      <c r="W63" s="9" t="s">
        <v>36</v>
      </c>
      <c r="X63" s="9" t="s">
        <v>37</v>
      </c>
      <c r="Y63" s="34">
        <v>50000000</v>
      </c>
      <c r="Z63" s="35" t="s">
        <v>85</v>
      </c>
      <c r="AA63" s="41"/>
      <c r="AB63" s="41" t="s">
        <v>130</v>
      </c>
      <c r="AC63" s="16"/>
      <c r="AD63" s="16"/>
      <c r="AE63" s="16"/>
      <c r="AF63" s="16"/>
      <c r="AG63" s="16"/>
      <c r="AH63" s="16"/>
    </row>
    <row r="64" spans="1:34" ht="49.5" customHeight="1" x14ac:dyDescent="0.25">
      <c r="A64" s="8" t="s">
        <v>26</v>
      </c>
      <c r="B64" s="8" t="s">
        <v>50</v>
      </c>
      <c r="C64" s="8" t="s">
        <v>51</v>
      </c>
      <c r="D64" s="8">
        <v>41</v>
      </c>
      <c r="E64" s="9" t="s">
        <v>29</v>
      </c>
      <c r="F64" s="8">
        <v>9527</v>
      </c>
      <c r="G64" s="9" t="s">
        <v>52</v>
      </c>
      <c r="H64" s="8">
        <v>952710</v>
      </c>
      <c r="I64" s="8">
        <v>10</v>
      </c>
      <c r="J64" s="8">
        <v>952724</v>
      </c>
      <c r="K64" s="8">
        <v>24</v>
      </c>
      <c r="L64" s="8" t="s">
        <v>31</v>
      </c>
      <c r="M64" s="8" t="s">
        <v>31</v>
      </c>
      <c r="N64" s="8" t="s">
        <v>32</v>
      </c>
      <c r="O64" s="8" t="s">
        <v>39</v>
      </c>
      <c r="P64" s="8">
        <v>3699016</v>
      </c>
      <c r="Q64" s="10" t="s">
        <v>40</v>
      </c>
      <c r="R64" s="8">
        <v>2</v>
      </c>
      <c r="S64" s="8">
        <v>10</v>
      </c>
      <c r="T64" s="8">
        <v>1</v>
      </c>
      <c r="U64" s="8">
        <v>1</v>
      </c>
      <c r="V64" s="8" t="s">
        <v>41</v>
      </c>
      <c r="W64" s="9" t="s">
        <v>36</v>
      </c>
      <c r="X64" s="9" t="s">
        <v>37</v>
      </c>
      <c r="Y64" s="34">
        <v>80000000</v>
      </c>
      <c r="Z64" s="35" t="s">
        <v>86</v>
      </c>
      <c r="AA64" s="41"/>
      <c r="AB64" s="41" t="s">
        <v>130</v>
      </c>
      <c r="AC64" s="16"/>
      <c r="AD64" s="16"/>
      <c r="AE64" s="16"/>
      <c r="AF64" s="16"/>
      <c r="AG64" s="16"/>
      <c r="AH64" s="16"/>
    </row>
    <row r="65" spans="1:26" ht="16.5" thickBo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4">
        <f>SUM(Y29:Y64)</f>
        <v>944969925</v>
      </c>
    </row>
    <row r="66" spans="1:26" x14ac:dyDescent="0.25">
      <c r="Y66" s="46">
        <f>Y55+Y54+Y53+Y45+Y44+Y43+Y42+Y41+Y42+Y37+Y34+Y32+Y31</f>
        <v>416284000</v>
      </c>
      <c r="Z66" s="5" t="s">
        <v>136</v>
      </c>
    </row>
    <row r="67" spans="1:26" x14ac:dyDescent="0.25">
      <c r="Y67" s="48">
        <f>Y66+Y25+Y17+Y5</f>
        <v>4795729600</v>
      </c>
      <c r="Z67" s="49" t="s">
        <v>137</v>
      </c>
    </row>
    <row r="68" spans="1:26" x14ac:dyDescent="0.25">
      <c r="Y68" s="46">
        <f>Y5+Y17</f>
        <v>639445600</v>
      </c>
      <c r="Z68" s="5" t="s">
        <v>138</v>
      </c>
    </row>
    <row r="69" spans="1:26" x14ac:dyDescent="0.25">
      <c r="Y69" s="46">
        <f>Y66+Y25</f>
        <v>4156284000</v>
      </c>
      <c r="Z69" s="5" t="s">
        <v>139</v>
      </c>
    </row>
  </sheetData>
  <mergeCells count="8">
    <mergeCell ref="AH11:AH14"/>
    <mergeCell ref="AB53:AB55"/>
    <mergeCell ref="AF53:AF55"/>
    <mergeCell ref="AB41:AB44"/>
    <mergeCell ref="AC11:AC14"/>
    <mergeCell ref="AF11:AF14"/>
    <mergeCell ref="AG11:AG14"/>
    <mergeCell ref="AB11:AB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F747D-9029-4DBC-B29B-D87777C6F979}">
  <dimension ref="A1:J60"/>
  <sheetViews>
    <sheetView tabSelected="1" zoomScaleNormal="100" workbookViewId="0">
      <selection activeCell="G56" sqref="G56"/>
    </sheetView>
  </sheetViews>
  <sheetFormatPr baseColWidth="10" defaultRowHeight="15" x14ac:dyDescent="0.25"/>
  <cols>
    <col min="1" max="1" width="5.28515625" customWidth="1"/>
    <col min="2" max="2" width="8.28515625" style="55" customWidth="1"/>
    <col min="3" max="3" width="68.140625" customWidth="1"/>
    <col min="4" max="4" width="11.7109375" customWidth="1"/>
    <col min="5" max="5" width="11.85546875" customWidth="1"/>
    <col min="6" max="7" width="18.85546875" customWidth="1"/>
    <col min="10" max="10" width="16.42578125" bestFit="1" customWidth="1"/>
  </cols>
  <sheetData>
    <row r="1" spans="2:8" x14ac:dyDescent="0.25">
      <c r="B1" s="100" t="s">
        <v>191</v>
      </c>
      <c r="C1" s="100"/>
      <c r="D1" s="100"/>
      <c r="E1" s="100"/>
      <c r="F1" s="100"/>
      <c r="G1" s="100"/>
      <c r="H1" s="78"/>
    </row>
    <row r="2" spans="2:8" x14ac:dyDescent="0.25">
      <c r="B2" s="101" t="s">
        <v>192</v>
      </c>
      <c r="C2" s="101"/>
      <c r="D2" s="101"/>
      <c r="E2" s="101"/>
      <c r="F2" s="101"/>
      <c r="G2" s="101"/>
    </row>
    <row r="3" spans="2:8" x14ac:dyDescent="0.25">
      <c r="B3" s="102" t="s">
        <v>197</v>
      </c>
      <c r="C3" s="102"/>
      <c r="D3" s="102"/>
      <c r="E3" s="102"/>
      <c r="F3" s="102"/>
      <c r="G3" s="102"/>
    </row>
    <row r="4" spans="2:8" ht="14.45" customHeight="1" x14ac:dyDescent="0.25">
      <c r="B4" s="102"/>
      <c r="C4" s="102"/>
      <c r="D4" s="102"/>
      <c r="E4" s="102"/>
      <c r="F4" s="102"/>
      <c r="G4" s="102"/>
    </row>
    <row r="6" spans="2:8" x14ac:dyDescent="0.25">
      <c r="B6" s="75" t="s">
        <v>149</v>
      </c>
      <c r="C6" s="56" t="s">
        <v>152</v>
      </c>
      <c r="D6" s="64" t="s">
        <v>150</v>
      </c>
      <c r="E6" s="56" t="s">
        <v>151</v>
      </c>
      <c r="F6" s="61" t="s">
        <v>173</v>
      </c>
      <c r="G6" s="61" t="s">
        <v>144</v>
      </c>
    </row>
    <row r="7" spans="2:8" x14ac:dyDescent="0.25">
      <c r="B7" s="75"/>
      <c r="C7" s="83" t="s">
        <v>174</v>
      </c>
      <c r="D7" s="64"/>
      <c r="E7" s="56"/>
      <c r="F7" s="61"/>
      <c r="G7" s="61"/>
    </row>
    <row r="8" spans="2:8" ht="45" x14ac:dyDescent="0.25">
      <c r="B8" s="75">
        <v>1</v>
      </c>
      <c r="C8" s="76" t="s">
        <v>164</v>
      </c>
      <c r="D8" s="54" t="s">
        <v>146</v>
      </c>
      <c r="E8" s="62">
        <f>18+93</f>
        <v>111</v>
      </c>
      <c r="F8" s="59">
        <v>9500</v>
      </c>
      <c r="G8" s="59">
        <f>E8*F8</f>
        <v>1054500</v>
      </c>
    </row>
    <row r="9" spans="2:8" ht="30" x14ac:dyDescent="0.25">
      <c r="B9" s="75">
        <v>2</v>
      </c>
      <c r="C9" s="76" t="s">
        <v>156</v>
      </c>
      <c r="D9" s="54" t="s">
        <v>146</v>
      </c>
      <c r="E9" s="62">
        <f>23+20</f>
        <v>43</v>
      </c>
      <c r="F9" s="59">
        <v>15200</v>
      </c>
      <c r="G9" s="59">
        <f t="shared" ref="G9:G19" si="0">E9*F9</f>
        <v>653600</v>
      </c>
    </row>
    <row r="10" spans="2:8" ht="29.25" customHeight="1" x14ac:dyDescent="0.25">
      <c r="B10" s="75">
        <v>3</v>
      </c>
      <c r="C10" s="76" t="s">
        <v>165</v>
      </c>
      <c r="D10" s="54" t="s">
        <v>145</v>
      </c>
      <c r="E10" s="62">
        <f>36+35+35+14+11</f>
        <v>131</v>
      </c>
      <c r="F10" s="59">
        <v>12000</v>
      </c>
      <c r="G10" s="59">
        <f t="shared" si="0"/>
        <v>1572000</v>
      </c>
    </row>
    <row r="11" spans="2:8" ht="45" x14ac:dyDescent="0.25">
      <c r="B11" s="75">
        <v>4</v>
      </c>
      <c r="C11" s="76" t="s">
        <v>172</v>
      </c>
      <c r="D11" s="63" t="s">
        <v>147</v>
      </c>
      <c r="E11" s="62">
        <f>80+60+80+25+60</f>
        <v>305</v>
      </c>
      <c r="F11" s="59">
        <v>5200</v>
      </c>
      <c r="G11" s="59">
        <f t="shared" si="0"/>
        <v>1586000</v>
      </c>
    </row>
    <row r="12" spans="2:8" ht="30" x14ac:dyDescent="0.25">
      <c r="B12" s="75">
        <v>5</v>
      </c>
      <c r="C12" s="76" t="s">
        <v>166</v>
      </c>
      <c r="D12" s="54" t="s">
        <v>146</v>
      </c>
      <c r="E12" s="62">
        <f>38+39+38+15+10</f>
        <v>140</v>
      </c>
      <c r="F12" s="59">
        <v>9800</v>
      </c>
      <c r="G12" s="59">
        <f t="shared" si="0"/>
        <v>1372000</v>
      </c>
    </row>
    <row r="13" spans="2:8" ht="60" x14ac:dyDescent="0.25">
      <c r="B13" s="75">
        <v>6</v>
      </c>
      <c r="C13" s="76" t="s">
        <v>167</v>
      </c>
      <c r="D13" s="54" t="s">
        <v>146</v>
      </c>
      <c r="E13" s="62">
        <f>40+10</f>
        <v>50</v>
      </c>
      <c r="F13" s="59">
        <v>8200</v>
      </c>
      <c r="G13" s="59">
        <f t="shared" si="0"/>
        <v>410000</v>
      </c>
    </row>
    <row r="14" spans="2:8" ht="60" x14ac:dyDescent="0.25">
      <c r="B14" s="75">
        <v>7</v>
      </c>
      <c r="C14" s="76" t="s">
        <v>168</v>
      </c>
      <c r="D14" s="54" t="s">
        <v>145</v>
      </c>
      <c r="E14" s="62">
        <f>7+6+2+2+2</f>
        <v>19</v>
      </c>
      <c r="F14" s="59">
        <v>180000</v>
      </c>
      <c r="G14" s="59">
        <f t="shared" si="0"/>
        <v>3420000</v>
      </c>
    </row>
    <row r="15" spans="2:8" ht="18" customHeight="1" x14ac:dyDescent="0.25">
      <c r="B15" s="75">
        <v>8</v>
      </c>
      <c r="C15" s="76" t="s">
        <v>153</v>
      </c>
      <c r="D15" s="63" t="s">
        <v>146</v>
      </c>
      <c r="E15" s="62">
        <f>78+28+30+4</f>
        <v>140</v>
      </c>
      <c r="F15" s="59">
        <v>9500</v>
      </c>
      <c r="G15" s="59">
        <f t="shared" si="0"/>
        <v>1330000</v>
      </c>
    </row>
    <row r="16" spans="2:8" x14ac:dyDescent="0.25">
      <c r="B16" s="75">
        <v>9</v>
      </c>
      <c r="C16" s="76" t="s">
        <v>154</v>
      </c>
      <c r="D16" s="54" t="s">
        <v>145</v>
      </c>
      <c r="E16" s="62">
        <v>3</v>
      </c>
      <c r="F16" s="59">
        <v>28000</v>
      </c>
      <c r="G16" s="59">
        <f t="shared" si="0"/>
        <v>84000</v>
      </c>
    </row>
    <row r="17" spans="2:7" ht="60" x14ac:dyDescent="0.25">
      <c r="B17" s="75">
        <v>10</v>
      </c>
      <c r="C17" s="76" t="s">
        <v>148</v>
      </c>
      <c r="D17" s="54" t="s">
        <v>146</v>
      </c>
      <c r="E17" s="62">
        <v>125</v>
      </c>
      <c r="F17" s="59">
        <v>12500</v>
      </c>
      <c r="G17" s="59">
        <f t="shared" si="0"/>
        <v>1562500</v>
      </c>
    </row>
    <row r="18" spans="2:7" ht="30" x14ac:dyDescent="0.25">
      <c r="B18" s="75">
        <v>11</v>
      </c>
      <c r="C18" s="76" t="s">
        <v>190</v>
      </c>
      <c r="D18" s="55" t="s">
        <v>146</v>
      </c>
      <c r="E18" s="41">
        <v>24</v>
      </c>
      <c r="F18" s="59">
        <v>6500</v>
      </c>
      <c r="G18" s="59">
        <f t="shared" si="0"/>
        <v>156000</v>
      </c>
    </row>
    <row r="19" spans="2:7" ht="17.25" customHeight="1" x14ac:dyDescent="0.25">
      <c r="B19" s="75">
        <v>12</v>
      </c>
      <c r="C19" s="76" t="s">
        <v>176</v>
      </c>
      <c r="D19" s="65" t="s">
        <v>145</v>
      </c>
      <c r="E19" s="62">
        <v>2</v>
      </c>
      <c r="F19" s="59">
        <v>180000</v>
      </c>
      <c r="G19" s="59">
        <f t="shared" si="0"/>
        <v>360000</v>
      </c>
    </row>
    <row r="20" spans="2:7" x14ac:dyDescent="0.25">
      <c r="B20" s="75"/>
      <c r="C20" s="57"/>
      <c r="D20" s="65"/>
      <c r="E20" s="62"/>
      <c r="F20" s="59"/>
      <c r="G20" s="59"/>
    </row>
    <row r="21" spans="2:7" x14ac:dyDescent="0.25">
      <c r="B21" s="75"/>
      <c r="C21" s="57"/>
      <c r="D21" s="65"/>
      <c r="E21" s="62"/>
      <c r="F21" s="59"/>
      <c r="G21" s="59"/>
    </row>
    <row r="22" spans="2:7" x14ac:dyDescent="0.25">
      <c r="B22" s="75"/>
      <c r="C22" s="83" t="s">
        <v>155</v>
      </c>
      <c r="D22" s="54"/>
      <c r="E22" s="62"/>
      <c r="F22" s="60"/>
      <c r="G22" s="60"/>
    </row>
    <row r="23" spans="2:7" ht="60" x14ac:dyDescent="0.25">
      <c r="B23" s="75">
        <v>13</v>
      </c>
      <c r="C23" s="76" t="s">
        <v>157</v>
      </c>
      <c r="D23" s="63" t="s">
        <v>146</v>
      </c>
      <c r="E23" s="41">
        <v>140</v>
      </c>
      <c r="F23" s="66">
        <v>350000</v>
      </c>
      <c r="G23" s="59">
        <f t="shared" ref="G23:G36" si="1">E23*F23</f>
        <v>49000000</v>
      </c>
    </row>
    <row r="24" spans="2:7" ht="60" x14ac:dyDescent="0.25">
      <c r="B24" s="75">
        <v>14</v>
      </c>
      <c r="C24" s="76" t="s">
        <v>193</v>
      </c>
      <c r="D24" s="63" t="s">
        <v>147</v>
      </c>
      <c r="E24" s="62">
        <v>150</v>
      </c>
      <c r="F24" s="66">
        <v>120000</v>
      </c>
      <c r="G24" s="59">
        <f t="shared" si="1"/>
        <v>18000000</v>
      </c>
    </row>
    <row r="25" spans="2:7" ht="75" customHeight="1" x14ac:dyDescent="0.25">
      <c r="B25" s="75">
        <v>15</v>
      </c>
      <c r="C25" s="76" t="s">
        <v>160</v>
      </c>
      <c r="D25" s="63" t="s">
        <v>146</v>
      </c>
      <c r="E25" s="62">
        <v>210</v>
      </c>
      <c r="F25" s="66">
        <v>92000</v>
      </c>
      <c r="G25" s="59">
        <f t="shared" si="1"/>
        <v>19320000</v>
      </c>
    </row>
    <row r="26" spans="2:7" ht="76.150000000000006" customHeight="1" x14ac:dyDescent="0.25">
      <c r="B26" s="75">
        <v>16</v>
      </c>
      <c r="C26" s="76" t="s">
        <v>194</v>
      </c>
      <c r="D26" s="54" t="s">
        <v>147</v>
      </c>
      <c r="E26" s="62">
        <v>200</v>
      </c>
      <c r="F26" s="66">
        <v>145000</v>
      </c>
      <c r="G26" s="59">
        <f t="shared" si="1"/>
        <v>29000000</v>
      </c>
    </row>
    <row r="27" spans="2:7" ht="45" x14ac:dyDescent="0.25">
      <c r="B27" s="75">
        <v>17</v>
      </c>
      <c r="C27" s="76" t="s">
        <v>195</v>
      </c>
      <c r="D27" s="54" t="s">
        <v>145</v>
      </c>
      <c r="E27" s="62">
        <v>103</v>
      </c>
      <c r="F27" s="66">
        <v>120000</v>
      </c>
      <c r="G27" s="59">
        <f t="shared" si="1"/>
        <v>12360000</v>
      </c>
    </row>
    <row r="28" spans="2:7" ht="30.75" customHeight="1" x14ac:dyDescent="0.25">
      <c r="B28" s="75">
        <v>18</v>
      </c>
      <c r="C28" s="76" t="s">
        <v>169</v>
      </c>
      <c r="D28" s="54" t="s">
        <v>145</v>
      </c>
      <c r="E28" s="62">
        <v>103</v>
      </c>
      <c r="F28" s="66">
        <v>120000</v>
      </c>
      <c r="G28" s="59">
        <f t="shared" si="1"/>
        <v>12360000</v>
      </c>
    </row>
    <row r="29" spans="2:7" ht="45" x14ac:dyDescent="0.25">
      <c r="B29" s="75">
        <v>19</v>
      </c>
      <c r="C29" s="76" t="s">
        <v>161</v>
      </c>
      <c r="D29" s="54" t="s">
        <v>146</v>
      </c>
      <c r="E29" s="62">
        <v>400</v>
      </c>
      <c r="F29" s="66">
        <v>28000</v>
      </c>
      <c r="G29" s="59">
        <f t="shared" si="1"/>
        <v>11200000</v>
      </c>
    </row>
    <row r="30" spans="2:7" ht="45" x14ac:dyDescent="0.25">
      <c r="B30" s="75">
        <v>20</v>
      </c>
      <c r="C30" s="76" t="s">
        <v>162</v>
      </c>
      <c r="D30" s="54" t="s">
        <v>146</v>
      </c>
      <c r="E30" s="62">
        <v>80</v>
      </c>
      <c r="F30" s="66">
        <v>135000</v>
      </c>
      <c r="G30" s="59">
        <f t="shared" si="1"/>
        <v>10800000</v>
      </c>
    </row>
    <row r="31" spans="2:7" ht="60" x14ac:dyDescent="0.25">
      <c r="B31" s="75">
        <v>21</v>
      </c>
      <c r="C31" s="76" t="s">
        <v>163</v>
      </c>
      <c r="D31" s="54" t="s">
        <v>146</v>
      </c>
      <c r="E31" s="62">
        <v>80</v>
      </c>
      <c r="F31" s="66">
        <v>480000</v>
      </c>
      <c r="G31" s="59">
        <f t="shared" si="1"/>
        <v>38400000</v>
      </c>
    </row>
    <row r="32" spans="2:7" ht="90" x14ac:dyDescent="0.25">
      <c r="B32" s="75">
        <v>22</v>
      </c>
      <c r="C32" s="76" t="s">
        <v>181</v>
      </c>
      <c r="D32" s="54" t="s">
        <v>146</v>
      </c>
      <c r="E32" s="62">
        <v>52</v>
      </c>
      <c r="F32" s="66">
        <v>495000</v>
      </c>
      <c r="G32" s="59">
        <f t="shared" si="1"/>
        <v>25740000</v>
      </c>
    </row>
    <row r="33" spans="1:10" ht="60" x14ac:dyDescent="0.25">
      <c r="B33" s="75">
        <v>23</v>
      </c>
      <c r="C33" s="76" t="s">
        <v>178</v>
      </c>
      <c r="D33" s="54" t="s">
        <v>147</v>
      </c>
      <c r="E33" s="62">
        <v>230</v>
      </c>
      <c r="F33" s="66">
        <v>58000</v>
      </c>
      <c r="G33" s="59">
        <f t="shared" si="1"/>
        <v>13340000</v>
      </c>
    </row>
    <row r="34" spans="1:10" ht="30.75" customHeight="1" x14ac:dyDescent="0.25">
      <c r="B34" s="75">
        <v>24</v>
      </c>
      <c r="C34" s="76" t="s">
        <v>179</v>
      </c>
      <c r="D34" s="54" t="s">
        <v>145</v>
      </c>
      <c r="E34" s="62">
        <v>60</v>
      </c>
      <c r="F34" s="66">
        <v>350000</v>
      </c>
      <c r="G34" s="59">
        <f t="shared" si="1"/>
        <v>21000000</v>
      </c>
    </row>
    <row r="35" spans="1:10" ht="30" x14ac:dyDescent="0.25">
      <c r="B35" s="75">
        <v>25</v>
      </c>
      <c r="C35" s="76" t="s">
        <v>158</v>
      </c>
      <c r="D35" s="54" t="s">
        <v>146</v>
      </c>
      <c r="E35" s="62">
        <v>24</v>
      </c>
      <c r="F35" s="66">
        <v>29000</v>
      </c>
      <c r="G35" s="59">
        <f t="shared" si="1"/>
        <v>696000</v>
      </c>
    </row>
    <row r="36" spans="1:10" ht="48" customHeight="1" x14ac:dyDescent="0.25">
      <c r="B36" s="75">
        <v>26</v>
      </c>
      <c r="C36" s="76" t="s">
        <v>159</v>
      </c>
      <c r="D36" s="54" t="s">
        <v>146</v>
      </c>
      <c r="E36" s="62">
        <v>250</v>
      </c>
      <c r="F36" s="66">
        <v>22000</v>
      </c>
      <c r="G36" s="59">
        <f t="shared" si="1"/>
        <v>5500000</v>
      </c>
    </row>
    <row r="37" spans="1:10" ht="89.25" customHeight="1" x14ac:dyDescent="0.25">
      <c r="B37" s="75">
        <v>27</v>
      </c>
      <c r="C37" s="76" t="s">
        <v>175</v>
      </c>
      <c r="D37" s="54" t="s">
        <v>146</v>
      </c>
      <c r="E37" s="62">
        <v>50</v>
      </c>
      <c r="F37" s="66">
        <v>380000</v>
      </c>
      <c r="G37" s="66">
        <f t="shared" ref="G37:G42" si="2">E37*F37</f>
        <v>19000000</v>
      </c>
    </row>
    <row r="38" spans="1:10" ht="63" customHeight="1" x14ac:dyDescent="0.25">
      <c r="B38" s="75">
        <v>28</v>
      </c>
      <c r="C38" s="76" t="s">
        <v>177</v>
      </c>
      <c r="D38" s="54" t="s">
        <v>145</v>
      </c>
      <c r="E38" s="62">
        <v>5</v>
      </c>
      <c r="F38" s="66">
        <v>420000</v>
      </c>
      <c r="G38" s="66">
        <f t="shared" si="2"/>
        <v>2100000</v>
      </c>
    </row>
    <row r="39" spans="1:10" ht="60" x14ac:dyDescent="0.25">
      <c r="B39" s="75">
        <v>29</v>
      </c>
      <c r="C39" s="76" t="s">
        <v>171</v>
      </c>
      <c r="D39" s="54" t="s">
        <v>145</v>
      </c>
      <c r="E39" s="62">
        <v>2</v>
      </c>
      <c r="F39" s="66">
        <v>40000</v>
      </c>
      <c r="G39" s="66">
        <f t="shared" si="2"/>
        <v>80000</v>
      </c>
    </row>
    <row r="40" spans="1:10" ht="45" x14ac:dyDescent="0.25">
      <c r="B40" s="75">
        <v>30</v>
      </c>
      <c r="C40" s="76" t="s">
        <v>180</v>
      </c>
      <c r="D40" s="54" t="s">
        <v>145</v>
      </c>
      <c r="E40" s="62">
        <v>2</v>
      </c>
      <c r="F40" s="66">
        <v>210000</v>
      </c>
      <c r="G40" s="66">
        <f t="shared" si="2"/>
        <v>420000</v>
      </c>
    </row>
    <row r="41" spans="1:10" ht="60" x14ac:dyDescent="0.25">
      <c r="B41" s="75">
        <v>31</v>
      </c>
      <c r="C41" s="76" t="s">
        <v>170</v>
      </c>
      <c r="D41" s="54" t="s">
        <v>145</v>
      </c>
      <c r="E41" s="62">
        <v>1</v>
      </c>
      <c r="F41" s="66">
        <v>260000</v>
      </c>
      <c r="G41" s="66">
        <f t="shared" si="2"/>
        <v>260000</v>
      </c>
    </row>
    <row r="42" spans="1:10" x14ac:dyDescent="0.25">
      <c r="B42" s="75">
        <v>32</v>
      </c>
      <c r="C42" s="58" t="s">
        <v>196</v>
      </c>
      <c r="D42" s="65" t="s">
        <v>146</v>
      </c>
      <c r="E42" s="58">
        <v>510</v>
      </c>
      <c r="F42" s="60">
        <v>4000</v>
      </c>
      <c r="G42" s="60">
        <f t="shared" si="2"/>
        <v>2040000</v>
      </c>
    </row>
    <row r="43" spans="1:10" x14ac:dyDescent="0.25">
      <c r="A43" s="80"/>
      <c r="B43" s="54"/>
      <c r="C43" s="58"/>
      <c r="D43" s="58"/>
      <c r="E43" s="58"/>
      <c r="F43" s="58"/>
      <c r="G43" s="58"/>
    </row>
    <row r="44" spans="1:10" x14ac:dyDescent="0.25">
      <c r="A44" s="80"/>
      <c r="G44" s="81"/>
    </row>
    <row r="45" spans="1:10" x14ac:dyDescent="0.25">
      <c r="A45" s="80"/>
      <c r="D45" s="104" t="s">
        <v>182</v>
      </c>
      <c r="E45" s="104"/>
      <c r="F45" s="104"/>
      <c r="G45" s="72">
        <f>SUM(G8:G42)</f>
        <v>304176600</v>
      </c>
    </row>
    <row r="46" spans="1:10" x14ac:dyDescent="0.25">
      <c r="A46" s="80"/>
      <c r="E46" s="68"/>
      <c r="F46" s="68"/>
      <c r="G46" s="67"/>
    </row>
    <row r="47" spans="1:10" x14ac:dyDescent="0.25">
      <c r="A47" s="80"/>
      <c r="C47" s="105" t="s">
        <v>183</v>
      </c>
      <c r="D47" s="105"/>
      <c r="E47" s="55" t="s">
        <v>184</v>
      </c>
      <c r="F47" s="106">
        <v>0.25</v>
      </c>
      <c r="G47" s="67">
        <f>G45*20%</f>
        <v>60835320</v>
      </c>
      <c r="J47" s="73">
        <v>0.2</v>
      </c>
    </row>
    <row r="48" spans="1:10" x14ac:dyDescent="0.25">
      <c r="A48" s="80"/>
      <c r="E48" s="55" t="s">
        <v>185</v>
      </c>
      <c r="F48" s="107"/>
      <c r="G48" s="67">
        <f>G45*1%</f>
        <v>3041766</v>
      </c>
      <c r="J48" s="73">
        <v>0.01</v>
      </c>
    </row>
    <row r="49" spans="1:10" x14ac:dyDescent="0.25">
      <c r="A49" s="80"/>
      <c r="E49" s="55" t="s">
        <v>186</v>
      </c>
      <c r="F49" s="107"/>
      <c r="G49" s="67">
        <f>G45*J49</f>
        <v>10037827.800000001</v>
      </c>
      <c r="J49" s="73">
        <v>3.3000000000000002E-2</v>
      </c>
    </row>
    <row r="50" spans="1:10" x14ac:dyDescent="0.25">
      <c r="A50" s="80"/>
      <c r="C50" s="105" t="s">
        <v>187</v>
      </c>
      <c r="D50" s="105"/>
      <c r="E50" s="105"/>
      <c r="F50" s="107"/>
      <c r="G50" s="77">
        <f>G49*19%</f>
        <v>1907187.2820000001</v>
      </c>
      <c r="J50" s="73">
        <f>J49*19%</f>
        <v>6.2700000000000004E-3</v>
      </c>
    </row>
    <row r="51" spans="1:10" x14ac:dyDescent="0.25">
      <c r="A51" s="80"/>
      <c r="C51" s="108" t="s">
        <v>188</v>
      </c>
      <c r="D51" s="108"/>
      <c r="E51" s="108"/>
      <c r="F51" s="68"/>
      <c r="G51" s="77">
        <f>SUM(G47:G50)</f>
        <v>75822101.082000002</v>
      </c>
    </row>
    <row r="52" spans="1:10" x14ac:dyDescent="0.25">
      <c r="A52" s="80"/>
      <c r="C52" s="69"/>
      <c r="D52" s="69"/>
      <c r="E52" s="69"/>
      <c r="F52" s="69"/>
      <c r="G52" s="70"/>
      <c r="J52">
        <v>379370100</v>
      </c>
    </row>
    <row r="53" spans="1:10" ht="15.75" thickBot="1" x14ac:dyDescent="0.3">
      <c r="A53" s="80"/>
      <c r="B53" s="82"/>
      <c r="C53" s="103" t="s">
        <v>189</v>
      </c>
      <c r="D53" s="103"/>
      <c r="E53" s="103"/>
      <c r="F53" s="103"/>
      <c r="G53" s="71">
        <f>G45+G51</f>
        <v>379998701.08200002</v>
      </c>
      <c r="J53" s="74">
        <v>380000000</v>
      </c>
    </row>
    <row r="54" spans="1:10" x14ac:dyDescent="0.25">
      <c r="B54" s="79"/>
    </row>
    <row r="57" spans="1:10" x14ac:dyDescent="0.25">
      <c r="C57" t="s">
        <v>198</v>
      </c>
    </row>
    <row r="59" spans="1:10" x14ac:dyDescent="0.25">
      <c r="C59" t="s">
        <v>199</v>
      </c>
      <c r="D59" t="s">
        <v>200</v>
      </c>
    </row>
    <row r="60" spans="1:10" x14ac:dyDescent="0.25">
      <c r="C60" t="s">
        <v>201</v>
      </c>
      <c r="D60" t="s">
        <v>202</v>
      </c>
    </row>
  </sheetData>
  <mergeCells count="10">
    <mergeCell ref="B1:G1"/>
    <mergeCell ref="B2:G2"/>
    <mergeCell ref="B3:G3"/>
    <mergeCell ref="C53:F53"/>
    <mergeCell ref="B4:G4"/>
    <mergeCell ref="D45:F45"/>
    <mergeCell ref="C47:D47"/>
    <mergeCell ref="F47:F50"/>
    <mergeCell ref="C50:E50"/>
    <mergeCell ref="C51:E5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APERTURA 2024</vt:lpstr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Milena Alvarez Rivera</dc:creator>
  <cp:lastModifiedBy>Adriana Milena Alvarez Rivera</cp:lastModifiedBy>
  <dcterms:created xsi:type="dcterms:W3CDTF">2024-01-23T16:00:02Z</dcterms:created>
  <dcterms:modified xsi:type="dcterms:W3CDTF">2024-09-30T21:34:34Z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2024-01-23T17:02:54Z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3d7a2f42-4287-4135-b9e3-33ee47d157f2</vt:lpwstr>
  </property>
  <property fmtid="{D5CDD505-2E9C-101B-9397-08002B2CF9AE}" pid="8" name="MSIP_Label_1299739c-ad3d-4908-806e-4d91151a6e13_ContentBits">
    <vt:lpwstr>0</vt:lpwstr>
  </property>
</Properties>
</file>