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SDETBOY\"/>
    </mc:Choice>
  </mc:AlternateContent>
  <xr:revisionPtr revIDLastSave="0" documentId="8_{19FB6AFC-3E6C-4D1F-BADE-8F44B690C505}" xr6:coauthVersionLast="47" xr6:coauthVersionMax="47" xr10:uidLastSave="{00000000-0000-0000-0000-000000000000}"/>
  <bookViews>
    <workbookView xWindow="-120" yWindow="-120" windowWidth="20730" windowHeight="11160" xr2:uid="{A1165267-499F-460C-B2DE-1DF121172780}"/>
  </bookViews>
  <sheets>
    <sheet name="AIU" sheetId="1" r:id="rId1"/>
  </sheets>
  <externalReferences>
    <externalReference r:id="rId2"/>
  </externalReferences>
  <definedNames>
    <definedName name="_xlnm.Print_Area" localSheetId="0">AIU!$B$2:$H$48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6" i="1" l="1"/>
  <c r="E45" i="1"/>
  <c r="G44" i="1"/>
  <c r="E44" i="1"/>
  <c r="H39" i="1"/>
  <c r="G39" i="1"/>
  <c r="G38" i="1"/>
  <c r="H38" i="1" s="1"/>
  <c r="H37" i="1"/>
  <c r="G37" i="1"/>
  <c r="G36" i="1"/>
  <c r="H36" i="1" s="1"/>
  <c r="H35" i="1"/>
  <c r="G35" i="1"/>
  <c r="H30" i="1"/>
  <c r="H29" i="1"/>
  <c r="H28" i="1"/>
  <c r="H27" i="1"/>
  <c r="H26" i="1"/>
  <c r="H31" i="1" s="1"/>
  <c r="D46" i="1" s="1"/>
  <c r="H22" i="1"/>
  <c r="D45" i="1" s="1"/>
  <c r="H21" i="1"/>
  <c r="H20" i="1"/>
  <c r="H19" i="1"/>
  <c r="H18" i="1"/>
  <c r="H17" i="1"/>
  <c r="H12" i="1"/>
  <c r="H11" i="1"/>
  <c r="H10" i="1"/>
  <c r="H9" i="1"/>
  <c r="H8" i="1"/>
  <c r="H7" i="1"/>
  <c r="H13" i="1" s="1"/>
  <c r="D44" i="1" s="1"/>
  <c r="H40" i="1" l="1"/>
  <c r="D47" i="1" s="1"/>
  <c r="D48" i="1" s="1"/>
</calcChain>
</file>

<file path=xl/sharedStrings.xml><?xml version="1.0" encoding="utf-8"?>
<sst xmlns="http://schemas.openxmlformats.org/spreadsheetml/2006/main" count="106" uniqueCount="77">
  <si>
    <r>
      <rPr>
        <b/>
        <sz val="12"/>
        <color theme="1"/>
        <rFont val="Calibri"/>
        <family val="2"/>
        <scheme val="minor"/>
      </rPr>
      <t xml:space="preserve">ADMINISTRACION PROYECTO                                              </t>
    </r>
    <r>
      <rPr>
        <sz val="11"/>
        <color theme="1"/>
        <rFont val="Calibri"/>
        <family val="2"/>
        <scheme val="minor"/>
      </rPr>
      <t xml:space="preserve"> MANTENIMIENTO DE LA VÍA CÓDIGO 55BY04 PUENTE DE BOYACÁ – SAMACÁ - EL INFIERNO (CRUCE RUTA 60), EN EL DEPARTAMENTO DE BOYACÁ</t>
    </r>
  </si>
  <si>
    <t>1. ADMINISTRACIÓN</t>
  </si>
  <si>
    <t>1.1. PERSONAL ADMINISTRATIVO</t>
  </si>
  <si>
    <t>ITEM</t>
  </si>
  <si>
    <t>DESCRIPCIÓN</t>
  </si>
  <si>
    <t>CANT</t>
  </si>
  <si>
    <t>TIEMPO</t>
  </si>
  <si>
    <t>% DISPONIB</t>
  </si>
  <si>
    <t>BÁSICO</t>
  </si>
  <si>
    <t>VALOR TOTAL</t>
  </si>
  <si>
    <t>1.1.1.</t>
  </si>
  <si>
    <t>DIRECTOR DE OBRA</t>
  </si>
  <si>
    <t>1.1.2.</t>
  </si>
  <si>
    <t>INGENIERO RESIDENTE</t>
  </si>
  <si>
    <t>1.1.3.</t>
  </si>
  <si>
    <t>PROFESIONAL SISOMA</t>
  </si>
  <si>
    <t>1.1.4.</t>
  </si>
  <si>
    <t>CADENERO 1</t>
  </si>
  <si>
    <t>1.1.5.</t>
  </si>
  <si>
    <t>TOPOGRAFO INSPECTOR</t>
  </si>
  <si>
    <t>1.1.6.</t>
  </si>
  <si>
    <t>ESPECIALISTA EN PAVIMENTOS</t>
  </si>
  <si>
    <t>TOTAL PERSONAL ADMINISTRATIVO</t>
  </si>
  <si>
    <t>1.2. EQUIPOS GENERALES, MOVILIZACIÓN E INSTALACIÓN</t>
  </si>
  <si>
    <t>UNID</t>
  </si>
  <si>
    <t>CANTIDAD</t>
  </si>
  <si>
    <t>TARIFA</t>
  </si>
  <si>
    <t>1.2.1</t>
  </si>
  <si>
    <t>CANON DE ARRENDAMIENTO /OFICINA /ALMACEN/PATIOS</t>
  </si>
  <si>
    <t>Unidad</t>
  </si>
  <si>
    <t>1.2.2.</t>
  </si>
  <si>
    <t>VALLA INFORMATIVA</t>
  </si>
  <si>
    <t>1.2.3.</t>
  </si>
  <si>
    <t>DENSIDAD DE SUELO-AGREGADO</t>
  </si>
  <si>
    <t>1.2.4.</t>
  </si>
  <si>
    <t>ENSAYOS GRANULOMETRIA</t>
  </si>
  <si>
    <t xml:space="preserve">CAMIONETA PARA DESPLAZAMIENTOS EN OBRA </t>
  </si>
  <si>
    <t>TOTAL EQUIPOS GENERALES, MOVILIZACIÓN E INSTALACIÓN</t>
  </si>
  <si>
    <t>1.3. GASTOS GENERALES</t>
  </si>
  <si>
    <t>1.3.1.</t>
  </si>
  <si>
    <t>AGUA Y ENERGIA</t>
  </si>
  <si>
    <t>1.3.2.</t>
  </si>
  <si>
    <t>PAPELERIA E INFORMES</t>
  </si>
  <si>
    <t>1.3.3.</t>
  </si>
  <si>
    <t>PAC-2.5-08  SUMINISTRO DE PUNTO ECOLOGICO 35 LITROS CANECAS (VERDE, BLANCO,NEGRO)</t>
  </si>
  <si>
    <t>1.3.4.</t>
  </si>
  <si>
    <t>PGH - 3.2 –11 KIT DE MANEJO DE DERRAMES DE 5 A 8 GALONES</t>
  </si>
  <si>
    <t>1.3.5.</t>
  </si>
  <si>
    <t>PAC-2.2-05 SEÑALIZACIÓN Y DOTACION DE CAMPAMENTO ICLUYE EXTINTOR MULTIPROPOSITO, BOTIQUIN, BUZON DE PQRS, SEÑALIZACION INDUSTRIAL</t>
  </si>
  <si>
    <t>TOTAL GASTOS GENERALES</t>
  </si>
  <si>
    <t>1.4. GASTOS LEGALES, JURÍDICOS, TRIBUTARIOS</t>
  </si>
  <si>
    <t xml:space="preserve">DESCRIPCION                                 </t>
  </si>
  <si>
    <t>FREC</t>
  </si>
  <si>
    <t>1.4.1.</t>
  </si>
  <si>
    <t>Póliza de calidad</t>
  </si>
  <si>
    <t>Porcentaje</t>
  </si>
  <si>
    <t>1.4.2.</t>
  </si>
  <si>
    <t>Póliza de estabilidad de obra</t>
  </si>
  <si>
    <t>1.4.4.</t>
  </si>
  <si>
    <r>
      <rPr>
        <sz val="8"/>
        <rFont val="Arial"/>
        <family val="2"/>
      </rPr>
      <t>Póliza de cumplimiento</t>
    </r>
  </si>
  <si>
    <t>1.4.5.</t>
  </si>
  <si>
    <t>Póliza de salarios y prestaciones sociales</t>
  </si>
  <si>
    <t>1.4.6.</t>
  </si>
  <si>
    <t>COSTOS DE LEGALIZACION E IMPUESTOS</t>
  </si>
  <si>
    <t>TOTAL GASTOS LEGALES, JURÍDICOS, TRIBUTARIOS</t>
  </si>
  <si>
    <t>RESUMEN DE COSTOS - COMPONENTE ADMINISTRACIÓN</t>
  </si>
  <si>
    <t>COMPOSICIÓN AIU</t>
  </si>
  <si>
    <t>1.1.  PERSONAL ADMINISTRATIVO</t>
  </si>
  <si>
    <t>Administración</t>
  </si>
  <si>
    <t>1.2.  EQUIPOS GENERALES, MOVILIZACIÓN E INSTALACIÓN</t>
  </si>
  <si>
    <t>Imprevistos</t>
  </si>
  <si>
    <t>1.3.  GASTOS GENERALES</t>
  </si>
  <si>
    <t>Utilidad</t>
  </si>
  <si>
    <t>1.4.  GASTOS LEGALES, JURÍDICOS, TRIBUTARIOS</t>
  </si>
  <si>
    <t>Iva / Utilidad</t>
  </si>
  <si>
    <t>TOTAL ADMINISTRACIÓN</t>
  </si>
  <si>
    <t>TOTAL A.I.U.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</si>
</sst>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_(&quot;$&quot;* #,##0.00_);_(&quot;$&quot;* \(#,##0.00\);_(&quot;$&quot;* &quot;-&quot;??_);_(@_)"/>
    <numFmt numFmtId="166" formatCode="\$\ #,##0.00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FCDCD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65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3" borderId="1" xfId="0" applyFont="1" applyFill="1" applyBorder="1" applyAlignment="1">
      <alignment horizontal="left" vertical="top" wrapText="1" indent="1"/>
    </xf>
    <xf numFmtId="0" fontId="6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left" vertical="top" wrapText="1" indent="2"/>
    </xf>
    <xf numFmtId="0" fontId="7" fillId="0" borderId="1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top" wrapText="1"/>
    </xf>
    <xf numFmtId="1" fontId="8" fillId="0" borderId="1" xfId="0" applyNumberFormat="1" applyFont="1" applyBorder="1" applyAlignment="1">
      <alignment horizontal="center" vertical="top" shrinkToFit="1"/>
    </xf>
    <xf numFmtId="2" fontId="8" fillId="0" borderId="1" xfId="0" applyNumberFormat="1" applyFont="1" applyBorder="1" applyAlignment="1">
      <alignment horizontal="center" vertical="top" shrinkToFit="1"/>
    </xf>
    <xf numFmtId="164" fontId="8" fillId="0" borderId="1" xfId="0" applyNumberFormat="1" applyFont="1" applyBorder="1" applyAlignment="1">
      <alignment horizontal="center" vertical="top" shrinkToFit="1"/>
    </xf>
    <xf numFmtId="4" fontId="8" fillId="0" borderId="1" xfId="0" applyNumberFormat="1" applyFont="1" applyBorder="1" applyAlignment="1">
      <alignment horizontal="right" vertical="top" shrinkToFit="1"/>
    </xf>
    <xf numFmtId="165" fontId="0" fillId="0" borderId="0" xfId="1" applyFont="1">
      <alignment vertical="center"/>
    </xf>
    <xf numFmtId="0" fontId="6" fillId="2" borderId="1" xfId="0" applyFont="1" applyFill="1" applyBorder="1" applyAlignment="1">
      <alignment horizontal="right" vertical="top" wrapText="1"/>
    </xf>
    <xf numFmtId="4" fontId="9" fillId="2" borderId="1" xfId="0" applyNumberFormat="1" applyFont="1" applyFill="1" applyBorder="1" applyAlignment="1">
      <alignment horizontal="right" vertical="top" shrinkToFit="1"/>
    </xf>
    <xf numFmtId="0" fontId="6" fillId="3" borderId="1" xfId="0" applyFont="1" applyFill="1" applyBorder="1" applyAlignment="1">
      <alignment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166" fontId="8" fillId="0" borderId="1" xfId="0" applyNumberFormat="1" applyFont="1" applyBorder="1" applyAlignment="1">
      <alignment horizontal="right" vertical="top" shrinkToFit="1"/>
    </xf>
    <xf numFmtId="0" fontId="7" fillId="0" borderId="1" xfId="0" applyFont="1" applyBorder="1" applyAlignment="1">
      <alignment horizontal="left" vertical="top" wrapText="1" indent="2"/>
    </xf>
    <xf numFmtId="166" fontId="8" fillId="0" borderId="1" xfId="0" applyNumberFormat="1" applyFont="1" applyBorder="1" applyAlignment="1">
      <alignment horizontal="center" vertical="top" shrinkToFit="1"/>
    </xf>
    <xf numFmtId="0" fontId="7" fillId="0" borderId="1" xfId="0" applyFont="1" applyBorder="1" applyAlignment="1">
      <alignment horizontal="left" vertical="center" wrapText="1" indent="2"/>
    </xf>
    <xf numFmtId="2" fontId="8" fillId="0" borderId="1" xfId="0" applyNumberFormat="1" applyFont="1" applyBorder="1" applyAlignment="1">
      <alignment horizontal="center" vertical="center" shrinkToFit="1"/>
    </xf>
    <xf numFmtId="4" fontId="8" fillId="0" borderId="1" xfId="0" applyNumberFormat="1" applyFont="1" applyBorder="1" applyAlignment="1">
      <alignment horizontal="right" vertical="center" shrinkToFit="1"/>
    </xf>
    <xf numFmtId="0" fontId="7" fillId="0" borderId="1" xfId="0" applyFont="1" applyBorder="1" applyAlignment="1">
      <alignment horizontal="center" wrapText="1"/>
    </xf>
    <xf numFmtId="0" fontId="6" fillId="3" borderId="1" xfId="0" applyFont="1" applyFill="1" applyBorder="1" applyAlignment="1">
      <alignment horizontal="right" vertical="top" wrapText="1" indent="1"/>
    </xf>
    <xf numFmtId="0" fontId="5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right" vertical="top" wrapText="1" indent="1"/>
    </xf>
    <xf numFmtId="10" fontId="8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vertical="top" wrapText="1"/>
    </xf>
    <xf numFmtId="0" fontId="6" fillId="4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10" fontId="8" fillId="0" borderId="1" xfId="0" applyNumberFormat="1" applyFont="1" applyBorder="1" applyAlignment="1">
      <alignment horizontal="right" vertical="top" shrinkToFit="1"/>
    </xf>
    <xf numFmtId="4" fontId="0" fillId="0" borderId="0" xfId="0" applyNumberFormat="1">
      <alignment vertical="center"/>
    </xf>
    <xf numFmtId="2" fontId="8" fillId="0" borderId="1" xfId="0" applyNumberFormat="1" applyFont="1" applyBorder="1" applyAlignment="1">
      <alignment horizontal="right" vertical="top" shrinkToFit="1"/>
    </xf>
    <xf numFmtId="0" fontId="3" fillId="0" borderId="1" xfId="0" applyFont="1" applyBorder="1" applyAlignment="1">
      <alignment horizontal="left" vertical="center" wrapText="1"/>
    </xf>
    <xf numFmtId="4" fontId="10" fillId="4" borderId="1" xfId="0" applyNumberFormat="1" applyFont="1" applyFill="1" applyBorder="1" applyAlignment="1">
      <alignment horizontal="center" vertical="top" shrinkToFit="1"/>
    </xf>
    <xf numFmtId="0" fontId="3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top" wrapText="1"/>
    </xf>
    <xf numFmtId="10" fontId="9" fillId="2" borderId="1" xfId="0" applyNumberFormat="1" applyFont="1" applyFill="1" applyBorder="1" applyAlignment="1">
      <alignment horizontal="right" vertical="top" shrinkToFi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42</xdr:row>
      <xdr:rowOff>0</xdr:rowOff>
    </xdr:from>
    <xdr:ext cx="15240" cy="17399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7DE9F787-22E1-4BE8-84CA-05E856096144}"/>
            </a:ext>
          </a:extLst>
        </xdr:cNvPr>
        <xdr:cNvSpPr/>
      </xdr:nvSpPr>
      <xdr:spPr>
        <a:xfrm>
          <a:off x="4867275" y="9191625"/>
          <a:ext cx="15240" cy="173990"/>
        </a:xfrm>
        <a:custGeom>
          <a:avLst/>
          <a:gdLst/>
          <a:ahLst/>
          <a:cxnLst/>
          <a:rect l="0" t="0" r="0" b="0"/>
          <a:pathLst>
            <a:path w="15240" h="173990">
              <a:moveTo>
                <a:pt x="15240" y="173736"/>
              </a:moveTo>
              <a:lnTo>
                <a:pt x="0" y="173736"/>
              </a:lnTo>
              <a:lnTo>
                <a:pt x="0" y="0"/>
              </a:lnTo>
              <a:lnTo>
                <a:pt x="15240" y="0"/>
              </a:lnTo>
              <a:lnTo>
                <a:pt x="15240" y="173736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twoCellAnchor editAs="oneCell">
    <xdr:from>
      <xdr:col>1</xdr:col>
      <xdr:colOff>400050</xdr:colOff>
      <xdr:row>1</xdr:row>
      <xdr:rowOff>152400</xdr:rowOff>
    </xdr:from>
    <xdr:to>
      <xdr:col>2</xdr:col>
      <xdr:colOff>983615</xdr:colOff>
      <xdr:row>1</xdr:row>
      <xdr:rowOff>873125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2D245FCE-14F3-4FF0-BE9B-308065892F1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162050" y="342900"/>
          <a:ext cx="1345565" cy="720725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ntadvisor\Downloads\CALI\ASDEBOY\SAMACA\BENITEZ\APU&#180;s_2%20BENITEZ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"/>
      <sheetName val="1,01"/>
      <sheetName val="2,01"/>
      <sheetName val="2,02"/>
      <sheetName val="2,03"/>
      <sheetName val="2,04"/>
      <sheetName val="2,05"/>
      <sheetName val="3,01"/>
      <sheetName val="3,02"/>
      <sheetName val="3,03"/>
      <sheetName val="4,01"/>
    </sheetNames>
    <sheetDataSet>
      <sheetData sheetId="0">
        <row r="29">
          <cell r="I29">
            <v>1328459385.9000001</v>
          </cell>
        </row>
        <row r="34">
          <cell r="D34">
            <v>225838095.60300004</v>
          </cell>
          <cell r="E34">
            <v>0.17</v>
          </cell>
        </row>
        <row r="35">
          <cell r="E35">
            <v>0.01</v>
          </cell>
        </row>
        <row r="36">
          <cell r="E36">
            <v>0.02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CC558-A85D-4AEC-A660-5C8E8EA8944C}">
  <dimension ref="B2:K49"/>
  <sheetViews>
    <sheetView tabSelected="1" view="pageBreakPreview" zoomScaleNormal="100" zoomScaleSheetLayoutView="100" workbookViewId="0">
      <selection activeCell="J47" sqref="J47"/>
    </sheetView>
  </sheetViews>
  <sheetFormatPr baseColWidth="10" defaultRowHeight="15"/>
  <cols>
    <col min="3" max="3" width="37.7109375" customWidth="1"/>
    <col min="4" max="4" width="12.42578125" customWidth="1"/>
    <col min="5" max="5" width="9.42578125" customWidth="1"/>
    <col min="8" max="8" width="13.7109375" customWidth="1"/>
    <col min="9" max="9" width="15.140625" bestFit="1" customWidth="1"/>
    <col min="10" max="10" width="17.85546875" bestFit="1" customWidth="1"/>
    <col min="11" max="11" width="14.140625" bestFit="1" customWidth="1"/>
  </cols>
  <sheetData>
    <row r="2" spans="2:10" ht="73.5" customHeight="1">
      <c r="B2" s="1"/>
      <c r="C2" s="1"/>
      <c r="D2" s="2" t="s">
        <v>0</v>
      </c>
      <c r="E2" s="3"/>
      <c r="F2" s="3"/>
      <c r="G2" s="3"/>
      <c r="H2" s="3"/>
    </row>
    <row r="3" spans="2:10">
      <c r="B3" s="4"/>
      <c r="C3" s="4"/>
      <c r="D3" s="4"/>
      <c r="E3" s="4"/>
      <c r="F3" s="4"/>
      <c r="G3" s="4"/>
      <c r="H3" s="4"/>
    </row>
    <row r="4" spans="2:10">
      <c r="B4" s="5" t="s">
        <v>1</v>
      </c>
      <c r="C4" s="4"/>
      <c r="D4" s="4"/>
      <c r="E4" s="4"/>
      <c r="F4" s="4"/>
      <c r="G4" s="4"/>
      <c r="H4" s="4"/>
    </row>
    <row r="5" spans="2:10">
      <c r="B5" s="6" t="s">
        <v>2</v>
      </c>
      <c r="C5" s="4"/>
      <c r="D5" s="4"/>
      <c r="E5" s="4"/>
      <c r="F5" s="4"/>
      <c r="G5" s="4"/>
      <c r="H5" s="4"/>
    </row>
    <row r="6" spans="2:10" ht="11.25" customHeight="1">
      <c r="B6" s="7" t="s">
        <v>3</v>
      </c>
      <c r="C6" s="8" t="s">
        <v>4</v>
      </c>
      <c r="D6" s="9" t="s">
        <v>5</v>
      </c>
      <c r="E6" s="9" t="s">
        <v>6</v>
      </c>
      <c r="F6" s="9" t="s">
        <v>7</v>
      </c>
      <c r="G6" s="10" t="s">
        <v>8</v>
      </c>
      <c r="H6" s="7" t="s">
        <v>9</v>
      </c>
    </row>
    <row r="7" spans="2:10" ht="11.25" customHeight="1">
      <c r="B7" s="11" t="s">
        <v>10</v>
      </c>
      <c r="C7" s="12" t="s">
        <v>11</v>
      </c>
      <c r="D7" s="13">
        <v>0</v>
      </c>
      <c r="E7" s="14">
        <v>3</v>
      </c>
      <c r="F7" s="15">
        <v>0.7</v>
      </c>
      <c r="G7" s="16">
        <v>5732867.3099999996</v>
      </c>
      <c r="H7" s="16">
        <f>+(G7*F7)*E7*D7</f>
        <v>0</v>
      </c>
      <c r="I7" s="17"/>
      <c r="J7" s="17"/>
    </row>
    <row r="8" spans="2:10" ht="11.25" customHeight="1">
      <c r="B8" s="11" t="s">
        <v>12</v>
      </c>
      <c r="C8" s="12" t="s">
        <v>13</v>
      </c>
      <c r="D8" s="13">
        <v>1</v>
      </c>
      <c r="E8" s="14">
        <v>3</v>
      </c>
      <c r="F8" s="15">
        <v>1</v>
      </c>
      <c r="G8" s="16">
        <v>3550000</v>
      </c>
      <c r="H8" s="16">
        <f t="shared" ref="H8:H12" si="0">+(G8*F8)*E8*D8</f>
        <v>10650000</v>
      </c>
    </row>
    <row r="9" spans="2:10" ht="11.25" customHeight="1">
      <c r="B9" s="11" t="s">
        <v>14</v>
      </c>
      <c r="C9" s="12" t="s">
        <v>15</v>
      </c>
      <c r="D9" s="13">
        <v>1</v>
      </c>
      <c r="E9" s="14">
        <v>3</v>
      </c>
      <c r="F9" s="15">
        <v>0.5</v>
      </c>
      <c r="G9" s="16">
        <v>2165445.4197933078</v>
      </c>
      <c r="H9" s="16">
        <f t="shared" si="0"/>
        <v>3248168.1296899617</v>
      </c>
    </row>
    <row r="10" spans="2:10" ht="11.25" customHeight="1">
      <c r="B10" s="11" t="s">
        <v>16</v>
      </c>
      <c r="C10" s="12" t="s">
        <v>17</v>
      </c>
      <c r="D10" s="13">
        <v>1</v>
      </c>
      <c r="E10" s="14">
        <v>3</v>
      </c>
      <c r="F10" s="15">
        <v>0.8</v>
      </c>
      <c r="G10" s="16">
        <v>1300000</v>
      </c>
      <c r="H10" s="16">
        <f t="shared" si="0"/>
        <v>3120000</v>
      </c>
    </row>
    <row r="11" spans="2:10" ht="11.25" customHeight="1">
      <c r="B11" s="11" t="s">
        <v>18</v>
      </c>
      <c r="C11" s="12" t="s">
        <v>19</v>
      </c>
      <c r="D11" s="13">
        <v>1</v>
      </c>
      <c r="E11" s="14">
        <v>3</v>
      </c>
      <c r="F11" s="15">
        <v>0.8</v>
      </c>
      <c r="G11" s="16">
        <v>2100000</v>
      </c>
      <c r="H11" s="16">
        <f t="shared" si="0"/>
        <v>5040000</v>
      </c>
    </row>
    <row r="12" spans="2:10" ht="11.25" customHeight="1">
      <c r="B12" s="11" t="s">
        <v>20</v>
      </c>
      <c r="C12" s="12" t="s">
        <v>21</v>
      </c>
      <c r="D12" s="13">
        <v>1</v>
      </c>
      <c r="E12" s="14">
        <v>3</v>
      </c>
      <c r="F12" s="15">
        <v>0.5</v>
      </c>
      <c r="G12" s="16">
        <v>4100000</v>
      </c>
      <c r="H12" s="16">
        <f t="shared" si="0"/>
        <v>6150000</v>
      </c>
    </row>
    <row r="13" spans="2:10" ht="15" customHeight="1">
      <c r="B13" s="18" t="s">
        <v>22</v>
      </c>
      <c r="C13" s="18"/>
      <c r="D13" s="18"/>
      <c r="E13" s="18"/>
      <c r="F13" s="18"/>
      <c r="G13" s="18"/>
      <c r="H13" s="19">
        <f>+SUM(H7:H12)</f>
        <v>28208168.129689962</v>
      </c>
    </row>
    <row r="14" spans="2:10">
      <c r="C14" s="4"/>
      <c r="D14" s="4"/>
      <c r="E14" s="4"/>
      <c r="F14" s="4"/>
      <c r="G14" s="4"/>
      <c r="H14" s="4"/>
    </row>
    <row r="15" spans="2:10">
      <c r="B15" s="6" t="s">
        <v>23</v>
      </c>
      <c r="C15" s="4"/>
      <c r="D15" s="4"/>
      <c r="E15" s="4"/>
      <c r="F15" s="4"/>
      <c r="G15" s="4"/>
      <c r="H15" s="4"/>
    </row>
    <row r="16" spans="2:10" ht="10.5" customHeight="1">
      <c r="B16" s="9" t="s">
        <v>3</v>
      </c>
      <c r="C16" s="20" t="s">
        <v>4</v>
      </c>
      <c r="D16" s="9" t="s">
        <v>24</v>
      </c>
      <c r="E16" s="9" t="s">
        <v>25</v>
      </c>
      <c r="F16" s="9" t="s">
        <v>6</v>
      </c>
      <c r="G16" s="10" t="s">
        <v>26</v>
      </c>
      <c r="H16" s="9" t="s">
        <v>9</v>
      </c>
    </row>
    <row r="17" spans="2:8" ht="21.75" customHeight="1">
      <c r="B17" s="21" t="s">
        <v>27</v>
      </c>
      <c r="C17" s="22" t="s">
        <v>28</v>
      </c>
      <c r="D17" s="23" t="s">
        <v>29</v>
      </c>
      <c r="E17" s="14">
        <v>1</v>
      </c>
      <c r="F17" s="14">
        <v>3</v>
      </c>
      <c r="G17" s="16">
        <v>500000</v>
      </c>
      <c r="H17" s="24">
        <f>+F17*G17</f>
        <v>1500000</v>
      </c>
    </row>
    <row r="18" spans="2:8" ht="10.5" customHeight="1">
      <c r="B18" s="23" t="s">
        <v>30</v>
      </c>
      <c r="C18" s="22" t="s">
        <v>31</v>
      </c>
      <c r="D18" s="23" t="s">
        <v>29</v>
      </c>
      <c r="E18" s="14">
        <v>1</v>
      </c>
      <c r="F18" s="14">
        <v>1</v>
      </c>
      <c r="G18" s="16">
        <v>700000</v>
      </c>
      <c r="H18" s="24">
        <f>+F18*G18</f>
        <v>700000</v>
      </c>
    </row>
    <row r="19" spans="2:8" ht="10.5" customHeight="1">
      <c r="B19" s="23" t="s">
        <v>32</v>
      </c>
      <c r="C19" s="22" t="s">
        <v>33</v>
      </c>
      <c r="D19" s="23" t="s">
        <v>29</v>
      </c>
      <c r="E19" s="14">
        <v>20</v>
      </c>
      <c r="F19" s="14">
        <v>1</v>
      </c>
      <c r="G19" s="16">
        <v>65000</v>
      </c>
      <c r="H19" s="24">
        <f>+F19*G19*E19</f>
        <v>1300000</v>
      </c>
    </row>
    <row r="20" spans="2:8" ht="10.5" customHeight="1">
      <c r="B20" s="23" t="s">
        <v>34</v>
      </c>
      <c r="C20" s="22" t="s">
        <v>35</v>
      </c>
      <c r="D20" s="23" t="s">
        <v>29</v>
      </c>
      <c r="E20" s="14">
        <v>10</v>
      </c>
      <c r="F20" s="14">
        <v>1</v>
      </c>
      <c r="G20" s="16">
        <v>125000</v>
      </c>
      <c r="H20" s="24">
        <f>+F20*G20*E20</f>
        <v>1250000</v>
      </c>
    </row>
    <row r="21" spans="2:8" ht="12" customHeight="1">
      <c r="B21" s="23"/>
      <c r="C21" s="22" t="s">
        <v>36</v>
      </c>
      <c r="D21" s="23" t="s">
        <v>29</v>
      </c>
      <c r="E21" s="14">
        <v>1</v>
      </c>
      <c r="F21" s="14">
        <v>3</v>
      </c>
      <c r="G21" s="16">
        <v>800000</v>
      </c>
      <c r="H21" s="24">
        <f>+F21*G21*E21</f>
        <v>2400000</v>
      </c>
    </row>
    <row r="22" spans="2:8" ht="15" customHeight="1">
      <c r="B22" s="18" t="s">
        <v>37</v>
      </c>
      <c r="C22" s="18"/>
      <c r="D22" s="18"/>
      <c r="E22" s="18"/>
      <c r="F22" s="18"/>
      <c r="G22" s="18"/>
      <c r="H22" s="19">
        <f>+SUM(H17:H20)</f>
        <v>4750000</v>
      </c>
    </row>
    <row r="23" spans="2:8">
      <c r="B23" s="4"/>
      <c r="C23" s="4"/>
      <c r="D23" s="4"/>
      <c r="E23" s="4"/>
      <c r="F23" s="4"/>
      <c r="G23" s="4"/>
      <c r="H23" s="4"/>
    </row>
    <row r="24" spans="2:8">
      <c r="B24" s="6" t="s">
        <v>38</v>
      </c>
      <c r="C24" s="4"/>
      <c r="D24" s="4"/>
      <c r="E24" s="4"/>
      <c r="F24" s="4"/>
      <c r="G24" s="4"/>
      <c r="H24" s="4"/>
    </row>
    <row r="25" spans="2:8" ht="10.5" customHeight="1">
      <c r="B25" s="9" t="s">
        <v>3</v>
      </c>
      <c r="C25" s="20" t="s">
        <v>4</v>
      </c>
      <c r="D25" s="10" t="s">
        <v>24</v>
      </c>
      <c r="E25" s="9" t="s">
        <v>25</v>
      </c>
      <c r="F25" s="9" t="s">
        <v>6</v>
      </c>
      <c r="G25" s="10" t="s">
        <v>26</v>
      </c>
      <c r="H25" s="7" t="s">
        <v>9</v>
      </c>
    </row>
    <row r="26" spans="2:8">
      <c r="B26" s="23" t="s">
        <v>39</v>
      </c>
      <c r="C26" s="22" t="s">
        <v>40</v>
      </c>
      <c r="D26" s="25" t="s">
        <v>29</v>
      </c>
      <c r="E26" s="14">
        <v>1</v>
      </c>
      <c r="F26" s="14">
        <v>4</v>
      </c>
      <c r="G26" s="16">
        <v>200000</v>
      </c>
      <c r="H26" s="26">
        <f t="shared" ref="H26:H30" si="1">+F26*G26*E26</f>
        <v>800000</v>
      </c>
    </row>
    <row r="27" spans="2:8">
      <c r="B27" s="23" t="s">
        <v>41</v>
      </c>
      <c r="C27" s="22" t="s">
        <v>42</v>
      </c>
      <c r="D27" s="25" t="s">
        <v>29</v>
      </c>
      <c r="E27" s="14">
        <v>1</v>
      </c>
      <c r="F27" s="14">
        <v>4</v>
      </c>
      <c r="G27" s="16">
        <v>600000</v>
      </c>
      <c r="H27" s="26">
        <f t="shared" si="1"/>
        <v>2400000</v>
      </c>
    </row>
    <row r="28" spans="2:8" ht="34.5" customHeight="1">
      <c r="B28" s="21" t="s">
        <v>43</v>
      </c>
      <c r="C28" s="22" t="s">
        <v>44</v>
      </c>
      <c r="D28" s="27" t="s">
        <v>29</v>
      </c>
      <c r="E28" s="28">
        <v>2</v>
      </c>
      <c r="F28" s="28">
        <v>1</v>
      </c>
      <c r="G28" s="29">
        <v>300000</v>
      </c>
      <c r="H28" s="26">
        <f t="shared" si="1"/>
        <v>600000</v>
      </c>
    </row>
    <row r="29" spans="2:8" ht="24" customHeight="1">
      <c r="B29" s="21" t="s">
        <v>45</v>
      </c>
      <c r="C29" s="22" t="s">
        <v>46</v>
      </c>
      <c r="D29" s="25" t="s">
        <v>29</v>
      </c>
      <c r="E29" s="14">
        <v>1</v>
      </c>
      <c r="F29" s="14">
        <v>4</v>
      </c>
      <c r="G29" s="16">
        <v>150000</v>
      </c>
      <c r="H29" s="26">
        <f t="shared" si="1"/>
        <v>600000</v>
      </c>
    </row>
    <row r="30" spans="2:8" ht="48.75" customHeight="1">
      <c r="B30" s="30" t="s">
        <v>47</v>
      </c>
      <c r="C30" s="22" t="s">
        <v>48</v>
      </c>
      <c r="D30" s="27" t="s">
        <v>29</v>
      </c>
      <c r="E30" s="28">
        <v>2</v>
      </c>
      <c r="F30" s="28">
        <v>1</v>
      </c>
      <c r="G30" s="29">
        <v>400000</v>
      </c>
      <c r="H30" s="26">
        <f t="shared" si="1"/>
        <v>800000</v>
      </c>
    </row>
    <row r="31" spans="2:8" ht="14.25" customHeight="1">
      <c r="B31" s="18" t="s">
        <v>49</v>
      </c>
      <c r="C31" s="18"/>
      <c r="D31" s="18"/>
      <c r="E31" s="18"/>
      <c r="F31" s="18"/>
      <c r="G31" s="18"/>
      <c r="H31" s="19">
        <f>+SUM(H26:H30)</f>
        <v>5200000</v>
      </c>
    </row>
    <row r="32" spans="2:8">
      <c r="B32" s="4"/>
      <c r="C32" s="4"/>
      <c r="D32" s="4"/>
      <c r="E32" s="4"/>
      <c r="F32" s="4"/>
      <c r="G32" s="4"/>
      <c r="H32" s="4"/>
    </row>
    <row r="33" spans="2:11">
      <c r="B33" s="6" t="s">
        <v>50</v>
      </c>
      <c r="C33" s="4"/>
      <c r="D33" s="4"/>
      <c r="E33" s="4"/>
      <c r="F33" s="4"/>
      <c r="G33" s="4"/>
      <c r="H33" s="4"/>
    </row>
    <row r="34" spans="2:11">
      <c r="B34" s="31" t="s">
        <v>3</v>
      </c>
      <c r="C34" s="20" t="s">
        <v>51</v>
      </c>
      <c r="D34" s="32" t="s">
        <v>24</v>
      </c>
      <c r="E34" s="9" t="s">
        <v>25</v>
      </c>
      <c r="F34" s="9" t="s">
        <v>52</v>
      </c>
      <c r="G34" s="10" t="s">
        <v>26</v>
      </c>
      <c r="H34" s="7" t="s">
        <v>9</v>
      </c>
    </row>
    <row r="35" spans="2:11">
      <c r="B35" s="33" t="s">
        <v>53</v>
      </c>
      <c r="C35" s="22" t="s">
        <v>54</v>
      </c>
      <c r="D35" s="23" t="s">
        <v>55</v>
      </c>
      <c r="E35" s="14">
        <v>1</v>
      </c>
      <c r="F35" s="34">
        <v>5.0000000000000001E-3</v>
      </c>
      <c r="G35" s="16">
        <f>+[1]Presup!$I$29</f>
        <v>1328459385.9000001</v>
      </c>
      <c r="H35" s="26">
        <f>+F35*G35*E35</f>
        <v>6642296.9295000006</v>
      </c>
    </row>
    <row r="36" spans="2:11">
      <c r="B36" s="33" t="s">
        <v>56</v>
      </c>
      <c r="C36" s="22" t="s">
        <v>57</v>
      </c>
      <c r="D36" s="23" t="s">
        <v>55</v>
      </c>
      <c r="E36" s="14">
        <v>1</v>
      </c>
      <c r="F36" s="34">
        <v>4.7000000000000002E-3</v>
      </c>
      <c r="G36" s="16">
        <f>+[1]Presup!$I$29</f>
        <v>1328459385.9000001</v>
      </c>
      <c r="H36" s="26">
        <f t="shared" ref="H36:H39" si="2">+F36*G36*E36</f>
        <v>6243759.1137300003</v>
      </c>
    </row>
    <row r="37" spans="2:11">
      <c r="B37" s="33" t="s">
        <v>58</v>
      </c>
      <c r="C37" s="35" t="s">
        <v>59</v>
      </c>
      <c r="D37" s="23" t="s">
        <v>55</v>
      </c>
      <c r="E37" s="14">
        <v>1</v>
      </c>
      <c r="F37" s="34">
        <v>3.0000000000000001E-3</v>
      </c>
      <c r="G37" s="16">
        <f>+[1]Presup!$I$29</f>
        <v>1328459385.9000001</v>
      </c>
      <c r="H37" s="26">
        <f t="shared" si="2"/>
        <v>3985378.1577000003</v>
      </c>
    </row>
    <row r="38" spans="2:11" ht="24" customHeight="1">
      <c r="B38" s="33" t="s">
        <v>60</v>
      </c>
      <c r="C38" s="22" t="s">
        <v>61</v>
      </c>
      <c r="D38" s="23" t="s">
        <v>55</v>
      </c>
      <c r="E38" s="14">
        <v>1</v>
      </c>
      <c r="F38" s="34">
        <v>2E-3</v>
      </c>
      <c r="G38" s="16">
        <f>+[1]Presup!$I$29</f>
        <v>1328459385.9000001</v>
      </c>
      <c r="H38" s="26">
        <f t="shared" si="2"/>
        <v>2656918.7718000002</v>
      </c>
    </row>
    <row r="39" spans="2:11" ht="24.75" customHeight="1">
      <c r="B39" s="33" t="s">
        <v>62</v>
      </c>
      <c r="C39" s="22" t="s">
        <v>63</v>
      </c>
      <c r="D39" s="23" t="s">
        <v>55</v>
      </c>
      <c r="E39" s="14">
        <v>1</v>
      </c>
      <c r="F39" s="34">
        <v>0.125</v>
      </c>
      <c r="G39" s="16">
        <f>+[1]Presup!$I$29</f>
        <v>1328459385.9000001</v>
      </c>
      <c r="H39" s="26">
        <f t="shared" si="2"/>
        <v>166057423.23750001</v>
      </c>
    </row>
    <row r="40" spans="2:11" ht="15" customHeight="1">
      <c r="B40" s="18" t="s">
        <v>64</v>
      </c>
      <c r="C40" s="18"/>
      <c r="D40" s="18"/>
      <c r="E40" s="18"/>
      <c r="F40" s="18"/>
      <c r="G40" s="18"/>
      <c r="H40" s="19">
        <f>+SUM(H35:H39)</f>
        <v>185585776.21023002</v>
      </c>
    </row>
    <row r="41" spans="2:11">
      <c r="B41" s="4"/>
      <c r="C41" s="4"/>
      <c r="D41" s="4"/>
      <c r="E41" s="4"/>
      <c r="F41" s="4"/>
      <c r="G41" s="4"/>
      <c r="H41" s="4"/>
    </row>
    <row r="42" spans="2:11">
      <c r="B42" s="4"/>
      <c r="C42" s="4"/>
      <c r="D42" s="4"/>
      <c r="E42" s="4"/>
      <c r="F42" s="4"/>
      <c r="G42" s="4"/>
      <c r="H42" s="4"/>
    </row>
    <row r="43" spans="2:11" ht="13.5" customHeight="1">
      <c r="B43" s="36" t="s">
        <v>65</v>
      </c>
      <c r="C43" s="36"/>
      <c r="D43" s="36"/>
      <c r="E43" s="37" t="s">
        <v>66</v>
      </c>
      <c r="F43" s="37"/>
      <c r="G43" s="37"/>
      <c r="H43" s="37"/>
    </row>
    <row r="44" spans="2:11" ht="19.5" customHeight="1">
      <c r="B44" s="38" t="s">
        <v>67</v>
      </c>
      <c r="C44" s="38"/>
      <c r="D44" s="16">
        <f>+H13</f>
        <v>28208168.129689962</v>
      </c>
      <c r="E44" s="39">
        <f>+[1]Presup!$E$34</f>
        <v>0.17</v>
      </c>
      <c r="F44" s="12" t="s">
        <v>68</v>
      </c>
      <c r="G44" s="16">
        <f>+[1]Presup!$D$34</f>
        <v>225838095.60300004</v>
      </c>
      <c r="H44" s="39">
        <v>0.22</v>
      </c>
      <c r="I44" s="40"/>
    </row>
    <row r="45" spans="2:11" ht="26.25" customHeight="1">
      <c r="B45" s="38" t="s">
        <v>69</v>
      </c>
      <c r="C45" s="38"/>
      <c r="D45" s="16">
        <f>+H22</f>
        <v>4750000</v>
      </c>
      <c r="E45" s="39">
        <f>+[1]Presup!$E$35</f>
        <v>0.01</v>
      </c>
      <c r="F45" s="12" t="s">
        <v>70</v>
      </c>
      <c r="G45" s="16">
        <v>45061392.509999998</v>
      </c>
      <c r="H45" s="39">
        <v>0.03</v>
      </c>
    </row>
    <row r="46" spans="2:11" ht="19.5" customHeight="1">
      <c r="B46" s="38" t="s">
        <v>71</v>
      </c>
      <c r="C46" s="38"/>
      <c r="D46" s="16">
        <f>+H31</f>
        <v>5200000</v>
      </c>
      <c r="E46" s="39">
        <f>+[1]Presup!$E$36</f>
        <v>0.02</v>
      </c>
      <c r="F46" s="12" t="s">
        <v>72</v>
      </c>
      <c r="G46" s="41"/>
      <c r="H46" s="39">
        <v>0.05</v>
      </c>
    </row>
    <row r="47" spans="2:11" ht="19.5" customHeight="1">
      <c r="B47" s="38" t="s">
        <v>73</v>
      </c>
      <c r="C47" s="38"/>
      <c r="D47" s="16">
        <f>+H40</f>
        <v>185585776.21023002</v>
      </c>
      <c r="E47" s="39">
        <v>0.19</v>
      </c>
      <c r="F47" s="12" t="s">
        <v>74</v>
      </c>
      <c r="G47" s="42"/>
      <c r="H47" s="39">
        <v>0</v>
      </c>
    </row>
    <row r="48" spans="2:11" ht="12" customHeight="1">
      <c r="B48" s="36" t="s">
        <v>75</v>
      </c>
      <c r="C48" s="36"/>
      <c r="D48" s="43">
        <f>+SUM(D44:D47)</f>
        <v>223743944.33991998</v>
      </c>
      <c r="E48" s="44"/>
      <c r="F48" s="45" t="s">
        <v>76</v>
      </c>
      <c r="G48" s="19">
        <v>375511604.23000002</v>
      </c>
      <c r="H48" s="46">
        <v>0.3</v>
      </c>
      <c r="J48" s="17"/>
      <c r="K48" s="17"/>
    </row>
    <row r="49" spans="10:10">
      <c r="J49" s="17"/>
    </row>
  </sheetData>
  <mergeCells count="13">
    <mergeCell ref="B48:C48"/>
    <mergeCell ref="B43:D43"/>
    <mergeCell ref="E43:H43"/>
    <mergeCell ref="B44:C44"/>
    <mergeCell ref="B45:C45"/>
    <mergeCell ref="B46:C46"/>
    <mergeCell ref="B47:C47"/>
    <mergeCell ref="B2:C2"/>
    <mergeCell ref="D2:H2"/>
    <mergeCell ref="B13:G13"/>
    <mergeCell ref="B22:G22"/>
    <mergeCell ref="B31:G31"/>
    <mergeCell ref="B40:G40"/>
  </mergeCells>
  <pageMargins left="0.7" right="0.7" top="0.75" bottom="0.75" header="0.3" footer="0.3"/>
  <pageSetup paperSize="9" scale="81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AIU</vt:lpstr>
      <vt:lpstr>AIU!Área_de_impresión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rentadvisor</dc:creator>
  <cp:lastModifiedBy>rentadvisor</cp:lastModifiedBy>
  <dcterms:created xsi:type="dcterms:W3CDTF">2024-11-08T15:03:45Z</dcterms:created>
  <dcterms:modified xsi:type="dcterms:W3CDTF">2024-11-08T15:04:24Z</dcterms:modified>
</cp:coreProperties>
</file>