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tif" ContentType="image/tif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Marlly\Desktop\informaciòn vigencias 2023-2024\contrataciòn 2024 mcm\BIENES Y SERVICIOS\Batería de riesgos y jornada por la salud\"/>
    </mc:Choice>
  </mc:AlternateContent>
  <xr:revisionPtr revIDLastSave="0" documentId="8_{0FE4A451-75DD-477C-969E-9218E35C88D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JORNADA-BATERIA" sheetId="7" r:id="rId1"/>
    <sheet name="Hoja2" sheetId="9" r:id="rId2"/>
  </sheets>
  <calcPr calcId="18102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4" i="7" l="1"/>
  <c r="N15" i="7"/>
  <c r="N16" i="7"/>
  <c r="O14" i="7" l="1"/>
  <c r="O15" i="7"/>
  <c r="K17" i="7"/>
  <c r="H17" i="7"/>
  <c r="E17" i="7"/>
  <c r="N17" i="7" l="1"/>
  <c r="M16" i="7"/>
  <c r="J16" i="7"/>
  <c r="J14" i="7" l="1"/>
  <c r="H11" i="9" l="1"/>
  <c r="F11" i="9"/>
  <c r="G14" i="7"/>
  <c r="G16" i="7"/>
  <c r="O16" i="7"/>
  <c r="O17" i="7" s="1"/>
  <c r="L15" i="7" l="1"/>
  <c r="M15" i="7" s="1"/>
  <c r="G15" i="7"/>
  <c r="G17" i="7" s="1"/>
  <c r="L14" i="7"/>
  <c r="F17" i="7" l="1"/>
  <c r="L17" i="7"/>
  <c r="I17" i="7"/>
  <c r="J15" i="7"/>
  <c r="O18" i="7"/>
  <c r="L20" i="7" s="1"/>
  <c r="G18" i="7"/>
  <c r="M14" i="7"/>
  <c r="M17" i="7" l="1"/>
  <c r="M18" i="7" s="1"/>
  <c r="J17" i="7"/>
  <c r="J18" i="7" s="1"/>
</calcChain>
</file>

<file path=xl/sharedStrings.xml><?xml version="1.0" encoding="utf-8"?>
<sst xmlns="http://schemas.openxmlformats.org/spreadsheetml/2006/main" count="52" uniqueCount="46">
  <si>
    <t>ESTUDIO DE MERCADO - MUSEO CASA DE LA MEMORIA  SG-SST 2024</t>
  </si>
  <si>
    <t>OBJETO</t>
  </si>
  <si>
    <t>EMPRESA</t>
  </si>
  <si>
    <t>CONTACTO</t>
  </si>
  <si>
    <t>TELEFONO</t>
  </si>
  <si>
    <t>EMAIL</t>
  </si>
  <si>
    <t xml:space="preserve">UNIDAD DE MEDIDA DE TIEMPO </t>
  </si>
  <si>
    <t>CANT</t>
  </si>
  <si>
    <t xml:space="preserve">EMPRESA 1 </t>
  </si>
  <si>
    <t xml:space="preserve">EMPRESA 2  </t>
  </si>
  <si>
    <t>PRECIO UNITARIO</t>
  </si>
  <si>
    <t>IVA  19%</t>
  </si>
  <si>
    <t>PRECIO TOTAL CON IVA</t>
  </si>
  <si>
    <t>PRECIO PROMEDIO UNITARIO FINAL</t>
  </si>
  <si>
    <t>VALOR TOTAL FINAL IVA INCLUIDO</t>
  </si>
  <si>
    <t xml:space="preserve">MES </t>
  </si>
  <si>
    <t>SUMA</t>
  </si>
  <si>
    <t xml:space="preserve">TOTAL </t>
  </si>
  <si>
    <t>TOTAL PROPUESTAS</t>
  </si>
  <si>
    <t>MEDIA</t>
  </si>
  <si>
    <t>CLAUDIA BARRERA CASTRILLÓN</t>
  </si>
  <si>
    <t>Rol técnico</t>
  </si>
  <si>
    <t>Fundación Universitaria María Cano</t>
  </si>
  <si>
    <t>Nanci Liliana Cuartas Cardona</t>
  </si>
  <si>
    <t>paula.jimenez@fumc.edu.co</t>
  </si>
  <si>
    <t>(60+4) 402 55 00 Ext. 191 – Línea directa: (60+4) 540 13 29.  Cel 30063359 61</t>
  </si>
  <si>
    <t>COMFAMA
Caja de Compensación Familiar de Antioquia</t>
  </si>
  <si>
    <t>MarcelaTobon.Contratista@comf</t>
  </si>
  <si>
    <t>Marcela Tobon Alvarez</t>
  </si>
  <si>
    <t>Aplicacion y diagonostico de los factores  de riesgo psicosocial al personal del Museo Casa de la Memoria, que influyen en la salud y el bienestar de los trabajadores.</t>
  </si>
  <si>
    <t>Jornada por la salud fisica y mental</t>
  </si>
  <si>
    <t>( 604) 3607080 opcion 2</t>
  </si>
  <si>
    <t>EMPRESA 2</t>
  </si>
  <si>
    <t>12  intervenciónes del personal a los casos blandos cuyos resultados sean identificados con un nivel de alto</t>
  </si>
  <si>
    <t>jornada</t>
  </si>
  <si>
    <t>intervencion</t>
  </si>
  <si>
    <t>bateria</t>
  </si>
  <si>
    <t>z</t>
  </si>
  <si>
    <t>COMFAMA</t>
  </si>
  <si>
    <t>MARIA CANO</t>
  </si>
  <si>
    <t>SMSI</t>
  </si>
  <si>
    <t>Servicio Medico San Ignacio</t>
  </si>
  <si>
    <t>YERLIN XIOMARA ECHEVERRI TORO</t>
  </si>
  <si>
    <t>lidercentro@smsi.com.co</t>
  </si>
  <si>
    <t>Prestación de servicios para la identificar, medir e intervenir en los factores de riesgo psicosocial, y fomentar la salud integral de los servidores y contratistas a través de una jornada dedicada al bienestar físico y mental.</t>
  </si>
  <si>
    <t>DESCRIPCIÓN DEL BIEN O SERVICIO
Prestación de servicios para la identificar, medir e intervenir en los factores de riesgo psicosocial, y fomentar la salud integral de los servidores y contratistas a través de una jornada dedicada al bienestar físico y mental.
12  intervenciónes del personal a los casos blancos cuyos resultados sean identificados con un nivel de alto
Jornada por la Salud Ocupacional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</si>
</sst>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42" formatCode="_-&quot;$&quot;\ * #,##0_-;\-&quot;$&quot;\ * #,##0_-;_-&quot;$&quot;\ * &quot;-&quot;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78">
    <xf numFmtId="0" fontId="0" fillId="0" borderId="0" xfId="0"/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/>
    </xf>
    <xf numFmtId="42" fontId="5" fillId="0" borderId="12" xfId="0" applyNumberFormat="1" applyFont="1" applyBorder="1"/>
    <xf numFmtId="0" fontId="0" fillId="3" borderId="4" xfId="0" applyFill="1" applyBorder="1"/>
    <xf numFmtId="0" fontId="0" fillId="3" borderId="0" xfId="0" applyFill="1"/>
    <xf numFmtId="3" fontId="0" fillId="0" borderId="0" xfId="0" applyNumberFormat="1"/>
    <xf numFmtId="0" fontId="1" fillId="0" borderId="1" xfId="0" applyFont="1" applyBorder="1" applyAlignment="1">
      <alignment horizontal="center" vertical="top" wrapText="1"/>
    </xf>
    <xf numFmtId="3" fontId="2" fillId="0" borderId="1" xfId="0" applyNumberFormat="1" applyFont="1" applyBorder="1" applyAlignment="1">
      <alignment wrapText="1"/>
    </xf>
    <xf numFmtId="3" fontId="2" fillId="0" borderId="1" xfId="0" applyNumberFormat="1" applyFont="1" applyBorder="1"/>
    <xf numFmtId="3" fontId="3" fillId="0" borderId="1" xfId="0" applyNumberFormat="1" applyFont="1" applyBorder="1"/>
    <xf numFmtId="3" fontId="1" fillId="0" borderId="1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vertical="center" wrapText="1"/>
    </xf>
    <xf numFmtId="0" fontId="1" fillId="0" borderId="8" xfId="0" applyFont="1" applyBorder="1" applyAlignment="1">
      <alignment horizontal="center" vertical="top" wrapText="1"/>
    </xf>
    <xf numFmtId="3" fontId="1" fillId="3" borderId="1" xfId="0" applyNumberFormat="1" applyFont="1" applyFill="1" applyBorder="1" applyAlignment="1">
      <alignment horizontal="center" vertical="center" wrapText="1"/>
    </xf>
    <xf numFmtId="3" fontId="1" fillId="0" borderId="8" xfId="0" applyNumberFormat="1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3" fontId="1" fillId="0" borderId="1" xfId="0" applyNumberFormat="1" applyFont="1" applyFill="1" applyBorder="1" applyAlignment="1">
      <alignment horizontal="center" vertical="center" wrapText="1"/>
    </xf>
    <xf numFmtId="0" fontId="0" fillId="3" borderId="0" xfId="0" applyFill="1" applyBorder="1"/>
    <xf numFmtId="42" fontId="0" fillId="0" borderId="0" xfId="0" applyNumberFormat="1" applyBorder="1"/>
    <xf numFmtId="42" fontId="5" fillId="0" borderId="0" xfId="0" applyNumberFormat="1" applyFont="1" applyBorder="1"/>
    <xf numFmtId="0" fontId="0" fillId="0" borderId="0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6" fontId="0" fillId="0" borderId="0" xfId="0" applyNumberFormat="1"/>
    <xf numFmtId="0" fontId="1" fillId="0" borderId="5" xfId="0" applyFont="1" applyBorder="1" applyAlignment="1">
      <alignment horizontal="center" vertical="center" wrapText="1"/>
    </xf>
    <xf numFmtId="3" fontId="1" fillId="0" borderId="8" xfId="0" applyNumberFormat="1" applyFont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right"/>
    </xf>
    <xf numFmtId="0" fontId="1" fillId="2" borderId="15" xfId="0" applyFont="1" applyFill="1" applyBorder="1" applyAlignment="1">
      <alignment horizontal="right"/>
    </xf>
    <xf numFmtId="0" fontId="1" fillId="2" borderId="16" xfId="0" applyFont="1" applyFill="1" applyBorder="1" applyAlignment="1">
      <alignment horizontal="right"/>
    </xf>
    <xf numFmtId="0" fontId="1" fillId="0" borderId="13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8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2" fillId="0" borderId="8" xfId="0" applyFont="1" applyBorder="1" applyAlignment="1">
      <alignment horizontal="right" wrapText="1"/>
    </xf>
    <xf numFmtId="0" fontId="2" fillId="0" borderId="9" xfId="0" applyFont="1" applyBorder="1" applyAlignment="1">
      <alignment horizontal="right" wrapText="1"/>
    </xf>
    <xf numFmtId="3" fontId="3" fillId="0" borderId="8" xfId="0" applyNumberFormat="1" applyFont="1" applyBorder="1" applyAlignment="1">
      <alignment horizontal="center" wrapText="1"/>
    </xf>
    <xf numFmtId="3" fontId="3" fillId="0" borderId="9" xfId="0" applyNumberFormat="1" applyFont="1" applyBorder="1" applyAlignment="1">
      <alignment horizontal="center" wrapText="1"/>
    </xf>
    <xf numFmtId="3" fontId="2" fillId="0" borderId="8" xfId="0" applyNumberFormat="1" applyFont="1" applyBorder="1" applyAlignment="1">
      <alignment horizontal="center"/>
    </xf>
    <xf numFmtId="3" fontId="2" fillId="0" borderId="9" xfId="0" applyNumberFormat="1" applyFont="1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wrapText="1"/>
    </xf>
    <xf numFmtId="0" fontId="0" fillId="0" borderId="3" xfId="0" applyFont="1" applyBorder="1" applyAlignment="1">
      <alignment horizontal="center" wrapText="1"/>
    </xf>
    <xf numFmtId="0" fontId="0" fillId="0" borderId="4" xfId="0" applyFont="1" applyBorder="1" applyAlignment="1">
      <alignment horizontal="center" wrapText="1"/>
    </xf>
    <xf numFmtId="0" fontId="0" fillId="0" borderId="5" xfId="0" applyFont="1" applyBorder="1" applyAlignment="1">
      <alignment horizontal="center" wrapText="1"/>
    </xf>
    <xf numFmtId="0" fontId="0" fillId="0" borderId="6" xfId="0" applyFont="1" applyBorder="1" applyAlignment="1">
      <alignment horizontal="center" wrapText="1"/>
    </xf>
    <xf numFmtId="0" fontId="0" fillId="0" borderId="7" xfId="0" applyFont="1" applyBorder="1" applyAlignment="1">
      <alignment horizont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11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4" fillId="0" borderId="8" xfId="1" applyBorder="1" applyAlignment="1">
      <alignment horizontal="center" vertical="center" wrapText="1"/>
    </xf>
    <xf numFmtId="0" fontId="4" fillId="0" borderId="1" xfId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4" fillId="0" borderId="8" xfId="1" applyBorder="1" applyAlignment="1">
      <alignment horizontal="center" vertical="top" wrapText="1"/>
    </xf>
    <xf numFmtId="0" fontId="0" fillId="0" borderId="10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0" fontId="1" fillId="4" borderId="1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t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600075</xdr:colOff>
      <xdr:row>0</xdr:row>
      <xdr:rowOff>209550</xdr:rowOff>
    </xdr:from>
    <xdr:to>
      <xdr:col>10</xdr:col>
      <xdr:colOff>926646</xdr:colOff>
      <xdr:row>2</xdr:row>
      <xdr:rowOff>219075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453" t="10955" r="28278" b="63508"/>
        <a:stretch/>
      </xdr:blipFill>
      <xdr:spPr>
        <a:xfrm>
          <a:off x="5800725" y="209550"/>
          <a:ext cx="2914650" cy="866775"/>
        </a:xfrm>
        <a:prstGeom prst="rect">
          <a:avLst/>
        </a:prstGeom>
      </xdr:spPr>
    </xdr:pic>
    <xdr:clientData/>
  </xdr:twoCellAnchor>
  <xdr:twoCellAnchor editAs="oneCell">
    <xdr:from>
      <xdr:col>0</xdr:col>
      <xdr:colOff>409575</xdr:colOff>
      <xdr:row>20</xdr:row>
      <xdr:rowOff>121444</xdr:rowOff>
    </xdr:from>
    <xdr:to>
      <xdr:col>1</xdr:col>
      <xdr:colOff>2621134</xdr:colOff>
      <xdr:row>22</xdr:row>
      <xdr:rowOff>157390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9575" y="28591669"/>
          <a:ext cx="2706859" cy="41694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19050</xdr:rowOff>
    </xdr:from>
    <xdr:to>
      <xdr:col>0</xdr:col>
      <xdr:colOff>466725</xdr:colOff>
      <xdr:row>10</xdr:row>
      <xdr:rowOff>274955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93962"/>
        <a:stretch/>
      </xdr:blipFill>
      <xdr:spPr>
        <a:xfrm>
          <a:off x="0" y="19050"/>
          <a:ext cx="466725" cy="3303905"/>
        </a:xfrm>
        <a:prstGeom prst="rect">
          <a:avLst/>
        </a:prstGeom>
      </xdr:spPr>
    </xdr:pic>
    <xdr:clientData/>
  </xdr:twoCellAnchor>
  <xdr:twoCellAnchor editAs="oneCell">
    <xdr:from>
      <xdr:col>4</xdr:col>
      <xdr:colOff>647700</xdr:colOff>
      <xdr:row>19</xdr:row>
      <xdr:rowOff>149679</xdr:rowOff>
    </xdr:from>
    <xdr:to>
      <xdr:col>12</xdr:col>
      <xdr:colOff>654051</xdr:colOff>
      <xdr:row>29</xdr:row>
      <xdr:rowOff>47626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47557" y="9307286"/>
          <a:ext cx="6469744" cy="18301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lidercentro@smsi.com.co" TargetMode="External"/><Relationship Id="rId2" Type="http://schemas.openxmlformats.org/officeDocument/2006/relationships/hyperlink" Target="mailto:MarcelaTobon.Contratista@comf" TargetMode="External"/><Relationship Id="rId1" Type="http://schemas.openxmlformats.org/officeDocument/2006/relationships/hyperlink" Target="mailto:paula.jimenez@fumc.edu.co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1"/>
  <sheetViews>
    <sheetView tabSelected="1" zoomScale="70" zoomScaleNormal="70" workbookViewId="0">
      <selection activeCell="R13" sqref="R13"/>
    </sheetView>
  </sheetViews>
  <sheetFormatPr baseColWidth="10" defaultRowHeight="15" outlineLevelCol="1" x14ac:dyDescent="0.25"/>
  <cols>
    <col min="1" max="1" width="7.42578125" style="6" customWidth="1"/>
    <col min="2" max="2" width="39.85546875" customWidth="1"/>
    <col min="4" max="4" width="5.85546875" bestFit="1" customWidth="1"/>
    <col min="5" max="7" width="19.28515625" customWidth="1"/>
    <col min="8" max="8" width="13.42578125" hidden="1" customWidth="1" outlineLevel="1"/>
    <col min="9" max="9" width="11.42578125" hidden="1" customWidth="1" outlineLevel="1"/>
    <col min="10" max="10" width="17.28515625" hidden="1" customWidth="1" outlineLevel="1"/>
    <col min="11" max="11" width="19.28515625" customWidth="1" collapsed="1"/>
    <col min="12" max="15" width="19.28515625" customWidth="1"/>
    <col min="17" max="17" width="6.42578125" customWidth="1"/>
  </cols>
  <sheetData>
    <row r="1" spans="2:17" s="6" customFormat="1" ht="40.5" customHeight="1" x14ac:dyDescent="0.25"/>
    <row r="2" spans="2:17" s="6" customFormat="1" ht="27" customHeight="1" x14ac:dyDescent="0.25"/>
    <row r="3" spans="2:17" s="6" customFormat="1" ht="28.5" customHeight="1" x14ac:dyDescent="0.25"/>
    <row r="4" spans="2:17" ht="15.75" customHeight="1" x14ac:dyDescent="0.25">
      <c r="B4" s="47" t="s">
        <v>0</v>
      </c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</row>
    <row r="5" spans="2:17" ht="8.25" customHeight="1" x14ac:dyDescent="0.25"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</row>
    <row r="6" spans="2:17" x14ac:dyDescent="0.25">
      <c r="B6" s="48" t="s">
        <v>1</v>
      </c>
      <c r="C6" s="48"/>
      <c r="D6" s="48"/>
      <c r="E6" s="48"/>
      <c r="F6" s="48"/>
      <c r="G6" s="49" t="s">
        <v>44</v>
      </c>
      <c r="H6" s="49"/>
      <c r="I6" s="49"/>
      <c r="J6" s="49"/>
      <c r="K6" s="49"/>
      <c r="L6" s="49"/>
      <c r="M6" s="49"/>
      <c r="N6" s="49"/>
      <c r="O6" s="49"/>
    </row>
    <row r="7" spans="2:17" ht="39.75" customHeight="1" x14ac:dyDescent="0.25">
      <c r="B7" s="48"/>
      <c r="C7" s="48"/>
      <c r="D7" s="48"/>
      <c r="E7" s="48"/>
      <c r="F7" s="48"/>
      <c r="G7" s="49"/>
      <c r="H7" s="49"/>
      <c r="I7" s="49"/>
      <c r="J7" s="49"/>
      <c r="K7" s="49"/>
      <c r="L7" s="49"/>
      <c r="M7" s="49"/>
      <c r="N7" s="49"/>
      <c r="O7" s="49"/>
    </row>
    <row r="8" spans="2:17" ht="27.75" customHeight="1" x14ac:dyDescent="0.25">
      <c r="B8" s="48" t="s">
        <v>2</v>
      </c>
      <c r="C8" s="48"/>
      <c r="D8" s="48"/>
      <c r="E8" s="50" t="s">
        <v>22</v>
      </c>
      <c r="F8" s="51"/>
      <c r="G8" s="52"/>
      <c r="H8" s="53" t="s">
        <v>41</v>
      </c>
      <c r="I8" s="53"/>
      <c r="J8" s="53"/>
      <c r="K8" s="53" t="s">
        <v>26</v>
      </c>
      <c r="L8" s="53"/>
      <c r="M8" s="53"/>
      <c r="N8" s="54"/>
      <c r="O8" s="55"/>
    </row>
    <row r="9" spans="2:17" ht="27.75" customHeight="1" x14ac:dyDescent="0.25">
      <c r="B9" s="60" t="s">
        <v>3</v>
      </c>
      <c r="C9" s="61"/>
      <c r="D9" s="62"/>
      <c r="E9" s="63" t="s">
        <v>23</v>
      </c>
      <c r="F9" s="64"/>
      <c r="G9" s="65"/>
      <c r="H9" s="68" t="s">
        <v>42</v>
      </c>
      <c r="I9" s="68"/>
      <c r="J9" s="68"/>
      <c r="K9" s="68" t="s">
        <v>28</v>
      </c>
      <c r="L9" s="68"/>
      <c r="M9" s="68"/>
      <c r="N9" s="56"/>
      <c r="O9" s="57"/>
    </row>
    <row r="10" spans="2:17" ht="35.25" customHeight="1" x14ac:dyDescent="0.25">
      <c r="B10" s="48" t="s">
        <v>4</v>
      </c>
      <c r="C10" s="48"/>
      <c r="D10" s="48"/>
      <c r="E10" s="63" t="s">
        <v>25</v>
      </c>
      <c r="F10" s="64"/>
      <c r="G10" s="65"/>
      <c r="H10" s="68">
        <v>3042341523</v>
      </c>
      <c r="I10" s="68"/>
      <c r="J10" s="68"/>
      <c r="K10" s="75" t="s">
        <v>31</v>
      </c>
      <c r="L10" s="76"/>
      <c r="M10" s="77"/>
      <c r="N10" s="56"/>
      <c r="O10" s="57"/>
    </row>
    <row r="11" spans="2:17" ht="37.5" customHeight="1" x14ac:dyDescent="0.25">
      <c r="B11" s="48" t="s">
        <v>5</v>
      </c>
      <c r="C11" s="48"/>
      <c r="D11" s="48"/>
      <c r="E11" s="66" t="s">
        <v>24</v>
      </c>
      <c r="F11" s="64"/>
      <c r="G11" s="65"/>
      <c r="H11" s="67" t="s">
        <v>43</v>
      </c>
      <c r="I11" s="68"/>
      <c r="J11" s="68"/>
      <c r="K11" s="69" t="s">
        <v>27</v>
      </c>
      <c r="L11" s="70"/>
      <c r="M11" s="71"/>
      <c r="N11" s="56"/>
      <c r="O11" s="57"/>
    </row>
    <row r="12" spans="2:17" x14ac:dyDescent="0.25">
      <c r="B12" s="72" t="s">
        <v>45</v>
      </c>
      <c r="C12" s="73" t="s">
        <v>6</v>
      </c>
      <c r="D12" s="34" t="s">
        <v>7</v>
      </c>
      <c r="E12" s="35" t="s">
        <v>8</v>
      </c>
      <c r="F12" s="36"/>
      <c r="G12" s="37"/>
      <c r="H12" s="38" t="s">
        <v>9</v>
      </c>
      <c r="I12" s="39"/>
      <c r="J12" s="40"/>
      <c r="K12" s="74" t="s">
        <v>32</v>
      </c>
      <c r="L12" s="74"/>
      <c r="M12" s="74"/>
      <c r="N12" s="58"/>
      <c r="O12" s="59"/>
    </row>
    <row r="13" spans="2:17" ht="184.5" customHeight="1" x14ac:dyDescent="0.25">
      <c r="B13" s="72"/>
      <c r="C13" s="73"/>
      <c r="D13" s="34"/>
      <c r="E13" s="12" t="s">
        <v>10</v>
      </c>
      <c r="F13" s="12" t="s">
        <v>11</v>
      </c>
      <c r="G13" s="12" t="s">
        <v>12</v>
      </c>
      <c r="H13" s="12" t="s">
        <v>10</v>
      </c>
      <c r="I13" s="12" t="s">
        <v>11</v>
      </c>
      <c r="J13" s="12" t="s">
        <v>12</v>
      </c>
      <c r="K13" s="12" t="s">
        <v>10</v>
      </c>
      <c r="L13" s="12" t="s">
        <v>11</v>
      </c>
      <c r="M13" s="12" t="s">
        <v>12</v>
      </c>
      <c r="N13" s="19" t="s">
        <v>13</v>
      </c>
      <c r="O13" s="19" t="s">
        <v>14</v>
      </c>
      <c r="Q13" s="7"/>
    </row>
    <row r="14" spans="2:17" ht="68.25" customHeight="1" x14ac:dyDescent="0.25">
      <c r="B14" s="8" t="s">
        <v>29</v>
      </c>
      <c r="C14" s="32" t="s">
        <v>15</v>
      </c>
      <c r="D14" s="18">
        <v>1</v>
      </c>
      <c r="E14" s="12">
        <v>2270000</v>
      </c>
      <c r="F14" s="13">
        <v>0</v>
      </c>
      <c r="G14" s="12">
        <f>+E14+F14</f>
        <v>2270000</v>
      </c>
      <c r="H14" s="12"/>
      <c r="I14" s="13">
        <v>0</v>
      </c>
      <c r="J14" s="12">
        <f>+H14+I14</f>
        <v>0</v>
      </c>
      <c r="K14" s="12">
        <v>1461900</v>
      </c>
      <c r="L14" s="13">
        <f>K14*0%</f>
        <v>0</v>
      </c>
      <c r="M14" s="12">
        <f>+K14+L14</f>
        <v>1461900</v>
      </c>
      <c r="N14" s="19">
        <f>(E14+H14+K14)/2</f>
        <v>1865950</v>
      </c>
      <c r="O14" s="15">
        <f>+D14*N14</f>
        <v>1865950</v>
      </c>
      <c r="Q14" s="7"/>
    </row>
    <row r="15" spans="2:17" ht="50.25" customHeight="1" x14ac:dyDescent="0.25">
      <c r="B15" s="8" t="s">
        <v>33</v>
      </c>
      <c r="C15" s="33"/>
      <c r="D15" s="18">
        <v>1</v>
      </c>
      <c r="E15" s="12">
        <v>1972000</v>
      </c>
      <c r="F15" s="13">
        <v>0</v>
      </c>
      <c r="G15" s="12">
        <f t="shared" ref="G15:G16" si="0">+E15+F15</f>
        <v>1972000</v>
      </c>
      <c r="H15" s="12"/>
      <c r="I15" s="13">
        <v>0</v>
      </c>
      <c r="J15" s="12">
        <f>+H15+I15</f>
        <v>0</v>
      </c>
      <c r="K15" s="19">
        <v>9671200</v>
      </c>
      <c r="L15" s="13">
        <f>K15*0%</f>
        <v>0</v>
      </c>
      <c r="M15" s="12">
        <f t="shared" ref="M15" si="1">+K15+L15</f>
        <v>9671200</v>
      </c>
      <c r="N15" s="19">
        <f>(E15+H15+K15)/2</f>
        <v>5821600</v>
      </c>
      <c r="O15" s="15">
        <f>+D15*N15</f>
        <v>5821600</v>
      </c>
    </row>
    <row r="16" spans="2:17" ht="50.25" customHeight="1" x14ac:dyDescent="0.25">
      <c r="B16" s="25" t="s">
        <v>30</v>
      </c>
      <c r="C16" s="27"/>
      <c r="D16" s="24">
        <v>1</v>
      </c>
      <c r="E16" s="28">
        <v>7750000</v>
      </c>
      <c r="F16" s="16">
        <v>0</v>
      </c>
      <c r="G16" s="12">
        <f t="shared" si="0"/>
        <v>7750000</v>
      </c>
      <c r="H16" s="28"/>
      <c r="I16" s="16">
        <v>0</v>
      </c>
      <c r="J16" s="12">
        <f>+H16+I16</f>
        <v>0</v>
      </c>
      <c r="K16" s="28">
        <v>2206200</v>
      </c>
      <c r="L16" s="16">
        <v>0</v>
      </c>
      <c r="M16" s="12">
        <f>+K16+L16</f>
        <v>2206200</v>
      </c>
      <c r="N16" s="19">
        <f>(E16+H16+K16)/2</f>
        <v>4978100</v>
      </c>
      <c r="O16" s="15">
        <f t="shared" ref="O16" si="2">+D16*N16</f>
        <v>4978100</v>
      </c>
    </row>
    <row r="17" spans="2:17" ht="15.75" x14ac:dyDescent="0.25">
      <c r="B17" s="14"/>
      <c r="C17" s="17" t="s">
        <v>16</v>
      </c>
      <c r="D17" s="2"/>
      <c r="E17" s="16">
        <f>SUM(E14:E16)</f>
        <v>11992000</v>
      </c>
      <c r="F17" s="16">
        <f t="shared" ref="F17:L17" si="3">SUM(F14:F15)</f>
        <v>0</v>
      </c>
      <c r="G17" s="16">
        <f>SUM(G14:G16)</f>
        <v>11992000</v>
      </c>
      <c r="H17" s="16">
        <f>SUM(H14:H16)</f>
        <v>0</v>
      </c>
      <c r="I17" s="16">
        <f t="shared" si="3"/>
        <v>0</v>
      </c>
      <c r="J17" s="16">
        <f>SUM(J14:J16)</f>
        <v>0</v>
      </c>
      <c r="K17" s="16">
        <f>SUM(K14:K16)</f>
        <v>13339300</v>
      </c>
      <c r="L17" s="16">
        <f t="shared" si="3"/>
        <v>0</v>
      </c>
      <c r="M17" s="16">
        <f>SUM(M14:M16)</f>
        <v>13339300</v>
      </c>
      <c r="N17" s="16">
        <f>SUM(N14:N16)</f>
        <v>12665650</v>
      </c>
      <c r="O17" s="13">
        <f>SUM(O14:O16)</f>
        <v>12665650</v>
      </c>
      <c r="Q17" s="7"/>
    </row>
    <row r="18" spans="2:17" ht="16.5" thickBot="1" x14ac:dyDescent="0.3">
      <c r="B18" s="41" t="s">
        <v>17</v>
      </c>
      <c r="C18" s="42"/>
      <c r="D18" s="1"/>
      <c r="E18" s="43"/>
      <c r="F18" s="44"/>
      <c r="G18" s="9">
        <f>SUM(G17)</f>
        <v>11992000</v>
      </c>
      <c r="H18" s="45"/>
      <c r="I18" s="46"/>
      <c r="J18" s="10">
        <f>SUM(J17)</f>
        <v>0</v>
      </c>
      <c r="K18" s="10"/>
      <c r="L18" s="10"/>
      <c r="M18" s="10">
        <f>SUM(M17)</f>
        <v>13339300</v>
      </c>
      <c r="N18" s="11"/>
      <c r="O18" s="10">
        <f>SUM(O17)</f>
        <v>12665650</v>
      </c>
    </row>
    <row r="19" spans="2:17" ht="15.75" thickBot="1" x14ac:dyDescent="0.3">
      <c r="B19" s="29" t="s">
        <v>18</v>
      </c>
      <c r="C19" s="30"/>
      <c r="D19" s="30"/>
      <c r="E19" s="30"/>
      <c r="F19" s="30"/>
      <c r="G19" s="30"/>
      <c r="H19" s="30"/>
      <c r="I19" s="30"/>
      <c r="J19" s="31"/>
      <c r="K19" s="20"/>
      <c r="L19" s="3" t="s">
        <v>19</v>
      </c>
      <c r="M19" s="20"/>
      <c r="N19" s="20"/>
      <c r="O19" s="20"/>
    </row>
    <row r="20" spans="2:17" ht="16.5" thickBot="1" x14ac:dyDescent="0.3">
      <c r="B20" s="5"/>
      <c r="C20" s="20"/>
      <c r="D20" s="20"/>
      <c r="E20" s="20"/>
      <c r="F20" s="20"/>
      <c r="G20" s="20"/>
      <c r="H20" s="20"/>
      <c r="I20" s="20"/>
      <c r="J20" s="21"/>
      <c r="K20" s="20"/>
      <c r="L20" s="4">
        <f>O18</f>
        <v>12665650</v>
      </c>
      <c r="M20" s="20"/>
      <c r="N20" s="20"/>
      <c r="O20" s="20"/>
    </row>
    <row r="21" spans="2:17" x14ac:dyDescent="0.25"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</row>
    <row r="22" spans="2:17" x14ac:dyDescent="0.25"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</row>
    <row r="23" spans="2:17" ht="15.75" x14ac:dyDescent="0.25">
      <c r="B23" s="20"/>
      <c r="C23" s="20"/>
      <c r="D23" s="20"/>
      <c r="E23" s="20"/>
      <c r="F23" s="20"/>
      <c r="G23" s="20"/>
      <c r="H23" s="20"/>
      <c r="I23" s="20"/>
      <c r="J23" s="21"/>
      <c r="K23" s="20"/>
      <c r="L23" s="22"/>
      <c r="M23" s="20"/>
      <c r="N23" s="20"/>
      <c r="O23" s="20"/>
    </row>
    <row r="24" spans="2:17" x14ac:dyDescent="0.25">
      <c r="B24" s="23" t="s">
        <v>20</v>
      </c>
      <c r="C24" s="20"/>
      <c r="D24" s="20"/>
      <c r="E24" s="20"/>
      <c r="F24" s="20"/>
      <c r="G24" s="20"/>
      <c r="H24" s="20"/>
      <c r="I24" s="20"/>
      <c r="J24" s="20"/>
      <c r="K24" s="20"/>
      <c r="L24" s="20"/>
      <c r="N24" s="20"/>
      <c r="O24" s="20"/>
    </row>
    <row r="25" spans="2:17" x14ac:dyDescent="0.25">
      <c r="B25" s="20" t="s">
        <v>21</v>
      </c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</row>
    <row r="26" spans="2:17" x14ac:dyDescent="0.25"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</row>
    <row r="27" spans="2:17" x14ac:dyDescent="0.25"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</row>
    <row r="28" spans="2:17" x14ac:dyDescent="0.25"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</row>
    <row r="29" spans="2:17" x14ac:dyDescent="0.25"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</row>
    <row r="30" spans="2:17" x14ac:dyDescent="0.25"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</row>
    <row r="31" spans="2:17" x14ac:dyDescent="0.25"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</row>
  </sheetData>
  <mergeCells count="31">
    <mergeCell ref="K12:M12"/>
    <mergeCell ref="H9:J9"/>
    <mergeCell ref="K9:M9"/>
    <mergeCell ref="B10:D10"/>
    <mergeCell ref="E10:G10"/>
    <mergeCell ref="H10:J10"/>
    <mergeCell ref="K10:M10"/>
    <mergeCell ref="B4:O5"/>
    <mergeCell ref="B6:F7"/>
    <mergeCell ref="G6:O7"/>
    <mergeCell ref="B8:D8"/>
    <mergeCell ref="E8:G8"/>
    <mergeCell ref="H8:J8"/>
    <mergeCell ref="K8:M8"/>
    <mergeCell ref="N8:O12"/>
    <mergeCell ref="B9:D9"/>
    <mergeCell ref="E9:G9"/>
    <mergeCell ref="B11:D11"/>
    <mergeCell ref="E11:G11"/>
    <mergeCell ref="H11:J11"/>
    <mergeCell ref="K11:M11"/>
    <mergeCell ref="B12:B13"/>
    <mergeCell ref="C12:C13"/>
    <mergeCell ref="B19:J19"/>
    <mergeCell ref="C14:C15"/>
    <mergeCell ref="D12:D13"/>
    <mergeCell ref="E12:G12"/>
    <mergeCell ref="H12:J12"/>
    <mergeCell ref="B18:C18"/>
    <mergeCell ref="E18:F18"/>
    <mergeCell ref="H18:I18"/>
  </mergeCells>
  <hyperlinks>
    <hyperlink ref="E11" r:id="rId1" xr:uid="{00000000-0004-0000-0000-000000000000}"/>
    <hyperlink ref="K11" r:id="rId2" xr:uid="{00000000-0004-0000-0000-000001000000}"/>
    <hyperlink ref="H11" r:id="rId3" xr:uid="{00000000-0004-0000-0000-000002000000}"/>
  </hyperlinks>
  <pageMargins left="0.7" right="0.7" top="0.75" bottom="0.75" header="0.3" footer="0.3"/>
  <pageSetup orientation="portrait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3:I22"/>
  <sheetViews>
    <sheetView workbookViewId="0">
      <selection activeCell="H16" sqref="H16"/>
    </sheetView>
  </sheetViews>
  <sheetFormatPr baseColWidth="10" defaultRowHeight="15" x14ac:dyDescent="0.25"/>
  <cols>
    <col min="3" max="3" width="15.28515625" customWidth="1"/>
  </cols>
  <sheetData>
    <row r="3" spans="3:8" x14ac:dyDescent="0.25">
      <c r="D3" t="s">
        <v>36</v>
      </c>
      <c r="F3" t="s">
        <v>35</v>
      </c>
      <c r="H3" t="s">
        <v>34</v>
      </c>
    </row>
    <row r="5" spans="3:8" x14ac:dyDescent="0.25">
      <c r="F5" s="26">
        <v>397000</v>
      </c>
      <c r="H5" s="7">
        <v>397000</v>
      </c>
    </row>
    <row r="6" spans="3:8" x14ac:dyDescent="0.25">
      <c r="F6" s="26">
        <v>397000</v>
      </c>
      <c r="H6" s="7">
        <v>368400</v>
      </c>
    </row>
    <row r="7" spans="3:8" x14ac:dyDescent="0.25">
      <c r="F7" s="26">
        <v>397000</v>
      </c>
      <c r="H7" s="7">
        <v>61400</v>
      </c>
    </row>
    <row r="8" spans="3:8" x14ac:dyDescent="0.25">
      <c r="F8" s="7">
        <v>3154800</v>
      </c>
      <c r="H8" s="7">
        <v>982400</v>
      </c>
    </row>
    <row r="9" spans="3:8" x14ac:dyDescent="0.25">
      <c r="F9" s="7">
        <v>5325400</v>
      </c>
      <c r="H9" s="7">
        <v>397000</v>
      </c>
    </row>
    <row r="11" spans="3:8" x14ac:dyDescent="0.25">
      <c r="C11" t="s">
        <v>38</v>
      </c>
      <c r="D11" s="7">
        <v>1461900</v>
      </c>
      <c r="F11" s="26">
        <f>SUM(F5:F9)</f>
        <v>9671200</v>
      </c>
      <c r="H11" s="7">
        <f>SUM(H5:H9)</f>
        <v>2206200</v>
      </c>
    </row>
    <row r="14" spans="3:8" x14ac:dyDescent="0.25">
      <c r="C14" t="s">
        <v>39</v>
      </c>
      <c r="D14" s="7">
        <v>2270000</v>
      </c>
      <c r="F14" s="7">
        <v>1972000</v>
      </c>
      <c r="H14" s="7">
        <v>7550000</v>
      </c>
    </row>
    <row r="16" spans="3:8" x14ac:dyDescent="0.25">
      <c r="C16" t="s">
        <v>40</v>
      </c>
      <c r="D16" s="7">
        <v>1925000</v>
      </c>
      <c r="F16" s="7">
        <v>840000</v>
      </c>
      <c r="H16" s="7">
        <v>820000</v>
      </c>
    </row>
    <row r="22" spans="9:9" x14ac:dyDescent="0.25">
      <c r="I22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JORNADA-BATERIA</vt:lpstr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Leidy Johana  Lezcano Jimenez</dc:creator>
  <cp:keywords/>
  <dc:description/>
  <cp:lastModifiedBy>Marlly Gingliola Ordoñez Ramirez.</cp:lastModifiedBy>
  <cp:revision/>
  <dcterms:created xsi:type="dcterms:W3CDTF">2020-02-24T14:40:50Z</dcterms:created>
  <dcterms:modified xsi:type="dcterms:W3CDTF">2024-11-12T14:54:09Z</dcterms:modified>
  <cp:category/>
  <cp:contentStatus/>
</cp:coreProperties>
</file>