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PROYECTOS CREDITO\ICCU-LP-XXX-2024 JUNIN CLARAVAL\ICCU-LP-XXX-2024 JUNIN CLARAVAL\"/>
    </mc:Choice>
  </mc:AlternateContent>
  <xr:revisionPtr revIDLastSave="0" documentId="13_ncr:1_{7A779E29-EE10-4A2B-85DD-0E22360C7E89}" xr6:coauthVersionLast="47" xr6:coauthVersionMax="47" xr10:uidLastSave="{00000000-0000-0000-0000-000000000000}"/>
  <bookViews>
    <workbookView xWindow="-103" yWindow="-103" windowWidth="22149" windowHeight="11829" tabRatio="906" activeTab="1" xr2:uid="{00000000-000D-0000-FFFF-FFFF00000000}"/>
  </bookViews>
  <sheets>
    <sheet name="PRESUPUESTO OFICIAL (Entidad)" sheetId="265" r:id="rId1"/>
    <sheet name="PRESUPUESTO OFICIAL (Proponent)" sheetId="294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0" hidden="1">'PRESUPUESTO OFICIAL (Entidad)'!$H$12:$H$41</definedName>
    <definedName name="_xlnm._FilterDatabase" localSheetId="1" hidden="1">'PRESUPUESTO OFICIAL (Proponent)'!$H$12:$H$41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'PRESUPUESTO OFICIAL (Entidad)'!$A$1:$L$56</definedName>
    <definedName name="_xlnm.Print_Area" localSheetId="1">'PRESUPUESTO OFICIAL (Proponent)'!$A$1:$L$56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'PRESUPUESTO OFICIAL (Entidad)'!#REF!</definedName>
    <definedName name="solver_adj" localSheetId="1" hidden="1">'PRESUPUESTO OFICIAL (Proponent)'!#REF!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(Entidad)'!$J$52</definedName>
    <definedName name="solver_lhs1" localSheetId="1" hidden="1">'PRESUPUESTO OFICIAL (Proponent)'!$J$52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(Entidad)'!$J$52</definedName>
    <definedName name="solver_opt" localSheetId="1" hidden="1">'PRESUPUESTO OFICIAL (Proponent)'!$J$52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(Entidad)'!$J$53</definedName>
    <definedName name="solver_rhs1" localSheetId="1" hidden="1">'PRESUPUESTO OFICIAL (Proponent)'!$J$53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265" l="1"/>
  <c r="J44" i="265"/>
  <c r="J42" i="265"/>
  <c r="J41" i="265"/>
  <c r="J40" i="265"/>
  <c r="J39" i="265"/>
  <c r="J38" i="265"/>
  <c r="J37" i="265"/>
  <c r="J36" i="265"/>
  <c r="J35" i="265"/>
  <c r="J34" i="265"/>
  <c r="J32" i="265"/>
  <c r="J31" i="265"/>
  <c r="J30" i="265"/>
  <c r="J29" i="265"/>
  <c r="J28" i="265"/>
  <c r="J27" i="265"/>
  <c r="J26" i="265"/>
  <c r="J25" i="265"/>
  <c r="J24" i="265"/>
  <c r="J23" i="265"/>
  <c r="J21" i="265"/>
  <c r="J20" i="265"/>
  <c r="J19" i="265"/>
  <c r="J18" i="265"/>
  <c r="J16" i="265"/>
  <c r="J15" i="265"/>
  <c r="J14" i="265"/>
  <c r="J19" i="294"/>
  <c r="J18" i="294"/>
  <c r="J25" i="294"/>
  <c r="J26" i="294"/>
  <c r="J27" i="294"/>
  <c r="C9" i="294"/>
  <c r="J35" i="294" l="1"/>
  <c r="J36" i="294"/>
  <c r="J37" i="294"/>
  <c r="J38" i="294"/>
  <c r="J39" i="294"/>
  <c r="J40" i="294"/>
  <c r="J34" i="294"/>
  <c r="J24" i="294"/>
  <c r="J28" i="294"/>
  <c r="J29" i="294"/>
  <c r="J30" i="294"/>
  <c r="J31" i="294"/>
  <c r="J23" i="294"/>
  <c r="J20" i="294"/>
  <c r="J21" i="294" s="1"/>
  <c r="J15" i="294"/>
  <c r="J14" i="294"/>
  <c r="J54" i="294"/>
  <c r="J16" i="294" l="1"/>
  <c r="J41" i="294"/>
  <c r="J32" i="294"/>
  <c r="J42" i="294" l="1"/>
  <c r="J44" i="294" s="1"/>
  <c r="J47" i="294" s="1"/>
  <c r="J54" i="265" l="1"/>
</calcChain>
</file>

<file path=xl/sharedStrings.xml><?xml version="1.0" encoding="utf-8"?>
<sst xmlns="http://schemas.openxmlformats.org/spreadsheetml/2006/main" count="233" uniqueCount="85">
  <si>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</si>
  <si>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</si>
  <si>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</si>
  <si>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</si>
  <si>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</si>
  <si>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</si>
  <si>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</si>
  <si>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</si>
  <si>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</si>
  <si>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</si>
  <si>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</si>
  <si>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</si>
  <si>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</si>
  <si>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</si>
  <si>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</si>
  <si>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</si>
  <si>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</si>
  <si>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</si>
  <si>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</si>
  <si>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</si>
  <si>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</si>
  <si>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</si>
  <si>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</si>
  <si>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</si>
  <si>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</si>
  <si>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INSTITUTO DE INFRAESTRUCTURA Y CONCESIONES DE CUNDINAMARCA  - ICCU</t>
  </si>
  <si>
    <t>SUMINISTRO FIGURADO Y ARMADO DE ACERO DE REFUERZO 60000 PSI</t>
  </si>
  <si>
    <t>PLAN DE MANEJO DE TRAFICO</t>
  </si>
  <si>
    <t xml:space="preserve">SUBGERENCIA DE INFRAESTRUCTURA </t>
  </si>
  <si>
    <t/>
  </si>
  <si>
    <t>VALOR TOTAL OBRA</t>
  </si>
  <si>
    <t>***</t>
  </si>
  <si>
    <t>AFIRMADO</t>
  </si>
  <si>
    <t>EXCAVACIONES VARIAS SIN CLASIFICAR (INCLUYE RETIRO DE SOBRANTES A UNA DISTANCIA MENOR DE 5 KM)</t>
  </si>
  <si>
    <t>TRANSPORTE DE MATERIALES PROV. DE EXLANACIÓN, CANALES, PRESTAMOS, SOBREACARREOS Y DERRUMBES</t>
  </si>
  <si>
    <t>SUMINISTRO E INSTALACIÓN DE TUBERÍA DE CONCRETO REFORZADO Ø=36" CLASE I, INCLUYE EMBOQUILLADA</t>
  </si>
  <si>
    <t>SUBTOTAL OBRAS</t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</si>
  <si>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El proponente deberá adjuntar en su propuesta el formulario 1 - Formulario de Presupuesto Oficial, debidamente diligenciado en su totalidad en formato excel. 
En caso de presentar propuesta economica en formato PDF / otro formato y Excel, primará el archivo EXCEl. En todo caso no será causal de rechazo presentar este documento en otro formato siempre y cuando cumpla con la presentacion de todos los items, cantidades y valores requeridos. No se requiere que este documento se presente firmado.</t>
    </r>
  </si>
  <si>
    <t>NO MODIFICAR</t>
  </si>
  <si>
    <t>CAPITULO 1. ACTIVIDADES PRELIMINARES</t>
  </si>
  <si>
    <t>CAPITULO 2. EXPLANACIÓN Y EXCAVACIONES</t>
  </si>
  <si>
    <t xml:space="preserve">CAPITULO 3. ESTRUCTURA DE PAVIMENTO </t>
  </si>
  <si>
    <t>PLAN DE ADAPTACION DE LA GUIA AMBIENTAL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</si>
  <si>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Los valores asignados para los componentes de PLAN DE MANEJO DE TRAFICO y PLAN DE ADAPTACION DE LA GUIA AMBIENTAL no podran ser modificados por el proponente.</t>
    </r>
  </si>
  <si>
    <t>DEMOLICIÓN DE ESTRUCTURAS (INCLUYE CARGUE Y RETIRO DE SOBRANTES A UNA DISTANCIA DE 5KM)</t>
  </si>
  <si>
    <t>m3</t>
  </si>
  <si>
    <t>m3/km</t>
  </si>
  <si>
    <t>m2</t>
  </si>
  <si>
    <t xml:space="preserve">SUMINISTRO  E  INSTALACIÓN  DE  GEOTEXTIL TR 4000 (ESTABILIZACIÓN,  FILTRO Y SEPARACIÓN) </t>
  </si>
  <si>
    <t>CAPITULO 4. OBRAS DE ARTE Y ESTRUCTURAS DE CONTENCION</t>
  </si>
  <si>
    <t>4.6</t>
  </si>
  <si>
    <t>4.7</t>
  </si>
  <si>
    <t>RAJÓN PARA MEJORAMIENTO DE LA SUBRASANTE</t>
  </si>
  <si>
    <t>RELLENO PARA ESTRUCTURAS</t>
  </si>
  <si>
    <t>CONCRETO CLASE F, 2000 PSI PARA SOLADOS Y ATRAQUES</t>
  </si>
  <si>
    <t>MEJORAMIENTO DE LA VÍA CLARAVAL A CHUSCALES EN EL MUNICIPIO DE JUNÍN, DEPARTAMENTO DE CUNDINAMARCA</t>
  </si>
  <si>
    <t>201-22</t>
  </si>
  <si>
    <t>900-22</t>
  </si>
  <si>
    <t>600.1.1-22</t>
  </si>
  <si>
    <t>2.13.</t>
  </si>
  <si>
    <t>600.2.3-22</t>
  </si>
  <si>
    <t>EXCAVACIONES VARIAS EN MATERIAL COMÚN SECO A MANO (INCLUYE RETIRO DE SOBRANTES A UNA DISTANCIA MENOR DE 5 KM)</t>
  </si>
  <si>
    <t>6.1.</t>
  </si>
  <si>
    <t>310-22</t>
  </si>
  <si>
    <t>CONFORMACIÓN DE LA CALZADA EXISTENTE</t>
  </si>
  <si>
    <t>630-22</t>
  </si>
  <si>
    <t>CONCRETOS CLASE D, f´c =3000 psi (bases)</t>
  </si>
  <si>
    <t>311-22</t>
  </si>
  <si>
    <t>671-22</t>
  </si>
  <si>
    <t xml:space="preserve">CUNETA DE CONCRETO CLASE E, 2500 PSI FUNDIDA EN EL LUGAR </t>
  </si>
  <si>
    <t>673-22</t>
  </si>
  <si>
    <t>CONCRETO CICLÓPEO CLASE G, 3000 PSI 40% RAJÓN PARA BASES</t>
  </si>
  <si>
    <t>640-22</t>
  </si>
  <si>
    <t>Kg</t>
  </si>
  <si>
    <t>MATERIAL GRANULAR FILTRANTE</t>
  </si>
  <si>
    <t>663-22</t>
  </si>
  <si>
    <t>TUBERIA DRENAJE PVC 110</t>
  </si>
  <si>
    <t>m</t>
  </si>
  <si>
    <t>4.24</t>
  </si>
  <si>
    <t>CONCRETOS CLASE D, f´c =3000 psi (elevaciones)</t>
  </si>
  <si>
    <t>4.23</t>
  </si>
  <si>
    <t>610-22</t>
  </si>
  <si>
    <t>4.48</t>
  </si>
  <si>
    <t>661-22</t>
  </si>
  <si>
    <t>CONCRETO CICLÓPEO, 2500 PSI 40% RAJÓN PARA BASES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</si>
</sst>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-* #,##0.00\ _€_-;\-* #,##0.00\ _€_-;_-* &quot;-&quot;??\ _€_-;_-@"/>
    <numFmt numFmtId="203" formatCode="_-[$$-240A]\ * #,##0.00_-;\-[$$-240A]\ * #,##0.00_-;_-[$$-240A]\ * &quot;-&quot;??_-;_-@_-"/>
    <numFmt numFmtId="204" formatCode="0.0"/>
    <numFmt numFmtId="205" formatCode="&quot;$&quot;\ #,##0_);\(&quot;$&quot;\ #,##0\)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 Narrow"/>
      <family val="2"/>
    </font>
    <font>
      <sz val="14"/>
      <name val="Arial"/>
      <family val="2"/>
    </font>
    <font>
      <b/>
      <sz val="13"/>
      <name val="Arial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0"/>
      <name val="Arial"/>
      <family val="2"/>
    </font>
    <font>
      <sz val="11"/>
      <name val="Arial Narrow"/>
      <family val="2"/>
    </font>
    <font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39">
      <alignment horizontal="right"/>
    </xf>
    <xf numFmtId="186" fontId="6" fillId="0" borderId="39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39">
      <alignment horizontal="right"/>
    </xf>
    <xf numFmtId="189" fontId="4" fillId="0" borderId="0">
      <protection locked="0"/>
    </xf>
    <xf numFmtId="3" fontId="29" fillId="0" borderId="0" applyFont="0" applyFill="0" applyBorder="0" applyAlignment="0" applyProtection="0"/>
    <xf numFmtId="190" fontId="4" fillId="0" borderId="0">
      <protection locked="0"/>
    </xf>
    <xf numFmtId="191" fontId="29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4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1">
      <protection locked="0"/>
    </xf>
    <xf numFmtId="42" fontId="45" fillId="0" borderId="0" applyFont="0" applyFill="0" applyBorder="0" applyAlignment="0" applyProtection="0"/>
  </cellStyleXfs>
  <cellXfs count="183">
    <xf numFmtId="0" fontId="0" fillId="0" borderId="0" xfId="0"/>
    <xf numFmtId="0" fontId="37" fillId="0" borderId="0" xfId="89" applyFont="1"/>
    <xf numFmtId="49" fontId="38" fillId="0" borderId="0" xfId="131" applyNumberFormat="1" applyFont="1" applyAlignment="1">
      <alignment horizontal="right" vertical="center"/>
    </xf>
    <xf numFmtId="184" fontId="38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9" fontId="37" fillId="0" borderId="17" xfId="129" applyNumberFormat="1" applyFont="1" applyBorder="1" applyAlignment="1">
      <alignment horizontal="center" vertical="center"/>
    </xf>
    <xf numFmtId="0" fontId="37" fillId="0" borderId="18" xfId="128" applyFont="1" applyBorder="1" applyAlignment="1">
      <alignment horizontal="right" vertical="center"/>
    </xf>
    <xf numFmtId="179" fontId="37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4" xfId="79" applyFont="1" applyBorder="1" applyAlignment="1">
      <alignment vertical="center"/>
    </xf>
    <xf numFmtId="184" fontId="38" fillId="26" borderId="38" xfId="60" applyNumberFormat="1" applyFont="1" applyFill="1" applyBorder="1" applyAlignment="1">
      <alignment horizontal="center" vertical="center"/>
    </xf>
    <xf numFmtId="184" fontId="38" fillId="26" borderId="14" xfId="60" applyNumberFormat="1" applyFont="1" applyFill="1" applyBorder="1" applyAlignment="1">
      <alignment horizontal="center" vertical="center"/>
    </xf>
    <xf numFmtId="9" fontId="37" fillId="27" borderId="22" xfId="95" applyFont="1" applyFill="1" applyBorder="1" applyAlignment="1">
      <alignment horizontal="center" vertical="center"/>
    </xf>
    <xf numFmtId="0" fontId="37" fillId="0" borderId="12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40" fillId="0" borderId="0" xfId="89" applyFont="1"/>
    <xf numFmtId="0" fontId="40" fillId="0" borderId="27" xfId="89" applyFont="1" applyBorder="1"/>
    <xf numFmtId="0" fontId="40" fillId="0" borderId="28" xfId="89" applyFont="1" applyBorder="1"/>
    <xf numFmtId="0" fontId="41" fillId="0" borderId="27" xfId="89" applyFont="1" applyBorder="1" applyAlignment="1">
      <alignment vertical="center" wrapText="1"/>
    </xf>
    <xf numFmtId="0" fontId="41" fillId="0" borderId="0" xfId="89" applyFont="1" applyAlignment="1">
      <alignment vertical="center" wrapText="1"/>
    </xf>
    <xf numFmtId="0" fontId="41" fillId="0" borderId="28" xfId="89" applyFont="1" applyBorder="1" applyAlignment="1">
      <alignment vertical="center" wrapText="1"/>
    </xf>
    <xf numFmtId="0" fontId="40" fillId="0" borderId="0" xfId="90" applyFont="1"/>
    <xf numFmtId="0" fontId="40" fillId="0" borderId="27" xfId="90" applyFont="1" applyBorder="1"/>
    <xf numFmtId="0" fontId="40" fillId="0" borderId="28" xfId="90" applyFont="1" applyBorder="1"/>
    <xf numFmtId="0" fontId="6" fillId="0" borderId="0" xfId="90" applyFont="1"/>
    <xf numFmtId="180" fontId="40" fillId="0" borderId="28" xfId="90" applyNumberFormat="1" applyFont="1" applyBorder="1"/>
    <xf numFmtId="182" fontId="40" fillId="0" borderId="28" xfId="90" applyNumberFormat="1" applyFont="1" applyBorder="1"/>
    <xf numFmtId="0" fontId="4" fillId="0" borderId="0" xfId="90" applyFont="1"/>
    <xf numFmtId="0" fontId="40" fillId="0" borderId="25" xfId="90" applyFont="1" applyBorder="1"/>
    <xf numFmtId="0" fontId="40" fillId="0" borderId="26" xfId="89" applyFont="1" applyBorder="1"/>
    <xf numFmtId="0" fontId="40" fillId="0" borderId="32" xfId="89" applyFont="1" applyBorder="1"/>
    <xf numFmtId="0" fontId="43" fillId="0" borderId="27" xfId="89" applyFont="1" applyBorder="1" applyAlignment="1">
      <alignment horizontal="center"/>
    </xf>
    <xf numFmtId="0" fontId="43" fillId="0" borderId="0" xfId="89" applyFont="1" applyAlignment="1">
      <alignment horizontal="center"/>
    </xf>
    <xf numFmtId="0" fontId="43" fillId="0" borderId="28" xfId="89" applyFont="1" applyBorder="1" applyAlignment="1">
      <alignment horizontal="center"/>
    </xf>
    <xf numFmtId="202" fontId="40" fillId="0" borderId="0" xfId="89" applyNumberFormat="1" applyFont="1"/>
    <xf numFmtId="202" fontId="43" fillId="0" borderId="0" xfId="89" applyNumberFormat="1" applyFont="1" applyAlignment="1">
      <alignment horizontal="center"/>
    </xf>
    <xf numFmtId="202" fontId="38" fillId="0" borderId="0" xfId="131" applyNumberFormat="1" applyFont="1" applyAlignment="1">
      <alignment horizontal="right" vertical="center"/>
    </xf>
    <xf numFmtId="202" fontId="37" fillId="0" borderId="17" xfId="129" applyNumberFormat="1" applyFont="1" applyBorder="1" applyAlignment="1">
      <alignment vertical="center"/>
    </xf>
    <xf numFmtId="202" fontId="37" fillId="0" borderId="0" xfId="128" applyNumberFormat="1" applyFont="1"/>
    <xf numFmtId="202" fontId="40" fillId="0" borderId="26" xfId="89" applyNumberFormat="1" applyFont="1" applyBorder="1"/>
    <xf numFmtId="202" fontId="37" fillId="0" borderId="0" xfId="89" applyNumberFormat="1" applyFont="1"/>
    <xf numFmtId="6" fontId="46" fillId="0" borderId="0" xfId="255" applyNumberFormat="1" applyFont="1" applyFill="1" applyBorder="1" applyAlignment="1" applyProtection="1">
      <alignment horizontal="right" vertical="center" wrapText="1"/>
    </xf>
    <xf numFmtId="175" fontId="37" fillId="0" borderId="0" xfId="89" applyNumberFormat="1" applyFont="1"/>
    <xf numFmtId="0" fontId="43" fillId="0" borderId="0" xfId="89" applyFont="1" applyAlignment="1">
      <alignment horizontal="centerContinuous" wrapText="1"/>
    </xf>
    <xf numFmtId="0" fontId="40" fillId="0" borderId="0" xfId="89" applyFont="1" applyAlignment="1">
      <alignment horizontal="centerContinuous" wrapText="1"/>
    </xf>
    <xf numFmtId="202" fontId="40" fillId="0" borderId="0" xfId="89" applyNumberFormat="1" applyFont="1" applyAlignment="1">
      <alignment horizontal="centerContinuous" wrapText="1"/>
    </xf>
    <xf numFmtId="0" fontId="39" fillId="0" borderId="0" xfId="89" applyFont="1" applyAlignment="1">
      <alignment horizontal="centerContinuous" wrapText="1"/>
    </xf>
    <xf numFmtId="0" fontId="49" fillId="28" borderId="34" xfId="228" applyFont="1" applyFill="1" applyBorder="1" applyAlignment="1">
      <alignment vertical="center"/>
    </xf>
    <xf numFmtId="0" fontId="49" fillId="28" borderId="36" xfId="228" applyFont="1" applyFill="1" applyBorder="1" applyAlignment="1">
      <alignment vertical="center"/>
    </xf>
    <xf numFmtId="177" fontId="49" fillId="28" borderId="36" xfId="228" applyNumberFormat="1" applyFont="1" applyFill="1" applyBorder="1" applyAlignment="1">
      <alignment vertical="center"/>
    </xf>
    <xf numFmtId="8" fontId="49" fillId="28" borderId="36" xfId="255" applyNumberFormat="1" applyFont="1" applyFill="1" applyBorder="1" applyAlignment="1" applyProtection="1">
      <alignment vertical="center"/>
    </xf>
    <xf numFmtId="0" fontId="49" fillId="28" borderId="37" xfId="228" applyFont="1" applyFill="1" applyBorder="1" applyAlignment="1">
      <alignment vertical="center"/>
    </xf>
    <xf numFmtId="0" fontId="50" fillId="0" borderId="11" xfId="228" applyFont="1" applyBorder="1" applyAlignment="1">
      <alignment horizontal="left" vertical="center"/>
    </xf>
    <xf numFmtId="0" fontId="50" fillId="0" borderId="12" xfId="135" applyFont="1" applyBorder="1" applyAlignment="1">
      <alignment horizontal="center" vertical="center"/>
    </xf>
    <xf numFmtId="175" fontId="49" fillId="0" borderId="33" xfId="40" applyNumberFormat="1" applyFont="1" applyFill="1" applyBorder="1" applyAlignment="1" applyProtection="1">
      <alignment horizontal="right" vertical="center"/>
    </xf>
    <xf numFmtId="0" fontId="48" fillId="24" borderId="34" xfId="73" applyFont="1" applyFill="1" applyBorder="1" applyAlignment="1">
      <alignment vertical="center"/>
    </xf>
    <xf numFmtId="0" fontId="48" fillId="24" borderId="36" xfId="73" applyFont="1" applyFill="1" applyBorder="1" applyAlignment="1">
      <alignment vertical="center"/>
    </xf>
    <xf numFmtId="185" fontId="48" fillId="24" borderId="37" xfId="73" applyNumberFormat="1" applyFont="1" applyFill="1" applyBorder="1" applyAlignment="1">
      <alignment vertical="center"/>
    </xf>
    <xf numFmtId="0" fontId="48" fillId="24" borderId="40" xfId="73" applyFont="1" applyFill="1" applyBorder="1" applyAlignment="1">
      <alignment vertical="center"/>
    </xf>
    <xf numFmtId="0" fontId="50" fillId="0" borderId="12" xfId="135" applyFont="1" applyBorder="1" applyAlignment="1">
      <alignment horizontal="left" vertical="center" wrapText="1"/>
    </xf>
    <xf numFmtId="8" fontId="50" fillId="0" borderId="14" xfId="255" applyNumberFormat="1" applyFont="1" applyFill="1" applyBorder="1" applyAlignment="1" applyProtection="1">
      <alignment horizontal="right" vertical="center"/>
    </xf>
    <xf numFmtId="166" fontId="50" fillId="0" borderId="22" xfId="62" applyNumberFormat="1" applyFont="1" applyFill="1" applyBorder="1" applyAlignment="1" applyProtection="1">
      <alignment horizontal="right" vertical="center"/>
    </xf>
    <xf numFmtId="177" fontId="50" fillId="0" borderId="12" xfId="40" applyNumberFormat="1" applyFont="1" applyFill="1" applyBorder="1" applyAlignment="1" applyProtection="1">
      <alignment vertical="center"/>
    </xf>
    <xf numFmtId="8" fontId="50" fillId="0" borderId="19" xfId="255" applyNumberFormat="1" applyFont="1" applyFill="1" applyBorder="1" applyAlignment="1" applyProtection="1">
      <alignment horizontal="right" vertical="center"/>
    </xf>
    <xf numFmtId="203" fontId="6" fillId="0" borderId="0" xfId="90" applyNumberFormat="1" applyFont="1"/>
    <xf numFmtId="0" fontId="49" fillId="28" borderId="36" xfId="228" applyFont="1" applyFill="1" applyBorder="1" applyAlignment="1">
      <alignment horizontal="left" vertical="center" wrapText="1"/>
    </xf>
    <xf numFmtId="0" fontId="49" fillId="27" borderId="34" xfId="0" applyFont="1" applyFill="1" applyBorder="1" applyAlignment="1">
      <alignment vertical="center"/>
    </xf>
    <xf numFmtId="0" fontId="50" fillId="27" borderId="36" xfId="0" applyFont="1" applyFill="1" applyBorder="1"/>
    <xf numFmtId="0" fontId="50" fillId="27" borderId="36" xfId="89" applyFont="1" applyFill="1" applyBorder="1"/>
    <xf numFmtId="202" fontId="50" fillId="27" borderId="36" xfId="89" applyNumberFormat="1" applyFont="1" applyFill="1" applyBorder="1"/>
    <xf numFmtId="0" fontId="50" fillId="27" borderId="37" xfId="89" applyFont="1" applyFill="1" applyBorder="1"/>
    <xf numFmtId="0" fontId="49" fillId="25" borderId="42" xfId="73" applyFont="1" applyFill="1" applyBorder="1" applyAlignment="1">
      <alignment horizontal="center" vertical="center" wrapText="1"/>
    </xf>
    <xf numFmtId="0" fontId="49" fillId="0" borderId="42" xfId="126" applyFont="1" applyBorder="1" applyAlignment="1">
      <alignment horizontal="center" vertical="center" wrapText="1"/>
    </xf>
    <xf numFmtId="0" fontId="49" fillId="25" borderId="42" xfId="73" applyFont="1" applyFill="1" applyBorder="1" applyAlignment="1">
      <alignment horizontal="left" vertical="center" wrapText="1"/>
    </xf>
    <xf numFmtId="202" fontId="49" fillId="25" borderId="42" xfId="73" applyNumberFormat="1" applyFont="1" applyFill="1" applyBorder="1" applyAlignment="1">
      <alignment horizontal="center" vertical="center" wrapText="1"/>
    </xf>
    <xf numFmtId="4" fontId="49" fillId="25" borderId="42" xfId="73" applyNumberFormat="1" applyFont="1" applyFill="1" applyBorder="1" applyAlignment="1">
      <alignment horizontal="center" vertical="center" wrapText="1"/>
    </xf>
    <xf numFmtId="0" fontId="47" fillId="0" borderId="0" xfId="89" applyFont="1" applyAlignment="1">
      <alignment horizontal="centerContinuous" wrapText="1"/>
    </xf>
    <xf numFmtId="0" fontId="47" fillId="0" borderId="0" xfId="89" applyFont="1" applyAlignment="1">
      <alignment horizontal="left" wrapText="1"/>
    </xf>
    <xf numFmtId="0" fontId="39" fillId="0" borderId="0" xfId="89" applyFont="1" applyAlignment="1">
      <alignment horizontal="left" wrapText="1"/>
    </xf>
    <xf numFmtId="0" fontId="50" fillId="27" borderId="36" xfId="89" applyFont="1" applyFill="1" applyBorder="1" applyAlignment="1">
      <alignment horizontal="left" wrapText="1"/>
    </xf>
    <xf numFmtId="0" fontId="48" fillId="24" borderId="36" xfId="73" applyFont="1" applyFill="1" applyBorder="1" applyAlignment="1">
      <alignment horizontal="left" vertical="center" wrapText="1"/>
    </xf>
    <xf numFmtId="49" fontId="39" fillId="0" borderId="0" xfId="131" applyNumberFormat="1" applyFont="1" applyAlignment="1">
      <alignment horizontal="left" vertical="center" wrapText="1"/>
    </xf>
    <xf numFmtId="0" fontId="47" fillId="0" borderId="16" xfId="128" applyFont="1" applyBorder="1" applyAlignment="1">
      <alignment horizontal="left" vertical="center" wrapText="1"/>
    </xf>
    <xf numFmtId="0" fontId="47" fillId="0" borderId="0" xfId="128" applyFont="1" applyAlignment="1">
      <alignment horizontal="left" wrapText="1"/>
    </xf>
    <xf numFmtId="0" fontId="47" fillId="0" borderId="19" xfId="0" applyFont="1" applyBorder="1" applyAlignment="1">
      <alignment horizontal="left" vertical="center" wrapText="1"/>
    </xf>
    <xf numFmtId="183" fontId="47" fillId="0" borderId="26" xfId="34" applyNumberFormat="1" applyFont="1" applyBorder="1" applyAlignment="1">
      <alignment horizontal="left" wrapText="1"/>
    </xf>
    <xf numFmtId="185" fontId="4" fillId="0" borderId="0" xfId="90" applyNumberFormat="1" applyFont="1"/>
    <xf numFmtId="203" fontId="4" fillId="0" borderId="0" xfId="90" applyNumberFormat="1" applyFont="1"/>
    <xf numFmtId="185" fontId="37" fillId="0" borderId="0" xfId="89" applyNumberFormat="1" applyFont="1"/>
    <xf numFmtId="185" fontId="51" fillId="0" borderId="0" xfId="90" applyNumberFormat="1" applyFont="1"/>
    <xf numFmtId="185" fontId="38" fillId="0" borderId="0" xfId="89" applyNumberFormat="1" applyFont="1"/>
    <xf numFmtId="203" fontId="37" fillId="0" borderId="0" xfId="89" applyNumberFormat="1" applyFont="1"/>
    <xf numFmtId="0" fontId="40" fillId="0" borderId="43" xfId="89" applyFont="1" applyBorder="1"/>
    <xf numFmtId="179" fontId="38" fillId="0" borderId="0" xfId="129" applyNumberFormat="1" applyFont="1" applyBorder="1" applyAlignment="1">
      <alignment vertical="center"/>
    </xf>
    <xf numFmtId="10" fontId="37" fillId="27" borderId="22" xfId="95" applyNumberFormat="1" applyFont="1" applyFill="1" applyBorder="1" applyAlignment="1">
      <alignment horizontal="center" vertical="center"/>
    </xf>
    <xf numFmtId="0" fontId="4" fillId="0" borderId="0" xfId="0" applyFont="1"/>
    <xf numFmtId="204" fontId="37" fillId="0" borderId="44" xfId="91" applyNumberFormat="1" applyFont="1" applyBorder="1" applyAlignment="1">
      <alignment horizontal="center" vertical="center"/>
    </xf>
    <xf numFmtId="49" fontId="37" fillId="0" borderId="44" xfId="91" applyNumberFormat="1" applyFont="1" applyBorder="1" applyAlignment="1">
      <alignment horizontal="left" vertical="center" wrapText="1"/>
    </xf>
    <xf numFmtId="49" fontId="37" fillId="0" borderId="44" xfId="91" applyNumberFormat="1" applyFont="1" applyBorder="1" applyAlignment="1">
      <alignment horizontal="center" vertical="center"/>
    </xf>
    <xf numFmtId="42" fontId="4" fillId="0" borderId="0" xfId="255" applyFont="1"/>
    <xf numFmtId="1" fontId="37" fillId="0" borderId="44" xfId="91" applyNumberFormat="1" applyFont="1" applyBorder="1" applyAlignment="1">
      <alignment horizontal="center" vertical="center"/>
    </xf>
    <xf numFmtId="2" fontId="37" fillId="0" borderId="44" xfId="233" applyNumberFormat="1" applyFont="1" applyBorder="1" applyAlignment="1">
      <alignment horizontal="center" vertical="center"/>
    </xf>
    <xf numFmtId="1" fontId="37" fillId="0" borderId="44" xfId="233" applyNumberFormat="1" applyFont="1" applyBorder="1" applyAlignment="1">
      <alignment horizontal="center" vertical="center"/>
    </xf>
    <xf numFmtId="49" fontId="37" fillId="0" borderId="44" xfId="233" applyNumberFormat="1" applyFont="1" applyBorder="1" applyAlignment="1">
      <alignment horizontal="left" vertical="center" wrapText="1"/>
    </xf>
    <xf numFmtId="49" fontId="37" fillId="0" borderId="44" xfId="233" applyNumberFormat="1" applyFont="1" applyBorder="1" applyAlignment="1">
      <alignment horizontal="center" vertical="center"/>
    </xf>
    <xf numFmtId="204" fontId="37" fillId="0" borderId="44" xfId="233" applyNumberFormat="1" applyFont="1" applyBorder="1" applyAlignment="1">
      <alignment horizontal="center" vertical="center"/>
    </xf>
    <xf numFmtId="175" fontId="38" fillId="0" borderId="0" xfId="89" applyNumberFormat="1" applyFont="1"/>
    <xf numFmtId="203" fontId="4" fillId="0" borderId="0" xfId="0" applyNumberFormat="1" applyFont="1"/>
    <xf numFmtId="3" fontId="52" fillId="0" borderId="44" xfId="91" applyNumberFormat="1" applyFont="1" applyBorder="1" applyAlignment="1">
      <alignment horizontal="center" vertical="center"/>
    </xf>
    <xf numFmtId="205" fontId="50" fillId="0" borderId="22" xfId="62" applyNumberFormat="1" applyFont="1" applyFill="1" applyBorder="1" applyAlignment="1" applyProtection="1">
      <alignment horizontal="right" vertical="center"/>
    </xf>
    <xf numFmtId="205" fontId="49" fillId="0" borderId="33" xfId="40" applyNumberFormat="1" applyFont="1" applyFill="1" applyBorder="1" applyAlignment="1" applyProtection="1">
      <alignment horizontal="right" vertical="center"/>
    </xf>
    <xf numFmtId="3" fontId="50" fillId="0" borderId="12" xfId="40" applyNumberFormat="1" applyFont="1" applyFill="1" applyBorder="1" applyAlignment="1" applyProtection="1">
      <alignment vertical="center"/>
    </xf>
    <xf numFmtId="3" fontId="49" fillId="28" borderId="36" xfId="228" applyNumberFormat="1" applyFont="1" applyFill="1" applyBorder="1" applyAlignment="1">
      <alignment vertical="center"/>
    </xf>
    <xf numFmtId="0" fontId="37" fillId="0" borderId="0" xfId="89" applyFont="1" applyAlignment="1">
      <alignment horizontal="center" vertical="center"/>
    </xf>
    <xf numFmtId="175" fontId="37" fillId="0" borderId="0" xfId="89" applyNumberFormat="1" applyFont="1" applyAlignment="1">
      <alignment horizontal="center" vertical="center"/>
    </xf>
    <xf numFmtId="175" fontId="38" fillId="0" borderId="0" xfId="89" applyNumberFormat="1" applyFont="1" applyAlignment="1">
      <alignment horizontal="center" vertical="center"/>
    </xf>
    <xf numFmtId="179" fontId="38" fillId="0" borderId="0" xfId="129" applyNumberFormat="1" applyFont="1" applyBorder="1" applyAlignment="1">
      <alignment horizontal="center" vertical="center"/>
    </xf>
    <xf numFmtId="185" fontId="37" fillId="0" borderId="0" xfId="89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6" fontId="37" fillId="0" borderId="0" xfId="255" applyNumberFormat="1" applyFont="1" applyFill="1" applyBorder="1" applyAlignment="1" applyProtection="1">
      <alignment horizontal="center" vertical="center" wrapText="1"/>
    </xf>
    <xf numFmtId="6" fontId="37" fillId="0" borderId="14" xfId="255" applyNumberFormat="1" applyFont="1" applyFill="1" applyBorder="1" applyAlignment="1" applyProtection="1">
      <alignment horizontal="center" vertical="center"/>
    </xf>
    <xf numFmtId="42" fontId="37" fillId="0" borderId="0" xfId="255" applyFont="1" applyAlignment="1">
      <alignment horizontal="center" vertical="center"/>
    </xf>
    <xf numFmtId="203" fontId="37" fillId="0" borderId="0" xfId="90" applyNumberFormat="1" applyFont="1" applyAlignment="1">
      <alignment horizontal="center" vertical="center"/>
    </xf>
    <xf numFmtId="0" fontId="37" fillId="0" borderId="0" xfId="90" applyFont="1" applyAlignment="1">
      <alignment horizontal="center" vertical="center"/>
    </xf>
    <xf numFmtId="185" fontId="37" fillId="0" borderId="0" xfId="90" applyNumberFormat="1" applyFont="1" applyAlignment="1">
      <alignment horizontal="center" vertical="center"/>
    </xf>
    <xf numFmtId="204" fontId="37" fillId="0" borderId="45" xfId="91" applyNumberFormat="1" applyFont="1" applyBorder="1" applyAlignment="1">
      <alignment horizontal="center" vertical="center"/>
    </xf>
    <xf numFmtId="1" fontId="37" fillId="0" borderId="45" xfId="91" applyNumberFormat="1" applyFont="1" applyBorder="1" applyAlignment="1">
      <alignment horizontal="center" vertical="center"/>
    </xf>
    <xf numFmtId="49" fontId="37" fillId="0" borderId="45" xfId="91" applyNumberFormat="1" applyFont="1" applyBorder="1" applyAlignment="1">
      <alignment horizontal="left" vertical="center" wrapText="1"/>
    </xf>
    <xf numFmtId="49" fontId="37" fillId="0" borderId="45" xfId="91" applyNumberFormat="1" applyFont="1" applyBorder="1" applyAlignment="1">
      <alignment horizontal="center" vertical="center"/>
    </xf>
    <xf numFmtId="3" fontId="52" fillId="0" borderId="45" xfId="91" applyNumberFormat="1" applyFont="1" applyBorder="1" applyAlignment="1">
      <alignment horizontal="center" vertical="center"/>
    </xf>
    <xf numFmtId="205" fontId="50" fillId="0" borderId="47" xfId="62" applyNumberFormat="1" applyFont="1" applyFill="1" applyBorder="1" applyAlignment="1" applyProtection="1">
      <alignment horizontal="right" vertical="center"/>
    </xf>
    <xf numFmtId="204" fontId="37" fillId="0" borderId="14" xfId="91" applyNumberFormat="1" applyFont="1" applyBorder="1" applyAlignment="1">
      <alignment horizontal="center" vertical="center"/>
    </xf>
    <xf numFmtId="1" fontId="37" fillId="0" borderId="14" xfId="91" applyNumberFormat="1" applyFont="1" applyBorder="1" applyAlignment="1">
      <alignment horizontal="center" vertical="center"/>
    </xf>
    <xf numFmtId="49" fontId="37" fillId="0" borderId="14" xfId="91" applyNumberFormat="1" applyFont="1" applyBorder="1" applyAlignment="1">
      <alignment horizontal="left" vertical="center" wrapText="1"/>
    </xf>
    <xf numFmtId="49" fontId="37" fillId="0" borderId="14" xfId="91" applyNumberFormat="1" applyFont="1" applyBorder="1" applyAlignment="1">
      <alignment horizontal="center" vertical="center"/>
    </xf>
    <xf numFmtId="3" fontId="52" fillId="0" borderId="14" xfId="91" applyNumberFormat="1" applyFont="1" applyBorder="1" applyAlignment="1">
      <alignment horizontal="center" vertical="center"/>
    </xf>
    <xf numFmtId="1" fontId="37" fillId="0" borderId="48" xfId="91" applyNumberFormat="1" applyFont="1" applyBorder="1" applyAlignment="1">
      <alignment horizontal="center" vertical="center"/>
    </xf>
    <xf numFmtId="0" fontId="37" fillId="0" borderId="49" xfId="91" applyFont="1" applyBorder="1" applyAlignment="1">
      <alignment horizontal="center" vertical="center"/>
    </xf>
    <xf numFmtId="1" fontId="37" fillId="0" borderId="49" xfId="91" applyNumberFormat="1" applyFont="1" applyBorder="1" applyAlignment="1">
      <alignment horizontal="center" vertical="center"/>
    </xf>
    <xf numFmtId="0" fontId="37" fillId="0" borderId="50" xfId="91" applyFont="1" applyBorder="1" applyAlignment="1">
      <alignment horizontal="center" vertical="center"/>
    </xf>
    <xf numFmtId="0" fontId="37" fillId="0" borderId="23" xfId="91" applyFont="1" applyBorder="1" applyAlignment="1">
      <alignment horizontal="center" vertical="center"/>
    </xf>
    <xf numFmtId="0" fontId="47" fillId="0" borderId="51" xfId="128" applyFont="1" applyBorder="1" applyAlignment="1">
      <alignment horizontal="left" vertical="center" wrapText="1"/>
    </xf>
    <xf numFmtId="9" fontId="37" fillId="0" borderId="52" xfId="129" applyNumberFormat="1" applyFont="1" applyBorder="1" applyAlignment="1">
      <alignment horizontal="center" vertical="center"/>
    </xf>
    <xf numFmtId="202" fontId="37" fillId="0" borderId="52" xfId="129" applyNumberFormat="1" applyFont="1" applyBorder="1" applyAlignment="1">
      <alignment vertical="center"/>
    </xf>
    <xf numFmtId="0" fontId="37" fillId="0" borderId="53" xfId="128" applyFont="1" applyBorder="1" applyAlignment="1">
      <alignment horizontal="right" vertical="center"/>
    </xf>
    <xf numFmtId="180" fontId="38" fillId="0" borderId="21" xfId="129" applyNumberFormat="1" applyFont="1" applyBorder="1" applyAlignment="1">
      <alignment vertical="center"/>
    </xf>
    <xf numFmtId="180" fontId="38" fillId="26" borderId="54" xfId="129" applyNumberFormat="1" applyFont="1" applyFill="1" applyBorder="1" applyAlignment="1">
      <alignment vertical="center"/>
    </xf>
    <xf numFmtId="0" fontId="39" fillId="0" borderId="11" xfId="128" applyFont="1" applyBorder="1" applyAlignment="1">
      <alignment horizontal="left" vertical="center" wrapText="1"/>
    </xf>
    <xf numFmtId="9" fontId="37" fillId="0" borderId="12" xfId="129" applyNumberFormat="1" applyFont="1" applyBorder="1" applyAlignment="1">
      <alignment horizontal="center" vertical="center"/>
    </xf>
    <xf numFmtId="202" fontId="38" fillId="0" borderId="12" xfId="129" applyNumberFormat="1" applyFont="1" applyBorder="1" applyAlignment="1">
      <alignment vertical="center"/>
    </xf>
    <xf numFmtId="0" fontId="37" fillId="0" borderId="19" xfId="128" applyFont="1" applyBorder="1" applyAlignment="1">
      <alignment vertical="center"/>
    </xf>
    <xf numFmtId="180" fontId="38" fillId="24" borderId="55" xfId="73" applyNumberFormat="1" applyFont="1" applyFill="1" applyBorder="1" applyAlignment="1">
      <alignment vertical="center"/>
    </xf>
    <xf numFmtId="6" fontId="53" fillId="26" borderId="14" xfId="255" applyNumberFormat="1" applyFont="1" applyFill="1" applyBorder="1" applyAlignment="1" applyProtection="1">
      <alignment horizontal="center" vertical="center"/>
    </xf>
    <xf numFmtId="0" fontId="37" fillId="25" borderId="15" xfId="130" applyFont="1" applyFill="1" applyBorder="1" applyAlignment="1">
      <alignment horizontal="center" vertical="center" wrapText="1"/>
    </xf>
    <xf numFmtId="0" fontId="37" fillId="25" borderId="35" xfId="130" applyFont="1" applyFill="1" applyBorder="1" applyAlignment="1">
      <alignment horizontal="center" vertical="center" wrapText="1"/>
    </xf>
    <xf numFmtId="0" fontId="37" fillId="26" borderId="23" xfId="130" applyFont="1" applyFill="1" applyBorder="1" applyAlignment="1">
      <alignment vertical="center" wrapText="1"/>
    </xf>
    <xf numFmtId="0" fontId="37" fillId="26" borderId="14" xfId="130" applyFont="1" applyFill="1" applyBorder="1" applyAlignment="1">
      <alignment vertical="center" wrapText="1"/>
    </xf>
    <xf numFmtId="0" fontId="38" fillId="26" borderId="14" xfId="130" applyFont="1" applyFill="1" applyBorder="1" applyAlignment="1">
      <alignment horizontal="center" vertical="center" wrapText="1"/>
    </xf>
    <xf numFmtId="0" fontId="38" fillId="26" borderId="14" xfId="130" applyFont="1" applyFill="1" applyBorder="1" applyAlignment="1">
      <alignment horizontal="center" vertical="center"/>
    </xf>
    <xf numFmtId="3" fontId="38" fillId="26" borderId="14" xfId="130" applyNumberFormat="1" applyFont="1" applyFill="1" applyBorder="1" applyAlignment="1">
      <alignment horizontal="center" vertical="center" wrapText="1"/>
    </xf>
    <xf numFmtId="3" fontId="38" fillId="26" borderId="14" xfId="130" applyNumberFormat="1" applyFont="1" applyFill="1" applyBorder="1" applyAlignment="1">
      <alignment horizontal="center" vertical="center"/>
    </xf>
    <xf numFmtId="0" fontId="37" fillId="26" borderId="23" xfId="130" applyFont="1" applyFill="1" applyBorder="1" applyAlignment="1">
      <alignment horizontal="left" vertical="center" wrapText="1"/>
    </xf>
    <xf numFmtId="0" fontId="37" fillId="26" borderId="14" xfId="130" applyFont="1" applyFill="1" applyBorder="1" applyAlignment="1">
      <alignment horizontal="left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0" fontId="37" fillId="0" borderId="13" xfId="79" applyFont="1" applyBorder="1" applyAlignment="1">
      <alignment horizontal="center" vertical="center"/>
    </xf>
    <xf numFmtId="0" fontId="37" fillId="0" borderId="21" xfId="79" applyFont="1" applyBorder="1" applyAlignment="1">
      <alignment horizontal="center" vertical="center"/>
    </xf>
    <xf numFmtId="0" fontId="42" fillId="0" borderId="0" xfId="89" applyFont="1" applyAlignment="1">
      <alignment horizontal="center" vertical="center" wrapText="1"/>
    </xf>
    <xf numFmtId="0" fontId="39" fillId="0" borderId="29" xfId="89" applyFont="1" applyBorder="1" applyAlignment="1">
      <alignment horizontal="center"/>
    </xf>
    <xf numFmtId="0" fontId="39" fillId="0" borderId="30" xfId="89" applyFont="1" applyBorder="1" applyAlignment="1">
      <alignment horizontal="center"/>
    </xf>
    <xf numFmtId="0" fontId="39" fillId="0" borderId="31" xfId="89" applyFont="1" applyBorder="1" applyAlignment="1">
      <alignment horizontal="center"/>
    </xf>
    <xf numFmtId="0" fontId="40" fillId="0" borderId="27" xfId="89" applyFont="1" applyBorder="1" applyAlignment="1">
      <alignment horizontal="center"/>
    </xf>
    <xf numFmtId="0" fontId="40" fillId="0" borderId="0" xfId="89" applyFont="1" applyAlignment="1">
      <alignment horizontal="center"/>
    </xf>
    <xf numFmtId="0" fontId="40" fillId="0" borderId="28" xfId="89" applyFont="1" applyBorder="1" applyAlignment="1">
      <alignment horizontal="center"/>
    </xf>
    <xf numFmtId="0" fontId="39" fillId="0" borderId="27" xfId="89" applyFont="1" applyBorder="1" applyAlignment="1">
      <alignment horizontal="center"/>
    </xf>
    <xf numFmtId="0" fontId="39" fillId="0" borderId="0" xfId="89" applyFont="1" applyAlignment="1">
      <alignment horizontal="center"/>
    </xf>
    <xf numFmtId="0" fontId="39" fillId="0" borderId="28" xfId="89" applyFont="1" applyBorder="1" applyAlignment="1">
      <alignment horizontal="center"/>
    </xf>
    <xf numFmtId="8" fontId="50" fillId="0" borderId="46" xfId="255" applyNumberFormat="1" applyFont="1" applyFill="1" applyBorder="1" applyAlignment="1" applyProtection="1">
      <alignment horizontal="right" vertical="center"/>
    </xf>
    <xf numFmtId="205" fontId="49" fillId="28" borderId="37" xfId="228" applyNumberFormat="1" applyFont="1" applyFill="1" applyBorder="1" applyAlignment="1">
      <alignment vertical="center"/>
    </xf>
    <xf numFmtId="205" fontId="48" fillId="24" borderId="37" xfId="73" applyNumberFormat="1" applyFont="1" applyFill="1" applyBorder="1" applyAlignment="1">
      <alignment vertical="center"/>
    </xf>
    <xf numFmtId="8" fontId="50" fillId="0" borderId="14" xfId="255" applyNumberFormat="1" applyFont="1" applyFill="1" applyBorder="1" applyAlignment="1" applyProtection="1">
      <alignment horizontal="right" vertical="center"/>
      <protection locked="0"/>
    </xf>
    <xf numFmtId="8" fontId="50" fillId="0" borderId="19" xfId="255" applyNumberFormat="1" applyFont="1" applyFill="1" applyBorder="1" applyAlignment="1" applyProtection="1">
      <alignment horizontal="right" vertical="center"/>
      <protection locked="0"/>
    </xf>
    <xf numFmtId="8" fontId="49" fillId="28" borderId="36" xfId="255" applyNumberFormat="1" applyFont="1" applyFill="1" applyBorder="1" applyAlignment="1" applyProtection="1">
      <alignment vertical="center"/>
      <protection locked="0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5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8" xr:uid="{00000000-0005-0000-0000-0000B3000000}"/>
    <cellStyle name="Normal 2 2 3" xfId="229" xr:uid="{00000000-0005-0000-0000-0000B4000000}"/>
    <cellStyle name="Normal 2 3" xfId="80" xr:uid="{00000000-0005-0000-0000-0000B5000000}"/>
    <cellStyle name="Normal 2 3 2" xfId="230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1" xr:uid="{00000000-0005-0000-0000-0000C3000000}"/>
    <cellStyle name="Normal 3_APU´S_NO_PREVISTOS (1)" xfId="232" xr:uid="{00000000-0005-0000-0000-0000C4000000}"/>
    <cellStyle name="Normal 4" xfId="91" xr:uid="{00000000-0005-0000-0000-0000C5000000}"/>
    <cellStyle name="Normal 4 2" xfId="92" xr:uid="{00000000-0005-0000-0000-0000C6000000}"/>
    <cellStyle name="Normal 4 2 2" xfId="233" xr:uid="{00000000-0005-0000-0000-0000C7000000}"/>
    <cellStyle name="Normal 5" xfId="133" xr:uid="{00000000-0005-0000-0000-0000C8000000}"/>
    <cellStyle name="Normal 6" xfId="234" xr:uid="{00000000-0005-0000-0000-0000C9000000}"/>
    <cellStyle name="Normal 6 2" xfId="235" xr:uid="{00000000-0005-0000-0000-0000CA000000}"/>
    <cellStyle name="Normal 7" xfId="236" xr:uid="{00000000-0005-0000-0000-0000CB000000}"/>
    <cellStyle name="Normal 8" xfId="237" xr:uid="{00000000-0005-0000-0000-0000CC000000}"/>
    <cellStyle name="Normal 9" xfId="238" xr:uid="{00000000-0005-0000-0000-0000CD000000}"/>
    <cellStyle name="Normal 9 2" xfId="132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113605</xdr:rowOff>
    </xdr:from>
    <xdr:ext cx="1353141" cy="1600895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7" y="322248"/>
          <a:ext cx="1353141" cy="1600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244929</xdr:colOff>
      <xdr:row>2</xdr:row>
      <xdr:rowOff>142871</xdr:rowOff>
    </xdr:from>
    <xdr:to>
      <xdr:col>9</xdr:col>
      <xdr:colOff>2217964</xdr:colOff>
      <xdr:row>7</xdr:row>
      <xdr:rowOff>244928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357173A-7A89-44A0-BB25-16D0203ED289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13552" r="18195"/>
        <a:stretch/>
      </xdr:blipFill>
      <xdr:spPr>
        <a:xfrm>
          <a:off x="10545536" y="687157"/>
          <a:ext cx="3769178" cy="1367521"/>
        </a:xfrm>
        <a:prstGeom prst="rect">
          <a:avLst/>
        </a:prstGeom>
      </xdr:spPr>
    </xdr:pic>
    <xdr:clientData/>
  </xdr:twoCellAnchor>
  <xdr:twoCellAnchor editAs="oneCell">
    <xdr:from>
      <xdr:col>7</xdr:col>
      <xdr:colOff>217715</xdr:colOff>
      <xdr:row>4</xdr:row>
      <xdr:rowOff>70393</xdr:rowOff>
    </xdr:from>
    <xdr:to>
      <xdr:col>8</xdr:col>
      <xdr:colOff>95262</xdr:colOff>
      <xdr:row>6</xdr:row>
      <xdr:rowOff>424521</xdr:rowOff>
    </xdr:to>
    <xdr:pic>
      <xdr:nvPicPr>
        <xdr:cNvPr id="7" name="Imagen 6" descr="Imagen que contiene exterior, firmar, cuarto, gente&#10;&#10;Descripción generada automáticamente">
          <a:extLst>
            <a:ext uri="{FF2B5EF4-FFF2-40B4-BE49-F238E27FC236}">
              <a16:creationId xmlns:a16="http://schemas.microsoft.com/office/drawing/2014/main" id="{52E4A5FF-E4ED-476D-B415-3E96674EBC0B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66465" y="1009286"/>
          <a:ext cx="1129404" cy="7623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113605</xdr:rowOff>
    </xdr:from>
    <xdr:ext cx="1353141" cy="1600895"/>
    <xdr:pic>
      <xdr:nvPicPr>
        <xdr:cNvPr id="2" name="Imagen 1">
          <a:extLst>
            <a:ext uri="{FF2B5EF4-FFF2-40B4-BE49-F238E27FC236}">
              <a16:creationId xmlns:a16="http://schemas.microsoft.com/office/drawing/2014/main" id="{101E3E8D-6765-4CE3-AABD-E72A2A8C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323155"/>
          <a:ext cx="1353141" cy="1600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244929</xdr:colOff>
      <xdr:row>2</xdr:row>
      <xdr:rowOff>142871</xdr:rowOff>
    </xdr:from>
    <xdr:to>
      <xdr:col>9</xdr:col>
      <xdr:colOff>2217964</xdr:colOff>
      <xdr:row>7</xdr:row>
      <xdr:rowOff>244928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BF20EE-AFED-4B5E-A127-842CF70E0929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13552" r="18195"/>
        <a:stretch/>
      </xdr:blipFill>
      <xdr:spPr>
        <a:xfrm>
          <a:off x="10570029" y="685796"/>
          <a:ext cx="3763735" cy="1378407"/>
        </a:xfrm>
        <a:prstGeom prst="rect">
          <a:avLst/>
        </a:prstGeom>
      </xdr:spPr>
    </xdr:pic>
    <xdr:clientData/>
  </xdr:twoCellAnchor>
  <xdr:twoCellAnchor editAs="oneCell">
    <xdr:from>
      <xdr:col>7</xdr:col>
      <xdr:colOff>217715</xdr:colOff>
      <xdr:row>4</xdr:row>
      <xdr:rowOff>70393</xdr:rowOff>
    </xdr:from>
    <xdr:to>
      <xdr:col>8</xdr:col>
      <xdr:colOff>95262</xdr:colOff>
      <xdr:row>6</xdr:row>
      <xdr:rowOff>424521</xdr:rowOff>
    </xdr:to>
    <xdr:pic>
      <xdr:nvPicPr>
        <xdr:cNvPr id="4" name="Imagen 3" descr="Imagen que contiene exterior, firmar, cuarto, gente&#10;&#10;Descripción generada automáticamente">
          <a:extLst>
            <a:ext uri="{FF2B5EF4-FFF2-40B4-BE49-F238E27FC236}">
              <a16:creationId xmlns:a16="http://schemas.microsoft.com/office/drawing/2014/main" id="{68D76179-1CFE-4F96-A72A-069D81BE349A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85515" y="1013368"/>
          <a:ext cx="1134847" cy="7732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.P."/>
      <sheetName val="original_sist"/>
      <sheetName val="Hoja3"/>
      <sheetName val="DATOS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Civil"/>
      <sheetName val="A_A310"/>
      <sheetName val="A_G105"/>
      <sheetName val="A_G200"/>
      <sheetName val="PS P-514"/>
      <sheetName val="E21"/>
      <sheetName val="main"/>
      <sheetName val="LISTA DE LAS MACROS 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ZONAS 1 - 2 - 3"/>
      <sheetName val="Especificaciones  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T57"/>
  <sheetViews>
    <sheetView showGridLines="0" view="pageBreakPreview" topLeftCell="A20" zoomScale="80" zoomScaleNormal="100" zoomScaleSheetLayoutView="80" zoomScalePageLayoutView="55" workbookViewId="0">
      <selection activeCell="I14" sqref="I14:I40"/>
    </sheetView>
  </sheetViews>
  <sheetFormatPr baseColWidth="10" defaultColWidth="11.3828125" defaultRowHeight="17.600000000000001" x14ac:dyDescent="0.4"/>
  <cols>
    <col min="1" max="2" width="3.3828125" style="1" customWidth="1"/>
    <col min="3" max="3" width="7.3828125" style="1" customWidth="1"/>
    <col min="4" max="4" width="15.15234375" style="1" customWidth="1"/>
    <col min="5" max="5" width="24.53515625" style="1" bestFit="1" customWidth="1"/>
    <col min="6" max="6" width="73.15234375" style="78" customWidth="1"/>
    <col min="7" max="7" width="8.84375" style="1" customWidth="1"/>
    <col min="8" max="8" width="18.84375" style="41" customWidth="1"/>
    <col min="9" max="9" width="26.84375" style="1" customWidth="1"/>
    <col min="10" max="10" width="33.53515625" style="1" bestFit="1" customWidth="1"/>
    <col min="11" max="11" width="3.15234375" style="1" customWidth="1"/>
    <col min="12" max="12" width="2.84375" style="1" customWidth="1"/>
    <col min="13" max="13" width="24.3046875" style="114" customWidth="1"/>
    <col min="14" max="14" width="17.84375" style="114" customWidth="1"/>
    <col min="15" max="15" width="18.84375" style="114" customWidth="1"/>
    <col min="16" max="16" width="17.53515625" style="1" bestFit="1" customWidth="1"/>
    <col min="17" max="17" width="16.3828125" style="1" bestFit="1" customWidth="1"/>
    <col min="18" max="18" width="20.84375" style="1" bestFit="1" customWidth="1"/>
    <col min="19" max="19" width="39.15234375" style="1" customWidth="1"/>
    <col min="20" max="20" width="36.15234375" style="1" customWidth="1"/>
    <col min="21" max="16384" width="11.3828125" style="1"/>
  </cols>
  <sheetData>
    <row r="1" spans="1:19" ht="16.5" customHeight="1" thickBot="1" x14ac:dyDescent="0.45">
      <c r="A1" s="93"/>
      <c r="B1" s="16"/>
      <c r="C1" s="16"/>
      <c r="D1" s="16"/>
      <c r="E1" s="16"/>
      <c r="G1" s="16"/>
      <c r="H1" s="35"/>
      <c r="I1" s="16"/>
      <c r="J1" s="16"/>
      <c r="K1" s="16"/>
      <c r="L1" s="16"/>
      <c r="O1" s="119"/>
      <c r="P1" s="96"/>
      <c r="Q1" s="96"/>
      <c r="R1" s="96"/>
      <c r="S1" s="96"/>
    </row>
    <row r="2" spans="1:19" ht="26.5" customHeight="1" thickTop="1" x14ac:dyDescent="0.4">
      <c r="A2" s="16"/>
      <c r="B2" s="168" t="s">
        <v>25</v>
      </c>
      <c r="C2" s="169"/>
      <c r="D2" s="169"/>
      <c r="E2" s="169"/>
      <c r="F2" s="169"/>
      <c r="G2" s="169"/>
      <c r="H2" s="169"/>
      <c r="I2" s="169"/>
      <c r="J2" s="169"/>
      <c r="K2" s="170"/>
      <c r="L2" s="16"/>
      <c r="O2" s="119"/>
      <c r="P2" s="96"/>
      <c r="Q2" s="96"/>
      <c r="R2" s="96"/>
      <c r="S2" s="96"/>
    </row>
    <row r="3" spans="1:19" ht="15" x14ac:dyDescent="0.35">
      <c r="A3" s="16"/>
      <c r="B3" s="171" t="s">
        <v>28</v>
      </c>
      <c r="C3" s="172"/>
      <c r="D3" s="172"/>
      <c r="E3" s="172"/>
      <c r="F3" s="172"/>
      <c r="G3" s="172"/>
      <c r="H3" s="172"/>
      <c r="I3" s="172"/>
      <c r="J3" s="172"/>
      <c r="K3" s="173"/>
      <c r="L3" s="16"/>
      <c r="O3" s="119"/>
      <c r="P3" s="96"/>
      <c r="Q3" s="96"/>
      <c r="R3" s="96"/>
      <c r="S3" s="96"/>
    </row>
    <row r="4" spans="1:19" ht="16.5" customHeight="1" x14ac:dyDescent="0.35">
      <c r="A4" s="16"/>
      <c r="B4" s="171"/>
      <c r="C4" s="172"/>
      <c r="D4" s="172"/>
      <c r="E4" s="172"/>
      <c r="F4" s="172"/>
      <c r="G4" s="172"/>
      <c r="H4" s="172"/>
      <c r="I4" s="172"/>
      <c r="J4" s="172"/>
      <c r="K4" s="173"/>
      <c r="L4" s="16"/>
      <c r="O4" s="119"/>
      <c r="P4" s="96"/>
      <c r="Q4" s="96"/>
      <c r="R4" s="96"/>
      <c r="S4" s="96"/>
    </row>
    <row r="5" spans="1:19" ht="16.5" customHeight="1" x14ac:dyDescent="0.4">
      <c r="A5" s="16"/>
      <c r="B5" s="174" t="s">
        <v>0</v>
      </c>
      <c r="C5" s="175"/>
      <c r="D5" s="175"/>
      <c r="E5" s="175"/>
      <c r="F5" s="175"/>
      <c r="G5" s="175"/>
      <c r="H5" s="175"/>
      <c r="I5" s="175"/>
      <c r="J5" s="175"/>
      <c r="K5" s="176"/>
      <c r="L5" s="16"/>
      <c r="O5" s="119"/>
      <c r="P5" s="96"/>
      <c r="Q5" s="96"/>
      <c r="R5" s="96"/>
      <c r="S5" s="96"/>
    </row>
    <row r="6" spans="1:19" ht="16.5" customHeight="1" x14ac:dyDescent="0.4">
      <c r="A6" s="16"/>
      <c r="B6" s="174" t="s">
        <v>1</v>
      </c>
      <c r="C6" s="175"/>
      <c r="D6" s="175"/>
      <c r="E6" s="175"/>
      <c r="F6" s="175"/>
      <c r="G6" s="175"/>
      <c r="H6" s="175"/>
      <c r="I6" s="175"/>
      <c r="J6" s="175"/>
      <c r="K6" s="176"/>
      <c r="L6" s="16"/>
      <c r="O6" s="119"/>
      <c r="P6" s="96"/>
      <c r="Q6" s="96"/>
      <c r="R6" s="96"/>
      <c r="S6" s="96"/>
    </row>
    <row r="7" spans="1:19" ht="36" customHeight="1" x14ac:dyDescent="0.4">
      <c r="A7" s="16"/>
      <c r="B7" s="32"/>
      <c r="C7" s="33"/>
      <c r="D7" s="33"/>
      <c r="E7" s="33"/>
      <c r="F7" s="79"/>
      <c r="G7" s="33"/>
      <c r="H7" s="36"/>
      <c r="I7" s="33"/>
      <c r="J7" s="33"/>
      <c r="K7" s="34"/>
      <c r="L7" s="16"/>
      <c r="O7" s="119"/>
      <c r="P7" s="96"/>
      <c r="Q7" s="96"/>
      <c r="R7" s="96"/>
      <c r="S7" s="96"/>
    </row>
    <row r="8" spans="1:19" ht="35.25" customHeight="1" x14ac:dyDescent="0.35">
      <c r="A8" s="16"/>
      <c r="B8" s="19"/>
      <c r="C8" s="20"/>
      <c r="D8" s="20"/>
      <c r="E8" s="20"/>
      <c r="F8" s="167"/>
      <c r="G8" s="167"/>
      <c r="H8" s="167"/>
      <c r="I8" s="167"/>
      <c r="J8" s="20"/>
      <c r="K8" s="21"/>
      <c r="L8" s="16"/>
      <c r="O8" s="119"/>
      <c r="P8" s="96"/>
      <c r="Q8" s="96"/>
      <c r="R8" s="96"/>
      <c r="S8" s="96"/>
    </row>
    <row r="9" spans="1:19" x14ac:dyDescent="0.4">
      <c r="A9" s="16"/>
      <c r="B9" s="17"/>
      <c r="C9" s="47" t="s">
        <v>55</v>
      </c>
      <c r="D9" s="45"/>
      <c r="E9" s="45"/>
      <c r="F9" s="77"/>
      <c r="G9" s="45"/>
      <c r="H9" s="46"/>
      <c r="I9" s="45"/>
      <c r="J9" s="45"/>
      <c r="K9" s="18"/>
      <c r="L9" s="16"/>
      <c r="O9" s="119"/>
      <c r="P9" s="96"/>
      <c r="Q9" s="96"/>
      <c r="R9" s="96"/>
      <c r="S9" s="96"/>
    </row>
    <row r="10" spans="1:19" ht="18" thickBot="1" x14ac:dyDescent="0.45">
      <c r="A10" s="16"/>
      <c r="B10" s="17"/>
      <c r="C10" s="44"/>
      <c r="D10" s="45"/>
      <c r="E10" s="45"/>
      <c r="G10" s="45"/>
      <c r="H10" s="46"/>
      <c r="I10" s="45"/>
      <c r="J10" s="45"/>
      <c r="K10" s="18"/>
      <c r="L10" s="16"/>
      <c r="O10" s="119"/>
      <c r="P10" s="96"/>
      <c r="Q10" s="96"/>
      <c r="R10" s="96"/>
      <c r="S10" s="96"/>
    </row>
    <row r="11" spans="1:19" ht="18" customHeight="1" thickBot="1" x14ac:dyDescent="0.5">
      <c r="A11" s="16"/>
      <c r="B11" s="17"/>
      <c r="C11" s="67"/>
      <c r="D11" s="68"/>
      <c r="E11" s="68"/>
      <c r="F11" s="80"/>
      <c r="G11" s="69"/>
      <c r="H11" s="70"/>
      <c r="I11" s="69"/>
      <c r="J11" s="71"/>
      <c r="K11" s="18"/>
      <c r="L11" s="16"/>
      <c r="O11" s="119"/>
      <c r="P11" s="96"/>
      <c r="Q11" s="96"/>
      <c r="R11" s="96"/>
      <c r="S11" s="96"/>
    </row>
    <row r="12" spans="1:19" ht="17.149999999999999" thickBot="1" x14ac:dyDescent="0.4">
      <c r="A12" s="16"/>
      <c r="B12" s="17"/>
      <c r="C12" s="72" t="s">
        <v>2</v>
      </c>
      <c r="D12" s="72" t="s">
        <v>3</v>
      </c>
      <c r="E12" s="73" t="s">
        <v>4</v>
      </c>
      <c r="F12" s="74" t="s">
        <v>5</v>
      </c>
      <c r="G12" s="72" t="s">
        <v>6</v>
      </c>
      <c r="H12" s="75" t="s">
        <v>7</v>
      </c>
      <c r="I12" s="76" t="s">
        <v>8</v>
      </c>
      <c r="J12" s="76" t="s">
        <v>9</v>
      </c>
      <c r="K12" s="18"/>
      <c r="L12" s="16"/>
      <c r="N12" s="120"/>
      <c r="O12" s="119"/>
      <c r="P12" s="96"/>
      <c r="Q12" s="96"/>
      <c r="R12" s="96"/>
      <c r="S12" s="96"/>
    </row>
    <row r="13" spans="1:19" ht="24.65" customHeight="1" thickBot="1" x14ac:dyDescent="0.4">
      <c r="A13" s="16"/>
      <c r="B13" s="17"/>
      <c r="C13" s="48" t="s">
        <v>39</v>
      </c>
      <c r="D13" s="49"/>
      <c r="E13" s="49"/>
      <c r="F13" s="66"/>
      <c r="G13" s="49"/>
      <c r="H13" s="50"/>
      <c r="I13" s="51"/>
      <c r="J13" s="52"/>
      <c r="K13" s="18"/>
      <c r="L13" s="16"/>
      <c r="N13" s="120"/>
      <c r="O13" s="119"/>
      <c r="P13" s="96"/>
      <c r="Q13" s="96"/>
      <c r="R13" s="96"/>
      <c r="S13" s="96"/>
    </row>
    <row r="14" spans="1:19" ht="28.3" x14ac:dyDescent="0.35">
      <c r="A14" s="16"/>
      <c r="B14" s="17"/>
      <c r="C14" s="137">
        <v>1</v>
      </c>
      <c r="D14" s="97">
        <v>1.5</v>
      </c>
      <c r="E14" s="97" t="s">
        <v>56</v>
      </c>
      <c r="F14" s="98" t="s">
        <v>44</v>
      </c>
      <c r="G14" s="99" t="s">
        <v>45</v>
      </c>
      <c r="H14" s="109">
        <v>16</v>
      </c>
      <c r="I14" s="61">
        <v>161973</v>
      </c>
      <c r="J14" s="110">
        <f>ROUND(I14*H14,0)</f>
        <v>2591568</v>
      </c>
      <c r="K14" s="18"/>
      <c r="L14" s="16"/>
      <c r="M14" s="121"/>
      <c r="N14" s="120"/>
      <c r="O14" s="122"/>
      <c r="P14" s="96"/>
      <c r="Q14" s="96"/>
      <c r="R14" s="96"/>
      <c r="S14" s="96"/>
    </row>
    <row r="15" spans="1:19" ht="28.3" x14ac:dyDescent="0.35">
      <c r="A15" s="16"/>
      <c r="B15" s="17"/>
      <c r="C15" s="137">
        <v>2</v>
      </c>
      <c r="D15" s="101">
        <v>1.6</v>
      </c>
      <c r="E15" s="101" t="s">
        <v>57</v>
      </c>
      <c r="F15" s="98" t="s">
        <v>34</v>
      </c>
      <c r="G15" s="99" t="s">
        <v>46</v>
      </c>
      <c r="H15" s="109">
        <v>15420</v>
      </c>
      <c r="I15" s="61">
        <v>2268</v>
      </c>
      <c r="J15" s="110">
        <f>ROUND(I15*H15,0)</f>
        <v>34972560</v>
      </c>
      <c r="K15" s="18"/>
      <c r="L15" s="16"/>
      <c r="M15" s="121"/>
      <c r="N15" s="120"/>
      <c r="O15" s="122"/>
      <c r="P15" s="96"/>
      <c r="Q15" s="96"/>
      <c r="R15" s="96"/>
      <c r="S15" s="96"/>
    </row>
    <row r="16" spans="1:19" ht="26.5" customHeight="1" thickBot="1" x14ac:dyDescent="0.4">
      <c r="A16" s="16"/>
      <c r="B16" s="17"/>
      <c r="C16" s="53" t="s">
        <v>10</v>
      </c>
      <c r="D16" s="54"/>
      <c r="E16" s="54"/>
      <c r="F16" s="60" t="s">
        <v>29</v>
      </c>
      <c r="G16" s="54"/>
      <c r="H16" s="112"/>
      <c r="I16" s="64"/>
      <c r="J16" s="111">
        <f>SUM(J14:J15)</f>
        <v>37564128</v>
      </c>
      <c r="K16" s="18"/>
      <c r="L16" s="16"/>
      <c r="N16" s="120"/>
      <c r="O16" s="122"/>
      <c r="P16" s="96"/>
      <c r="Q16" s="96"/>
      <c r="R16" s="96"/>
      <c r="S16" s="96"/>
    </row>
    <row r="17" spans="1:19" ht="24.65" customHeight="1" thickBot="1" x14ac:dyDescent="0.4">
      <c r="A17" s="16"/>
      <c r="B17" s="17"/>
      <c r="C17" s="48" t="s">
        <v>40</v>
      </c>
      <c r="D17" s="49"/>
      <c r="E17" s="49"/>
      <c r="F17" s="66"/>
      <c r="G17" s="49"/>
      <c r="H17" s="113"/>
      <c r="I17" s="51"/>
      <c r="J17" s="178"/>
      <c r="K17" s="18"/>
      <c r="L17" s="16"/>
      <c r="N17" s="120"/>
      <c r="O17" s="122"/>
      <c r="P17" s="96"/>
      <c r="Q17" s="96"/>
      <c r="R17" s="96"/>
      <c r="S17" s="96"/>
    </row>
    <row r="18" spans="1:19" ht="28.3" x14ac:dyDescent="0.35">
      <c r="A18" s="16"/>
      <c r="B18" s="17"/>
      <c r="C18" s="140">
        <v>3</v>
      </c>
      <c r="D18" s="126">
        <v>2.9</v>
      </c>
      <c r="E18" s="127" t="s">
        <v>58</v>
      </c>
      <c r="F18" s="128" t="s">
        <v>33</v>
      </c>
      <c r="G18" s="129" t="s">
        <v>45</v>
      </c>
      <c r="H18" s="130">
        <v>102</v>
      </c>
      <c r="I18" s="177">
        <v>36778</v>
      </c>
      <c r="J18" s="131">
        <f>ROUND(I18*H18,0)</f>
        <v>3751356</v>
      </c>
      <c r="K18" s="18"/>
      <c r="L18" s="16"/>
      <c r="M18" s="121"/>
      <c r="N18" s="120"/>
      <c r="O18" s="122"/>
      <c r="P18" s="96"/>
      <c r="Q18" s="96"/>
      <c r="R18" s="96"/>
      <c r="S18" s="96"/>
    </row>
    <row r="19" spans="1:19" ht="28.3" x14ac:dyDescent="0.35">
      <c r="A19" s="16"/>
      <c r="B19" s="17"/>
      <c r="C19" s="141">
        <v>4</v>
      </c>
      <c r="D19" s="132" t="s">
        <v>59</v>
      </c>
      <c r="E19" s="133" t="s">
        <v>60</v>
      </c>
      <c r="F19" s="134" t="s">
        <v>61</v>
      </c>
      <c r="G19" s="135" t="s">
        <v>45</v>
      </c>
      <c r="H19" s="136">
        <v>171</v>
      </c>
      <c r="I19" s="61">
        <v>81954</v>
      </c>
      <c r="J19" s="131">
        <f>ROUND(I19*H19,0)</f>
        <v>14014134</v>
      </c>
      <c r="K19" s="18"/>
      <c r="L19" s="16"/>
      <c r="M19" s="121"/>
      <c r="N19" s="120"/>
      <c r="O19" s="122"/>
      <c r="P19" s="96"/>
      <c r="Q19" s="96"/>
      <c r="R19" s="96"/>
      <c r="S19" s="96"/>
    </row>
    <row r="20" spans="1:19" ht="16.75" x14ac:dyDescent="0.35">
      <c r="A20" s="16"/>
      <c r="B20" s="17"/>
      <c r="C20" s="141">
        <v>5</v>
      </c>
      <c r="D20" s="132" t="s">
        <v>62</v>
      </c>
      <c r="E20" s="133" t="s">
        <v>63</v>
      </c>
      <c r="F20" s="134" t="s">
        <v>64</v>
      </c>
      <c r="G20" s="135" t="s">
        <v>47</v>
      </c>
      <c r="H20" s="136">
        <v>10279</v>
      </c>
      <c r="I20" s="61">
        <v>1517</v>
      </c>
      <c r="J20" s="110">
        <f>ROUND(I20*H20,0)</f>
        <v>15593243</v>
      </c>
      <c r="K20" s="18"/>
      <c r="L20" s="16"/>
      <c r="M20" s="121"/>
      <c r="N20" s="120"/>
      <c r="O20" s="122"/>
      <c r="P20" s="96"/>
      <c r="Q20" s="96"/>
      <c r="R20" s="96"/>
      <c r="S20" s="96"/>
    </row>
    <row r="21" spans="1:19" ht="26.5" customHeight="1" thickBot="1" x14ac:dyDescent="0.4">
      <c r="A21" s="16"/>
      <c r="B21" s="17"/>
      <c r="C21" s="53" t="s">
        <v>10</v>
      </c>
      <c r="D21" s="54"/>
      <c r="E21" s="54"/>
      <c r="F21" s="60" t="s">
        <v>29</v>
      </c>
      <c r="G21" s="54"/>
      <c r="H21" s="112"/>
      <c r="I21" s="64"/>
      <c r="J21" s="111">
        <f>SUM(J18:J20)</f>
        <v>33358733</v>
      </c>
      <c r="K21" s="18"/>
      <c r="L21" s="16"/>
      <c r="M21" s="121"/>
      <c r="N21" s="120"/>
      <c r="O21" s="122"/>
      <c r="P21" s="96"/>
      <c r="Q21" s="96"/>
      <c r="R21" s="96"/>
      <c r="S21" s="96"/>
    </row>
    <row r="22" spans="1:19" ht="24.65" customHeight="1" thickBot="1" x14ac:dyDescent="0.4">
      <c r="A22" s="16"/>
      <c r="B22" s="17"/>
      <c r="C22" s="48" t="s">
        <v>41</v>
      </c>
      <c r="D22" s="49"/>
      <c r="E22" s="49"/>
      <c r="F22" s="66"/>
      <c r="G22" s="49"/>
      <c r="H22" s="113"/>
      <c r="I22" s="51"/>
      <c r="J22" s="178"/>
      <c r="K22" s="18"/>
      <c r="L22" s="16"/>
      <c r="M22" s="121"/>
      <c r="N22" s="120"/>
      <c r="O22" s="122"/>
      <c r="P22" s="96"/>
      <c r="Q22" s="96"/>
      <c r="R22" s="96"/>
      <c r="S22" s="96"/>
    </row>
    <row r="23" spans="1:19" ht="16.75" x14ac:dyDescent="0.35">
      <c r="A23" s="16"/>
      <c r="B23" s="17"/>
      <c r="C23" s="138">
        <v>6</v>
      </c>
      <c r="D23" s="102">
        <v>3.22</v>
      </c>
      <c r="E23" s="103" t="s">
        <v>31</v>
      </c>
      <c r="F23" s="104" t="s">
        <v>52</v>
      </c>
      <c r="G23" s="105" t="s">
        <v>45</v>
      </c>
      <c r="H23" s="109">
        <v>16</v>
      </c>
      <c r="I23" s="61">
        <v>142331</v>
      </c>
      <c r="J23" s="110">
        <f>ROUND(I23*H23,0)</f>
        <v>2277296</v>
      </c>
      <c r="K23" s="18"/>
      <c r="L23" s="16"/>
      <c r="M23" s="121"/>
      <c r="N23" s="120"/>
      <c r="O23" s="122"/>
      <c r="P23" s="96"/>
      <c r="Q23" s="96"/>
      <c r="R23" s="96"/>
      <c r="S23" s="96"/>
    </row>
    <row r="24" spans="1:19" ht="16.75" x14ac:dyDescent="0.35">
      <c r="A24" s="16"/>
      <c r="B24" s="17"/>
      <c r="C24" s="138">
        <v>7</v>
      </c>
      <c r="D24" s="102">
        <v>4.5999999999999996</v>
      </c>
      <c r="E24" s="103" t="s">
        <v>65</v>
      </c>
      <c r="F24" s="104" t="s">
        <v>66</v>
      </c>
      <c r="G24" s="105" t="s">
        <v>45</v>
      </c>
      <c r="H24" s="109">
        <v>742</v>
      </c>
      <c r="I24" s="61">
        <v>968612</v>
      </c>
      <c r="J24" s="110">
        <f>ROUND(I24*H24,0)</f>
        <v>718710104</v>
      </c>
      <c r="K24" s="18"/>
      <c r="L24" s="16"/>
      <c r="M24" s="121"/>
      <c r="N24" s="120"/>
      <c r="O24" s="122"/>
      <c r="P24" s="96"/>
      <c r="Q24" s="96"/>
      <c r="R24" s="96"/>
      <c r="S24" s="96"/>
    </row>
    <row r="25" spans="1:19" ht="16.75" x14ac:dyDescent="0.35">
      <c r="A25" s="16"/>
      <c r="B25" s="17"/>
      <c r="C25" s="138">
        <v>8</v>
      </c>
      <c r="D25" s="102">
        <v>3.15</v>
      </c>
      <c r="E25" s="103" t="s">
        <v>67</v>
      </c>
      <c r="F25" s="104" t="s">
        <v>32</v>
      </c>
      <c r="G25" s="105" t="s">
        <v>45</v>
      </c>
      <c r="H25" s="109">
        <v>1542</v>
      </c>
      <c r="I25" s="61">
        <v>113535</v>
      </c>
      <c r="J25" s="110">
        <f>ROUND(I25*H25,0)</f>
        <v>175070970</v>
      </c>
      <c r="K25" s="18"/>
      <c r="L25" s="16"/>
      <c r="M25" s="121"/>
      <c r="N25" s="120"/>
      <c r="O25" s="122"/>
      <c r="P25" s="96"/>
      <c r="Q25" s="96"/>
      <c r="R25" s="96"/>
      <c r="S25" s="96"/>
    </row>
    <row r="26" spans="1:19" ht="16.75" x14ac:dyDescent="0.35">
      <c r="A26" s="16"/>
      <c r="B26" s="17"/>
      <c r="C26" s="138">
        <v>9</v>
      </c>
      <c r="D26" s="102">
        <v>4.21</v>
      </c>
      <c r="E26" s="103" t="s">
        <v>68</v>
      </c>
      <c r="F26" s="104" t="s">
        <v>69</v>
      </c>
      <c r="G26" s="105" t="s">
        <v>45</v>
      </c>
      <c r="H26" s="109">
        <v>347</v>
      </c>
      <c r="I26" s="61">
        <v>772756</v>
      </c>
      <c r="J26" s="110">
        <f>ROUND(I26*H26,0)</f>
        <v>268146332</v>
      </c>
      <c r="K26" s="18"/>
      <c r="L26" s="16"/>
      <c r="M26" s="121"/>
      <c r="N26" s="120"/>
      <c r="O26" s="122"/>
      <c r="P26" s="96"/>
      <c r="Q26" s="96"/>
      <c r="R26" s="96"/>
      <c r="S26" s="96"/>
    </row>
    <row r="27" spans="1:19" ht="28.3" x14ac:dyDescent="0.35">
      <c r="A27" s="16"/>
      <c r="B27" s="17"/>
      <c r="C27" s="138">
        <v>10</v>
      </c>
      <c r="D27" s="106">
        <v>4.47</v>
      </c>
      <c r="E27" s="103" t="s">
        <v>70</v>
      </c>
      <c r="F27" s="104" t="s">
        <v>48</v>
      </c>
      <c r="G27" s="105" t="s">
        <v>47</v>
      </c>
      <c r="H27" s="109">
        <v>690</v>
      </c>
      <c r="I27" s="61">
        <v>33276</v>
      </c>
      <c r="J27" s="110">
        <f>ROUND(I27*H27,0)</f>
        <v>22960440</v>
      </c>
      <c r="K27" s="18"/>
      <c r="L27" s="16"/>
      <c r="M27" s="121"/>
      <c r="N27" s="120"/>
      <c r="O27" s="122"/>
      <c r="P27" s="96"/>
      <c r="Q27" s="96"/>
      <c r="R27" s="96"/>
      <c r="S27" s="96"/>
    </row>
    <row r="28" spans="1:19" ht="16.75" x14ac:dyDescent="0.35">
      <c r="A28" s="16"/>
      <c r="B28" s="17"/>
      <c r="C28" s="138">
        <v>11</v>
      </c>
      <c r="D28" s="106">
        <v>4.25</v>
      </c>
      <c r="E28" s="103" t="s">
        <v>65</v>
      </c>
      <c r="F28" s="104" t="s">
        <v>71</v>
      </c>
      <c r="G28" s="105" t="s">
        <v>45</v>
      </c>
      <c r="H28" s="109">
        <v>499</v>
      </c>
      <c r="I28" s="61">
        <v>708620</v>
      </c>
      <c r="J28" s="110">
        <f>ROUND(I28*H28,0)</f>
        <v>353601380</v>
      </c>
      <c r="K28" s="18"/>
      <c r="L28" s="16"/>
      <c r="M28" s="153"/>
      <c r="N28" s="120"/>
      <c r="O28" s="122"/>
      <c r="P28" s="96"/>
      <c r="Q28" s="96"/>
      <c r="R28" s="96"/>
      <c r="S28" s="96"/>
    </row>
    <row r="29" spans="1:19" ht="16.75" x14ac:dyDescent="0.35">
      <c r="A29" s="16"/>
      <c r="B29" s="17"/>
      <c r="C29" s="138">
        <v>12</v>
      </c>
      <c r="D29" s="106">
        <v>4.5199999999999996</v>
      </c>
      <c r="E29" s="103" t="s">
        <v>72</v>
      </c>
      <c r="F29" s="104" t="s">
        <v>26</v>
      </c>
      <c r="G29" s="105" t="s">
        <v>73</v>
      </c>
      <c r="H29" s="109">
        <v>66911</v>
      </c>
      <c r="I29" s="61">
        <v>10961</v>
      </c>
      <c r="J29" s="110">
        <f>ROUND(I29*H29,0)</f>
        <v>733411471</v>
      </c>
      <c r="K29" s="18"/>
      <c r="L29" s="16"/>
      <c r="M29" s="121"/>
      <c r="N29" s="120"/>
      <c r="O29" s="122"/>
      <c r="P29" s="96"/>
      <c r="Q29" s="96"/>
      <c r="R29" s="96"/>
      <c r="S29" s="96"/>
    </row>
    <row r="30" spans="1:19" ht="16.75" x14ac:dyDescent="0.35">
      <c r="A30" s="16"/>
      <c r="B30" s="17"/>
      <c r="C30" s="138">
        <v>13</v>
      </c>
      <c r="D30" s="106">
        <v>4.22</v>
      </c>
      <c r="E30" s="103" t="s">
        <v>70</v>
      </c>
      <c r="F30" s="104" t="s">
        <v>74</v>
      </c>
      <c r="G30" s="105" t="s">
        <v>45</v>
      </c>
      <c r="H30" s="109">
        <v>72</v>
      </c>
      <c r="I30" s="61">
        <v>158991</v>
      </c>
      <c r="J30" s="110">
        <f>ROUND(I30*H30,0)</f>
        <v>11447352</v>
      </c>
      <c r="K30" s="18"/>
      <c r="L30" s="16"/>
      <c r="M30" s="121"/>
      <c r="N30" s="120"/>
      <c r="O30" s="122"/>
      <c r="P30" s="96"/>
      <c r="Q30" s="96"/>
      <c r="R30" s="96"/>
      <c r="S30" s="96"/>
    </row>
    <row r="31" spans="1:19" ht="16.75" x14ac:dyDescent="0.35">
      <c r="A31" s="16"/>
      <c r="B31" s="17"/>
      <c r="C31" s="138">
        <v>14</v>
      </c>
      <c r="D31" s="106">
        <v>3.1</v>
      </c>
      <c r="E31" s="103" t="s">
        <v>75</v>
      </c>
      <c r="F31" s="104" t="s">
        <v>76</v>
      </c>
      <c r="G31" s="105" t="s">
        <v>77</v>
      </c>
      <c r="H31" s="109">
        <v>300</v>
      </c>
      <c r="I31" s="61">
        <v>54382</v>
      </c>
      <c r="J31" s="110">
        <f>ROUND(I31*H31,0)</f>
        <v>16314600</v>
      </c>
      <c r="K31" s="18"/>
      <c r="L31" s="16"/>
      <c r="M31" s="121"/>
      <c r="N31" s="120"/>
      <c r="O31" s="122"/>
      <c r="P31" s="96"/>
      <c r="Q31" s="96"/>
      <c r="R31" s="96"/>
      <c r="S31" s="96"/>
    </row>
    <row r="32" spans="1:19" ht="26.5" customHeight="1" thickBot="1" x14ac:dyDescent="0.4">
      <c r="A32" s="16"/>
      <c r="B32" s="17"/>
      <c r="C32" s="53" t="s">
        <v>10</v>
      </c>
      <c r="D32" s="54"/>
      <c r="E32" s="54"/>
      <c r="F32" s="60" t="s">
        <v>29</v>
      </c>
      <c r="G32" s="54"/>
      <c r="H32" s="112"/>
      <c r="I32" s="64"/>
      <c r="J32" s="111">
        <f>SUM(J23:J31)</f>
        <v>2301939945</v>
      </c>
      <c r="K32" s="18"/>
      <c r="L32" s="16"/>
      <c r="M32" s="121"/>
      <c r="N32" s="120"/>
      <c r="O32" s="122"/>
      <c r="P32" s="96"/>
      <c r="Q32" s="96"/>
      <c r="R32" s="96"/>
      <c r="S32" s="96"/>
    </row>
    <row r="33" spans="1:19" ht="24.65" customHeight="1" thickBot="1" x14ac:dyDescent="0.4">
      <c r="A33" s="16"/>
      <c r="B33" s="17"/>
      <c r="C33" s="48" t="s">
        <v>49</v>
      </c>
      <c r="D33" s="49"/>
      <c r="E33" s="49"/>
      <c r="F33" s="66"/>
      <c r="G33" s="49"/>
      <c r="H33" s="113"/>
      <c r="I33" s="51"/>
      <c r="J33" s="178"/>
      <c r="K33" s="18"/>
      <c r="L33" s="16"/>
      <c r="M33" s="121"/>
      <c r="N33" s="120"/>
      <c r="O33" s="122"/>
      <c r="P33" s="96"/>
      <c r="Q33" s="96"/>
      <c r="R33" s="96"/>
      <c r="S33" s="96"/>
    </row>
    <row r="34" spans="1:19" ht="16.75" x14ac:dyDescent="0.35">
      <c r="A34" s="16"/>
      <c r="B34" s="17"/>
      <c r="C34" s="139">
        <v>15</v>
      </c>
      <c r="D34" s="102" t="s">
        <v>78</v>
      </c>
      <c r="E34" s="103" t="s">
        <v>65</v>
      </c>
      <c r="F34" s="104" t="s">
        <v>54</v>
      </c>
      <c r="G34" s="105" t="s">
        <v>45</v>
      </c>
      <c r="H34" s="109">
        <v>19</v>
      </c>
      <c r="I34" s="61">
        <v>610376</v>
      </c>
      <c r="J34" s="110">
        <f>ROUND(I34*H34,0)</f>
        <v>11597144</v>
      </c>
      <c r="K34" s="18"/>
      <c r="L34" s="16"/>
      <c r="M34" s="121"/>
      <c r="N34" s="120"/>
      <c r="O34" s="122"/>
      <c r="P34" s="96"/>
      <c r="Q34" s="96"/>
      <c r="R34" s="96"/>
      <c r="S34" s="96"/>
    </row>
    <row r="35" spans="1:19" ht="16.75" x14ac:dyDescent="0.35">
      <c r="A35" s="16"/>
      <c r="B35" s="17"/>
      <c r="C35" s="139">
        <v>16</v>
      </c>
      <c r="D35" s="102" t="s">
        <v>50</v>
      </c>
      <c r="E35" s="103" t="s">
        <v>65</v>
      </c>
      <c r="F35" s="104" t="s">
        <v>66</v>
      </c>
      <c r="G35" s="105" t="s">
        <v>45</v>
      </c>
      <c r="H35" s="109">
        <v>30</v>
      </c>
      <c r="I35" s="61">
        <v>968612</v>
      </c>
      <c r="J35" s="110">
        <f>ROUND(I35*H35,0)</f>
        <v>29058360</v>
      </c>
      <c r="K35" s="18"/>
      <c r="L35" s="16"/>
      <c r="M35" s="121"/>
      <c r="N35" s="120"/>
      <c r="O35" s="122"/>
      <c r="P35" s="96"/>
      <c r="Q35" s="96"/>
      <c r="R35" s="96"/>
      <c r="S35" s="96"/>
    </row>
    <row r="36" spans="1:19" ht="16.75" x14ac:dyDescent="0.35">
      <c r="A36" s="16"/>
      <c r="B36" s="17"/>
      <c r="C36" s="138">
        <v>17</v>
      </c>
      <c r="D36" s="102" t="s">
        <v>51</v>
      </c>
      <c r="E36" s="103" t="s">
        <v>65</v>
      </c>
      <c r="F36" s="104" t="s">
        <v>79</v>
      </c>
      <c r="G36" s="105" t="s">
        <v>45</v>
      </c>
      <c r="H36" s="109">
        <v>11</v>
      </c>
      <c r="I36" s="61">
        <v>1165482</v>
      </c>
      <c r="J36" s="110">
        <f>ROUND(I36*H36,0)</f>
        <v>12820302</v>
      </c>
      <c r="K36" s="18"/>
      <c r="L36" s="16"/>
      <c r="M36" s="121"/>
      <c r="N36" s="120"/>
      <c r="O36" s="122"/>
      <c r="P36" s="96"/>
      <c r="Q36" s="96"/>
      <c r="R36" s="96"/>
      <c r="S36" s="96"/>
    </row>
    <row r="37" spans="1:19" ht="16.75" x14ac:dyDescent="0.35">
      <c r="A37" s="16"/>
      <c r="B37" s="17"/>
      <c r="C37" s="138">
        <v>18</v>
      </c>
      <c r="D37" s="102" t="s">
        <v>80</v>
      </c>
      <c r="E37" s="103" t="s">
        <v>81</v>
      </c>
      <c r="F37" s="104" t="s">
        <v>53</v>
      </c>
      <c r="G37" s="105" t="s">
        <v>45</v>
      </c>
      <c r="H37" s="109">
        <v>30</v>
      </c>
      <c r="I37" s="61">
        <v>133421</v>
      </c>
      <c r="J37" s="110">
        <f>ROUND(I37*H37,0)</f>
        <v>4002630</v>
      </c>
      <c r="K37" s="18"/>
      <c r="L37" s="16"/>
      <c r="M37" s="121"/>
      <c r="N37" s="120"/>
      <c r="O37" s="122"/>
      <c r="P37" s="96"/>
      <c r="Q37" s="96"/>
      <c r="R37" s="96"/>
      <c r="S37" s="96"/>
    </row>
    <row r="38" spans="1:19" ht="28.3" x14ac:dyDescent="0.35">
      <c r="A38" s="16"/>
      <c r="B38" s="17"/>
      <c r="C38" s="138">
        <v>19</v>
      </c>
      <c r="D38" s="102" t="s">
        <v>82</v>
      </c>
      <c r="E38" s="103" t="s">
        <v>83</v>
      </c>
      <c r="F38" s="104" t="s">
        <v>35</v>
      </c>
      <c r="G38" s="105" t="s">
        <v>77</v>
      </c>
      <c r="H38" s="109">
        <v>24</v>
      </c>
      <c r="I38" s="61">
        <v>1186233</v>
      </c>
      <c r="J38" s="110">
        <f>ROUND(I38*H38,0)</f>
        <v>28469592</v>
      </c>
      <c r="K38" s="18"/>
      <c r="L38" s="16"/>
      <c r="M38" s="121"/>
      <c r="N38" s="120"/>
      <c r="O38" s="122"/>
      <c r="P38" s="96"/>
      <c r="Q38" s="96"/>
      <c r="R38" s="96"/>
      <c r="S38" s="96"/>
    </row>
    <row r="39" spans="1:19" ht="16.75" x14ac:dyDescent="0.35">
      <c r="A39" s="16"/>
      <c r="B39" s="17"/>
      <c r="C39" s="139">
        <v>20</v>
      </c>
      <c r="D39" s="106">
        <v>4.5199999999999996</v>
      </c>
      <c r="E39" s="103" t="s">
        <v>72</v>
      </c>
      <c r="F39" s="104" t="s">
        <v>26</v>
      </c>
      <c r="G39" s="105" t="s">
        <v>73</v>
      </c>
      <c r="H39" s="109">
        <v>2320</v>
      </c>
      <c r="I39" s="61">
        <v>10961</v>
      </c>
      <c r="J39" s="110">
        <f>ROUND(I39*H39,0)</f>
        <v>25429520</v>
      </c>
      <c r="K39" s="18"/>
      <c r="L39" s="16"/>
      <c r="M39" s="121"/>
      <c r="N39" s="120"/>
      <c r="O39" s="122"/>
      <c r="P39" s="96"/>
      <c r="Q39" s="96"/>
      <c r="R39" s="96"/>
      <c r="S39" s="96"/>
    </row>
    <row r="40" spans="1:19" ht="16.75" x14ac:dyDescent="0.35">
      <c r="A40" s="16"/>
      <c r="B40" s="17"/>
      <c r="C40" s="139">
        <v>21</v>
      </c>
      <c r="D40" s="102">
        <v>4.2699999999999996</v>
      </c>
      <c r="E40" s="103" t="s">
        <v>65</v>
      </c>
      <c r="F40" s="104" t="s">
        <v>84</v>
      </c>
      <c r="G40" s="105" t="s">
        <v>45</v>
      </c>
      <c r="H40" s="109">
        <v>10</v>
      </c>
      <c r="I40" s="61">
        <v>666170</v>
      </c>
      <c r="J40" s="110">
        <f>ROUND(I40*H40,0)</f>
        <v>6661700</v>
      </c>
      <c r="K40" s="18"/>
      <c r="L40" s="16"/>
      <c r="M40" s="121"/>
      <c r="N40" s="120"/>
      <c r="O40" s="122"/>
      <c r="P40" s="96"/>
      <c r="Q40" s="96"/>
      <c r="R40" s="96"/>
      <c r="S40" s="96"/>
    </row>
    <row r="41" spans="1:19" ht="26.5" customHeight="1" thickBot="1" x14ac:dyDescent="0.4">
      <c r="A41" s="16"/>
      <c r="B41" s="17"/>
      <c r="C41" s="53" t="s">
        <v>10</v>
      </c>
      <c r="D41" s="54"/>
      <c r="E41" s="54"/>
      <c r="F41" s="60" t="s">
        <v>29</v>
      </c>
      <c r="G41" s="54"/>
      <c r="H41" s="63"/>
      <c r="I41" s="64"/>
      <c r="J41" s="111">
        <f>SUM(J34:J40)</f>
        <v>118039248</v>
      </c>
      <c r="K41" s="18"/>
      <c r="L41" s="16"/>
      <c r="M41" s="121"/>
      <c r="N41" s="120"/>
      <c r="O41" s="122"/>
      <c r="P41" s="96"/>
      <c r="Q41" s="96"/>
      <c r="R41" s="96"/>
      <c r="S41" s="96"/>
    </row>
    <row r="42" spans="1:19" ht="26.5" customHeight="1" thickBot="1" x14ac:dyDescent="0.4">
      <c r="A42" s="16"/>
      <c r="B42" s="17"/>
      <c r="C42" s="56" t="s">
        <v>36</v>
      </c>
      <c r="D42" s="57"/>
      <c r="E42" s="57"/>
      <c r="F42" s="81"/>
      <c r="G42" s="57"/>
      <c r="H42" s="57"/>
      <c r="I42" s="59"/>
      <c r="J42" s="179">
        <f>J16+J21+J32+J41</f>
        <v>2490902054</v>
      </c>
      <c r="K42" s="18"/>
      <c r="L42" s="16"/>
      <c r="M42" s="121"/>
      <c r="N42" s="120"/>
      <c r="O42" s="122"/>
      <c r="P42" s="96"/>
      <c r="Q42" s="96"/>
      <c r="R42" s="96"/>
      <c r="S42" s="96"/>
    </row>
    <row r="43" spans="1:19" s="25" customFormat="1" ht="18" thickBot="1" x14ac:dyDescent="0.4">
      <c r="A43" s="22"/>
      <c r="B43" s="23"/>
      <c r="C43" s="2"/>
      <c r="D43" s="2"/>
      <c r="E43" s="2"/>
      <c r="F43" s="82"/>
      <c r="G43" s="2"/>
      <c r="H43" s="37"/>
      <c r="I43" s="2"/>
      <c r="J43" s="3"/>
      <c r="K43" s="24"/>
      <c r="L43" s="22"/>
      <c r="M43" s="115"/>
      <c r="N43" s="120"/>
      <c r="O43" s="120"/>
      <c r="P43" s="96"/>
      <c r="Q43" s="96"/>
      <c r="R43" s="96"/>
      <c r="S43" s="96"/>
    </row>
    <row r="44" spans="1:19" s="25" customFormat="1" ht="26.5" customHeight="1" x14ac:dyDescent="0.35">
      <c r="A44" s="22"/>
      <c r="B44" s="23"/>
      <c r="C44" s="2"/>
      <c r="D44" s="2"/>
      <c r="E44" s="2"/>
      <c r="F44" s="142" t="s">
        <v>30</v>
      </c>
      <c r="G44" s="143"/>
      <c r="H44" s="144"/>
      <c r="I44" s="145"/>
      <c r="J44" s="146">
        <f>ROUND(J42,0)</f>
        <v>2490902054</v>
      </c>
      <c r="K44" s="24"/>
      <c r="L44" s="22"/>
      <c r="M44" s="115"/>
      <c r="N44" s="120"/>
      <c r="O44" s="120"/>
      <c r="P44" s="96"/>
      <c r="Q44" s="96"/>
      <c r="R44" s="96"/>
      <c r="S44" s="96"/>
    </row>
    <row r="45" spans="1:19" s="25" customFormat="1" ht="26.5" customHeight="1" x14ac:dyDescent="0.35">
      <c r="A45" s="22"/>
      <c r="B45" s="23"/>
      <c r="C45" s="4"/>
      <c r="D45" s="5"/>
      <c r="E45" s="5"/>
      <c r="F45" s="83" t="s">
        <v>27</v>
      </c>
      <c r="G45" s="6"/>
      <c r="H45" s="38"/>
      <c r="I45" s="7"/>
      <c r="J45" s="147">
        <v>99100000</v>
      </c>
      <c r="K45" s="24"/>
      <c r="L45" s="22"/>
      <c r="M45" s="116" t="s">
        <v>38</v>
      </c>
      <c r="N45" s="120"/>
      <c r="O45" s="120"/>
      <c r="P45" s="96"/>
      <c r="Q45" s="96"/>
      <c r="R45" s="96"/>
      <c r="S45" s="96"/>
    </row>
    <row r="46" spans="1:19" s="25" customFormat="1" ht="26.5" customHeight="1" x14ac:dyDescent="0.35">
      <c r="A46" s="22"/>
      <c r="B46" s="23"/>
      <c r="C46" s="4"/>
      <c r="D46" s="5"/>
      <c r="E46" s="5"/>
      <c r="F46" s="83" t="s">
        <v>42</v>
      </c>
      <c r="G46" s="6"/>
      <c r="H46" s="38"/>
      <c r="I46" s="7"/>
      <c r="J46" s="147">
        <v>109997946</v>
      </c>
      <c r="K46" s="24"/>
      <c r="L46" s="22"/>
      <c r="M46" s="116" t="s">
        <v>38</v>
      </c>
      <c r="N46" s="120"/>
      <c r="O46" s="117"/>
      <c r="P46" s="96"/>
      <c r="Q46" s="96"/>
      <c r="R46" s="96"/>
      <c r="S46" s="96"/>
    </row>
    <row r="47" spans="1:19" s="25" customFormat="1" ht="26.5" customHeight="1" thickBot="1" x14ac:dyDescent="0.4">
      <c r="A47" s="22"/>
      <c r="B47" s="23"/>
      <c r="C47" s="4"/>
      <c r="D47" s="5"/>
      <c r="E47" s="5"/>
      <c r="F47" s="148" t="s">
        <v>11</v>
      </c>
      <c r="G47" s="149"/>
      <c r="H47" s="150"/>
      <c r="I47" s="151"/>
      <c r="J47" s="152">
        <f>J46+J45+J44</f>
        <v>2700000000</v>
      </c>
      <c r="K47" s="24"/>
      <c r="L47" s="22"/>
      <c r="M47" s="115"/>
      <c r="N47" s="123"/>
      <c r="O47" s="123"/>
      <c r="P47" s="108"/>
      <c r="Q47" s="96"/>
      <c r="R47" s="96"/>
      <c r="S47" s="96"/>
    </row>
    <row r="48" spans="1:19" s="25" customFormat="1" ht="18" thickBot="1" x14ac:dyDescent="0.45">
      <c r="A48" s="22"/>
      <c r="B48" s="23"/>
      <c r="C48" s="4"/>
      <c r="D48" s="5"/>
      <c r="E48" s="5"/>
      <c r="F48" s="84"/>
      <c r="G48" s="4"/>
      <c r="H48" s="39"/>
      <c r="I48" s="8"/>
      <c r="J48" s="9"/>
      <c r="K48" s="24"/>
      <c r="L48" s="22"/>
      <c r="M48" s="124"/>
      <c r="N48" s="124"/>
      <c r="O48" s="124"/>
      <c r="P48" s="96"/>
      <c r="Q48" s="96"/>
      <c r="R48" s="96"/>
      <c r="S48" s="96"/>
    </row>
    <row r="49" spans="1:20" s="25" customFormat="1" ht="15" x14ac:dyDescent="0.35">
      <c r="A49" s="22"/>
      <c r="B49" s="23"/>
      <c r="C49" s="10"/>
      <c r="D49" s="165"/>
      <c r="E49" s="165"/>
      <c r="F49" s="165"/>
      <c r="G49" s="165"/>
      <c r="H49" s="165"/>
      <c r="I49" s="165"/>
      <c r="J49" s="166"/>
      <c r="K49" s="26"/>
      <c r="L49" s="22"/>
      <c r="M49" s="124"/>
      <c r="N49" s="124"/>
      <c r="O49" s="124"/>
      <c r="P49" s="96"/>
      <c r="Q49" s="96"/>
      <c r="R49" s="96"/>
      <c r="S49" s="96"/>
    </row>
    <row r="50" spans="1:20" s="25" customFormat="1" ht="46.5" customHeight="1" x14ac:dyDescent="0.35">
      <c r="A50" s="22"/>
      <c r="B50" s="23"/>
      <c r="C50" s="156" t="s">
        <v>22</v>
      </c>
      <c r="D50" s="157"/>
      <c r="E50" s="157"/>
      <c r="F50" s="157"/>
      <c r="G50" s="164" t="s">
        <v>12</v>
      </c>
      <c r="H50" s="164"/>
      <c r="I50" s="164"/>
      <c r="J50" s="11" t="s">
        <v>13</v>
      </c>
      <c r="K50" s="27"/>
      <c r="L50" s="22"/>
      <c r="M50" s="124"/>
      <c r="N50" s="124"/>
      <c r="O50" s="124"/>
      <c r="P50" s="96"/>
      <c r="Q50" s="96"/>
      <c r="R50" s="96"/>
      <c r="S50" s="96"/>
    </row>
    <row r="51" spans="1:20" s="25" customFormat="1" ht="48.75" customHeight="1" x14ac:dyDescent="0.35">
      <c r="A51" s="22"/>
      <c r="B51" s="23"/>
      <c r="C51" s="156" t="s">
        <v>24</v>
      </c>
      <c r="D51" s="157"/>
      <c r="E51" s="157"/>
      <c r="F51" s="157"/>
      <c r="G51" s="161" t="s">
        <v>14</v>
      </c>
      <c r="H51" s="161"/>
      <c r="I51" s="12" t="s">
        <v>15</v>
      </c>
      <c r="J51" s="95">
        <v>0.315</v>
      </c>
      <c r="K51" s="27"/>
      <c r="L51" s="22"/>
      <c r="M51" s="124"/>
      <c r="N51" s="124"/>
      <c r="O51" s="124"/>
    </row>
    <row r="52" spans="1:20" s="25" customFormat="1" ht="30" customHeight="1" x14ac:dyDescent="0.35">
      <c r="A52" s="22"/>
      <c r="B52" s="23"/>
      <c r="C52" s="156" t="s">
        <v>23</v>
      </c>
      <c r="D52" s="157"/>
      <c r="E52" s="157"/>
      <c r="F52" s="157"/>
      <c r="G52" s="158" t="s">
        <v>16</v>
      </c>
      <c r="H52" s="159"/>
      <c r="I52" s="12" t="s">
        <v>17</v>
      </c>
      <c r="J52" s="95">
        <v>0.01</v>
      </c>
      <c r="K52" s="27"/>
      <c r="L52" s="22"/>
      <c r="M52" s="124"/>
      <c r="N52" s="124"/>
      <c r="O52" s="124"/>
    </row>
    <row r="53" spans="1:20" s="28" customFormat="1" ht="58.5" customHeight="1" x14ac:dyDescent="0.35">
      <c r="A53" s="22"/>
      <c r="B53" s="23"/>
      <c r="C53" s="156" t="s">
        <v>43</v>
      </c>
      <c r="D53" s="157"/>
      <c r="E53" s="157"/>
      <c r="F53" s="157"/>
      <c r="G53" s="160" t="s">
        <v>18</v>
      </c>
      <c r="H53" s="161"/>
      <c r="I53" s="12" t="s">
        <v>19</v>
      </c>
      <c r="J53" s="95">
        <v>2.5000000000000001E-2</v>
      </c>
      <c r="K53" s="24"/>
      <c r="L53" s="22"/>
      <c r="M53" s="124"/>
      <c r="N53" s="124"/>
      <c r="O53" s="125"/>
      <c r="P53" s="87"/>
      <c r="Q53" s="88"/>
      <c r="R53" s="90"/>
      <c r="S53" s="88"/>
      <c r="T53" s="88"/>
    </row>
    <row r="54" spans="1:20" ht="96.65" customHeight="1" x14ac:dyDescent="0.35">
      <c r="A54" s="16"/>
      <c r="B54" s="17"/>
      <c r="C54" s="162" t="s">
        <v>37</v>
      </c>
      <c r="D54" s="163"/>
      <c r="E54" s="163"/>
      <c r="F54" s="163"/>
      <c r="G54" s="161" t="s">
        <v>20</v>
      </c>
      <c r="H54" s="161"/>
      <c r="I54" s="12" t="s">
        <v>21</v>
      </c>
      <c r="J54" s="13">
        <f>SUM(J51:J53)</f>
        <v>0.35000000000000003</v>
      </c>
      <c r="K54" s="18"/>
      <c r="L54" s="16"/>
      <c r="O54" s="118"/>
      <c r="P54" s="89"/>
      <c r="R54" s="91"/>
      <c r="S54" s="88"/>
      <c r="T54" s="88"/>
    </row>
    <row r="55" spans="1:20" ht="18" thickBot="1" x14ac:dyDescent="0.4">
      <c r="A55" s="16"/>
      <c r="B55" s="17"/>
      <c r="C55" s="15"/>
      <c r="D55" s="14"/>
      <c r="E55" s="14"/>
      <c r="F55" s="85"/>
      <c r="G55" s="154"/>
      <c r="H55" s="154"/>
      <c r="I55" s="154"/>
      <c r="J55" s="155"/>
      <c r="K55" s="18"/>
      <c r="L55" s="16"/>
      <c r="R55" s="89"/>
      <c r="S55" s="92"/>
      <c r="T55" s="92"/>
    </row>
    <row r="56" spans="1:20" ht="18" thickBot="1" x14ac:dyDescent="0.45">
      <c r="A56" s="16"/>
      <c r="B56" s="29"/>
      <c r="C56" s="30"/>
      <c r="D56" s="30"/>
      <c r="E56" s="30"/>
      <c r="F56" s="86"/>
      <c r="G56" s="30"/>
      <c r="H56" s="40"/>
      <c r="I56" s="30"/>
      <c r="J56" s="30"/>
      <c r="K56" s="31"/>
      <c r="L56" s="16"/>
      <c r="S56" s="92"/>
    </row>
    <row r="57" spans="1:20" ht="18" thickTop="1" x14ac:dyDescent="0.4">
      <c r="A57" s="16"/>
      <c r="B57" s="16"/>
      <c r="C57" s="16"/>
      <c r="D57" s="16"/>
      <c r="E57" s="16"/>
      <c r="G57" s="16"/>
      <c r="H57" s="35"/>
      <c r="I57" s="16"/>
      <c r="J57" s="16"/>
      <c r="K57" s="16"/>
      <c r="L57" s="16"/>
    </row>
  </sheetData>
  <mergeCells count="18">
    <mergeCell ref="F8:I8"/>
    <mergeCell ref="B2:K2"/>
    <mergeCell ref="B3:K3"/>
    <mergeCell ref="B4:K4"/>
    <mergeCell ref="B5:K5"/>
    <mergeCell ref="B6:K6"/>
    <mergeCell ref="C50:F50"/>
    <mergeCell ref="G50:I50"/>
    <mergeCell ref="G51:H51"/>
    <mergeCell ref="D49:J49"/>
    <mergeCell ref="C53:F53"/>
    <mergeCell ref="C51:F51"/>
    <mergeCell ref="G55:J55"/>
    <mergeCell ref="C52:F52"/>
    <mergeCell ref="G52:H52"/>
    <mergeCell ref="G53:H53"/>
    <mergeCell ref="G54:H54"/>
    <mergeCell ref="C54:F54"/>
  </mergeCells>
  <phoneticPr fontId="44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0A8E0-CB8B-4A46-BCD7-2F648D391DF9}">
  <dimension ref="A1:T57"/>
  <sheetViews>
    <sheetView showGridLines="0" tabSelected="1" view="pageBreakPreview" topLeftCell="A3" zoomScale="80" zoomScaleNormal="100" zoomScaleSheetLayoutView="80" zoomScalePageLayoutView="55" workbookViewId="0">
      <selection activeCell="I14" sqref="I14"/>
    </sheetView>
  </sheetViews>
  <sheetFormatPr baseColWidth="10" defaultColWidth="11.3828125" defaultRowHeight="17.600000000000001" x14ac:dyDescent="0.4"/>
  <cols>
    <col min="1" max="2" width="3.3828125" style="1" customWidth="1"/>
    <col min="3" max="3" width="7.3828125" style="1" customWidth="1"/>
    <col min="4" max="4" width="15.15234375" style="1" customWidth="1"/>
    <col min="5" max="5" width="24.53515625" style="1" bestFit="1" customWidth="1"/>
    <col min="6" max="6" width="73.15234375" style="78" customWidth="1"/>
    <col min="7" max="7" width="8.84375" style="1" customWidth="1"/>
    <col min="8" max="8" width="18.84375" style="41" customWidth="1"/>
    <col min="9" max="9" width="26.84375" style="1" customWidth="1"/>
    <col min="10" max="10" width="33.53515625" style="1" bestFit="1" customWidth="1"/>
    <col min="11" max="11" width="3.15234375" style="1" customWidth="1"/>
    <col min="12" max="12" width="2.84375" style="1" customWidth="1"/>
    <col min="13" max="13" width="21.15234375" style="1" bestFit="1" customWidth="1"/>
    <col min="14" max="14" width="17.84375" style="1" bestFit="1" customWidth="1"/>
    <col min="15" max="15" width="18.84375" style="1" bestFit="1" customWidth="1"/>
    <col min="16" max="16" width="17.53515625" style="1" bestFit="1" customWidth="1"/>
    <col min="17" max="17" width="16.3828125" style="1" bestFit="1" customWidth="1"/>
    <col min="18" max="18" width="20.84375" style="1" bestFit="1" customWidth="1"/>
    <col min="19" max="19" width="39.15234375" style="1" customWidth="1"/>
    <col min="20" max="20" width="36.15234375" style="1" customWidth="1"/>
    <col min="21" max="16384" width="11.3828125" style="1"/>
  </cols>
  <sheetData>
    <row r="1" spans="1:19" ht="16.5" customHeight="1" thickBot="1" x14ac:dyDescent="0.45">
      <c r="A1" s="93"/>
      <c r="B1" s="16"/>
      <c r="C1" s="16"/>
      <c r="D1" s="16"/>
      <c r="E1" s="16"/>
      <c r="G1" s="16"/>
      <c r="H1" s="35"/>
      <c r="I1" s="16"/>
      <c r="J1" s="16"/>
      <c r="K1" s="16"/>
      <c r="L1" s="16"/>
      <c r="O1" s="96"/>
      <c r="P1" s="96"/>
      <c r="Q1" s="96"/>
      <c r="R1" s="96"/>
      <c r="S1" s="96"/>
    </row>
    <row r="2" spans="1:19" ht="26.5" customHeight="1" thickTop="1" x14ac:dyDescent="0.4">
      <c r="A2" s="16"/>
      <c r="B2" s="168" t="s">
        <v>25</v>
      </c>
      <c r="C2" s="169"/>
      <c r="D2" s="169"/>
      <c r="E2" s="169"/>
      <c r="F2" s="169"/>
      <c r="G2" s="169"/>
      <c r="H2" s="169"/>
      <c r="I2" s="169"/>
      <c r="J2" s="169"/>
      <c r="K2" s="170"/>
      <c r="L2" s="16"/>
      <c r="O2" s="96"/>
      <c r="P2" s="96"/>
      <c r="Q2" s="96"/>
      <c r="R2" s="96"/>
      <c r="S2" s="96"/>
    </row>
    <row r="3" spans="1:19" ht="15" x14ac:dyDescent="0.35">
      <c r="A3" s="16"/>
      <c r="B3" s="171" t="s">
        <v>28</v>
      </c>
      <c r="C3" s="172"/>
      <c r="D3" s="172"/>
      <c r="E3" s="172"/>
      <c r="F3" s="172"/>
      <c r="G3" s="172"/>
      <c r="H3" s="172"/>
      <c r="I3" s="172"/>
      <c r="J3" s="172"/>
      <c r="K3" s="173"/>
      <c r="L3" s="16"/>
      <c r="O3" s="96"/>
      <c r="P3" s="96"/>
      <c r="Q3" s="96"/>
      <c r="R3" s="96"/>
      <c r="S3" s="96"/>
    </row>
    <row r="4" spans="1:19" ht="16.5" customHeight="1" x14ac:dyDescent="0.35">
      <c r="A4" s="16"/>
      <c r="B4" s="171"/>
      <c r="C4" s="172"/>
      <c r="D4" s="172"/>
      <c r="E4" s="172"/>
      <c r="F4" s="172"/>
      <c r="G4" s="172"/>
      <c r="H4" s="172"/>
      <c r="I4" s="172"/>
      <c r="J4" s="172"/>
      <c r="K4" s="173"/>
      <c r="L4" s="16"/>
      <c r="O4" s="96"/>
      <c r="P4" s="96"/>
      <c r="Q4" s="96"/>
      <c r="R4" s="96"/>
      <c r="S4" s="96"/>
    </row>
    <row r="5" spans="1:19" ht="16.5" customHeight="1" x14ac:dyDescent="0.4">
      <c r="A5" s="16"/>
      <c r="B5" s="174" t="s">
        <v>0</v>
      </c>
      <c r="C5" s="175"/>
      <c r="D5" s="175"/>
      <c r="E5" s="175"/>
      <c r="F5" s="175"/>
      <c r="G5" s="175"/>
      <c r="H5" s="175"/>
      <c r="I5" s="175"/>
      <c r="J5" s="175"/>
      <c r="K5" s="176"/>
      <c r="L5" s="16"/>
      <c r="O5" s="96"/>
      <c r="P5" s="96"/>
      <c r="Q5" s="96"/>
      <c r="R5" s="96"/>
      <c r="S5" s="96"/>
    </row>
    <row r="6" spans="1:19" ht="16.5" customHeight="1" x14ac:dyDescent="0.4">
      <c r="A6" s="16"/>
      <c r="B6" s="174" t="s">
        <v>1</v>
      </c>
      <c r="C6" s="175"/>
      <c r="D6" s="175"/>
      <c r="E6" s="175"/>
      <c r="F6" s="175"/>
      <c r="G6" s="175"/>
      <c r="H6" s="175"/>
      <c r="I6" s="175"/>
      <c r="J6" s="175"/>
      <c r="K6" s="176"/>
      <c r="L6" s="16"/>
      <c r="O6" s="96"/>
      <c r="P6" s="96"/>
      <c r="Q6" s="96"/>
      <c r="R6" s="96"/>
      <c r="S6" s="96"/>
    </row>
    <row r="7" spans="1:19" ht="36" customHeight="1" x14ac:dyDescent="0.4">
      <c r="A7" s="16"/>
      <c r="B7" s="32"/>
      <c r="C7" s="33"/>
      <c r="D7" s="33"/>
      <c r="E7" s="33"/>
      <c r="F7" s="79"/>
      <c r="G7" s="33"/>
      <c r="H7" s="36"/>
      <c r="I7" s="33"/>
      <c r="J7" s="33"/>
      <c r="K7" s="34"/>
      <c r="L7" s="16"/>
      <c r="O7" s="96"/>
      <c r="P7" s="96"/>
      <c r="Q7" s="96"/>
      <c r="R7" s="96"/>
      <c r="S7" s="96"/>
    </row>
    <row r="8" spans="1:19" ht="35.25" customHeight="1" x14ac:dyDescent="0.35">
      <c r="A8" s="16"/>
      <c r="B8" s="19"/>
      <c r="C8" s="20"/>
      <c r="D8" s="20"/>
      <c r="E8" s="20"/>
      <c r="F8" s="167"/>
      <c r="G8" s="167"/>
      <c r="H8" s="167"/>
      <c r="I8" s="167"/>
      <c r="J8" s="20"/>
      <c r="K8" s="21"/>
      <c r="L8" s="16"/>
      <c r="O8" s="96"/>
      <c r="P8" s="96"/>
      <c r="Q8" s="96"/>
      <c r="R8" s="96"/>
      <c r="S8" s="96"/>
    </row>
    <row r="9" spans="1:19" x14ac:dyDescent="0.4">
      <c r="A9" s="16"/>
      <c r="B9" s="17"/>
      <c r="C9" s="47" t="str">
        <f>+'PRESUPUESTO OFICIAL (Entidad)'!C9</f>
        <v>MEJORAMIENTO DE LA VÍA CLARAVAL A CHUSCALES EN EL MUNICIPIO DE JUNÍN, DEPARTAMENTO DE CUNDINAMARCA</v>
      </c>
      <c r="D9" s="45"/>
      <c r="E9" s="45"/>
      <c r="F9" s="77"/>
      <c r="G9" s="45"/>
      <c r="H9" s="46"/>
      <c r="I9" s="45"/>
      <c r="J9" s="45"/>
      <c r="K9" s="18"/>
      <c r="L9" s="16"/>
      <c r="O9" s="96"/>
      <c r="P9" s="96"/>
      <c r="Q9" s="96"/>
      <c r="R9" s="96"/>
      <c r="S9" s="96"/>
    </row>
    <row r="10" spans="1:19" ht="18" thickBot="1" x14ac:dyDescent="0.45">
      <c r="A10" s="16"/>
      <c r="B10" s="17"/>
      <c r="C10" s="44"/>
      <c r="D10" s="45"/>
      <c r="E10" s="45"/>
      <c r="G10" s="45"/>
      <c r="H10" s="46"/>
      <c r="I10" s="45"/>
      <c r="J10" s="45"/>
      <c r="K10" s="18"/>
      <c r="L10" s="16"/>
      <c r="O10" s="96"/>
      <c r="P10" s="96"/>
      <c r="Q10" s="96"/>
      <c r="R10" s="96"/>
      <c r="S10" s="96"/>
    </row>
    <row r="11" spans="1:19" ht="18" customHeight="1" thickBot="1" x14ac:dyDescent="0.5">
      <c r="A11" s="16"/>
      <c r="B11" s="17"/>
      <c r="C11" s="67"/>
      <c r="D11" s="68"/>
      <c r="E11" s="68"/>
      <c r="F11" s="80"/>
      <c r="G11" s="69"/>
      <c r="H11" s="70"/>
      <c r="I11" s="69"/>
      <c r="J11" s="71"/>
      <c r="K11" s="18"/>
      <c r="L11" s="16"/>
      <c r="O11" s="96"/>
      <c r="P11" s="96"/>
      <c r="Q11" s="96"/>
      <c r="R11" s="96"/>
      <c r="S11" s="96"/>
    </row>
    <row r="12" spans="1:19" ht="18.45" thickBot="1" x14ac:dyDescent="0.4">
      <c r="A12" s="16"/>
      <c r="B12" s="17"/>
      <c r="C12" s="72" t="s">
        <v>2</v>
      </c>
      <c r="D12" s="72" t="s">
        <v>3</v>
      </c>
      <c r="E12" s="73" t="s">
        <v>4</v>
      </c>
      <c r="F12" s="74" t="s">
        <v>5</v>
      </c>
      <c r="G12" s="72" t="s">
        <v>6</v>
      </c>
      <c r="H12" s="75" t="s">
        <v>7</v>
      </c>
      <c r="I12" s="76" t="s">
        <v>8</v>
      </c>
      <c r="J12" s="76" t="s">
        <v>9</v>
      </c>
      <c r="K12" s="18"/>
      <c r="L12" s="16"/>
      <c r="N12" s="42"/>
      <c r="O12" s="96"/>
      <c r="P12" s="96"/>
      <c r="Q12" s="96"/>
      <c r="R12" s="96"/>
      <c r="S12" s="96"/>
    </row>
    <row r="13" spans="1:19" ht="24.65" customHeight="1" thickBot="1" x14ac:dyDescent="0.4">
      <c r="A13" s="16"/>
      <c r="B13" s="17"/>
      <c r="C13" s="48" t="s">
        <v>39</v>
      </c>
      <c r="D13" s="49"/>
      <c r="E13" s="49"/>
      <c r="F13" s="66"/>
      <c r="G13" s="49"/>
      <c r="H13" s="50"/>
      <c r="I13" s="51"/>
      <c r="J13" s="52"/>
      <c r="K13" s="18"/>
      <c r="L13" s="16"/>
      <c r="N13" s="42"/>
      <c r="O13" s="96"/>
      <c r="P13" s="96"/>
      <c r="Q13" s="96"/>
      <c r="R13" s="96"/>
      <c r="S13" s="96"/>
    </row>
    <row r="14" spans="1:19" ht="28.3" x14ac:dyDescent="0.35">
      <c r="A14" s="16"/>
      <c r="B14" s="17"/>
      <c r="C14" s="137">
        <v>1</v>
      </c>
      <c r="D14" s="97">
        <v>1.5</v>
      </c>
      <c r="E14" s="97" t="s">
        <v>56</v>
      </c>
      <c r="F14" s="98" t="s">
        <v>44</v>
      </c>
      <c r="G14" s="99" t="s">
        <v>45</v>
      </c>
      <c r="H14" s="109">
        <v>16</v>
      </c>
      <c r="I14" s="180"/>
      <c r="J14" s="62">
        <f>ROUND(I14*H14,0)</f>
        <v>0</v>
      </c>
      <c r="K14" s="18"/>
      <c r="L14" s="16"/>
      <c r="N14" s="42"/>
      <c r="O14" s="100"/>
      <c r="P14" s="96"/>
      <c r="Q14" s="96"/>
      <c r="R14" s="96"/>
      <c r="S14" s="96"/>
    </row>
    <row r="15" spans="1:19" ht="28.3" x14ac:dyDescent="0.35">
      <c r="A15" s="16"/>
      <c r="B15" s="17"/>
      <c r="C15" s="137">
        <v>2</v>
      </c>
      <c r="D15" s="101">
        <v>1.6</v>
      </c>
      <c r="E15" s="101" t="s">
        <v>57</v>
      </c>
      <c r="F15" s="98" t="s">
        <v>34</v>
      </c>
      <c r="G15" s="99" t="s">
        <v>46</v>
      </c>
      <c r="H15" s="109">
        <v>15420</v>
      </c>
      <c r="I15" s="180"/>
      <c r="J15" s="62">
        <f>ROUND(I15*H15,0)</f>
        <v>0</v>
      </c>
      <c r="K15" s="18"/>
      <c r="L15" s="16"/>
      <c r="N15" s="42"/>
      <c r="O15" s="100"/>
      <c r="P15" s="96"/>
      <c r="Q15" s="96"/>
      <c r="R15" s="96"/>
      <c r="S15" s="96"/>
    </row>
    <row r="16" spans="1:19" ht="26.5" customHeight="1" thickBot="1" x14ac:dyDescent="0.4">
      <c r="A16" s="16"/>
      <c r="B16" s="17"/>
      <c r="C16" s="53" t="s">
        <v>10</v>
      </c>
      <c r="D16" s="54"/>
      <c r="E16" s="54"/>
      <c r="F16" s="60" t="s">
        <v>29</v>
      </c>
      <c r="G16" s="54"/>
      <c r="H16" s="112"/>
      <c r="I16" s="181"/>
      <c r="J16" s="55">
        <f>SUM(J14:J15)</f>
        <v>0</v>
      </c>
      <c r="K16" s="18"/>
      <c r="L16" s="16"/>
      <c r="N16" s="42"/>
      <c r="O16" s="100"/>
      <c r="P16" s="96"/>
      <c r="Q16" s="96"/>
      <c r="R16" s="96"/>
      <c r="S16" s="96"/>
    </row>
    <row r="17" spans="1:19" ht="24.65" customHeight="1" thickBot="1" x14ac:dyDescent="0.4">
      <c r="A17" s="16"/>
      <c r="B17" s="17"/>
      <c r="C17" s="48" t="s">
        <v>40</v>
      </c>
      <c r="D17" s="49"/>
      <c r="E17" s="49"/>
      <c r="F17" s="66"/>
      <c r="G17" s="49"/>
      <c r="H17" s="113"/>
      <c r="I17" s="182"/>
      <c r="J17" s="52"/>
      <c r="K17" s="18"/>
      <c r="L17" s="16"/>
      <c r="N17" s="42"/>
      <c r="O17" s="100"/>
      <c r="P17" s="96"/>
      <c r="Q17" s="96"/>
      <c r="R17" s="96"/>
      <c r="S17" s="96"/>
    </row>
    <row r="18" spans="1:19" ht="28.3" x14ac:dyDescent="0.35">
      <c r="A18" s="16"/>
      <c r="B18" s="17"/>
      <c r="C18" s="138">
        <v>3</v>
      </c>
      <c r="D18" s="97">
        <v>2.9</v>
      </c>
      <c r="E18" s="101" t="s">
        <v>58</v>
      </c>
      <c r="F18" s="98" t="s">
        <v>33</v>
      </c>
      <c r="G18" s="99" t="s">
        <v>45</v>
      </c>
      <c r="H18" s="109">
        <v>102</v>
      </c>
      <c r="I18" s="180"/>
      <c r="J18" s="62">
        <f>ROUND(I18*H18,0)</f>
        <v>0</v>
      </c>
      <c r="K18" s="18"/>
      <c r="L18" s="16"/>
      <c r="N18" s="42"/>
      <c r="O18" s="100"/>
      <c r="P18" s="96"/>
      <c r="Q18" s="96"/>
      <c r="R18" s="96"/>
      <c r="S18" s="96"/>
    </row>
    <row r="19" spans="1:19" ht="28.3" x14ac:dyDescent="0.35">
      <c r="A19" s="16"/>
      <c r="B19" s="17"/>
      <c r="C19" s="138">
        <v>4</v>
      </c>
      <c r="D19" s="97" t="s">
        <v>59</v>
      </c>
      <c r="E19" s="101" t="s">
        <v>60</v>
      </c>
      <c r="F19" s="98" t="s">
        <v>61</v>
      </c>
      <c r="G19" s="99" t="s">
        <v>45</v>
      </c>
      <c r="H19" s="109">
        <v>171</v>
      </c>
      <c r="I19" s="180"/>
      <c r="J19" s="62">
        <f>ROUND(I19*H19,0)</f>
        <v>0</v>
      </c>
      <c r="K19" s="18"/>
      <c r="L19" s="16"/>
      <c r="N19" s="42"/>
      <c r="O19" s="100"/>
      <c r="P19" s="96"/>
      <c r="Q19" s="96"/>
      <c r="R19" s="96"/>
      <c r="S19" s="96"/>
    </row>
    <row r="20" spans="1:19" ht="18" x14ac:dyDescent="0.35">
      <c r="A20" s="16"/>
      <c r="B20" s="17"/>
      <c r="C20" s="138">
        <v>5</v>
      </c>
      <c r="D20" s="97" t="s">
        <v>62</v>
      </c>
      <c r="E20" s="101" t="s">
        <v>63</v>
      </c>
      <c r="F20" s="98" t="s">
        <v>64</v>
      </c>
      <c r="G20" s="99" t="s">
        <v>47</v>
      </c>
      <c r="H20" s="109">
        <v>10279</v>
      </c>
      <c r="I20" s="180"/>
      <c r="J20" s="62">
        <f>ROUND(I20*H20,0)</f>
        <v>0</v>
      </c>
      <c r="K20" s="18"/>
      <c r="L20" s="16"/>
      <c r="N20" s="42"/>
      <c r="O20" s="100"/>
      <c r="P20" s="96"/>
      <c r="Q20" s="96"/>
      <c r="R20" s="96"/>
      <c r="S20" s="96"/>
    </row>
    <row r="21" spans="1:19" ht="26.5" customHeight="1" thickBot="1" x14ac:dyDescent="0.4">
      <c r="A21" s="16"/>
      <c r="B21" s="17"/>
      <c r="C21" s="53" t="s">
        <v>10</v>
      </c>
      <c r="D21" s="54"/>
      <c r="E21" s="54"/>
      <c r="F21" s="60" t="s">
        <v>29</v>
      </c>
      <c r="G21" s="54"/>
      <c r="H21" s="112"/>
      <c r="I21" s="181"/>
      <c r="J21" s="55">
        <f>SUM(J18:J20)</f>
        <v>0</v>
      </c>
      <c r="K21" s="18"/>
      <c r="L21" s="16"/>
      <c r="N21" s="42"/>
      <c r="O21" s="100"/>
      <c r="P21" s="96"/>
      <c r="Q21" s="96"/>
      <c r="R21" s="96"/>
      <c r="S21" s="96"/>
    </row>
    <row r="22" spans="1:19" ht="24.65" customHeight="1" thickBot="1" x14ac:dyDescent="0.4">
      <c r="A22" s="16"/>
      <c r="B22" s="17"/>
      <c r="C22" s="48" t="s">
        <v>41</v>
      </c>
      <c r="D22" s="49"/>
      <c r="E22" s="49"/>
      <c r="F22" s="66"/>
      <c r="G22" s="49"/>
      <c r="H22" s="113"/>
      <c r="I22" s="182"/>
      <c r="J22" s="52"/>
      <c r="K22" s="18"/>
      <c r="L22" s="16"/>
      <c r="N22" s="42"/>
      <c r="O22" s="100"/>
      <c r="P22" s="96"/>
      <c r="Q22" s="96"/>
      <c r="R22" s="96"/>
      <c r="S22" s="96"/>
    </row>
    <row r="23" spans="1:19" ht="18" x14ac:dyDescent="0.35">
      <c r="A23" s="16"/>
      <c r="B23" s="17"/>
      <c r="C23" s="138">
        <v>6</v>
      </c>
      <c r="D23" s="102">
        <v>3.22</v>
      </c>
      <c r="E23" s="103" t="s">
        <v>31</v>
      </c>
      <c r="F23" s="104" t="s">
        <v>52</v>
      </c>
      <c r="G23" s="105" t="s">
        <v>45</v>
      </c>
      <c r="H23" s="109">
        <v>16</v>
      </c>
      <c r="I23" s="180"/>
      <c r="J23" s="62">
        <f>ROUND(I23*H23,0)</f>
        <v>0</v>
      </c>
      <c r="K23" s="18"/>
      <c r="L23" s="16"/>
      <c r="N23" s="42"/>
      <c r="O23" s="100"/>
      <c r="P23" s="96"/>
      <c r="Q23" s="96"/>
      <c r="R23" s="96"/>
      <c r="S23" s="96"/>
    </row>
    <row r="24" spans="1:19" ht="18" x14ac:dyDescent="0.35">
      <c r="A24" s="16"/>
      <c r="B24" s="17"/>
      <c r="C24" s="138">
        <v>7</v>
      </c>
      <c r="D24" s="102">
        <v>4.5999999999999996</v>
      </c>
      <c r="E24" s="103" t="s">
        <v>65</v>
      </c>
      <c r="F24" s="104" t="s">
        <v>66</v>
      </c>
      <c r="G24" s="105" t="s">
        <v>45</v>
      </c>
      <c r="H24" s="109">
        <v>742</v>
      </c>
      <c r="I24" s="180"/>
      <c r="J24" s="62">
        <f t="shared" ref="J24:J31" si="0">ROUND(I24*H24,0)</f>
        <v>0</v>
      </c>
      <c r="K24" s="18"/>
      <c r="L24" s="16"/>
      <c r="N24" s="42"/>
      <c r="O24" s="100"/>
      <c r="P24" s="96"/>
      <c r="Q24" s="96"/>
      <c r="R24" s="96"/>
      <c r="S24" s="96"/>
    </row>
    <row r="25" spans="1:19" ht="18" x14ac:dyDescent="0.35">
      <c r="A25" s="16"/>
      <c r="B25" s="17"/>
      <c r="C25" s="138">
        <v>8</v>
      </c>
      <c r="D25" s="102">
        <v>3.15</v>
      </c>
      <c r="E25" s="103" t="s">
        <v>67</v>
      </c>
      <c r="F25" s="104" t="s">
        <v>32</v>
      </c>
      <c r="G25" s="105" t="s">
        <v>45</v>
      </c>
      <c r="H25" s="109">
        <v>1542</v>
      </c>
      <c r="I25" s="180"/>
      <c r="J25" s="62">
        <f t="shared" si="0"/>
        <v>0</v>
      </c>
      <c r="K25" s="18"/>
      <c r="L25" s="16"/>
      <c r="N25" s="42"/>
      <c r="O25" s="100"/>
      <c r="P25" s="96"/>
      <c r="Q25" s="96"/>
      <c r="R25" s="96"/>
      <c r="S25" s="96"/>
    </row>
    <row r="26" spans="1:19" ht="18" x14ac:dyDescent="0.35">
      <c r="A26" s="16"/>
      <c r="B26" s="17"/>
      <c r="C26" s="138">
        <v>9</v>
      </c>
      <c r="D26" s="102">
        <v>4.21</v>
      </c>
      <c r="E26" s="103" t="s">
        <v>68</v>
      </c>
      <c r="F26" s="104" t="s">
        <v>69</v>
      </c>
      <c r="G26" s="105" t="s">
        <v>45</v>
      </c>
      <c r="H26" s="109">
        <v>347</v>
      </c>
      <c r="I26" s="180"/>
      <c r="J26" s="62">
        <f t="shared" si="0"/>
        <v>0</v>
      </c>
      <c r="K26" s="18"/>
      <c r="L26" s="16"/>
      <c r="N26" s="42"/>
      <c r="O26" s="100"/>
      <c r="P26" s="96"/>
      <c r="Q26" s="96"/>
      <c r="R26" s="96"/>
      <c r="S26" s="96"/>
    </row>
    <row r="27" spans="1:19" ht="28.3" x14ac:dyDescent="0.35">
      <c r="A27" s="16"/>
      <c r="B27" s="17"/>
      <c r="C27" s="138">
        <v>10</v>
      </c>
      <c r="D27" s="102">
        <v>4.47</v>
      </c>
      <c r="E27" s="103" t="s">
        <v>70</v>
      </c>
      <c r="F27" s="104" t="s">
        <v>48</v>
      </c>
      <c r="G27" s="105" t="s">
        <v>47</v>
      </c>
      <c r="H27" s="109">
        <v>690</v>
      </c>
      <c r="I27" s="180"/>
      <c r="J27" s="62">
        <f t="shared" si="0"/>
        <v>0</v>
      </c>
      <c r="K27" s="18"/>
      <c r="L27" s="16"/>
      <c r="N27" s="42"/>
      <c r="O27" s="100"/>
      <c r="P27" s="96"/>
      <c r="Q27" s="96"/>
      <c r="R27" s="96"/>
      <c r="S27" s="96"/>
    </row>
    <row r="28" spans="1:19" ht="18" x14ac:dyDescent="0.35">
      <c r="A28" s="16"/>
      <c r="B28" s="17"/>
      <c r="C28" s="138">
        <v>11</v>
      </c>
      <c r="D28" s="102">
        <v>4.25</v>
      </c>
      <c r="E28" s="103" t="s">
        <v>65</v>
      </c>
      <c r="F28" s="104" t="s">
        <v>71</v>
      </c>
      <c r="G28" s="105" t="s">
        <v>45</v>
      </c>
      <c r="H28" s="109">
        <v>499</v>
      </c>
      <c r="I28" s="180"/>
      <c r="J28" s="62">
        <f t="shared" si="0"/>
        <v>0</v>
      </c>
      <c r="K28" s="18"/>
      <c r="L28" s="16"/>
      <c r="N28" s="42"/>
      <c r="O28" s="100"/>
      <c r="P28" s="96"/>
      <c r="Q28" s="96"/>
      <c r="R28" s="96"/>
      <c r="S28" s="96"/>
    </row>
    <row r="29" spans="1:19" ht="18" x14ac:dyDescent="0.35">
      <c r="A29" s="16"/>
      <c r="B29" s="17"/>
      <c r="C29" s="138">
        <v>12</v>
      </c>
      <c r="D29" s="106">
        <v>4.5199999999999996</v>
      </c>
      <c r="E29" s="103" t="s">
        <v>72</v>
      </c>
      <c r="F29" s="104" t="s">
        <v>26</v>
      </c>
      <c r="G29" s="105" t="s">
        <v>73</v>
      </c>
      <c r="H29" s="109">
        <v>66911</v>
      </c>
      <c r="I29" s="180"/>
      <c r="J29" s="62">
        <f t="shared" si="0"/>
        <v>0</v>
      </c>
      <c r="K29" s="18"/>
      <c r="L29" s="16"/>
      <c r="N29" s="42"/>
      <c r="O29" s="100"/>
      <c r="P29" s="96"/>
      <c r="Q29" s="96"/>
      <c r="R29" s="96"/>
      <c r="S29" s="96"/>
    </row>
    <row r="30" spans="1:19" ht="18" x14ac:dyDescent="0.35">
      <c r="A30" s="16"/>
      <c r="B30" s="17"/>
      <c r="C30" s="138">
        <v>13</v>
      </c>
      <c r="D30" s="106">
        <v>4.22</v>
      </c>
      <c r="E30" s="103" t="s">
        <v>70</v>
      </c>
      <c r="F30" s="104" t="s">
        <v>74</v>
      </c>
      <c r="G30" s="105" t="s">
        <v>45</v>
      </c>
      <c r="H30" s="109">
        <v>72</v>
      </c>
      <c r="I30" s="180"/>
      <c r="J30" s="62">
        <f t="shared" si="0"/>
        <v>0</v>
      </c>
      <c r="K30" s="18"/>
      <c r="L30" s="16"/>
      <c r="N30" s="42"/>
      <c r="O30" s="100"/>
      <c r="P30" s="96"/>
      <c r="Q30" s="96"/>
      <c r="R30" s="96"/>
      <c r="S30" s="96"/>
    </row>
    <row r="31" spans="1:19" ht="18" x14ac:dyDescent="0.35">
      <c r="A31" s="16"/>
      <c r="B31" s="17"/>
      <c r="C31" s="138">
        <v>14</v>
      </c>
      <c r="D31" s="106">
        <v>3.1</v>
      </c>
      <c r="E31" s="103" t="s">
        <v>75</v>
      </c>
      <c r="F31" s="104" t="s">
        <v>76</v>
      </c>
      <c r="G31" s="105" t="s">
        <v>77</v>
      </c>
      <c r="H31" s="109">
        <v>300</v>
      </c>
      <c r="I31" s="180"/>
      <c r="J31" s="62">
        <f t="shared" si="0"/>
        <v>0</v>
      </c>
      <c r="K31" s="18"/>
      <c r="L31" s="16"/>
      <c r="N31" s="42"/>
      <c r="O31" s="100"/>
      <c r="P31" s="96"/>
      <c r="Q31" s="96"/>
      <c r="R31" s="96"/>
      <c r="S31" s="96"/>
    </row>
    <row r="32" spans="1:19" ht="26.5" customHeight="1" thickBot="1" x14ac:dyDescent="0.4">
      <c r="A32" s="16"/>
      <c r="B32" s="17"/>
      <c r="C32" s="53" t="s">
        <v>10</v>
      </c>
      <c r="D32" s="54"/>
      <c r="E32" s="54"/>
      <c r="F32" s="60" t="s">
        <v>29</v>
      </c>
      <c r="G32" s="54"/>
      <c r="H32" s="112"/>
      <c r="I32" s="181"/>
      <c r="J32" s="55">
        <f>SUM(J23:J31)</f>
        <v>0</v>
      </c>
      <c r="K32" s="18"/>
      <c r="L32" s="16"/>
      <c r="N32" s="42"/>
      <c r="O32" s="100"/>
      <c r="P32" s="96"/>
      <c r="Q32" s="96"/>
      <c r="R32" s="96"/>
      <c r="S32" s="96"/>
    </row>
    <row r="33" spans="1:19" ht="24.65" customHeight="1" thickBot="1" x14ac:dyDescent="0.4">
      <c r="A33" s="16"/>
      <c r="B33" s="17"/>
      <c r="C33" s="48" t="s">
        <v>49</v>
      </c>
      <c r="D33" s="49"/>
      <c r="E33" s="49"/>
      <c r="F33" s="66"/>
      <c r="G33" s="49"/>
      <c r="H33" s="113"/>
      <c r="I33" s="182"/>
      <c r="J33" s="52"/>
      <c r="K33" s="18"/>
      <c r="L33" s="16"/>
      <c r="N33" s="42"/>
      <c r="O33" s="100"/>
      <c r="P33" s="96"/>
      <c r="Q33" s="96"/>
      <c r="R33" s="96"/>
      <c r="S33" s="96"/>
    </row>
    <row r="34" spans="1:19" ht="18" x14ac:dyDescent="0.35">
      <c r="A34" s="16"/>
      <c r="B34" s="17"/>
      <c r="C34" s="139">
        <v>15</v>
      </c>
      <c r="D34" s="102" t="s">
        <v>78</v>
      </c>
      <c r="E34" s="103" t="s">
        <v>65</v>
      </c>
      <c r="F34" s="104" t="s">
        <v>54</v>
      </c>
      <c r="G34" s="105" t="s">
        <v>45</v>
      </c>
      <c r="H34" s="109">
        <v>19</v>
      </c>
      <c r="I34" s="180"/>
      <c r="J34" s="62">
        <f>ROUND(I34*H34,0)</f>
        <v>0</v>
      </c>
      <c r="K34" s="18"/>
      <c r="L34" s="16"/>
      <c r="N34" s="42"/>
      <c r="O34" s="100"/>
      <c r="P34" s="96"/>
      <c r="Q34" s="96"/>
      <c r="R34" s="96"/>
      <c r="S34" s="96"/>
    </row>
    <row r="35" spans="1:19" ht="18" x14ac:dyDescent="0.35">
      <c r="A35" s="16"/>
      <c r="B35" s="17"/>
      <c r="C35" s="139">
        <v>16</v>
      </c>
      <c r="D35" s="102" t="s">
        <v>50</v>
      </c>
      <c r="E35" s="103" t="s">
        <v>65</v>
      </c>
      <c r="F35" s="104" t="s">
        <v>66</v>
      </c>
      <c r="G35" s="105" t="s">
        <v>45</v>
      </c>
      <c r="H35" s="109">
        <v>30</v>
      </c>
      <c r="I35" s="180"/>
      <c r="J35" s="62">
        <f t="shared" ref="J35:J40" si="1">ROUND(I35*H35,0)</f>
        <v>0</v>
      </c>
      <c r="K35" s="18"/>
      <c r="L35" s="16"/>
      <c r="N35" s="42"/>
      <c r="O35" s="100"/>
      <c r="P35" s="96"/>
      <c r="Q35" s="96"/>
      <c r="R35" s="96"/>
      <c r="S35" s="96"/>
    </row>
    <row r="36" spans="1:19" ht="18" x14ac:dyDescent="0.35">
      <c r="A36" s="16"/>
      <c r="B36" s="17"/>
      <c r="C36" s="138">
        <v>17</v>
      </c>
      <c r="D36" s="102" t="s">
        <v>51</v>
      </c>
      <c r="E36" s="103" t="s">
        <v>65</v>
      </c>
      <c r="F36" s="104" t="s">
        <v>79</v>
      </c>
      <c r="G36" s="105" t="s">
        <v>45</v>
      </c>
      <c r="H36" s="109">
        <v>11</v>
      </c>
      <c r="I36" s="180"/>
      <c r="J36" s="62">
        <f t="shared" si="1"/>
        <v>0</v>
      </c>
      <c r="K36" s="18"/>
      <c r="L36" s="16"/>
      <c r="N36" s="42"/>
      <c r="O36" s="100"/>
      <c r="P36" s="96"/>
      <c r="Q36" s="96"/>
      <c r="R36" s="96"/>
      <c r="S36" s="96"/>
    </row>
    <row r="37" spans="1:19" ht="18" x14ac:dyDescent="0.35">
      <c r="A37" s="16"/>
      <c r="B37" s="17"/>
      <c r="C37" s="138">
        <v>18</v>
      </c>
      <c r="D37" s="102" t="s">
        <v>80</v>
      </c>
      <c r="E37" s="103" t="s">
        <v>81</v>
      </c>
      <c r="F37" s="104" t="s">
        <v>53</v>
      </c>
      <c r="G37" s="105" t="s">
        <v>45</v>
      </c>
      <c r="H37" s="109">
        <v>30</v>
      </c>
      <c r="I37" s="180"/>
      <c r="J37" s="62">
        <f t="shared" si="1"/>
        <v>0</v>
      </c>
      <c r="K37" s="18"/>
      <c r="L37" s="16"/>
      <c r="N37" s="42"/>
      <c r="O37" s="100"/>
      <c r="P37" s="96"/>
      <c r="Q37" s="96"/>
      <c r="R37" s="96"/>
      <c r="S37" s="96"/>
    </row>
    <row r="38" spans="1:19" ht="28.3" x14ac:dyDescent="0.35">
      <c r="A38" s="16"/>
      <c r="B38" s="17"/>
      <c r="C38" s="138">
        <v>19</v>
      </c>
      <c r="D38" s="102" t="s">
        <v>82</v>
      </c>
      <c r="E38" s="103" t="s">
        <v>83</v>
      </c>
      <c r="F38" s="104" t="s">
        <v>35</v>
      </c>
      <c r="G38" s="105" t="s">
        <v>77</v>
      </c>
      <c r="H38" s="109">
        <v>24</v>
      </c>
      <c r="I38" s="180"/>
      <c r="J38" s="62">
        <f t="shared" si="1"/>
        <v>0</v>
      </c>
      <c r="K38" s="18"/>
      <c r="L38" s="16"/>
      <c r="N38" s="42"/>
      <c r="O38" s="100"/>
      <c r="P38" s="96"/>
      <c r="Q38" s="96"/>
      <c r="R38" s="96"/>
      <c r="S38" s="96"/>
    </row>
    <row r="39" spans="1:19" ht="18" x14ac:dyDescent="0.35">
      <c r="A39" s="16"/>
      <c r="B39" s="17"/>
      <c r="C39" s="139">
        <v>20</v>
      </c>
      <c r="D39" s="106">
        <v>4.5199999999999996</v>
      </c>
      <c r="E39" s="103" t="s">
        <v>72</v>
      </c>
      <c r="F39" s="104" t="s">
        <v>26</v>
      </c>
      <c r="G39" s="105" t="s">
        <v>73</v>
      </c>
      <c r="H39" s="109">
        <v>2320</v>
      </c>
      <c r="I39" s="180"/>
      <c r="J39" s="62">
        <f t="shared" si="1"/>
        <v>0</v>
      </c>
      <c r="K39" s="18"/>
      <c r="L39" s="16"/>
      <c r="N39" s="42"/>
      <c r="O39" s="100"/>
      <c r="P39" s="96"/>
      <c r="Q39" s="96"/>
      <c r="R39" s="96"/>
      <c r="S39" s="96"/>
    </row>
    <row r="40" spans="1:19" ht="18" x14ac:dyDescent="0.35">
      <c r="A40" s="16"/>
      <c r="B40" s="17"/>
      <c r="C40" s="139">
        <v>21</v>
      </c>
      <c r="D40" s="102">
        <v>4.2699999999999996</v>
      </c>
      <c r="E40" s="103" t="s">
        <v>65</v>
      </c>
      <c r="F40" s="104" t="s">
        <v>84</v>
      </c>
      <c r="G40" s="105" t="s">
        <v>45</v>
      </c>
      <c r="H40" s="109">
        <v>10</v>
      </c>
      <c r="I40" s="180"/>
      <c r="J40" s="62">
        <f t="shared" si="1"/>
        <v>0</v>
      </c>
      <c r="K40" s="18"/>
      <c r="L40" s="16"/>
      <c r="N40" s="42"/>
      <c r="O40" s="100"/>
      <c r="P40" s="96"/>
      <c r="Q40" s="96"/>
      <c r="R40" s="96"/>
      <c r="S40" s="96"/>
    </row>
    <row r="41" spans="1:19" ht="18.45" thickBot="1" x14ac:dyDescent="0.4">
      <c r="A41" s="16"/>
      <c r="B41" s="17"/>
      <c r="C41" s="53" t="s">
        <v>10</v>
      </c>
      <c r="D41" s="54"/>
      <c r="E41" s="54"/>
      <c r="F41" s="60" t="s">
        <v>29</v>
      </c>
      <c r="G41" s="54"/>
      <c r="H41" s="112"/>
      <c r="I41" s="64"/>
      <c r="J41" s="55">
        <f>SUM(J34:J40)</f>
        <v>0</v>
      </c>
      <c r="K41" s="18"/>
      <c r="L41" s="16"/>
      <c r="N41" s="42"/>
      <c r="O41" s="100"/>
      <c r="P41" s="96"/>
      <c r="Q41" s="96"/>
      <c r="R41" s="96"/>
      <c r="S41" s="96"/>
    </row>
    <row r="42" spans="1:19" ht="26.5" customHeight="1" thickBot="1" x14ac:dyDescent="0.4">
      <c r="A42" s="16"/>
      <c r="B42" s="17"/>
      <c r="C42" s="56" t="s">
        <v>36</v>
      </c>
      <c r="D42" s="57"/>
      <c r="E42" s="57"/>
      <c r="F42" s="81"/>
      <c r="G42" s="57"/>
      <c r="H42" s="57"/>
      <c r="I42" s="59"/>
      <c r="J42" s="58">
        <f>J16+J21+J32+J41</f>
        <v>0</v>
      </c>
      <c r="K42" s="18"/>
      <c r="L42" s="16"/>
      <c r="N42" s="42"/>
      <c r="O42" s="100"/>
      <c r="P42" s="96"/>
      <c r="Q42" s="96"/>
      <c r="R42" s="96"/>
      <c r="S42" s="96"/>
    </row>
    <row r="43" spans="1:19" s="25" customFormat="1" ht="18.45" thickBot="1" x14ac:dyDescent="0.4">
      <c r="A43" s="22"/>
      <c r="B43" s="23"/>
      <c r="C43" s="2"/>
      <c r="D43" s="2"/>
      <c r="E43" s="2"/>
      <c r="F43" s="82"/>
      <c r="G43" s="2"/>
      <c r="H43" s="37"/>
      <c r="I43" s="2"/>
      <c r="J43" s="3"/>
      <c r="K43" s="24"/>
      <c r="L43" s="22"/>
      <c r="M43" s="43"/>
      <c r="N43" s="42"/>
      <c r="O43" s="42"/>
      <c r="P43" s="96"/>
      <c r="Q43" s="96"/>
      <c r="R43" s="96"/>
      <c r="S43" s="96"/>
    </row>
    <row r="44" spans="1:19" s="25" customFormat="1" ht="26.5" customHeight="1" x14ac:dyDescent="0.35">
      <c r="A44" s="22"/>
      <c r="B44" s="23"/>
      <c r="C44" s="2"/>
      <c r="D44" s="2"/>
      <c r="E44" s="2"/>
      <c r="F44" s="142" t="s">
        <v>30</v>
      </c>
      <c r="G44" s="143"/>
      <c r="H44" s="144"/>
      <c r="I44" s="145"/>
      <c r="J44" s="146">
        <f>ROUND(J42,0)</f>
        <v>0</v>
      </c>
      <c r="K44" s="24"/>
      <c r="L44" s="22"/>
      <c r="M44" s="43"/>
      <c r="N44" s="42"/>
      <c r="O44" s="42"/>
      <c r="P44" s="96"/>
      <c r="Q44" s="96"/>
      <c r="R44" s="96"/>
      <c r="S44" s="96"/>
    </row>
    <row r="45" spans="1:19" s="25" customFormat="1" ht="26.5" customHeight="1" x14ac:dyDescent="0.35">
      <c r="A45" s="22"/>
      <c r="B45" s="23"/>
      <c r="C45" s="4"/>
      <c r="D45" s="5"/>
      <c r="E45" s="5"/>
      <c r="F45" s="83" t="s">
        <v>27</v>
      </c>
      <c r="G45" s="6"/>
      <c r="H45" s="38"/>
      <c r="I45" s="7"/>
      <c r="J45" s="147">
        <v>99100000</v>
      </c>
      <c r="K45" s="24"/>
      <c r="L45" s="22"/>
      <c r="M45" s="107" t="s">
        <v>38</v>
      </c>
      <c r="N45" s="42"/>
      <c r="O45" s="42"/>
      <c r="P45" s="96"/>
      <c r="Q45" s="96"/>
      <c r="R45" s="96"/>
      <c r="S45" s="96"/>
    </row>
    <row r="46" spans="1:19" s="25" customFormat="1" ht="26.5" customHeight="1" x14ac:dyDescent="0.35">
      <c r="A46" s="22"/>
      <c r="B46" s="23"/>
      <c r="C46" s="4"/>
      <c r="D46" s="5"/>
      <c r="E46" s="5"/>
      <c r="F46" s="83" t="s">
        <v>42</v>
      </c>
      <c r="G46" s="6"/>
      <c r="H46" s="38"/>
      <c r="I46" s="7"/>
      <c r="J46" s="147">
        <v>109997946</v>
      </c>
      <c r="K46" s="24"/>
      <c r="L46" s="22"/>
      <c r="M46" s="107" t="s">
        <v>38</v>
      </c>
      <c r="N46" s="42"/>
      <c r="O46" s="94"/>
      <c r="P46" s="96"/>
      <c r="Q46" s="96"/>
      <c r="R46" s="96"/>
      <c r="S46" s="96"/>
    </row>
    <row r="47" spans="1:19" s="25" customFormat="1" ht="26.5" customHeight="1" thickBot="1" x14ac:dyDescent="0.4">
      <c r="A47" s="22"/>
      <c r="B47" s="23"/>
      <c r="C47" s="4"/>
      <c r="D47" s="5"/>
      <c r="E47" s="5"/>
      <c r="F47" s="148" t="s">
        <v>11</v>
      </c>
      <c r="G47" s="149"/>
      <c r="H47" s="150"/>
      <c r="I47" s="151"/>
      <c r="J47" s="152">
        <f>J46+J45+J44</f>
        <v>209097946</v>
      </c>
      <c r="K47" s="24"/>
      <c r="L47" s="22"/>
      <c r="M47" s="43"/>
      <c r="N47" s="65"/>
      <c r="O47" s="65"/>
      <c r="P47" s="108"/>
      <c r="Q47" s="96"/>
      <c r="R47" s="96"/>
      <c r="S47" s="96"/>
    </row>
    <row r="48" spans="1:19" s="25" customFormat="1" ht="18" thickBot="1" x14ac:dyDescent="0.45">
      <c r="A48" s="22"/>
      <c r="B48" s="23"/>
      <c r="C48" s="4"/>
      <c r="D48" s="5"/>
      <c r="E48" s="5"/>
      <c r="F48" s="84"/>
      <c r="G48" s="4"/>
      <c r="H48" s="39"/>
      <c r="I48" s="8"/>
      <c r="J48" s="9"/>
      <c r="K48" s="24"/>
      <c r="L48" s="22"/>
      <c r="P48" s="96"/>
      <c r="Q48" s="96"/>
      <c r="R48" s="96"/>
      <c r="S48" s="96"/>
    </row>
    <row r="49" spans="1:20" s="25" customFormat="1" ht="15" x14ac:dyDescent="0.35">
      <c r="A49" s="22"/>
      <c r="B49" s="23"/>
      <c r="C49" s="10"/>
      <c r="D49" s="165"/>
      <c r="E49" s="165"/>
      <c r="F49" s="165"/>
      <c r="G49" s="165"/>
      <c r="H49" s="165"/>
      <c r="I49" s="165"/>
      <c r="J49" s="166"/>
      <c r="K49" s="26"/>
      <c r="L49" s="22"/>
      <c r="P49" s="96"/>
      <c r="Q49" s="96"/>
      <c r="R49" s="96"/>
      <c r="S49" s="96"/>
    </row>
    <row r="50" spans="1:20" s="25" customFormat="1" ht="46.5" customHeight="1" x14ac:dyDescent="0.35">
      <c r="A50" s="22"/>
      <c r="B50" s="23"/>
      <c r="C50" s="156" t="s">
        <v>22</v>
      </c>
      <c r="D50" s="157"/>
      <c r="E50" s="157"/>
      <c r="F50" s="157"/>
      <c r="G50" s="164" t="s">
        <v>12</v>
      </c>
      <c r="H50" s="164"/>
      <c r="I50" s="164"/>
      <c r="J50" s="11" t="s">
        <v>13</v>
      </c>
      <c r="K50" s="27"/>
      <c r="L50" s="22"/>
      <c r="P50" s="96"/>
      <c r="Q50" s="96"/>
      <c r="R50" s="96"/>
      <c r="S50" s="96"/>
    </row>
    <row r="51" spans="1:20" s="25" customFormat="1" ht="48.75" customHeight="1" x14ac:dyDescent="0.35">
      <c r="A51" s="22"/>
      <c r="B51" s="23"/>
      <c r="C51" s="156" t="s">
        <v>24</v>
      </c>
      <c r="D51" s="157"/>
      <c r="E51" s="157"/>
      <c r="F51" s="157"/>
      <c r="G51" s="161" t="s">
        <v>14</v>
      </c>
      <c r="H51" s="161"/>
      <c r="I51" s="12" t="s">
        <v>15</v>
      </c>
      <c r="J51" s="95">
        <v>0.315</v>
      </c>
      <c r="K51" s="27"/>
      <c r="L51" s="22"/>
    </row>
    <row r="52" spans="1:20" s="25" customFormat="1" ht="30" customHeight="1" x14ac:dyDescent="0.35">
      <c r="A52" s="22"/>
      <c r="B52" s="23"/>
      <c r="C52" s="156" t="s">
        <v>23</v>
      </c>
      <c r="D52" s="157"/>
      <c r="E52" s="157"/>
      <c r="F52" s="157"/>
      <c r="G52" s="158" t="s">
        <v>16</v>
      </c>
      <c r="H52" s="159"/>
      <c r="I52" s="12" t="s">
        <v>17</v>
      </c>
      <c r="J52" s="95">
        <v>0.01</v>
      </c>
      <c r="K52" s="27"/>
      <c r="L52" s="22"/>
    </row>
    <row r="53" spans="1:20" s="28" customFormat="1" ht="58.5" customHeight="1" x14ac:dyDescent="0.35">
      <c r="A53" s="22"/>
      <c r="B53" s="23"/>
      <c r="C53" s="156" t="s">
        <v>43</v>
      </c>
      <c r="D53" s="157"/>
      <c r="E53" s="157"/>
      <c r="F53" s="157"/>
      <c r="G53" s="160" t="s">
        <v>18</v>
      </c>
      <c r="H53" s="161"/>
      <c r="I53" s="12" t="s">
        <v>19</v>
      </c>
      <c r="J53" s="95">
        <v>2.5000000000000001E-2</v>
      </c>
      <c r="K53" s="24"/>
      <c r="L53" s="22"/>
      <c r="O53" s="87"/>
      <c r="P53" s="87"/>
      <c r="Q53" s="88"/>
      <c r="R53" s="90"/>
      <c r="S53" s="88"/>
      <c r="T53" s="88"/>
    </row>
    <row r="54" spans="1:20" ht="96.65" customHeight="1" x14ac:dyDescent="0.35">
      <c r="A54" s="16"/>
      <c r="B54" s="17"/>
      <c r="C54" s="162" t="s">
        <v>37</v>
      </c>
      <c r="D54" s="163"/>
      <c r="E54" s="163"/>
      <c r="F54" s="163"/>
      <c r="G54" s="161" t="s">
        <v>20</v>
      </c>
      <c r="H54" s="161"/>
      <c r="I54" s="12" t="s">
        <v>21</v>
      </c>
      <c r="J54" s="13">
        <f>SUM(J51:J53)</f>
        <v>0.35000000000000003</v>
      </c>
      <c r="K54" s="18"/>
      <c r="L54" s="16"/>
      <c r="O54" s="89"/>
      <c r="P54" s="89"/>
      <c r="R54" s="91"/>
      <c r="S54" s="88"/>
      <c r="T54" s="88"/>
    </row>
    <row r="55" spans="1:20" ht="18" thickBot="1" x14ac:dyDescent="0.4">
      <c r="A55" s="16"/>
      <c r="B55" s="17"/>
      <c r="C55" s="15"/>
      <c r="D55" s="14"/>
      <c r="E55" s="14"/>
      <c r="F55" s="85"/>
      <c r="G55" s="154"/>
      <c r="H55" s="154"/>
      <c r="I55" s="154"/>
      <c r="J55" s="155"/>
      <c r="K55" s="18"/>
      <c r="L55" s="16"/>
      <c r="R55" s="89"/>
      <c r="S55" s="92"/>
      <c r="T55" s="92"/>
    </row>
    <row r="56" spans="1:20" ht="18" thickBot="1" x14ac:dyDescent="0.45">
      <c r="A56" s="16"/>
      <c r="B56" s="29"/>
      <c r="C56" s="30"/>
      <c r="D56" s="30"/>
      <c r="E56" s="30"/>
      <c r="F56" s="86"/>
      <c r="G56" s="30"/>
      <c r="H56" s="40"/>
      <c r="I56" s="30"/>
      <c r="J56" s="30"/>
      <c r="K56" s="31"/>
      <c r="L56" s="16"/>
      <c r="S56" s="92"/>
    </row>
    <row r="57" spans="1:20" ht="18" thickTop="1" x14ac:dyDescent="0.4">
      <c r="A57" s="16"/>
      <c r="B57" s="16"/>
      <c r="C57" s="16"/>
      <c r="D57" s="16"/>
      <c r="E57" s="16"/>
      <c r="G57" s="16"/>
      <c r="H57" s="35"/>
      <c r="I57" s="16"/>
      <c r="J57" s="16"/>
      <c r="K57" s="16"/>
      <c r="L57" s="16"/>
    </row>
  </sheetData>
  <sheetProtection algorithmName="SHA-512" hashValue="kBxheRsR4pftiqjYvJwp67s+2hep4T1fZd3gs9FLUQ0b0QLGhUIDDEwlXBd1mZWwc5IH3rXzWcGkHNobbypkpQ==" saltValue="pegpp9KrGNihmAMT3PCygA==" spinCount="100000" sheet="1" objects="1" scenarios="1" selectLockedCells="1"/>
  <mergeCells count="18">
    <mergeCell ref="G55:J55"/>
    <mergeCell ref="C52:F52"/>
    <mergeCell ref="G52:H52"/>
    <mergeCell ref="C53:F53"/>
    <mergeCell ref="G53:H53"/>
    <mergeCell ref="C54:F54"/>
    <mergeCell ref="G54:H54"/>
    <mergeCell ref="D49:J49"/>
    <mergeCell ref="C50:F50"/>
    <mergeCell ref="G50:I50"/>
    <mergeCell ref="C51:F51"/>
    <mergeCell ref="G51:H51"/>
    <mergeCell ref="F8:I8"/>
    <mergeCell ref="B2:K2"/>
    <mergeCell ref="B3:K3"/>
    <mergeCell ref="B4:K4"/>
    <mergeCell ref="B5:K5"/>
    <mergeCell ref="B6:K6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1763FC-B79B-44AF-B7EC-578A524A6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9d85dbaf-23eb-4e57-a637-93dcacc8b1a1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a6cb9e4b-f1d1-4245-83ec-6cad768d53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PRESUPUESTO OFICIAL (Proponent)</vt:lpstr>
      <vt:lpstr>'PRESUPUESTO OFICIAL (Entidad)'!Área_de_impresión</vt:lpstr>
      <vt:lpstr>'PRESUPUESTO OFICIAL (Proponent)'!Área_de_impresión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2020-02-14T16:18:13Z</cp:lastPrinted>
  <dcterms:created xsi:type="dcterms:W3CDTF">2006-06-27T16:47:25Z</dcterms:created>
  <dcterms:modified xsi:type="dcterms:W3CDTF">2024-10-01T21:52:31Z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