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Z:\Licitaciones 2024\0.1 ACTIVAS\553.1.220.02-17.13-562-202-GOBERNACIÓN VALLE DEL CAUCA-JHONATAN LASSO-ANGIE LONDOÑO\PROPUESTA EYL\"/>
    </mc:Choice>
  </mc:AlternateContent>
  <xr:revisionPtr revIDLastSave="0" documentId="13_ncr:1_{FAC7FA63-0803-43AF-8823-D26C9B1435CB}" xr6:coauthVersionLast="47" xr6:coauthVersionMax="47" xr10:uidLastSave="{00000000-0000-0000-0000-000000000000}"/>
  <bookViews>
    <workbookView xWindow="-24120" yWindow="-3375" windowWidth="24240" windowHeight="13020" activeTab="1" xr2:uid="{00000000-000D-0000-FFFF-FFFF00000000}"/>
  </bookViews>
  <sheets>
    <sheet name="GRUPO 10" sheetId="10" r:id="rId1"/>
    <sheet name="GRUPO 15" sheetId="1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5" l="1"/>
  <c r="C31" i="15"/>
  <c r="N32" i="10"/>
  <c r="N33" i="10"/>
  <c r="N19" i="10"/>
  <c r="N18" i="10"/>
  <c r="N17" i="10"/>
  <c r="N16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21" i="10"/>
  <c r="C45" i="10" l="1"/>
  <c r="L25" i="15"/>
  <c r="M25" i="15" s="1"/>
  <c r="L24" i="15"/>
  <c r="M24" i="15" s="1"/>
  <c r="L23" i="15"/>
  <c r="M23" i="15" s="1"/>
  <c r="L22" i="15"/>
  <c r="M22" i="15" s="1"/>
  <c r="L21" i="15"/>
  <c r="M21" i="15" s="1"/>
  <c r="L20" i="15"/>
  <c r="M20" i="15" s="1"/>
  <c r="M37" i="10"/>
  <c r="M36" i="10"/>
  <c r="M35" i="10"/>
  <c r="M34" i="10"/>
  <c r="M33" i="10"/>
  <c r="O33" i="10" s="1"/>
  <c r="M32" i="10"/>
  <c r="O32" i="10" s="1"/>
  <c r="M31" i="10"/>
  <c r="M30" i="10"/>
  <c r="M29" i="10"/>
  <c r="M28" i="10"/>
  <c r="M27" i="10"/>
  <c r="M26" i="10"/>
  <c r="M25" i="10"/>
  <c r="M24" i="10"/>
  <c r="M23" i="10"/>
  <c r="M22" i="10"/>
  <c r="M21" i="10"/>
  <c r="M19" i="10"/>
  <c r="O19" i="10" s="1"/>
  <c r="M18" i="10"/>
  <c r="O18" i="10" s="1"/>
  <c r="M17" i="10"/>
  <c r="O17" i="10" s="1"/>
  <c r="M16" i="10"/>
  <c r="O37" i="10" l="1"/>
  <c r="N37" i="10"/>
  <c r="O36" i="10"/>
  <c r="N36" i="10"/>
  <c r="O35" i="10"/>
  <c r="N35" i="10"/>
  <c r="O34" i="10"/>
  <c r="N34" i="10"/>
  <c r="O31" i="10"/>
  <c r="N31" i="10"/>
  <c r="O30" i="10"/>
  <c r="N30" i="10"/>
  <c r="O29" i="10"/>
  <c r="N29" i="10"/>
  <c r="O28" i="10"/>
  <c r="N28" i="10"/>
  <c r="O27" i="10"/>
  <c r="N27" i="10"/>
  <c r="O26" i="10"/>
  <c r="N26" i="10"/>
  <c r="O25" i="10"/>
  <c r="N25" i="10"/>
  <c r="O24" i="10"/>
  <c r="N24" i="10"/>
  <c r="O23" i="10"/>
  <c r="N23" i="10"/>
  <c r="O22" i="10"/>
  <c r="N22" i="10"/>
  <c r="O21" i="10"/>
  <c r="N21" i="10"/>
  <c r="O16" i="10"/>
  <c r="L18" i="15"/>
  <c r="C47" i="10" l="1"/>
  <c r="C46" i="10"/>
  <c r="O38" i="10"/>
  <c r="M18" i="15"/>
  <c r="C33" i="15" s="1"/>
</calcChain>
</file>

<file path=xl/sharedStrings.xml><?xml version="1.0" encoding="utf-8"?>
<sst xmlns="http://schemas.openxmlformats.org/spreadsheetml/2006/main" count="163" uniqueCount="92">
  <si>
    <t>No.</t>
  </si>
  <si>
    <t>CODIGO DEL EQUIPO</t>
  </si>
  <si>
    <t>NOMBRE DEL EQUIPO</t>
  </si>
  <si>
    <t>MARCA / FABRICANTE</t>
  </si>
  <si>
    <t>MODELO</t>
  </si>
  <si>
    <t>SERIE</t>
  </si>
  <si>
    <t>OBSERVACIONES</t>
  </si>
  <si>
    <t>MANTENIMIENTO</t>
  </si>
  <si>
    <t>Valor Unitario</t>
  </si>
  <si>
    <t>IVA</t>
  </si>
  <si>
    <t>Valor Total</t>
  </si>
  <si>
    <t>ESTUDIO DE MERCADO</t>
  </si>
  <si>
    <t>X</t>
  </si>
  <si>
    <t>ACTIVIDADES DE MANTENIMIENTO</t>
  </si>
  <si>
    <t>ACTIVIDADES DE CALIFICACIÓN</t>
  </si>
  <si>
    <t>-</t>
  </si>
  <si>
    <t>THERMO SCIENTIFIC</t>
  </si>
  <si>
    <t>VERIFICACION</t>
  </si>
  <si>
    <t xml:space="preserve">TERMOCICLADOR </t>
  </si>
  <si>
    <t>ITEM</t>
  </si>
  <si>
    <t>DESCRIPICION</t>
  </si>
  <si>
    <t>CANTIDAD</t>
  </si>
  <si>
    <t>Unidad</t>
  </si>
  <si>
    <t>AA-028</t>
  </si>
  <si>
    <t>PURIFICADOR DE AGUA</t>
  </si>
  <si>
    <t>Smart 2 Pure Water</t>
  </si>
  <si>
    <t>RC-070</t>
  </si>
  <si>
    <t>SMART 2 PURE</t>
  </si>
  <si>
    <t>1321732000032-</t>
  </si>
  <si>
    <t>AFA-060</t>
  </si>
  <si>
    <t>SMART2PURE12UV / 50129890</t>
  </si>
  <si>
    <t>MB-069</t>
  </si>
  <si>
    <t>Smart 2 Pure Water UV/UF 16LPH</t>
  </si>
  <si>
    <t>D502113 - PREFILTRO 1 micra BARNSTEAD</t>
  </si>
  <si>
    <t>D502114 - CARTUCHO MPS BARNSTEAD</t>
  </si>
  <si>
    <t>D502115 - FILTRO DE CARBÓN EXTRUIDO
PURIFICADOR SMRAT2PURE 16 THERMO SCIENTIFIC</t>
  </si>
  <si>
    <t>50157608 - CARTUCHO DE RESERVA DE OSMOSIS INVERSA PARA
PURIFICADOR SMRAT2PURE 16 THERMO SCIENTIFIC</t>
  </si>
  <si>
    <t>09.1020 - CARTUCHO DE RESINA ULTRAPURE THERMO SCIENTIFIC
Mantenga sus sistemas de purificación de agua Thermo Scientific ™
Barnstead ™ con cartuchos de reemplazo Thermo Scientific ™ Barnstead ™.</t>
  </si>
  <si>
    <t>50157375 - FILTRO ESTERIL DE 0,1 UM PARA SISTEMA SMART2PURE
16 THERMO SCIENTIFIC</t>
  </si>
  <si>
    <t>09.1003 - FILTRO ESTERIL DE 0.2 UM THERMO SCIENTIFIC
Reduzca las bacterias utilizando el filtro Thermo Scientific de 0.2μm. Para el
uso con los sistemas de purificación de agua Barnstead.</t>
  </si>
  <si>
    <t>06.5002 - ABSORBENTE DE CO2 CON FILTRO ESTERILIZADO DE 2 um
THERMO SCIENTIFIC
Para uso con tanque de almacenamiento de 30 - 100 litros</t>
  </si>
  <si>
    <t>CMX25 - JERINGA Y SOLUCION DE LIMPIEZA THERMO SCIENTIFIC</t>
  </si>
  <si>
    <t>1000016-A - FILTRO CARBON ACTIVADO PARA EL SISTEMA DE PREFILTRADO NACIONAL</t>
  </si>
  <si>
    <t>1000016-B - FILTRO DE POLIPROPILENO DE 5 MICRAS
FILTRO DE POLIPROPILENO DE 5 MICRAS PARA EL SISTEMA DE
PREFILTRADO</t>
  </si>
  <si>
    <t>09.2003 - MEMBRANA OSMOSIS INVERSA CON PRETRATAMIENTO 3 L/h
THERMO SCIENTIFIC
CONSUMIBLE EXCLUSIVO PARA SMART2PURE 3L/H</t>
  </si>
  <si>
    <t>22.0091 - FILTRO DE VENTILACIÓN ESTERILIZADO PARA EL TANQUE 3L
Y 6L</t>
  </si>
  <si>
    <t>22.0040 - Quartz Sleeve</t>
  </si>
  <si>
    <t>09.2012 - MEMBRANA DE OI 12 L/H CON PRETRATAMIENTO
INTEGRADO THERMO SCIENTIFIC</t>
  </si>
  <si>
    <t>Kit</t>
  </si>
  <si>
    <t>VI-004</t>
  </si>
  <si>
    <t>APPLIED BIOSYSTEMS</t>
  </si>
  <si>
    <t>7500FAST DX</t>
  </si>
  <si>
    <t>Kit, PM 75300/7500/7500 FAST
Ref: 4410737</t>
  </si>
  <si>
    <t>11732088 - SuperScript III Platinum One-Step qRT-PCR</t>
  </si>
  <si>
    <t>4358293 - TIRA DE TUBO DE 0.1 ML APPLIED BIOSYSTEM</t>
  </si>
  <si>
    <t>4323032 - TAPA OPTICA MICROAMP 8 TAPAS X 300 TIRAS
APPLIED BIOSYSTEM</t>
  </si>
  <si>
    <t>4306737 - MicroAmp® Optical 96-Well Reaction Plate with
Barcode</t>
  </si>
  <si>
    <t>4311971 - MICROAMP FILM DE ADHESIVO OPTICO
APPLIED BIOSYSTEMS</t>
  </si>
  <si>
    <t>OFERTA ECONOMICA</t>
  </si>
  <si>
    <t>Señores;</t>
  </si>
  <si>
    <t>SECRETARIA DEPARTAMENTAL DE SALUD</t>
  </si>
  <si>
    <t>GOBERNACIÓN DEL VALLE DEL CAUCA</t>
  </si>
  <si>
    <t>SANTIAGO DE CALI</t>
  </si>
  <si>
    <t>Grupo :</t>
  </si>
  <si>
    <t>VALOR ANTES DE IVA (SI APLICA)</t>
  </si>
  <si>
    <t>VALOR IVA (SI APLICA)</t>
  </si>
  <si>
    <t>VALOR TOTAL IVA INCLUIDO (SI APLICA)</t>
  </si>
  <si>
    <t>Nombre del proponente:</t>
  </si>
  <si>
    <t>Identificación / NIT</t>
  </si>
  <si>
    <t>Dirección</t>
  </si>
  <si>
    <t>Tel / Celular</t>
  </si>
  <si>
    <t>Firma:</t>
  </si>
  <si>
    <t>ANEXO Nº 5</t>
  </si>
  <si>
    <t>Limpieza interna y externa, revisión de fugas y fracturas de los componentes, chequeo de circuitos internos, detectar el estado y funcionamiento del pack, revisión de electroválvulas, tubo capilar y regulador de presión, Cambio de filtros y consumibles de acuerdo a lo solicitado en este grupo.</t>
  </si>
  <si>
    <t>Calificación para equipos de agua, servicio de verificación del sensor de resistividad para sistema de purificación de agua. Verificación de la conductividad del agua producida.</t>
  </si>
  <si>
    <t>Verificación inicial del equipo
•	Limpieza de tarjetas electrónicas
•	Desensamble del equipo
•	Verificación y alineación de heated cover cámara CCD
•	Verificación de voltajes de alimentación y estado de fusibles</t>
  </si>
  <si>
    <t>Pruebas de desempeño y temperatura
•	Ajuste con placas espectrales del equipo
•	Validación de desempeño con plato (RNase P)</t>
  </si>
  <si>
    <t>valor total unitario antes de IVA</t>
  </si>
  <si>
    <t>IVA unitario</t>
  </si>
  <si>
    <t>IVA total unitario</t>
  </si>
  <si>
    <t>50133980 - MEMBRANA DE ULTRFILTRACIÓN PARA PURIFICADOR DE
AGUA MARCA THERMO SCIENTIFIC</t>
  </si>
  <si>
    <t>09.1002 - REPUESTO LÁMPARA UV THERMO SCIENTIFIC
REPUESTO EXCLUSIVO SMART2PURE UV - UV/UF Y MICROPURE</t>
  </si>
  <si>
    <t>Proceso de contratación 1.220.02-17.13-562-2024</t>
  </si>
  <si>
    <t>Ciudad y fecha: 3 de octubre, Itagüí</t>
  </si>
  <si>
    <t>VALOR DE LA PROPUESTA IVA INCLUIDO ES (EN LETRAS Y NUMEROS): Ciento once millones trescientos ventiocho mil setenta pesos</t>
  </si>
  <si>
    <t>EQUIPOS Y LABORATORIO DE COLOMBIA S.A.S</t>
  </si>
  <si>
    <t>900355024-5</t>
  </si>
  <si>
    <t>604 4480388</t>
  </si>
  <si>
    <t>Ciudad y fecha: 3 DE OCTUBRE DE 2024, ITAGÜÍ</t>
  </si>
  <si>
    <t>VALOR DE LA PROPUESTA IVA INCLUIDO ES (EN LETRAS Y NUMEROS): Ciento cincuenta y seis millones quinientos treinta mil doscientos veinte pesos</t>
  </si>
  <si>
    <t>CARRERA 57#74-04, BODEGA 117. POLÍGONO INDUSTRIAL</t>
  </si>
  <si>
    <t>CARRERA 57#74-04, BODEGA 117- POLÍGONO 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</si>
</sst>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name val="Calibri"/>
      <family val="2"/>
    </font>
    <font>
      <b/>
      <sz val="11"/>
      <color rgb="FF000000"/>
      <name val="Calibri"/>
      <family val="2"/>
      <scheme val="minor"/>
    </font>
    <font>
      <sz val="8"/>
      <color rgb="FF000000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</cellStyleXfs>
  <cellXfs count="79">
    <xf numFmtId="0" fontId="0" fillId="0" borderId="0" xfId="0"/>
    <xf numFmtId="0" fontId="2" fillId="0" borderId="0" xfId="2"/>
    <xf numFmtId="0" fontId="4" fillId="0" borderId="2" xfId="2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2" applyFont="1" applyBorder="1" applyAlignment="1">
      <alignment wrapText="1"/>
    </xf>
    <xf numFmtId="44" fontId="6" fillId="0" borderId="2" xfId="1" applyFont="1" applyBorder="1" applyAlignment="1">
      <alignment horizontal="center" vertical="center"/>
    </xf>
    <xf numFmtId="44" fontId="6" fillId="0" borderId="2" xfId="0" applyNumberFormat="1" applyFont="1" applyBorder="1" applyAlignment="1">
      <alignment horizontal="center" vertical="center"/>
    </xf>
    <xf numFmtId="44" fontId="6" fillId="0" borderId="6" xfId="0" applyNumberFormat="1" applyFont="1" applyBorder="1" applyAlignment="1">
      <alignment horizontal="center" vertical="center"/>
    </xf>
    <xf numFmtId="44" fontId="6" fillId="0" borderId="6" xfId="1" applyFont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44" fontId="6" fillId="0" borderId="1" xfId="1" applyFont="1" applyBorder="1" applyAlignment="1">
      <alignment horizontal="center" vertical="center"/>
    </xf>
    <xf numFmtId="0" fontId="2" fillId="0" borderId="1" xfId="3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 wrapText="1"/>
    </xf>
    <xf numFmtId="0" fontId="4" fillId="0" borderId="2" xfId="2" applyFont="1" applyBorder="1" applyAlignment="1">
      <alignment horizontal="left" vertical="center" wrapText="1"/>
    </xf>
    <xf numFmtId="0" fontId="4" fillId="0" borderId="7" xfId="2" applyFont="1" applyBorder="1" applyAlignment="1">
      <alignment horizontal="left" vertical="center" wrapText="1"/>
    </xf>
    <xf numFmtId="0" fontId="5" fillId="0" borderId="2" xfId="2" applyFont="1" applyBorder="1"/>
    <xf numFmtId="0" fontId="4" fillId="0" borderId="2" xfId="2" applyFont="1" applyBorder="1"/>
    <xf numFmtId="0" fontId="5" fillId="0" borderId="7" xfId="2" applyFont="1" applyBorder="1" applyAlignment="1">
      <alignment horizontal="right" wrapText="1"/>
    </xf>
    <xf numFmtId="44" fontId="1" fillId="0" borderId="1" xfId="1" applyFont="1" applyBorder="1" applyAlignment="1">
      <alignment horizontal="center" vertical="center" wrapText="1"/>
    </xf>
    <xf numFmtId="44" fontId="6" fillId="0" borderId="3" xfId="0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1" fontId="5" fillId="0" borderId="7" xfId="2" applyNumberFormat="1" applyFont="1" applyBorder="1" applyAlignment="1">
      <alignment horizontal="right" wrapText="1"/>
    </xf>
    <xf numFmtId="0" fontId="4" fillId="0" borderId="1" xfId="2" applyFont="1" applyBorder="1"/>
    <xf numFmtId="0" fontId="5" fillId="0" borderId="3" xfId="2" applyFont="1" applyBorder="1"/>
    <xf numFmtId="0" fontId="9" fillId="0" borderId="2" xfId="2" applyFont="1" applyBorder="1" applyAlignment="1">
      <alignment vertical="center" wrapText="1"/>
    </xf>
    <xf numFmtId="0" fontId="9" fillId="0" borderId="7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11" fillId="0" borderId="0" xfId="0" applyFont="1" applyAlignment="1" applyProtection="1">
      <alignment horizontal="justify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13" fillId="0" borderId="0" xfId="0" applyFont="1" applyAlignment="1">
      <alignment vertical="center"/>
    </xf>
    <xf numFmtId="0" fontId="10" fillId="0" borderId="0" xfId="0" applyFont="1" applyAlignment="1" applyProtection="1">
      <alignment horizontal="center" vertical="center"/>
      <protection locked="0"/>
    </xf>
    <xf numFmtId="164" fontId="8" fillId="2" borderId="0" xfId="2" applyNumberFormat="1" applyFont="1" applyFill="1"/>
    <xf numFmtId="0" fontId="2" fillId="0" borderId="0" xfId="2" applyAlignment="1">
      <alignment horizontal="center" vertical="center"/>
    </xf>
    <xf numFmtId="0" fontId="2" fillId="0" borderId="0" xfId="2" applyAlignment="1">
      <alignment horizontal="center" vertical="center" wrapText="1"/>
    </xf>
    <xf numFmtId="3" fontId="0" fillId="0" borderId="0" xfId="0" applyNumberFormat="1"/>
    <xf numFmtId="44" fontId="1" fillId="0" borderId="1" xfId="1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/>
    </xf>
    <xf numFmtId="0" fontId="5" fillId="0" borderId="7" xfId="2" applyFont="1" applyBorder="1" applyAlignment="1">
      <alignment horizontal="center" wrapText="1"/>
    </xf>
    <xf numFmtId="0" fontId="7" fillId="0" borderId="8" xfId="2" applyFont="1" applyBorder="1"/>
    <xf numFmtId="0" fontId="7" fillId="0" borderId="5" xfId="2" applyFont="1" applyBorder="1"/>
    <xf numFmtId="0" fontId="5" fillId="0" borderId="7" xfId="2" applyFont="1" applyBorder="1" applyAlignment="1">
      <alignment horizontal="center"/>
    </xf>
    <xf numFmtId="0" fontId="5" fillId="0" borderId="7" xfId="2" applyFont="1" applyBorder="1" applyAlignment="1">
      <alignment horizontal="center" vertical="center" wrapText="1"/>
    </xf>
    <xf numFmtId="0" fontId="7" fillId="0" borderId="8" xfId="2" applyFont="1" applyBorder="1" applyAlignment="1">
      <alignment vertical="center"/>
    </xf>
    <xf numFmtId="0" fontId="7" fillId="0" borderId="5" xfId="2" applyFont="1" applyBorder="1" applyAlignment="1">
      <alignment vertical="center"/>
    </xf>
    <xf numFmtId="0" fontId="10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3" fillId="0" borderId="1" xfId="0" applyFont="1" applyBorder="1" applyAlignment="1">
      <alignment horizontal="center" vertical="center"/>
    </xf>
    <xf numFmtId="0" fontId="4" fillId="0" borderId="7" xfId="2" applyFont="1" applyBorder="1" applyAlignment="1">
      <alignment horizontal="center"/>
    </xf>
    <xf numFmtId="0" fontId="4" fillId="0" borderId="7" xfId="2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3" xfId="0" applyFont="1" applyBorder="1" applyAlignment="1" applyProtection="1">
      <alignment horizontal="center" vertical="center"/>
      <protection locked="0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16" xfId="0" applyFont="1" applyBorder="1" applyAlignment="1">
      <alignment horizontal="left" vertical="center"/>
    </xf>
    <xf numFmtId="0" fontId="13" fillId="0" borderId="22" xfId="0" applyFont="1" applyBorder="1" applyAlignment="1">
      <alignment horizontal="left" vertical="center"/>
    </xf>
    <xf numFmtId="0" fontId="13" fillId="0" borderId="22" xfId="0" applyFont="1" applyBorder="1" applyAlignment="1" applyProtection="1">
      <alignment horizontal="center" vertical="center"/>
      <protection locked="0"/>
    </xf>
    <xf numFmtId="0" fontId="2" fillId="0" borderId="1" xfId="2" applyBorder="1" applyAlignment="1">
      <alignment horizontal="center" vertical="center"/>
    </xf>
    <xf numFmtId="0" fontId="2" fillId="0" borderId="1" xfId="2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/>
    </xf>
    <xf numFmtId="3" fontId="0" fillId="0" borderId="16" xfId="1" applyNumberFormat="1" applyFont="1" applyBorder="1" applyAlignment="1" applyProtection="1">
      <alignment horizontal="center" vertical="center"/>
    </xf>
    <xf numFmtId="0" fontId="0" fillId="0" borderId="18" xfId="1" applyNumberFormat="1" applyFont="1" applyBorder="1" applyAlignment="1" applyProtection="1">
      <alignment horizontal="center" vertical="center"/>
    </xf>
    <xf numFmtId="0" fontId="13" fillId="0" borderId="9" xfId="0" applyFont="1" applyBorder="1" applyAlignment="1">
      <alignment horizontal="left" vertical="center"/>
    </xf>
    <xf numFmtId="3" fontId="0" fillId="0" borderId="11" xfId="1" applyNumberFormat="1" applyFont="1" applyBorder="1" applyAlignment="1" applyProtection="1">
      <alignment horizontal="center" vertical="center"/>
    </xf>
    <xf numFmtId="0" fontId="0" fillId="0" borderId="10" xfId="1" applyNumberFormat="1" applyFont="1" applyBorder="1" applyAlignment="1" applyProtection="1">
      <alignment horizontal="center" vertical="center"/>
    </xf>
    <xf numFmtId="0" fontId="13" fillId="0" borderId="19" xfId="0" applyFont="1" applyBorder="1" applyAlignment="1">
      <alignment horizontal="left" vertical="center"/>
    </xf>
    <xf numFmtId="0" fontId="9" fillId="0" borderId="7" xfId="2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3" xr:uid="{00000000-0005-0000-0000-000003000000}"/>
    <cellStyle name="Normal 3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114300</xdr:colOff>
      <xdr:row>54</xdr:row>
      <xdr:rowOff>180975</xdr:rowOff>
    </xdr:from>
    <xdr:to>
      <xdr:col>6</xdr:col>
      <xdr:colOff>76200</xdr:colOff>
      <xdr:row>54</xdr:row>
      <xdr:rowOff>723328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D57640-1DC0-8C33-B457-C4BF1948E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4650" y="18621375"/>
          <a:ext cx="2971800" cy="5423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419100</xdr:colOff>
      <xdr:row>40</xdr:row>
      <xdr:rowOff>76200</xdr:rowOff>
    </xdr:from>
    <xdr:to>
      <xdr:col>3</xdr:col>
      <xdr:colOff>428625</xdr:colOff>
      <xdr:row>40</xdr:row>
      <xdr:rowOff>618553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EF5F54C-FF76-4544-9FF6-61C063C99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7850" y="11153775"/>
          <a:ext cx="2971800" cy="5423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O992"/>
  <sheetViews>
    <sheetView topLeftCell="A10" workbookViewId="0">
      <selection activeCell="C47" sqref="C47:G47"/>
    </sheetView>
  </sheetViews>
  <sheetFormatPr baseColWidth="10" defaultColWidth="14.42578125" defaultRowHeight="15" customHeight="1" x14ac:dyDescent="0.25"/>
  <cols>
    <col min="1" max="1" width="10.7109375" style="1" customWidth="1"/>
    <col min="2" max="2" width="20.5703125" style="1" customWidth="1"/>
    <col min="3" max="3" width="10.7109375" style="1" customWidth="1"/>
    <col min="4" max="4" width="16.5703125" style="1" customWidth="1"/>
    <col min="5" max="5" width="14.85546875" style="1" customWidth="1"/>
    <col min="6" max="6" width="13.7109375" style="1" customWidth="1"/>
    <col min="7" max="7" width="16.7109375" style="1" bestFit="1" customWidth="1"/>
    <col min="8" max="8" width="18.5703125" style="1" hidden="1" customWidth="1"/>
    <col min="9" max="9" width="16.5703125" style="1" hidden="1" customWidth="1"/>
    <col min="10" max="10" width="13.85546875" style="1" hidden="1" customWidth="1"/>
    <col min="11" max="12" width="14" style="1" customWidth="1"/>
    <col min="13" max="14" width="14.42578125" style="1" customWidth="1"/>
    <col min="15" max="15" width="16.7109375" style="1" bestFit="1" customWidth="1"/>
    <col min="16" max="28" width="10.7109375" style="1" customWidth="1"/>
    <col min="29" max="16384" width="14.42578125" style="1"/>
  </cols>
  <sheetData>
    <row r="1" spans="2:15" ht="15" customHeight="1" x14ac:dyDescent="0.25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2:15" ht="15" customHeight="1" x14ac:dyDescent="0.25">
      <c r="B2" s="49" t="s">
        <v>72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35"/>
    </row>
    <row r="3" spans="2:15" ht="15" customHeight="1" x14ac:dyDescent="0.25">
      <c r="B3" s="49" t="s">
        <v>58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35"/>
    </row>
    <row r="4" spans="2:15" ht="15" customHeight="1" x14ac:dyDescent="0.25">
      <c r="B4" s="50" t="s">
        <v>83</v>
      </c>
      <c r="C4" s="5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2:15" ht="15" customHeight="1" x14ac:dyDescent="0.25">
      <c r="B5" s="31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2:15" ht="15" customHeight="1" x14ac:dyDescent="0.25">
      <c r="B6" s="50" t="s">
        <v>59</v>
      </c>
      <c r="C6" s="5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</row>
    <row r="7" spans="2:15" ht="15" customHeight="1" x14ac:dyDescent="0.25">
      <c r="B7" s="51" t="s">
        <v>60</v>
      </c>
      <c r="C7" s="51"/>
      <c r="D7" s="51"/>
      <c r="E7" s="51"/>
      <c r="F7" s="51"/>
      <c r="G7" s="51"/>
      <c r="H7" s="51"/>
      <c r="I7" s="51"/>
      <c r="J7" s="51"/>
      <c r="K7" s="30"/>
      <c r="L7" s="30"/>
      <c r="M7" s="30"/>
      <c r="N7" s="30"/>
    </row>
    <row r="8" spans="2:15" ht="15" customHeight="1" x14ac:dyDescent="0.25">
      <c r="B8" s="51" t="s">
        <v>61</v>
      </c>
      <c r="C8" s="51"/>
      <c r="D8" s="51"/>
      <c r="E8" s="51"/>
      <c r="F8" s="51"/>
      <c r="G8" s="51"/>
      <c r="H8" s="51"/>
      <c r="I8" s="51"/>
      <c r="J8" s="51"/>
      <c r="K8" s="30"/>
      <c r="L8" s="30"/>
      <c r="M8" s="30"/>
      <c r="N8" s="30"/>
    </row>
    <row r="9" spans="2:15" ht="15" customHeight="1" x14ac:dyDescent="0.25">
      <c r="B9" s="51" t="s">
        <v>62</v>
      </c>
      <c r="C9" s="51"/>
      <c r="D9" s="51"/>
      <c r="E9" s="51"/>
      <c r="F9" s="51"/>
      <c r="G9" s="51"/>
      <c r="H9" s="51"/>
      <c r="I9" s="51"/>
      <c r="J9" s="51"/>
      <c r="K9" s="30"/>
      <c r="L9" s="30"/>
      <c r="M9" s="30"/>
      <c r="N9" s="30"/>
    </row>
    <row r="10" spans="2:15" ht="15" customHeight="1" x14ac:dyDescent="0.25">
      <c r="B10" s="32"/>
      <c r="C10" s="32"/>
      <c r="D10" s="32"/>
      <c r="E10" s="32"/>
      <c r="F10" s="32"/>
      <c r="G10" s="32"/>
      <c r="H10" s="32"/>
      <c r="I10" s="32"/>
      <c r="J10" s="32"/>
      <c r="K10" s="30"/>
      <c r="L10" s="30"/>
      <c r="M10" s="30"/>
      <c r="N10" s="30"/>
    </row>
    <row r="11" spans="2:15" ht="15" customHeight="1" x14ac:dyDescent="0.25">
      <c r="B11" s="33" t="s">
        <v>82</v>
      </c>
      <c r="C11" s="32"/>
      <c r="D11" s="32"/>
      <c r="E11" s="32"/>
      <c r="F11" s="32"/>
      <c r="G11" s="32"/>
      <c r="H11" s="32"/>
      <c r="I11" s="32"/>
      <c r="J11" s="32"/>
      <c r="K11" s="30"/>
      <c r="L11" s="30"/>
      <c r="M11" s="30"/>
      <c r="N11" s="30"/>
    </row>
    <row r="13" spans="2:15" ht="15" customHeight="1" x14ac:dyDescent="0.25">
      <c r="B13" s="1" t="s">
        <v>63</v>
      </c>
    </row>
    <row r="14" spans="2:15" ht="15" customHeight="1" x14ac:dyDescent="0.25">
      <c r="K14" s="52"/>
      <c r="L14" s="52"/>
      <c r="M14" s="52"/>
      <c r="N14" s="52"/>
      <c r="O14" s="52"/>
    </row>
    <row r="15" spans="2:15" ht="38.25" x14ac:dyDescent="0.25">
      <c r="B15" s="13" t="s">
        <v>0</v>
      </c>
      <c r="C15" s="16" t="s">
        <v>1</v>
      </c>
      <c r="D15" s="16" t="s">
        <v>2</v>
      </c>
      <c r="E15" s="16" t="s">
        <v>3</v>
      </c>
      <c r="F15" s="16" t="s">
        <v>4</v>
      </c>
      <c r="G15" s="17" t="s">
        <v>5</v>
      </c>
      <c r="H15" s="2" t="s">
        <v>6</v>
      </c>
      <c r="I15" s="2" t="s">
        <v>7</v>
      </c>
      <c r="J15" s="2" t="s">
        <v>17</v>
      </c>
      <c r="K15" s="3" t="s">
        <v>8</v>
      </c>
      <c r="L15" s="4" t="s">
        <v>77</v>
      </c>
      <c r="M15" s="4" t="s">
        <v>78</v>
      </c>
      <c r="N15" s="4" t="s">
        <v>79</v>
      </c>
      <c r="O15" s="5" t="s">
        <v>11</v>
      </c>
    </row>
    <row r="16" spans="2:15" ht="30" x14ac:dyDescent="0.25">
      <c r="B16" s="13">
        <v>1</v>
      </c>
      <c r="C16" s="6" t="s">
        <v>23</v>
      </c>
      <c r="D16" s="6" t="s">
        <v>24</v>
      </c>
      <c r="E16" s="6" t="s">
        <v>16</v>
      </c>
      <c r="F16" s="6" t="s">
        <v>25</v>
      </c>
      <c r="G16" s="20">
        <v>41790086</v>
      </c>
      <c r="H16" s="6"/>
      <c r="I16" s="18" t="s">
        <v>12</v>
      </c>
      <c r="J16" s="18" t="s">
        <v>12</v>
      </c>
      <c r="K16" s="40">
        <v>473000</v>
      </c>
      <c r="L16" s="21">
        <v>473000</v>
      </c>
      <c r="M16" s="7">
        <f>(K16*19%)</f>
        <v>89870</v>
      </c>
      <c r="N16" s="7">
        <f>(L16*19%)</f>
        <v>89870</v>
      </c>
      <c r="O16" s="22">
        <f>+K16+M16</f>
        <v>562870</v>
      </c>
    </row>
    <row r="17" spans="2:15" ht="30" x14ac:dyDescent="0.25">
      <c r="B17" s="13">
        <v>2</v>
      </c>
      <c r="C17" s="6" t="s">
        <v>26</v>
      </c>
      <c r="D17" s="6" t="s">
        <v>24</v>
      </c>
      <c r="E17" s="6" t="s">
        <v>16</v>
      </c>
      <c r="F17" s="6" t="s">
        <v>27</v>
      </c>
      <c r="G17" s="20" t="s">
        <v>28</v>
      </c>
      <c r="H17" s="6"/>
      <c r="I17" s="18" t="s">
        <v>12</v>
      </c>
      <c r="J17" s="18" t="s">
        <v>12</v>
      </c>
      <c r="K17" s="41">
        <v>473000</v>
      </c>
      <c r="L17" s="23">
        <v>473000</v>
      </c>
      <c r="M17" s="7">
        <f>(K17*19%)</f>
        <v>89870</v>
      </c>
      <c r="N17" s="7">
        <f>(L17*19%)</f>
        <v>89870</v>
      </c>
      <c r="O17" s="8">
        <f t="shared" ref="O17:O18" si="0">+K17+M17</f>
        <v>562870</v>
      </c>
    </row>
    <row r="18" spans="2:15" ht="45" x14ac:dyDescent="0.25">
      <c r="B18" s="13">
        <v>3</v>
      </c>
      <c r="C18" s="6" t="s">
        <v>29</v>
      </c>
      <c r="D18" s="6" t="s">
        <v>24</v>
      </c>
      <c r="E18" s="6" t="s">
        <v>16</v>
      </c>
      <c r="F18" s="6" t="s">
        <v>30</v>
      </c>
      <c r="G18" s="24">
        <v>1322141003554</v>
      </c>
      <c r="H18" s="6"/>
      <c r="I18" s="18" t="s">
        <v>12</v>
      </c>
      <c r="J18" s="18" t="s">
        <v>12</v>
      </c>
      <c r="K18" s="40">
        <v>473000</v>
      </c>
      <c r="L18" s="21">
        <v>473000</v>
      </c>
      <c r="M18" s="10">
        <f t="shared" ref="M18:N19" si="1">(K18*19%)</f>
        <v>89870</v>
      </c>
      <c r="N18" s="10">
        <f t="shared" si="1"/>
        <v>89870</v>
      </c>
      <c r="O18" s="9">
        <f t="shared" si="0"/>
        <v>562870</v>
      </c>
    </row>
    <row r="19" spans="2:15" ht="45" x14ac:dyDescent="0.25">
      <c r="B19" s="13">
        <v>4</v>
      </c>
      <c r="C19" s="6" t="s">
        <v>31</v>
      </c>
      <c r="D19" s="6" t="s">
        <v>24</v>
      </c>
      <c r="E19" s="6" t="s">
        <v>16</v>
      </c>
      <c r="F19" s="6" t="s">
        <v>32</v>
      </c>
      <c r="G19" s="24">
        <v>1602114003183</v>
      </c>
      <c r="H19" s="18"/>
      <c r="I19" s="18" t="s">
        <v>12</v>
      </c>
      <c r="J19" s="18" t="s">
        <v>12</v>
      </c>
      <c r="K19" s="40">
        <v>660000</v>
      </c>
      <c r="L19" s="21">
        <v>660000</v>
      </c>
      <c r="M19" s="12">
        <f t="shared" si="1"/>
        <v>125400</v>
      </c>
      <c r="N19" s="12">
        <f t="shared" si="1"/>
        <v>125400</v>
      </c>
      <c r="O19" s="11">
        <f>+K19+M19</f>
        <v>785400</v>
      </c>
    </row>
    <row r="20" spans="2:15" x14ac:dyDescent="0.25">
      <c r="C20" s="19" t="s">
        <v>19</v>
      </c>
      <c r="D20" s="53" t="s">
        <v>20</v>
      </c>
      <c r="E20" s="43"/>
      <c r="F20" s="43"/>
      <c r="G20" s="44"/>
      <c r="H20" s="54" t="s">
        <v>6</v>
      </c>
      <c r="I20" s="43"/>
      <c r="J20" s="25" t="s">
        <v>21</v>
      </c>
      <c r="K20" s="40"/>
      <c r="L20" s="21"/>
      <c r="M20" s="12"/>
      <c r="N20" s="12"/>
      <c r="O20" s="11"/>
    </row>
    <row r="21" spans="2:15" ht="34.5" customHeight="1" x14ac:dyDescent="0.25">
      <c r="C21" s="18">
        <v>1</v>
      </c>
      <c r="D21" s="42" t="s">
        <v>33</v>
      </c>
      <c r="E21" s="43"/>
      <c r="F21" s="43"/>
      <c r="G21" s="44"/>
      <c r="H21" s="45" t="s">
        <v>22</v>
      </c>
      <c r="I21" s="44"/>
      <c r="J21" s="26">
        <v>2</v>
      </c>
      <c r="K21" s="40">
        <v>823000</v>
      </c>
      <c r="L21" s="14">
        <f>K21*J21</f>
        <v>1646000</v>
      </c>
      <c r="M21" s="12">
        <f t="shared" ref="M21:M37" si="2">(K21*19%)</f>
        <v>156370</v>
      </c>
      <c r="N21" s="12">
        <f>M21*J21</f>
        <v>312740</v>
      </c>
      <c r="O21" s="11">
        <f t="shared" ref="O21:O29" si="3">((+K21+M21)*J21)</f>
        <v>1958740</v>
      </c>
    </row>
    <row r="22" spans="2:15" ht="27.75" customHeight="1" x14ac:dyDescent="0.25">
      <c r="C22" s="18">
        <v>2</v>
      </c>
      <c r="D22" s="42" t="s">
        <v>34</v>
      </c>
      <c r="E22" s="43"/>
      <c r="F22" s="43"/>
      <c r="G22" s="44"/>
      <c r="H22" s="45" t="s">
        <v>22</v>
      </c>
      <c r="I22" s="44"/>
      <c r="J22" s="18">
        <v>2</v>
      </c>
      <c r="K22" s="40">
        <v>794000</v>
      </c>
      <c r="L22" s="14">
        <f t="shared" ref="L22:L37" si="4">K22*J22</f>
        <v>1588000</v>
      </c>
      <c r="M22" s="12">
        <f t="shared" si="2"/>
        <v>150860</v>
      </c>
      <c r="N22" s="12">
        <f t="shared" ref="N22:N37" si="5">M22*J22</f>
        <v>301720</v>
      </c>
      <c r="O22" s="11">
        <f t="shared" si="3"/>
        <v>1889720</v>
      </c>
    </row>
    <row r="23" spans="2:15" ht="27" customHeight="1" x14ac:dyDescent="0.25">
      <c r="C23" s="18">
        <v>3</v>
      </c>
      <c r="D23" s="42" t="s">
        <v>35</v>
      </c>
      <c r="E23" s="43"/>
      <c r="F23" s="43"/>
      <c r="G23" s="44"/>
      <c r="H23" s="45" t="s">
        <v>22</v>
      </c>
      <c r="I23" s="44"/>
      <c r="J23" s="18">
        <v>2</v>
      </c>
      <c r="K23" s="40">
        <v>626000</v>
      </c>
      <c r="L23" s="14">
        <f t="shared" si="4"/>
        <v>1252000</v>
      </c>
      <c r="M23" s="12">
        <f t="shared" si="2"/>
        <v>118940</v>
      </c>
      <c r="N23" s="12">
        <f t="shared" si="5"/>
        <v>237880</v>
      </c>
      <c r="O23" s="11">
        <f t="shared" si="3"/>
        <v>1489880</v>
      </c>
    </row>
    <row r="24" spans="2:15" ht="32.25" customHeight="1" x14ac:dyDescent="0.25">
      <c r="C24" s="18">
        <v>4</v>
      </c>
      <c r="D24" s="42" t="s">
        <v>36</v>
      </c>
      <c r="E24" s="43"/>
      <c r="F24" s="43"/>
      <c r="G24" s="44"/>
      <c r="H24" s="45" t="s">
        <v>22</v>
      </c>
      <c r="I24" s="44"/>
      <c r="J24" s="18">
        <v>2</v>
      </c>
      <c r="K24" s="40">
        <v>3447000</v>
      </c>
      <c r="L24" s="14">
        <f t="shared" si="4"/>
        <v>6894000</v>
      </c>
      <c r="M24" s="12">
        <f t="shared" si="2"/>
        <v>654930</v>
      </c>
      <c r="N24" s="12">
        <f t="shared" si="5"/>
        <v>1309860</v>
      </c>
      <c r="O24" s="11">
        <f t="shared" si="3"/>
        <v>8203860</v>
      </c>
    </row>
    <row r="25" spans="2:15" ht="60" customHeight="1" x14ac:dyDescent="0.25">
      <c r="C25" s="18">
        <v>5</v>
      </c>
      <c r="D25" s="42" t="s">
        <v>37</v>
      </c>
      <c r="E25" s="43"/>
      <c r="F25" s="43"/>
      <c r="G25" s="44"/>
      <c r="H25" s="45" t="s">
        <v>22</v>
      </c>
      <c r="I25" s="44"/>
      <c r="J25" s="18">
        <v>8</v>
      </c>
      <c r="K25" s="40">
        <v>2543000</v>
      </c>
      <c r="L25" s="14">
        <f t="shared" si="4"/>
        <v>20344000</v>
      </c>
      <c r="M25" s="12">
        <f t="shared" si="2"/>
        <v>483170</v>
      </c>
      <c r="N25" s="12">
        <f t="shared" si="5"/>
        <v>3865360</v>
      </c>
      <c r="O25" s="11">
        <f t="shared" si="3"/>
        <v>24209360</v>
      </c>
    </row>
    <row r="26" spans="2:15" ht="27" customHeight="1" x14ac:dyDescent="0.25">
      <c r="C26" s="18">
        <v>6</v>
      </c>
      <c r="D26" s="42" t="s">
        <v>38</v>
      </c>
      <c r="E26" s="43"/>
      <c r="F26" s="43"/>
      <c r="G26" s="44"/>
      <c r="H26" s="45" t="s">
        <v>22</v>
      </c>
      <c r="I26" s="44"/>
      <c r="J26" s="18">
        <v>2</v>
      </c>
      <c r="K26" s="40">
        <v>1659000</v>
      </c>
      <c r="L26" s="14">
        <f t="shared" si="4"/>
        <v>3318000</v>
      </c>
      <c r="M26" s="12">
        <f t="shared" si="2"/>
        <v>315210</v>
      </c>
      <c r="N26" s="12">
        <f t="shared" si="5"/>
        <v>630420</v>
      </c>
      <c r="O26" s="11">
        <f t="shared" si="3"/>
        <v>3948420</v>
      </c>
    </row>
    <row r="27" spans="2:15" ht="67.5" customHeight="1" x14ac:dyDescent="0.25">
      <c r="C27" s="18">
        <v>7</v>
      </c>
      <c r="D27" s="42" t="s">
        <v>39</v>
      </c>
      <c r="E27" s="43"/>
      <c r="F27" s="43"/>
      <c r="G27" s="44"/>
      <c r="H27" s="45" t="s">
        <v>22</v>
      </c>
      <c r="I27" s="44"/>
      <c r="J27" s="18">
        <v>8</v>
      </c>
      <c r="K27" s="40">
        <v>1181000</v>
      </c>
      <c r="L27" s="14">
        <f t="shared" si="4"/>
        <v>9448000</v>
      </c>
      <c r="M27" s="12">
        <f t="shared" si="2"/>
        <v>224390</v>
      </c>
      <c r="N27" s="12">
        <f t="shared" si="5"/>
        <v>1795120</v>
      </c>
      <c r="O27" s="11">
        <f t="shared" si="3"/>
        <v>11243120</v>
      </c>
    </row>
    <row r="28" spans="2:15" ht="48.75" customHeight="1" x14ac:dyDescent="0.25">
      <c r="C28" s="18">
        <v>8</v>
      </c>
      <c r="D28" s="42" t="s">
        <v>40</v>
      </c>
      <c r="E28" s="43"/>
      <c r="F28" s="43"/>
      <c r="G28" s="44"/>
      <c r="H28" s="45" t="s">
        <v>22</v>
      </c>
      <c r="I28" s="44"/>
      <c r="J28" s="18">
        <v>6</v>
      </c>
      <c r="K28" s="40">
        <v>1685000</v>
      </c>
      <c r="L28" s="14">
        <f t="shared" si="4"/>
        <v>10110000</v>
      </c>
      <c r="M28" s="12">
        <f t="shared" si="2"/>
        <v>320150</v>
      </c>
      <c r="N28" s="12">
        <f t="shared" si="5"/>
        <v>1920900</v>
      </c>
      <c r="O28" s="11">
        <f t="shared" si="3"/>
        <v>12030900</v>
      </c>
    </row>
    <row r="29" spans="2:15" ht="35.25" customHeight="1" x14ac:dyDescent="0.25">
      <c r="C29" s="18">
        <v>9</v>
      </c>
      <c r="D29" s="42" t="s">
        <v>41</v>
      </c>
      <c r="E29" s="43"/>
      <c r="F29" s="43"/>
      <c r="G29" s="44"/>
      <c r="H29" s="45" t="s">
        <v>22</v>
      </c>
      <c r="I29" s="44"/>
      <c r="J29" s="18">
        <v>8</v>
      </c>
      <c r="K29" s="40">
        <v>465000</v>
      </c>
      <c r="L29" s="14">
        <f t="shared" si="4"/>
        <v>3720000</v>
      </c>
      <c r="M29" s="12">
        <f t="shared" si="2"/>
        <v>88350</v>
      </c>
      <c r="N29" s="12">
        <f t="shared" si="5"/>
        <v>706800</v>
      </c>
      <c r="O29" s="11">
        <f t="shared" si="3"/>
        <v>4426800</v>
      </c>
    </row>
    <row r="30" spans="2:15" ht="42" customHeight="1" x14ac:dyDescent="0.25">
      <c r="C30" s="18">
        <v>10</v>
      </c>
      <c r="D30" s="42" t="s">
        <v>80</v>
      </c>
      <c r="E30" s="43"/>
      <c r="F30" s="43"/>
      <c r="G30" s="44"/>
      <c r="H30" s="45" t="s">
        <v>22</v>
      </c>
      <c r="I30" s="44"/>
      <c r="J30" s="18">
        <v>1</v>
      </c>
      <c r="K30" s="40">
        <v>4496000</v>
      </c>
      <c r="L30" s="14">
        <f t="shared" si="4"/>
        <v>4496000</v>
      </c>
      <c r="M30" s="12">
        <f t="shared" si="2"/>
        <v>854240</v>
      </c>
      <c r="N30" s="12">
        <f t="shared" si="5"/>
        <v>854240</v>
      </c>
      <c r="O30" s="11">
        <f t="shared" ref="O30" si="6">+K30+M30</f>
        <v>5350240</v>
      </c>
    </row>
    <row r="31" spans="2:15" ht="38.25" customHeight="1" x14ac:dyDescent="0.25">
      <c r="C31" s="18">
        <v>11</v>
      </c>
      <c r="D31" s="46" t="s">
        <v>81</v>
      </c>
      <c r="E31" s="47"/>
      <c r="F31" s="47"/>
      <c r="G31" s="48"/>
      <c r="H31" s="45" t="s">
        <v>22</v>
      </c>
      <c r="I31" s="44"/>
      <c r="J31" s="18">
        <v>6</v>
      </c>
      <c r="K31" s="40">
        <v>1600000</v>
      </c>
      <c r="L31" s="14">
        <f t="shared" si="4"/>
        <v>9600000</v>
      </c>
      <c r="M31" s="12">
        <f t="shared" si="2"/>
        <v>304000</v>
      </c>
      <c r="N31" s="12">
        <f t="shared" si="5"/>
        <v>1824000</v>
      </c>
      <c r="O31" s="11">
        <f t="shared" ref="O31:O37" si="7">((+K31+M31)*J31)</f>
        <v>11424000</v>
      </c>
    </row>
    <row r="32" spans="2:15" ht="33.75" customHeight="1" x14ac:dyDescent="0.25">
      <c r="C32" s="18">
        <v>12</v>
      </c>
      <c r="D32" s="42" t="s">
        <v>42</v>
      </c>
      <c r="E32" s="43"/>
      <c r="F32" s="43"/>
      <c r="G32" s="44"/>
      <c r="H32" s="45" t="s">
        <v>22</v>
      </c>
      <c r="I32" s="44"/>
      <c r="J32" s="18">
        <v>8</v>
      </c>
      <c r="K32" s="40">
        <v>55000</v>
      </c>
      <c r="L32" s="14">
        <f t="shared" si="4"/>
        <v>440000</v>
      </c>
      <c r="M32" s="12">
        <f t="shared" si="2"/>
        <v>10450</v>
      </c>
      <c r="N32" s="12">
        <f t="shared" si="5"/>
        <v>83600</v>
      </c>
      <c r="O32" s="11">
        <f t="shared" si="7"/>
        <v>523600</v>
      </c>
    </row>
    <row r="33" spans="1:15" ht="45" customHeight="1" x14ac:dyDescent="0.25">
      <c r="C33" s="18">
        <v>13</v>
      </c>
      <c r="D33" s="42" t="s">
        <v>43</v>
      </c>
      <c r="E33" s="43"/>
      <c r="F33" s="43"/>
      <c r="G33" s="44"/>
      <c r="H33" s="45" t="s">
        <v>22</v>
      </c>
      <c r="I33" s="44"/>
      <c r="J33" s="18">
        <v>8</v>
      </c>
      <c r="K33" s="40">
        <v>55000</v>
      </c>
      <c r="L33" s="14">
        <f t="shared" si="4"/>
        <v>440000</v>
      </c>
      <c r="M33" s="12">
        <f t="shared" si="2"/>
        <v>10450</v>
      </c>
      <c r="N33" s="12">
        <f t="shared" si="5"/>
        <v>83600</v>
      </c>
      <c r="O33" s="11">
        <f t="shared" si="7"/>
        <v>523600</v>
      </c>
    </row>
    <row r="34" spans="1:15" ht="61.5" customHeight="1" x14ac:dyDescent="0.25">
      <c r="C34" s="18">
        <v>14</v>
      </c>
      <c r="D34" s="42" t="s">
        <v>44</v>
      </c>
      <c r="E34" s="43"/>
      <c r="F34" s="43"/>
      <c r="G34" s="44"/>
      <c r="H34" s="45" t="s">
        <v>22</v>
      </c>
      <c r="I34" s="44"/>
      <c r="J34" s="18">
        <v>2</v>
      </c>
      <c r="K34" s="40">
        <v>1753000</v>
      </c>
      <c r="L34" s="14">
        <f t="shared" si="4"/>
        <v>3506000</v>
      </c>
      <c r="M34" s="12">
        <f t="shared" si="2"/>
        <v>333070</v>
      </c>
      <c r="N34" s="12">
        <f t="shared" si="5"/>
        <v>666140</v>
      </c>
      <c r="O34" s="11">
        <f t="shared" si="7"/>
        <v>4172140</v>
      </c>
    </row>
    <row r="35" spans="1:15" ht="33" customHeight="1" x14ac:dyDescent="0.25">
      <c r="C35" s="18">
        <v>15</v>
      </c>
      <c r="D35" s="42" t="s">
        <v>45</v>
      </c>
      <c r="E35" s="43"/>
      <c r="F35" s="43"/>
      <c r="G35" s="44"/>
      <c r="H35" s="45" t="s">
        <v>22</v>
      </c>
      <c r="I35" s="44"/>
      <c r="J35" s="18">
        <v>2</v>
      </c>
      <c r="K35" s="40">
        <v>748000</v>
      </c>
      <c r="L35" s="14">
        <f t="shared" si="4"/>
        <v>1496000</v>
      </c>
      <c r="M35" s="12">
        <f t="shared" si="2"/>
        <v>142120</v>
      </c>
      <c r="N35" s="12">
        <f t="shared" si="5"/>
        <v>284240</v>
      </c>
      <c r="O35" s="11">
        <f t="shared" si="7"/>
        <v>1780240</v>
      </c>
    </row>
    <row r="36" spans="1:15" ht="27.75" customHeight="1" x14ac:dyDescent="0.25">
      <c r="C36" s="18">
        <v>16</v>
      </c>
      <c r="D36" s="42" t="s">
        <v>46</v>
      </c>
      <c r="E36" s="43"/>
      <c r="F36" s="43"/>
      <c r="G36" s="44"/>
      <c r="H36" s="45" t="s">
        <v>22</v>
      </c>
      <c r="I36" s="44"/>
      <c r="J36" s="18">
        <v>2</v>
      </c>
      <c r="K36" s="40">
        <v>1684000</v>
      </c>
      <c r="L36" s="14">
        <f t="shared" si="4"/>
        <v>3368000</v>
      </c>
      <c r="M36" s="12">
        <f t="shared" si="2"/>
        <v>319960</v>
      </c>
      <c r="N36" s="12">
        <f t="shared" si="5"/>
        <v>639920</v>
      </c>
      <c r="O36" s="11">
        <f t="shared" si="7"/>
        <v>4007920</v>
      </c>
    </row>
    <row r="37" spans="1:15" ht="27.75" customHeight="1" x14ac:dyDescent="0.25">
      <c r="C37" s="18">
        <v>17</v>
      </c>
      <c r="D37" s="42" t="s">
        <v>47</v>
      </c>
      <c r="E37" s="43"/>
      <c r="F37" s="43"/>
      <c r="G37" s="44"/>
      <c r="H37" s="45" t="s">
        <v>22</v>
      </c>
      <c r="I37" s="44"/>
      <c r="J37" s="18">
        <v>4</v>
      </c>
      <c r="K37" s="40">
        <v>2452000</v>
      </c>
      <c r="L37" s="14">
        <f t="shared" si="4"/>
        <v>9808000</v>
      </c>
      <c r="M37" s="12">
        <f t="shared" si="2"/>
        <v>465880</v>
      </c>
      <c r="N37" s="12">
        <f t="shared" si="5"/>
        <v>1863520</v>
      </c>
      <c r="O37" s="11">
        <f t="shared" si="7"/>
        <v>11671520</v>
      </c>
    </row>
    <row r="38" spans="1:15" ht="15.75" customHeight="1" x14ac:dyDescent="0.25">
      <c r="O38" s="36">
        <f>SUM(O16:O37)</f>
        <v>111328070</v>
      </c>
    </row>
    <row r="39" spans="1:15" ht="15.75" customHeight="1" x14ac:dyDescent="0.25"/>
    <row r="40" spans="1:15" ht="15.75" customHeight="1" x14ac:dyDescent="0.25">
      <c r="E40" s="68" t="s">
        <v>13</v>
      </c>
      <c r="F40" s="68"/>
      <c r="G40" s="68"/>
      <c r="H40" s="68"/>
      <c r="I40" s="68"/>
      <c r="J40" s="68" t="s">
        <v>14</v>
      </c>
      <c r="K40" s="68"/>
      <c r="L40" s="68"/>
      <c r="M40" s="68"/>
      <c r="N40" s="37"/>
    </row>
    <row r="41" spans="1:15" ht="15.75" customHeight="1" x14ac:dyDescent="0.25">
      <c r="E41" s="68"/>
      <c r="F41" s="68"/>
      <c r="G41" s="68"/>
      <c r="H41" s="68"/>
      <c r="I41" s="68"/>
      <c r="J41" s="68"/>
      <c r="K41" s="68"/>
      <c r="L41" s="68"/>
      <c r="M41" s="68"/>
      <c r="N41" s="37"/>
    </row>
    <row r="42" spans="1:15" ht="100.5" customHeight="1" x14ac:dyDescent="0.25">
      <c r="E42" s="69" t="s">
        <v>73</v>
      </c>
      <c r="F42" s="69"/>
      <c r="G42" s="69"/>
      <c r="H42" s="69"/>
      <c r="I42" s="69"/>
      <c r="J42" s="69" t="s">
        <v>74</v>
      </c>
      <c r="K42" s="69"/>
      <c r="L42" s="69"/>
      <c r="M42" s="69"/>
      <c r="N42" s="38"/>
    </row>
    <row r="43" spans="1:15" ht="15.75" customHeight="1" x14ac:dyDescent="0.25"/>
    <row r="44" spans="1:15" ht="15.75" customHeight="1" thickBot="1" x14ac:dyDescent="0.3"/>
    <row r="45" spans="1:15" customFormat="1" ht="22.5" customHeight="1" x14ac:dyDescent="0.25">
      <c r="A45" s="65" t="s">
        <v>64</v>
      </c>
      <c r="B45" s="70"/>
      <c r="C45" s="71">
        <f>SUM(L16:L37)</f>
        <v>93553000</v>
      </c>
      <c r="D45" s="72"/>
      <c r="E45" s="72"/>
      <c r="F45" s="72"/>
      <c r="G45" s="72"/>
      <c r="H45" s="39"/>
    </row>
    <row r="46" spans="1:15" customFormat="1" ht="22.5" customHeight="1" x14ac:dyDescent="0.25">
      <c r="A46" s="55" t="s">
        <v>65</v>
      </c>
      <c r="B46" s="73"/>
      <c r="C46" s="74">
        <f>SUM(N16:N37)</f>
        <v>17775070</v>
      </c>
      <c r="D46" s="75"/>
      <c r="E46" s="75"/>
      <c r="F46" s="75"/>
      <c r="G46" s="75"/>
    </row>
    <row r="47" spans="1:15" customFormat="1" ht="22.5" customHeight="1" thickBot="1" x14ac:dyDescent="0.3">
      <c r="A47" s="58" t="s">
        <v>66</v>
      </c>
      <c r="B47" s="76"/>
      <c r="C47" s="74">
        <f>SUM(O16:O37)</f>
        <v>111328070</v>
      </c>
      <c r="D47" s="75"/>
      <c r="E47" s="75"/>
      <c r="F47" s="75"/>
      <c r="G47" s="75"/>
    </row>
    <row r="48" spans="1:15" customFormat="1" ht="15.75" thickBot="1" x14ac:dyDescent="0.3">
      <c r="A48" s="34"/>
    </row>
    <row r="49" spans="1:7" customFormat="1" ht="15.75" thickBot="1" x14ac:dyDescent="0.3">
      <c r="A49" s="61" t="s">
        <v>84</v>
      </c>
      <c r="B49" s="62"/>
      <c r="C49" s="62"/>
      <c r="D49" s="62"/>
      <c r="E49" s="62"/>
      <c r="F49" s="62"/>
      <c r="G49" s="62"/>
    </row>
    <row r="50" spans="1:7" customFormat="1" ht="15.75" thickBot="1" x14ac:dyDescent="0.3">
      <c r="A50" s="63"/>
      <c r="B50" s="64"/>
      <c r="C50" s="64"/>
      <c r="D50" s="64"/>
      <c r="E50" s="64"/>
      <c r="F50" s="64"/>
      <c r="G50" s="64"/>
    </row>
    <row r="51" spans="1:7" customFormat="1" x14ac:dyDescent="0.25">
      <c r="A51" s="65" t="s">
        <v>67</v>
      </c>
      <c r="B51" s="66"/>
      <c r="C51" s="67" t="s">
        <v>85</v>
      </c>
      <c r="D51" s="67"/>
      <c r="E51" s="67"/>
      <c r="F51" s="67"/>
      <c r="G51" s="67"/>
    </row>
    <row r="52" spans="1:7" customFormat="1" x14ac:dyDescent="0.25">
      <c r="A52" s="55" t="s">
        <v>68</v>
      </c>
      <c r="B52" s="56"/>
      <c r="C52" s="57" t="s">
        <v>86</v>
      </c>
      <c r="D52" s="57"/>
      <c r="E52" s="57"/>
      <c r="F52" s="57"/>
      <c r="G52" s="57"/>
    </row>
    <row r="53" spans="1:7" customFormat="1" x14ac:dyDescent="0.25">
      <c r="A53" s="55" t="s">
        <v>69</v>
      </c>
      <c r="B53" s="56"/>
      <c r="C53" s="57" t="s">
        <v>91</v>
      </c>
      <c r="D53" s="57"/>
      <c r="E53" s="57"/>
      <c r="F53" s="57"/>
      <c r="G53" s="57"/>
    </row>
    <row r="54" spans="1:7" customFormat="1" x14ac:dyDescent="0.25">
      <c r="A54" s="55" t="s">
        <v>70</v>
      </c>
      <c r="B54" s="56"/>
      <c r="C54" s="57" t="s">
        <v>87</v>
      </c>
      <c r="D54" s="57"/>
      <c r="E54" s="57"/>
      <c r="F54" s="57"/>
      <c r="G54" s="57"/>
    </row>
    <row r="55" spans="1:7" customFormat="1" ht="69" customHeight="1" thickBot="1" x14ac:dyDescent="0.3">
      <c r="A55" s="58" t="s">
        <v>71</v>
      </c>
      <c r="B55" s="59"/>
      <c r="C55" s="60"/>
      <c r="D55" s="60"/>
      <c r="E55" s="60"/>
      <c r="F55" s="60"/>
      <c r="G55" s="60"/>
    </row>
    <row r="56" spans="1:7" ht="15.75" customHeight="1" x14ac:dyDescent="0.25"/>
    <row r="57" spans="1:7" ht="15.75" customHeight="1" x14ac:dyDescent="0.25"/>
    <row r="58" spans="1:7" ht="15.75" customHeight="1" x14ac:dyDescent="0.25"/>
    <row r="59" spans="1:7" ht="15.75" customHeight="1" x14ac:dyDescent="0.25"/>
    <row r="60" spans="1:7" ht="15.75" customHeight="1" x14ac:dyDescent="0.25"/>
    <row r="61" spans="1:7" ht="15.75" customHeight="1" x14ac:dyDescent="0.25"/>
    <row r="62" spans="1:7" ht="15.75" customHeight="1" x14ac:dyDescent="0.25"/>
    <row r="63" spans="1:7" ht="15.75" customHeight="1" x14ac:dyDescent="0.25"/>
    <row r="64" spans="1:7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mergeCells count="66">
    <mergeCell ref="E40:I41"/>
    <mergeCell ref="J40:M41"/>
    <mergeCell ref="E42:I42"/>
    <mergeCell ref="J42:M42"/>
    <mergeCell ref="A53:B53"/>
    <mergeCell ref="C53:G53"/>
    <mergeCell ref="A45:B45"/>
    <mergeCell ref="C45:G45"/>
    <mergeCell ref="A46:B46"/>
    <mergeCell ref="C46:G46"/>
    <mergeCell ref="A47:B47"/>
    <mergeCell ref="C47:G47"/>
    <mergeCell ref="A54:B54"/>
    <mergeCell ref="C54:G54"/>
    <mergeCell ref="A55:B55"/>
    <mergeCell ref="C55:G55"/>
    <mergeCell ref="A49:G49"/>
    <mergeCell ref="A50:G50"/>
    <mergeCell ref="A51:B51"/>
    <mergeCell ref="C51:G51"/>
    <mergeCell ref="A52:B52"/>
    <mergeCell ref="C52:G52"/>
    <mergeCell ref="D22:G22"/>
    <mergeCell ref="H22:I22"/>
    <mergeCell ref="B2:M2"/>
    <mergeCell ref="B3:M3"/>
    <mergeCell ref="B4:C4"/>
    <mergeCell ref="B6:C6"/>
    <mergeCell ref="B7:J7"/>
    <mergeCell ref="B8:J8"/>
    <mergeCell ref="B9:J9"/>
    <mergeCell ref="K14:O14"/>
    <mergeCell ref="D20:G20"/>
    <mergeCell ref="H20:I20"/>
    <mergeCell ref="D21:G21"/>
    <mergeCell ref="H21:I21"/>
    <mergeCell ref="D23:G23"/>
    <mergeCell ref="H23:I23"/>
    <mergeCell ref="D24:G24"/>
    <mergeCell ref="H24:I24"/>
    <mergeCell ref="D25:G25"/>
    <mergeCell ref="H25:I25"/>
    <mergeCell ref="D26:G26"/>
    <mergeCell ref="H26:I26"/>
    <mergeCell ref="D27:G27"/>
    <mergeCell ref="H27:I27"/>
    <mergeCell ref="D28:G28"/>
    <mergeCell ref="H28:I28"/>
    <mergeCell ref="D29:G29"/>
    <mergeCell ref="H29:I29"/>
    <mergeCell ref="D30:G30"/>
    <mergeCell ref="H30:I30"/>
    <mergeCell ref="D31:G31"/>
    <mergeCell ref="H31:I31"/>
    <mergeCell ref="D32:G32"/>
    <mergeCell ref="H32:I32"/>
    <mergeCell ref="D33:G33"/>
    <mergeCell ref="H33:I33"/>
    <mergeCell ref="D34:G34"/>
    <mergeCell ref="H34:I34"/>
    <mergeCell ref="D35:G35"/>
    <mergeCell ref="H35:I35"/>
    <mergeCell ref="D36:G36"/>
    <mergeCell ref="H36:I36"/>
    <mergeCell ref="D37:G37"/>
    <mergeCell ref="H37:I37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</sheetPr>
  <dimension ref="A1:M973"/>
  <sheetViews>
    <sheetView tabSelected="1" workbookViewId="0">
      <selection activeCell="C33" sqref="C33:G33"/>
    </sheetView>
  </sheetViews>
  <sheetFormatPr baseColWidth="10" defaultColWidth="14.42578125" defaultRowHeight="15" customHeight="1" x14ac:dyDescent="0.25"/>
  <cols>
    <col min="1" max="2" width="10.7109375" style="1" customWidth="1"/>
    <col min="3" max="3" width="44.42578125" style="1" customWidth="1"/>
    <col min="4" max="4" width="16.5703125" style="1" customWidth="1"/>
    <col min="5" max="5" width="14.85546875" style="1" customWidth="1"/>
    <col min="6" max="7" width="10.7109375" style="1" customWidth="1"/>
    <col min="8" max="8" width="18.5703125" style="1" customWidth="1"/>
    <col min="9" max="9" width="16.5703125" style="1" customWidth="1"/>
    <col min="10" max="10" width="13.85546875" style="1" customWidth="1"/>
    <col min="11" max="11" width="15" style="1" customWidth="1"/>
    <col min="12" max="12" width="15.42578125" style="1" customWidth="1"/>
    <col min="13" max="13" width="16.7109375" style="1" customWidth="1"/>
    <col min="14" max="25" width="10.7109375" style="1" customWidth="1"/>
    <col min="26" max="16384" width="14.42578125" style="1"/>
  </cols>
  <sheetData>
    <row r="1" spans="2:13" ht="15" customHeight="1" x14ac:dyDescent="0.25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2:13" ht="15" customHeight="1" x14ac:dyDescent="0.25">
      <c r="B2" s="49" t="s">
        <v>72</v>
      </c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2:13" ht="15" customHeight="1" x14ac:dyDescent="0.25">
      <c r="B3" s="49" t="s">
        <v>58</v>
      </c>
      <c r="C3" s="49"/>
      <c r="D3" s="49"/>
      <c r="E3" s="49"/>
      <c r="F3" s="49"/>
      <c r="G3" s="49"/>
      <c r="H3" s="49"/>
      <c r="I3" s="49"/>
      <c r="J3" s="49"/>
      <c r="K3" s="49"/>
      <c r="L3" s="49"/>
    </row>
    <row r="4" spans="2:13" ht="15" customHeight="1" x14ac:dyDescent="0.25">
      <c r="B4" s="50" t="s">
        <v>88</v>
      </c>
      <c r="C4" s="50"/>
      <c r="D4" s="30"/>
      <c r="E4" s="30"/>
      <c r="F4" s="30"/>
      <c r="G4" s="30"/>
      <c r="H4" s="30"/>
      <c r="I4" s="30"/>
      <c r="J4" s="30"/>
      <c r="K4" s="30"/>
      <c r="L4" s="30"/>
    </row>
    <row r="5" spans="2:13" ht="15" customHeight="1" x14ac:dyDescent="0.25">
      <c r="B5" s="31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2:13" ht="15" customHeight="1" x14ac:dyDescent="0.25">
      <c r="B6" s="50" t="s">
        <v>59</v>
      </c>
      <c r="C6" s="50"/>
      <c r="D6" s="30"/>
      <c r="E6" s="30"/>
      <c r="F6" s="30"/>
      <c r="G6" s="30"/>
      <c r="H6" s="30"/>
      <c r="I6" s="30"/>
      <c r="J6" s="30"/>
      <c r="K6" s="30"/>
      <c r="L6" s="30"/>
    </row>
    <row r="7" spans="2:13" ht="15" customHeight="1" x14ac:dyDescent="0.25">
      <c r="B7" s="51" t="s">
        <v>60</v>
      </c>
      <c r="C7" s="51"/>
      <c r="D7" s="51"/>
      <c r="E7" s="51"/>
      <c r="F7" s="51"/>
      <c r="G7" s="51"/>
      <c r="H7" s="51"/>
      <c r="I7" s="51"/>
      <c r="J7" s="51"/>
      <c r="K7" s="30"/>
      <c r="L7" s="30"/>
    </row>
    <row r="8" spans="2:13" ht="15" customHeight="1" x14ac:dyDescent="0.25">
      <c r="B8" s="51" t="s">
        <v>61</v>
      </c>
      <c r="C8" s="51"/>
      <c r="D8" s="51"/>
      <c r="E8" s="51"/>
      <c r="F8" s="51"/>
      <c r="G8" s="51"/>
      <c r="H8" s="51"/>
      <c r="I8" s="51"/>
      <c r="J8" s="51"/>
      <c r="K8" s="30"/>
      <c r="L8" s="30"/>
    </row>
    <row r="9" spans="2:13" ht="15" customHeight="1" x14ac:dyDescent="0.25">
      <c r="B9" s="51" t="s">
        <v>62</v>
      </c>
      <c r="C9" s="51"/>
      <c r="D9" s="51"/>
      <c r="E9" s="51"/>
      <c r="F9" s="51"/>
      <c r="G9" s="51"/>
      <c r="H9" s="51"/>
      <c r="I9" s="51"/>
      <c r="J9" s="51"/>
      <c r="K9" s="30"/>
      <c r="L9" s="30"/>
    </row>
    <row r="10" spans="2:13" ht="15" customHeight="1" x14ac:dyDescent="0.25">
      <c r="B10" s="32"/>
      <c r="C10" s="32"/>
      <c r="D10" s="32"/>
      <c r="E10" s="32"/>
      <c r="F10" s="32"/>
      <c r="G10" s="32"/>
      <c r="H10" s="32"/>
      <c r="I10" s="32"/>
      <c r="J10" s="32"/>
      <c r="K10" s="30"/>
      <c r="L10" s="30"/>
    </row>
    <row r="11" spans="2:13" ht="15" customHeight="1" x14ac:dyDescent="0.25">
      <c r="B11" s="33" t="s">
        <v>82</v>
      </c>
      <c r="C11" s="32"/>
      <c r="D11" s="32"/>
      <c r="E11" s="32"/>
      <c r="F11" s="32"/>
      <c r="G11" s="32"/>
      <c r="H11" s="32"/>
      <c r="I11" s="32"/>
      <c r="J11" s="32"/>
      <c r="K11" s="30"/>
      <c r="L11" s="30"/>
    </row>
    <row r="13" spans="2:13" ht="15" customHeight="1" x14ac:dyDescent="0.25">
      <c r="B13" s="1" t="s">
        <v>63</v>
      </c>
    </row>
    <row r="16" spans="2:13" ht="30.75" customHeight="1" x14ac:dyDescent="0.25">
      <c r="K16" s="78"/>
      <c r="L16" s="78"/>
      <c r="M16" s="78"/>
    </row>
    <row r="17" spans="1:13" ht="38.25" x14ac:dyDescent="0.25">
      <c r="C17" s="16" t="s">
        <v>1</v>
      </c>
      <c r="D17" s="16" t="s">
        <v>2</v>
      </c>
      <c r="E17" s="16" t="s">
        <v>3</v>
      </c>
      <c r="F17" s="16" t="s">
        <v>4</v>
      </c>
      <c r="G17" s="17" t="s">
        <v>5</v>
      </c>
      <c r="H17" s="2" t="s">
        <v>6</v>
      </c>
      <c r="I17" s="2" t="s">
        <v>7</v>
      </c>
      <c r="J17" s="2" t="s">
        <v>17</v>
      </c>
      <c r="K17" s="3" t="s">
        <v>8</v>
      </c>
      <c r="L17" s="3" t="s">
        <v>9</v>
      </c>
      <c r="M17" s="4" t="s">
        <v>10</v>
      </c>
    </row>
    <row r="18" spans="1:13" ht="38.25" customHeight="1" x14ac:dyDescent="0.25">
      <c r="C18" s="27" t="s">
        <v>49</v>
      </c>
      <c r="D18" s="27" t="s">
        <v>18</v>
      </c>
      <c r="E18" s="27" t="s">
        <v>50</v>
      </c>
      <c r="F18" s="27" t="s">
        <v>51</v>
      </c>
      <c r="G18" s="28">
        <v>275031133</v>
      </c>
      <c r="H18" s="29" t="s">
        <v>15</v>
      </c>
      <c r="I18" s="29" t="s">
        <v>12</v>
      </c>
      <c r="J18" s="29" t="s">
        <v>12</v>
      </c>
      <c r="K18" s="15">
        <v>71738000</v>
      </c>
      <c r="L18" s="7">
        <f>(K18*19%)</f>
        <v>13630220</v>
      </c>
      <c r="M18" s="8">
        <f>+K18+L18</f>
        <v>85368220</v>
      </c>
    </row>
    <row r="19" spans="1:13" x14ac:dyDescent="0.25">
      <c r="C19" s="19" t="s">
        <v>19</v>
      </c>
      <c r="D19" s="53" t="s">
        <v>20</v>
      </c>
      <c r="E19" s="43"/>
      <c r="F19" s="43"/>
      <c r="G19" s="44"/>
      <c r="H19" s="54" t="s">
        <v>6</v>
      </c>
      <c r="I19" s="44"/>
      <c r="J19" s="19" t="s">
        <v>21</v>
      </c>
      <c r="K19" s="23"/>
      <c r="L19" s="7"/>
      <c r="M19" s="8"/>
    </row>
    <row r="20" spans="1:13" ht="36.75" customHeight="1" x14ac:dyDescent="0.25">
      <c r="C20" s="29">
        <v>1</v>
      </c>
      <c r="D20" s="77" t="s">
        <v>52</v>
      </c>
      <c r="E20" s="43"/>
      <c r="F20" s="43"/>
      <c r="G20" s="44"/>
      <c r="H20" s="77" t="s">
        <v>48</v>
      </c>
      <c r="I20" s="44"/>
      <c r="J20" s="29">
        <v>1</v>
      </c>
      <c r="K20" s="21">
        <v>3500000</v>
      </c>
      <c r="L20" s="12">
        <f t="shared" ref="L20:L25" si="0">(K20*19%)</f>
        <v>665000</v>
      </c>
      <c r="M20" s="9">
        <f t="shared" ref="M20:M21" si="1">(+K20+L20)*J20</f>
        <v>4165000</v>
      </c>
    </row>
    <row r="21" spans="1:13" ht="15" customHeight="1" x14ac:dyDescent="0.25">
      <c r="C21" s="29">
        <v>2</v>
      </c>
      <c r="D21" s="77" t="s">
        <v>53</v>
      </c>
      <c r="E21" s="43"/>
      <c r="F21" s="43"/>
      <c r="G21" s="44"/>
      <c r="H21" s="77" t="s">
        <v>48</v>
      </c>
      <c r="I21" s="44"/>
      <c r="J21" s="29">
        <v>3</v>
      </c>
      <c r="K21" s="21">
        <v>10720000</v>
      </c>
      <c r="L21" s="12">
        <f t="shared" si="0"/>
        <v>2036800</v>
      </c>
      <c r="M21" s="9">
        <f t="shared" si="1"/>
        <v>38270400</v>
      </c>
    </row>
    <row r="22" spans="1:13" ht="15" customHeight="1" x14ac:dyDescent="0.25">
      <c r="C22" s="29">
        <v>3</v>
      </c>
      <c r="D22" s="77" t="s">
        <v>54</v>
      </c>
      <c r="E22" s="43"/>
      <c r="F22" s="43"/>
      <c r="G22" s="44"/>
      <c r="H22" s="77" t="s">
        <v>22</v>
      </c>
      <c r="I22" s="44"/>
      <c r="J22" s="29">
        <v>10</v>
      </c>
      <c r="K22" s="21">
        <v>675000</v>
      </c>
      <c r="L22" s="12">
        <f t="shared" si="0"/>
        <v>128250</v>
      </c>
      <c r="M22" s="9">
        <f>(+K22+L22)*J22</f>
        <v>8032500</v>
      </c>
    </row>
    <row r="23" spans="1:13" ht="24" customHeight="1" x14ac:dyDescent="0.25">
      <c r="C23" s="29">
        <v>4</v>
      </c>
      <c r="D23" s="77" t="s">
        <v>55</v>
      </c>
      <c r="E23" s="43"/>
      <c r="F23" s="43"/>
      <c r="G23" s="44"/>
      <c r="H23" s="77" t="s">
        <v>22</v>
      </c>
      <c r="I23" s="44"/>
      <c r="J23" s="29">
        <v>5</v>
      </c>
      <c r="K23" s="21">
        <v>860000</v>
      </c>
      <c r="L23" s="12">
        <f t="shared" si="0"/>
        <v>163400</v>
      </c>
      <c r="M23" s="9">
        <f t="shared" ref="M23:M25" si="2">(+K23+L23)*J23</f>
        <v>5117000</v>
      </c>
    </row>
    <row r="24" spans="1:13" ht="19.5" customHeight="1" x14ac:dyDescent="0.25">
      <c r="C24" s="29">
        <v>5</v>
      </c>
      <c r="D24" s="77" t="s">
        <v>56</v>
      </c>
      <c r="E24" s="43"/>
      <c r="F24" s="43"/>
      <c r="G24" s="44"/>
      <c r="H24" s="77" t="s">
        <v>48</v>
      </c>
      <c r="I24" s="44"/>
      <c r="J24" s="29">
        <v>10</v>
      </c>
      <c r="K24" s="21">
        <v>945000</v>
      </c>
      <c r="L24" s="12">
        <f t="shared" si="0"/>
        <v>179550</v>
      </c>
      <c r="M24" s="9">
        <f t="shared" si="2"/>
        <v>11245500</v>
      </c>
    </row>
    <row r="25" spans="1:13" ht="24" customHeight="1" x14ac:dyDescent="0.25">
      <c r="C25" s="29">
        <v>6</v>
      </c>
      <c r="D25" s="77" t="s">
        <v>57</v>
      </c>
      <c r="E25" s="43"/>
      <c r="F25" s="43"/>
      <c r="G25" s="44"/>
      <c r="H25" s="77" t="s">
        <v>48</v>
      </c>
      <c r="I25" s="44"/>
      <c r="J25" s="29">
        <v>2</v>
      </c>
      <c r="K25" s="21">
        <v>1820000</v>
      </c>
      <c r="L25" s="12">
        <f t="shared" si="0"/>
        <v>345800</v>
      </c>
      <c r="M25" s="11">
        <f t="shared" si="2"/>
        <v>4331600</v>
      </c>
    </row>
    <row r="26" spans="1:13" ht="15.75" customHeight="1" x14ac:dyDescent="0.25"/>
    <row r="27" spans="1:13" ht="15.75" customHeight="1" x14ac:dyDescent="0.25">
      <c r="C27" s="68" t="s">
        <v>13</v>
      </c>
      <c r="D27" s="68"/>
      <c r="E27" s="68"/>
      <c r="F27" s="68"/>
      <c r="G27" s="68"/>
      <c r="H27" s="68" t="s">
        <v>14</v>
      </c>
      <c r="I27" s="68"/>
      <c r="J27" s="68"/>
    </row>
    <row r="28" spans="1:13" ht="15.75" customHeight="1" x14ac:dyDescent="0.25">
      <c r="C28" s="68"/>
      <c r="D28" s="68"/>
      <c r="E28" s="68"/>
      <c r="F28" s="68"/>
      <c r="G28" s="68"/>
      <c r="H28" s="68"/>
      <c r="I28" s="68"/>
      <c r="J28" s="68"/>
    </row>
    <row r="29" spans="1:13" ht="153" customHeight="1" x14ac:dyDescent="0.25">
      <c r="C29" s="69" t="s">
        <v>75</v>
      </c>
      <c r="D29" s="69"/>
      <c r="E29" s="69"/>
      <c r="F29" s="69"/>
      <c r="G29" s="69"/>
      <c r="H29" s="69" t="s">
        <v>76</v>
      </c>
      <c r="I29" s="69"/>
      <c r="J29" s="69"/>
    </row>
    <row r="30" spans="1:13" ht="15.75" customHeight="1" thickBot="1" x14ac:dyDescent="0.3"/>
    <row r="31" spans="1:13" customFormat="1" ht="22.5" customHeight="1" x14ac:dyDescent="0.25">
      <c r="A31" s="65" t="s">
        <v>64</v>
      </c>
      <c r="B31" s="70"/>
      <c r="C31" s="71">
        <f>(156530220/1.19)</f>
        <v>131538000</v>
      </c>
      <c r="D31" s="72"/>
      <c r="E31" s="72"/>
      <c r="F31" s="72"/>
      <c r="G31" s="72"/>
    </row>
    <row r="32" spans="1:13" customFormat="1" ht="22.5" customHeight="1" x14ac:dyDescent="0.25">
      <c r="A32" s="55" t="s">
        <v>65</v>
      </c>
      <c r="B32" s="73"/>
      <c r="C32" s="74">
        <f>(C31*0.19)</f>
        <v>24992220</v>
      </c>
      <c r="D32" s="75"/>
      <c r="E32" s="75"/>
      <c r="F32" s="75"/>
      <c r="G32" s="75"/>
    </row>
    <row r="33" spans="1:7" customFormat="1" ht="22.5" customHeight="1" thickBot="1" x14ac:dyDescent="0.3">
      <c r="A33" s="58" t="s">
        <v>66</v>
      </c>
      <c r="B33" s="76"/>
      <c r="C33" s="74">
        <f>SUM(M18:M25)</f>
        <v>156530220</v>
      </c>
      <c r="D33" s="75"/>
      <c r="E33" s="75"/>
      <c r="F33" s="75"/>
      <c r="G33" s="75"/>
    </row>
    <row r="34" spans="1:7" customFormat="1" ht="15.75" thickBot="1" x14ac:dyDescent="0.3">
      <c r="A34" s="34"/>
    </row>
    <row r="35" spans="1:7" customFormat="1" ht="15.75" thickBot="1" x14ac:dyDescent="0.3">
      <c r="A35" s="61" t="s">
        <v>89</v>
      </c>
      <c r="B35" s="62"/>
      <c r="C35" s="62"/>
      <c r="D35" s="62"/>
      <c r="E35" s="62"/>
      <c r="F35" s="62"/>
      <c r="G35" s="62"/>
    </row>
    <row r="36" spans="1:7" customFormat="1" ht="15.75" thickBot="1" x14ac:dyDescent="0.3">
      <c r="A36" s="63"/>
      <c r="B36" s="64"/>
      <c r="C36" s="64"/>
      <c r="D36" s="64"/>
      <c r="E36" s="64"/>
      <c r="F36" s="64"/>
      <c r="G36" s="64"/>
    </row>
    <row r="37" spans="1:7" customFormat="1" x14ac:dyDescent="0.25">
      <c r="A37" s="65" t="s">
        <v>67</v>
      </c>
      <c r="B37" s="66"/>
      <c r="C37" s="67" t="s">
        <v>85</v>
      </c>
      <c r="D37" s="67"/>
      <c r="E37" s="67"/>
      <c r="F37" s="67"/>
      <c r="G37" s="67"/>
    </row>
    <row r="38" spans="1:7" customFormat="1" x14ac:dyDescent="0.25">
      <c r="A38" s="55" t="s">
        <v>68</v>
      </c>
      <c r="B38" s="56"/>
      <c r="C38" s="57" t="s">
        <v>86</v>
      </c>
      <c r="D38" s="57"/>
      <c r="E38" s="57"/>
      <c r="F38" s="57"/>
      <c r="G38" s="57"/>
    </row>
    <row r="39" spans="1:7" customFormat="1" x14ac:dyDescent="0.25">
      <c r="A39" s="55" t="s">
        <v>69</v>
      </c>
      <c r="B39" s="56"/>
      <c r="C39" s="57" t="s">
        <v>90</v>
      </c>
      <c r="D39" s="57"/>
      <c r="E39" s="57"/>
      <c r="F39" s="57"/>
      <c r="G39" s="57"/>
    </row>
    <row r="40" spans="1:7" customFormat="1" x14ac:dyDescent="0.25">
      <c r="A40" s="55" t="s">
        <v>70</v>
      </c>
      <c r="B40" s="56"/>
      <c r="C40" s="57" t="s">
        <v>87</v>
      </c>
      <c r="D40" s="57"/>
      <c r="E40" s="57"/>
      <c r="F40" s="57"/>
      <c r="G40" s="57"/>
    </row>
    <row r="41" spans="1:7" customFormat="1" ht="74.25" customHeight="1" thickBot="1" x14ac:dyDescent="0.3">
      <c r="A41" s="58" t="s">
        <v>71</v>
      </c>
      <c r="B41" s="59"/>
      <c r="C41" s="60"/>
      <c r="D41" s="60"/>
      <c r="E41" s="60"/>
      <c r="F41" s="60"/>
      <c r="G41" s="60"/>
    </row>
    <row r="42" spans="1:7" ht="15.75" customHeight="1" x14ac:dyDescent="0.25"/>
    <row r="43" spans="1:7" ht="15.75" customHeight="1" x14ac:dyDescent="0.25"/>
    <row r="44" spans="1:7" ht="15.75" customHeight="1" x14ac:dyDescent="0.25"/>
    <row r="45" spans="1:7" ht="15.75" customHeight="1" x14ac:dyDescent="0.25"/>
    <row r="46" spans="1:7" ht="15.75" customHeight="1" x14ac:dyDescent="0.25"/>
    <row r="47" spans="1:7" ht="15.75" customHeight="1" x14ac:dyDescent="0.25"/>
    <row r="48" spans="1:7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</sheetData>
  <mergeCells count="44">
    <mergeCell ref="C27:G28"/>
    <mergeCell ref="H27:J28"/>
    <mergeCell ref="C29:G29"/>
    <mergeCell ref="H29:J29"/>
    <mergeCell ref="A39:B39"/>
    <mergeCell ref="C39:G39"/>
    <mergeCell ref="A31:B31"/>
    <mergeCell ref="C31:G31"/>
    <mergeCell ref="A32:B32"/>
    <mergeCell ref="C32:G32"/>
    <mergeCell ref="A33:B33"/>
    <mergeCell ref="C33:G33"/>
    <mergeCell ref="A40:B40"/>
    <mergeCell ref="C40:G40"/>
    <mergeCell ref="A41:B41"/>
    <mergeCell ref="C41:G41"/>
    <mergeCell ref="A35:G35"/>
    <mergeCell ref="A36:G36"/>
    <mergeCell ref="A37:B37"/>
    <mergeCell ref="C37:G37"/>
    <mergeCell ref="A38:B38"/>
    <mergeCell ref="C38:G38"/>
    <mergeCell ref="D21:G21"/>
    <mergeCell ref="H21:I21"/>
    <mergeCell ref="B2:L2"/>
    <mergeCell ref="B3:L3"/>
    <mergeCell ref="B4:C4"/>
    <mergeCell ref="B6:C6"/>
    <mergeCell ref="B7:J7"/>
    <mergeCell ref="B8:J8"/>
    <mergeCell ref="B9:J9"/>
    <mergeCell ref="K16:M16"/>
    <mergeCell ref="D19:G19"/>
    <mergeCell ref="H19:I19"/>
    <mergeCell ref="D20:G20"/>
    <mergeCell ref="H20:I20"/>
    <mergeCell ref="D25:G25"/>
    <mergeCell ref="H25:I25"/>
    <mergeCell ref="D22:G22"/>
    <mergeCell ref="H22:I22"/>
    <mergeCell ref="D23:G23"/>
    <mergeCell ref="H23:I23"/>
    <mergeCell ref="D24:G24"/>
    <mergeCell ref="H24:I24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GRUPO 10</vt:lpstr>
      <vt:lpstr>GRUPO 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Madleinn Alejandra Londoño Naspiran</dc:creator>
  <cp:lastModifiedBy>Equipos y Laboratorio de Colombia SAS</cp:lastModifiedBy>
  <dcterms:created xsi:type="dcterms:W3CDTF">2024-08-02T14:19:20Z</dcterms:created>
  <dcterms:modified xsi:type="dcterms:W3CDTF">2024-10-03T14:32:02Z</dcterms:modified>
</cp:coreProperties>
</file>