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n Meneses\Documents\ALCALDIA NEIVA\EDUCACION\SELECCION ABRE MENOR CUANTIA\DOCUMENTOS\"/>
    </mc:Choice>
  </mc:AlternateContent>
  <xr:revisionPtr revIDLastSave="0" documentId="8_{91B458E8-06CF-4558-ACC7-12F53E9D0D90}" xr6:coauthVersionLast="43" xr6:coauthVersionMax="43" xr10:uidLastSave="{00000000-0000-0000-0000-000000000000}"/>
  <bookViews>
    <workbookView xWindow="-98" yWindow="-98" windowWidth="21795" windowHeight="12975" xr2:uid="{8498A8F0-19BC-4B2B-96E0-D27936A6D2E9}"/>
  </bookViews>
  <sheets>
    <sheet name="PRESUPUESTO FINAL" sheetId="1" r:id="rId1"/>
  </sheets>
  <externalReferences>
    <externalReference r:id="rId2"/>
    <externalReference r:id="rId3"/>
  </externalReferences>
  <definedNames>
    <definedName name="_xlnm.Print_Area" localSheetId="0">'PRESUPUESTO FINAL'!$A$1:$F$113</definedName>
    <definedName name="MI" localSheetId="0">'PRESUPUESTO FINAL'!#REF!,'PRESUPUESTO FINAL'!#REF!,'PRESUPUESTO FINAL'!#REF!,'PRESUPUESTO FINAL'!#REF!,'PRESUPUESTO FINAL'!#REF!,'PRESUPUESTO FINAL'!#REF!,'PRESUPUESTO FINAL'!#REF!</definedName>
    <definedName name="MI">'[1]MEMORIA DE CANTIDADES'!#REF!,'[1]MEMORIA DE CANTIDADES'!#REF!,'[1]MEMORIA DE CANTIDADES'!#REF!,'[1]MEMORIA DE CANTIDADES'!#REF!,'[1]MEMORIA DE CANTIDADES'!#REF!,'[1]MEMORIA DE CANTIDADES'!$C$407,'[1]MEMORIA DE CANTIDADES'!$C$420</definedName>
    <definedName name="ML" localSheetId="0">'PRESUPUESTO FINAL'!#REF!,'PRESUPUESTO FINAL'!#REF!,'PRESUPUESTO FINAL'!#REF!,'PRESUPUESTO FINAL'!#REF!,'PRESUPUESTO FINAL'!#REF!,'PRESUPUESTO FINAL'!#REF!,'PRESUPUESTO FINAL'!#REF!</definedName>
    <definedName name="ML">'[1]MEMORIA DE CANTIDADES'!#REF!,'[1]MEMORIA DE CANTIDADES'!#REF!,'[1]MEMORIA DE CANTIDADES'!#REF!,'[1]MEMORIA DE CANTIDADES'!#REF!,'[1]MEMORIA DE CANTIDADES'!#REF!,'[1]MEMORIA DE CANTIDADES'!$C$407,'[1]MEMORIA DE CANTIDADES'!$C$420</definedName>
    <definedName name="_xlnm.Print_Titles" localSheetId="0">'PRESUPUESTO FINAL'!$1:$6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0" i="1" l="1"/>
  <c r="D98" i="1"/>
  <c r="F98" i="1" s="1"/>
  <c r="E96" i="1"/>
  <c r="D96" i="1"/>
  <c r="E95" i="1"/>
  <c r="D95" i="1"/>
  <c r="E93" i="1"/>
  <c r="D93" i="1"/>
  <c r="E91" i="1"/>
  <c r="D91" i="1"/>
  <c r="E90" i="1"/>
  <c r="D90" i="1"/>
  <c r="F90" i="1" s="1"/>
  <c r="E88" i="1"/>
  <c r="F88" i="1" s="1"/>
  <c r="D88" i="1"/>
  <c r="E86" i="1"/>
  <c r="D86" i="1"/>
  <c r="E84" i="1"/>
  <c r="D84" i="1"/>
  <c r="E83" i="1"/>
  <c r="D83" i="1"/>
  <c r="F83" i="1" s="1"/>
  <c r="F93" i="1" l="1"/>
  <c r="F96" i="1"/>
  <c r="F84" i="1"/>
  <c r="F91" i="1"/>
  <c r="F86" i="1"/>
  <c r="F95" i="1"/>
  <c r="F99" i="1" l="1"/>
  <c r="F78" i="1"/>
  <c r="F76" i="1"/>
  <c r="F75" i="1"/>
  <c r="F73" i="1"/>
  <c r="F72" i="1"/>
  <c r="F70" i="1"/>
  <c r="F65" i="1"/>
  <c r="F51" i="1"/>
  <c r="D63" i="1"/>
  <c r="F63" i="1" s="1"/>
  <c r="D62" i="1"/>
  <c r="F62" i="1" s="1"/>
  <c r="E60" i="1"/>
  <c r="D60" i="1"/>
  <c r="E59" i="1"/>
  <c r="D59" i="1"/>
  <c r="E57" i="1"/>
  <c r="D57" i="1"/>
  <c r="E56" i="1"/>
  <c r="D56" i="1"/>
  <c r="E55" i="1"/>
  <c r="D55" i="1"/>
  <c r="E54" i="1"/>
  <c r="D54" i="1"/>
  <c r="E53" i="1"/>
  <c r="D53" i="1"/>
  <c r="E50" i="1"/>
  <c r="D50" i="1"/>
  <c r="E48" i="1"/>
  <c r="D48" i="1"/>
  <c r="E46" i="1"/>
  <c r="D46" i="1"/>
  <c r="E45" i="1"/>
  <c r="D45" i="1"/>
  <c r="E44" i="1"/>
  <c r="D44" i="1"/>
  <c r="E43" i="1"/>
  <c r="D43" i="1"/>
  <c r="E42" i="1"/>
  <c r="D42" i="1"/>
  <c r="E40" i="1"/>
  <c r="D40" i="1"/>
  <c r="E38" i="1"/>
  <c r="D38" i="1"/>
  <c r="E36" i="1"/>
  <c r="D36" i="1"/>
  <c r="E35" i="1"/>
  <c r="D35" i="1"/>
  <c r="E34" i="1"/>
  <c r="D34" i="1"/>
  <c r="E32" i="1"/>
  <c r="D32" i="1"/>
  <c r="E31" i="1"/>
  <c r="D31" i="1"/>
  <c r="E30" i="1"/>
  <c r="D30" i="1"/>
  <c r="E29" i="1"/>
  <c r="D29" i="1"/>
  <c r="E28" i="1"/>
  <c r="D28" i="1"/>
  <c r="E27" i="1"/>
  <c r="D27" i="1"/>
  <c r="E25" i="1"/>
  <c r="D25" i="1"/>
  <c r="E24" i="1"/>
  <c r="D24" i="1"/>
  <c r="E23" i="1"/>
  <c r="D23" i="1"/>
  <c r="E22" i="1"/>
  <c r="D22" i="1"/>
  <c r="E21" i="1"/>
  <c r="D21" i="1"/>
  <c r="E19" i="1"/>
  <c r="D19" i="1"/>
  <c r="E18" i="1"/>
  <c r="D18" i="1"/>
  <c r="E16" i="1"/>
  <c r="D16" i="1"/>
  <c r="E15" i="1"/>
  <c r="D15" i="1"/>
  <c r="E13" i="1"/>
  <c r="D13" i="1"/>
  <c r="E12" i="1"/>
  <c r="D12" i="1"/>
  <c r="E11" i="1"/>
  <c r="D11" i="1"/>
  <c r="E10" i="1"/>
  <c r="D10" i="1"/>
  <c r="E9" i="1"/>
  <c r="D9" i="1"/>
  <c r="E8" i="1"/>
  <c r="D8" i="1"/>
  <c r="A2" i="1"/>
  <c r="A1" i="1"/>
  <c r="F22" i="1" l="1"/>
  <c r="F43" i="1"/>
  <c r="F48" i="1"/>
  <c r="F8" i="1"/>
  <c r="F10" i="1"/>
  <c r="F12" i="1"/>
  <c r="F15" i="1"/>
  <c r="F18" i="1"/>
  <c r="F21" i="1"/>
  <c r="F23" i="1"/>
  <c r="F28" i="1"/>
  <c r="F30" i="1"/>
  <c r="F32" i="1"/>
  <c r="F38" i="1"/>
  <c r="F42" i="1"/>
  <c r="F44" i="1"/>
  <c r="F50" i="1"/>
  <c r="F54" i="1"/>
  <c r="F56" i="1"/>
  <c r="F27" i="1"/>
  <c r="F57" i="1"/>
  <c r="F11" i="1"/>
  <c r="F16" i="1"/>
  <c r="F24" i="1"/>
  <c r="F29" i="1"/>
  <c r="F36" i="1"/>
  <c r="F45" i="1"/>
  <c r="F53" i="1"/>
  <c r="F60" i="1"/>
  <c r="F25" i="1"/>
  <c r="F35" i="1"/>
  <c r="F59" i="1"/>
  <c r="F46" i="1"/>
  <c r="F9" i="1"/>
  <c r="F13" i="1"/>
  <c r="F19" i="1"/>
  <c r="F31" i="1"/>
  <c r="F34" i="1"/>
  <c r="F40" i="1"/>
  <c r="F55" i="1"/>
  <c r="F79" i="1"/>
  <c r="F66" i="1" l="1"/>
  <c r="F103" i="1" l="1"/>
  <c r="F102" i="1"/>
  <c r="F101" i="1"/>
  <c r="F104" i="1" l="1"/>
  <c r="F105" i="1" s="1"/>
</calcChain>
</file>

<file path=xl/sharedStrings.xml><?xml version="1.0" encoding="utf-8"?>
<sst xmlns="http://schemas.openxmlformats.org/spreadsheetml/2006/main" count="272" uniqueCount="185">
  <si>
    <t>PRESUPUESTO</t>
  </si>
  <si>
    <t>ITEM</t>
  </si>
  <si>
    <t>ACTIVIDAD</t>
  </si>
  <si>
    <t>UN</t>
  </si>
  <si>
    <t>VR. UNT.</t>
  </si>
  <si>
    <t>CANT.</t>
  </si>
  <si>
    <t>VR. PARCIAL</t>
  </si>
  <si>
    <t>2</t>
  </si>
  <si>
    <t>DEMOLICIONES Y DESMONTE DE ELEMENTOS</t>
  </si>
  <si>
    <t>Demolición pañete muro</t>
  </si>
  <si>
    <t>M2</t>
  </si>
  <si>
    <t>Desmonte de cubiertas (asbesto cemento)</t>
  </si>
  <si>
    <t>Desmonte marcos y puertas</t>
  </si>
  <si>
    <t>Demolición muros e-0.15m, con retiro</t>
  </si>
  <si>
    <t>Demolición de enchape de piso y revoque, con retiro</t>
  </si>
  <si>
    <t>Demolición placa de piso concreto e=0.10m, incluye retiro</t>
  </si>
  <si>
    <t>3</t>
  </si>
  <si>
    <t>MOVIMIENTO DE TIERRA</t>
  </si>
  <si>
    <t>3.1</t>
  </si>
  <si>
    <t>Excavación manual  h=2,9m</t>
  </si>
  <si>
    <t>M3</t>
  </si>
  <si>
    <t>Relleno compactado con recebo seleccionado</t>
  </si>
  <si>
    <t>5</t>
  </si>
  <si>
    <t>MAMPOSTERIA</t>
  </si>
  <si>
    <t>Construcción de muro en Bloque de arcilla No. 5 e=0.12m (12x20x30)</t>
  </si>
  <si>
    <t>Construcción de Mesones en concreto 2500 psi, e=0.1m (inc. Refuerzo)</t>
  </si>
  <si>
    <t>7</t>
  </si>
  <si>
    <t>INSTALACIONES ELÉCTRICAS</t>
  </si>
  <si>
    <t>Suministro e Instalación de Salida parcial monofásica tablero 2 circuitos, incluye tablero y breakers</t>
  </si>
  <si>
    <t>Suministro e Instalación de Salida toma corriente doble 110v</t>
  </si>
  <si>
    <t>Suministro e Instalación de luminaria panel LED de 0.6x0.6 incluye conectores de resorte cinta, accesorios de fijaciòn y soporte, instalado según reglamento NTC 2050</t>
  </si>
  <si>
    <t>Red electrica en tuberia pvc de 1/2", incluye 2 No 12 , para
luminarias</t>
  </si>
  <si>
    <t>ML</t>
  </si>
  <si>
    <t>Instalacion salida interruptor doble 110 V</t>
  </si>
  <si>
    <t>8</t>
  </si>
  <si>
    <t>INSTALACIONES SANITARIAS</t>
  </si>
  <si>
    <t>8.1</t>
  </si>
  <si>
    <t>Suministro e Instalación de Punto de desagüe en pvc 2"</t>
  </si>
  <si>
    <t>Suministro e Instalación de Tubería de desagüe en pvc 3"</t>
  </si>
  <si>
    <t>Suministro e Instalación de Tubería de desagüe en pvc 6"</t>
  </si>
  <si>
    <t>Suministro e  Instalación de Registro de paso directo ½" (bola)</t>
  </si>
  <si>
    <t>Suministro e Instalación de Salida llave terminal de ½"</t>
  </si>
  <si>
    <t>Suministro e Instalación de Tubería presión pvc ½"</t>
  </si>
  <si>
    <t>9</t>
  </si>
  <si>
    <t>PAÑETES E IMPERMEABILIZACION</t>
  </si>
  <si>
    <t>9.1</t>
  </si>
  <si>
    <t>Suministro y Aplicación de Pañete muros 1:4; incluye filo y dilataciones</t>
  </si>
  <si>
    <t>Suministro e Impermeabilización con manto asfaltico 3mm</t>
  </si>
  <si>
    <t>Suministro y Aplicación de Pintura bituminosa para protección terraza</t>
  </si>
  <si>
    <t>10</t>
  </si>
  <si>
    <t>CUBIERTA  Y   ESTRUCTURA DE CUBIERTA</t>
  </si>
  <si>
    <t>Suministro e Instalación de Cubierta en teja metalica tipo acesco master 1000</t>
  </si>
  <si>
    <t>11</t>
  </si>
  <si>
    <t>ACABADOS</t>
  </si>
  <si>
    <t>Suministro e instalación de cielo raso blanco en PVC. (El gravado o detalle del material esta sujeto a aprobación del supervisor).</t>
  </si>
  <si>
    <t>13</t>
  </si>
  <si>
    <t>PISOS Y ENCHAPES</t>
  </si>
  <si>
    <t>13.1</t>
  </si>
  <si>
    <t xml:space="preserve">Suministro e Instalación de Enchape de pared 0.20x0.25 </t>
  </si>
  <si>
    <t>13.2</t>
  </si>
  <si>
    <t xml:space="preserve">Suministro e Instalación de Enchape de piso 0.20x0.25 </t>
  </si>
  <si>
    <t>Alistado de pisos en mortero</t>
  </si>
  <si>
    <t>Suministro e Instalación de Guardaescoba en cerámica tráfico #5, tipo granilla</t>
  </si>
  <si>
    <t>Construcción de Poyo en concreto</t>
  </si>
  <si>
    <t>14</t>
  </si>
  <si>
    <t>CARPINTERÍA METÁLICA</t>
  </si>
  <si>
    <t>Suministro e Instalación de Puerta con marco metálico cal. 18 y vidrio 1.50-2.00x2.20</t>
  </si>
  <si>
    <t>17</t>
  </si>
  <si>
    <t>APARATOS Y MUEBLES ESPECIALES</t>
  </si>
  <si>
    <t>Suministro e instalación de lavaplatos</t>
  </si>
  <si>
    <t>Suministro e instalacion de campana extractora tipo industrial en acero inoxidable cal. 20 ref.430 dimensiones de 2,0x0,70mt, incluye extractor de aspa metalica, ducto en acero inoxidable de 0,30x0,30mt, y demas elementos para su correcta fijacion, perforacion de teja, instalacion electrica.</t>
  </si>
  <si>
    <t>19</t>
  </si>
  <si>
    <t>PINTURA GENERAL</t>
  </si>
  <si>
    <t>19.1</t>
  </si>
  <si>
    <t>Suministro y Aplicación de Estuco y pintura vinilo muros II manos</t>
  </si>
  <si>
    <t>Suministro y Aplicación de Esmalte sobre lámina llena</t>
  </si>
  <si>
    <t>Suministro y Aplicación de Pintura esmalte ventaneria metálica</t>
  </si>
  <si>
    <t>Suministro y Aplicación de Esgrafiado en graniplast</t>
  </si>
  <si>
    <t>'M2</t>
  </si>
  <si>
    <t>Suministro y aplicación de pintura en aceite para cerchas y correas metálicas.</t>
  </si>
  <si>
    <t>21</t>
  </si>
  <si>
    <t>EXTERIORES</t>
  </si>
  <si>
    <t>Carcamo para aguas lluvias en concreto 2500 P.S.I, e=0.10m, seccion interna 0,40x0,40 mts libres (Incluye refuerzo y rejilla)</t>
  </si>
  <si>
    <t>Placa de piso para exteriores en concreto 2500 P.S.I, barrido y dilatado e-0.08</t>
  </si>
  <si>
    <t>23</t>
  </si>
  <si>
    <t>LIMPIEZA GENERAL</t>
  </si>
  <si>
    <t>23.1</t>
  </si>
  <si>
    <t>Limpieza y retiro de escombros</t>
  </si>
  <si>
    <t>Aseo final de obra</t>
  </si>
  <si>
    <t>CARPINTERIA MADERA</t>
  </si>
  <si>
    <t>Suministro e instalacion de marco y puerta madera malamina RH, para puertas de mesones de cocina, espesor de lamina de 15mm, incluye visagras, manijas y herrajes.</t>
  </si>
  <si>
    <t>TOTAL COSTOS DIRECTOS</t>
  </si>
  <si>
    <t>ADMINISTRACION</t>
  </si>
  <si>
    <t>IMPREVISTOS</t>
  </si>
  <si>
    <t xml:space="preserve">UTILIDADES </t>
  </si>
  <si>
    <t>SUBTOTAL COSTOS INDIRECTOS</t>
  </si>
  <si>
    <t>Elaboro:</t>
  </si>
  <si>
    <t>FIRMA:</t>
  </si>
  <si>
    <t>NOMBRE Y APELLIDOS:</t>
  </si>
  <si>
    <t>PROFESION:</t>
  </si>
  <si>
    <t>1</t>
  </si>
  <si>
    <t>1.1</t>
  </si>
  <si>
    <t>Demolición placa maciza 0.25 m Incluye retiro</t>
  </si>
  <si>
    <t>2.1</t>
  </si>
  <si>
    <t>2.2</t>
  </si>
  <si>
    <t>Relleno compactado con material de sitio</t>
  </si>
  <si>
    <t>3.2</t>
  </si>
  <si>
    <t>Construcción de Caja de inspección de 80x80cm, ladrillo</t>
  </si>
  <si>
    <t>4</t>
  </si>
  <si>
    <t>4.1</t>
  </si>
  <si>
    <t xml:space="preserve">Construcción de Placa de piso en concreto de 3000 psi e=0.10 </t>
  </si>
  <si>
    <t>A. COLEGIO NACIONAL SANTA LIBRADA SEDE PRINCIPAL.</t>
  </si>
  <si>
    <t>1.2</t>
  </si>
  <si>
    <t>1.3</t>
  </si>
  <si>
    <t>1.4</t>
  </si>
  <si>
    <t>1.5</t>
  </si>
  <si>
    <t>1.6</t>
  </si>
  <si>
    <t>4.2</t>
  </si>
  <si>
    <t>4.3</t>
  </si>
  <si>
    <t>4.4</t>
  </si>
  <si>
    <t>4.5</t>
  </si>
  <si>
    <t>5.1</t>
  </si>
  <si>
    <t>5.2</t>
  </si>
  <si>
    <t>5.3</t>
  </si>
  <si>
    <t>5.4</t>
  </si>
  <si>
    <t>5.5</t>
  </si>
  <si>
    <t>5.6</t>
  </si>
  <si>
    <t>6</t>
  </si>
  <si>
    <t>6.1</t>
  </si>
  <si>
    <t>6.2</t>
  </si>
  <si>
    <t>6.3</t>
  </si>
  <si>
    <t>7.1</t>
  </si>
  <si>
    <t>9.2</t>
  </si>
  <si>
    <t>9.3</t>
  </si>
  <si>
    <t>9.4</t>
  </si>
  <si>
    <t>9.5</t>
  </si>
  <si>
    <t>10.1</t>
  </si>
  <si>
    <t>11.1</t>
  </si>
  <si>
    <t>11.2</t>
  </si>
  <si>
    <t>12</t>
  </si>
  <si>
    <t>12.1</t>
  </si>
  <si>
    <t>12.2</t>
  </si>
  <si>
    <t>12.3</t>
  </si>
  <si>
    <t>12.4</t>
  </si>
  <si>
    <t>12.5</t>
  </si>
  <si>
    <t>14.1</t>
  </si>
  <si>
    <t>14.2</t>
  </si>
  <si>
    <t>15</t>
  </si>
  <si>
    <t>15.1</t>
  </si>
  <si>
    <t>SUB TOTAL COSTO DIRECTO COLEGIO NACIONAL SANTA LIBRADA</t>
  </si>
  <si>
    <t>16</t>
  </si>
  <si>
    <t>16.1</t>
  </si>
  <si>
    <t>17.1</t>
  </si>
  <si>
    <t>18</t>
  </si>
  <si>
    <t>18.1</t>
  </si>
  <si>
    <t>20</t>
  </si>
  <si>
    <t>20.1</t>
  </si>
  <si>
    <t>21.1</t>
  </si>
  <si>
    <t>22</t>
  </si>
  <si>
    <t>22.1</t>
  </si>
  <si>
    <t>SUB TOTAL COSTO DIRECTO AGUSTIN CODAZZI SEDE PRINCIPAL</t>
  </si>
  <si>
    <t>PABLO CESAR ARRIETA RAMIREZ</t>
  </si>
  <si>
    <t>ING. CIVIL - APOYO TECNICO SECRETARIA DE EDUCACION</t>
  </si>
  <si>
    <t>ALCALDIA DE NEIVA</t>
  </si>
  <si>
    <t>INSTITUCION:</t>
  </si>
  <si>
    <t>COSTO TOTAL OBRA CIVIL</t>
  </si>
  <si>
    <t>Desmonte de cielo falso</t>
  </si>
  <si>
    <t>Suministro e Instalación de Cubierta teja master 1000 calibre 26</t>
  </si>
  <si>
    <t>Suministro e Instalación de Flanche  remate  cubierta</t>
  </si>
  <si>
    <t>Suministro y Aplicación de Pintura vinilo muros, III manos</t>
  </si>
  <si>
    <t>SUB TOTAL COSTO DIRECTO I.E INEM JULIAN MOTTA SALAS SEDE PRINCIPAL</t>
  </si>
  <si>
    <t xml:space="preserve">B. INSTITUCION EDUCATIVA AGUSTIN CODAZZI SEDE PRINCIPAL </t>
  </si>
  <si>
    <t>17.2</t>
  </si>
  <si>
    <t>18.2</t>
  </si>
  <si>
    <t>C. INSTITUCION EDUCATIVA INEM JULIAN MOTTA SALAS SEDE PRINCIPAL</t>
  </si>
  <si>
    <t>20.2</t>
  </si>
  <si>
    <t>23.2</t>
  </si>
  <si>
    <t>24</t>
  </si>
  <si>
    <t>24.2</t>
  </si>
  <si>
    <t>25</t>
  </si>
  <si>
    <t>25.1</t>
  </si>
  <si>
    <t>25.2</t>
  </si>
  <si>
    <t>26</t>
  </si>
  <si>
    <t>26.1</t>
  </si>
  <si>
    <t>ADECUACIONES Y OBRAS VARIAS EN LAS INSTITUCIONES EDUCATIVAS COLEGIO NACIONAL SANTA LIBRADA, AGUSTIN CODAZZI SEDE PRINCIPAL E INEM JULIAN MOTTA SALAS SEDE PRINCIPAL DEL MUNICIPIO DE NEIVA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</si>
</sst>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-&quot;$&quot;\ * #,##0.00_-;\-&quot;$&quot;\ * #,##0.00_-;_-&quot;$&quot;\ * &quot;-&quot;_-;_-@_-"/>
    <numFmt numFmtId="166" formatCode="_ * #,##0.00_ ;_ * \-#,##0.00_ ;_ * &quot;-&quot;??_ ;_ @_ "/>
  </numFmts>
  <fonts count="7">
    <font>
      <sz val="10"/>
      <name val="Arial"/>
      <charset val="134"/>
    </font>
    <font>
      <sz val="10"/>
      <name val="Arial"/>
      <charset val="134"/>
    </font>
    <font>
      <b/>
      <sz val="12"/>
      <name val="Arial"/>
      <charset val="134"/>
    </font>
    <font>
      <b/>
      <sz val="10"/>
      <name val="Arial"/>
      <charset val="134"/>
    </font>
    <font>
      <sz val="8"/>
      <name val="Arial"/>
      <charset val="134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1">
    <xf numFmtId="0" fontId="0" fillId="0" borderId="0" xfId="0"/>
    <xf numFmtId="0" fontId="0" fillId="2" borderId="0" xfId="0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" fontId="3" fillId="3" borderId="2" xfId="2" applyNumberFormat="1" applyFont="1" applyFill="1" applyBorder="1" applyAlignment="1">
      <alignment horizontal="center" vertical="center" wrapText="1"/>
    </xf>
    <xf numFmtId="165" fontId="3" fillId="3" borderId="2" xfId="3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wrapText="1"/>
    </xf>
    <xf numFmtId="49" fontId="3" fillId="3" borderId="2" xfId="0" applyNumberFormat="1" applyFont="1" applyFill="1" applyBorder="1" applyAlignment="1">
      <alignment horizontal="left" vertical="center" wrapText="1"/>
    </xf>
    <xf numFmtId="4" fontId="0" fillId="3" borderId="2" xfId="1" applyNumberFormat="1" applyFont="1" applyFill="1" applyBorder="1" applyAlignment="1">
      <alignment horizontal="center" vertical="center" wrapText="1"/>
    </xf>
    <xf numFmtId="165" fontId="0" fillId="3" borderId="2" xfId="3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2" borderId="2" xfId="0" applyFill="1" applyBorder="1" applyAlignment="1">
      <alignment horizontal="justify" vertical="center" wrapText="1"/>
    </xf>
    <xf numFmtId="0" fontId="0" fillId="2" borderId="2" xfId="0" applyFill="1" applyBorder="1" applyAlignment="1">
      <alignment horizontal="center" vertical="center" wrapText="1"/>
    </xf>
    <xf numFmtId="165" fontId="0" fillId="2" borderId="2" xfId="3" applyNumberFormat="1" applyFont="1" applyFill="1" applyBorder="1" applyAlignment="1">
      <alignment horizontal="center" vertical="center" wrapText="1"/>
    </xf>
    <xf numFmtId="4" fontId="0" fillId="2" borderId="2" xfId="1" applyNumberFormat="1" applyFont="1" applyFill="1" applyBorder="1" applyAlignment="1">
      <alignment horizontal="center" vertical="center" wrapText="1"/>
    </xf>
    <xf numFmtId="165" fontId="0" fillId="2" borderId="2" xfId="3" applyNumberFormat="1" applyFont="1" applyFill="1" applyBorder="1" applyAlignment="1">
      <alignment horizontal="right" vertical="center" wrapText="1"/>
    </xf>
    <xf numFmtId="2" fontId="0" fillId="0" borderId="2" xfId="0" applyNumberForma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top" wrapText="1"/>
    </xf>
    <xf numFmtId="49" fontId="0" fillId="2" borderId="0" xfId="0" applyNumberFormat="1" applyFill="1" applyAlignment="1">
      <alignment horizontal="left" wrapText="1"/>
    </xf>
    <xf numFmtId="165" fontId="3" fillId="2" borderId="2" xfId="3" applyNumberFormat="1" applyFont="1" applyFill="1" applyBorder="1" applyAlignment="1">
      <alignment horizontal="right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165" fontId="0" fillId="2" borderId="0" xfId="3" applyNumberFormat="1" applyFont="1" applyFill="1" applyAlignment="1">
      <alignment horizontal="center" vertical="center" wrapText="1"/>
    </xf>
    <xf numFmtId="4" fontId="0" fillId="2" borderId="0" xfId="1" applyNumberFormat="1" applyFont="1" applyFill="1" applyAlignment="1">
      <alignment horizontal="center" vertical="center" wrapText="1"/>
    </xf>
    <xf numFmtId="165" fontId="0" fillId="2" borderId="0" xfId="3" applyNumberFormat="1" applyFont="1" applyFill="1" applyAlignment="1">
      <alignment horizontal="right" vertical="center" wrapText="1"/>
    </xf>
    <xf numFmtId="49" fontId="3" fillId="2" borderId="0" xfId="0" applyNumberFormat="1" applyFont="1" applyFill="1" applyAlignment="1">
      <alignment horizontal="left" wrapText="1"/>
    </xf>
    <xf numFmtId="0" fontId="0" fillId="2" borderId="1" xfId="0" applyFill="1" applyBorder="1" applyAlignment="1">
      <alignment vertical="center" wrapText="1"/>
    </xf>
    <xf numFmtId="165" fontId="0" fillId="2" borderId="1" xfId="3" applyNumberFormat="1" applyFont="1" applyFill="1" applyBorder="1" applyAlignment="1">
      <alignment horizontal="center" vertical="center" wrapText="1"/>
    </xf>
    <xf numFmtId="4" fontId="0" fillId="2" borderId="1" xfId="1" applyNumberFormat="1" applyFont="1" applyFill="1" applyBorder="1" applyAlignment="1">
      <alignment horizontal="center" vertical="center" wrapText="1"/>
    </xf>
    <xf numFmtId="165" fontId="0" fillId="2" borderId="1" xfId="3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left" vertical="top" wrapText="1"/>
    </xf>
    <xf numFmtId="165" fontId="0" fillId="2" borderId="0" xfId="3" applyNumberFormat="1" applyFont="1" applyFill="1" applyAlignment="1">
      <alignment horizontal="right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" fontId="3" fillId="4" borderId="2" xfId="2" applyNumberFormat="1" applyFont="1" applyFill="1" applyBorder="1" applyAlignment="1">
      <alignment horizontal="center" vertical="center" wrapText="1"/>
    </xf>
    <xf numFmtId="165" fontId="3" fillId="4" borderId="2" xfId="3" applyNumberFormat="1" applyFont="1" applyFill="1" applyBorder="1" applyAlignment="1">
      <alignment horizontal="right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165" fontId="5" fillId="2" borderId="2" xfId="3" applyNumberFormat="1" applyFont="1" applyFill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164" fontId="0" fillId="2" borderId="0" xfId="2" applyFont="1" applyFill="1" applyAlignment="1">
      <alignment wrapText="1"/>
    </xf>
    <xf numFmtId="0" fontId="6" fillId="2" borderId="2" xfId="0" applyFont="1" applyFill="1" applyBorder="1" applyAlignment="1">
      <alignment horizontal="justify" vertical="center" wrapText="1"/>
    </xf>
    <xf numFmtId="49" fontId="0" fillId="0" borderId="2" xfId="0" applyNumberFormat="1" applyBorder="1" applyAlignment="1">
      <alignment horizontal="left" vertical="center" wrapText="1"/>
    </xf>
    <xf numFmtId="44" fontId="0" fillId="2" borderId="0" xfId="0" applyNumberFormat="1" applyFill="1" applyAlignment="1">
      <alignment wrapText="1"/>
    </xf>
    <xf numFmtId="0" fontId="3" fillId="2" borderId="2" xfId="0" quotePrefix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5" fillId="4" borderId="4" xfId="0" quotePrefix="1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quotePrefix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left" vertical="center" wrapText="1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84665</xdr:colOff>
      <xdr:row>0</xdr:row>
      <xdr:rowOff>67734</xdr:rowOff>
    </xdr:from>
    <xdr:to>
      <xdr:col>1</xdr:col>
      <xdr:colOff>1104259</xdr:colOff>
      <xdr:row>2</xdr:row>
      <xdr:rowOff>186430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311DC8-71DC-4843-9BF1-038613C89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665" y="67734"/>
          <a:ext cx="1580511" cy="901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237637</xdr:colOff>
      <xdr:row>0</xdr:row>
      <xdr:rowOff>66024</xdr:rowOff>
    </xdr:from>
    <xdr:to>
      <xdr:col>5</xdr:col>
      <xdr:colOff>1329429</xdr:colOff>
      <xdr:row>2</xdr:row>
      <xdr:rowOff>333781</xdr:rowOff>
    </xdr:to>
    <xdr:grpSp>
      <xdr:nvGrpSpPr>
        <xdr:cNvPr id="3" name="Grupo 61">
          <a:extLst>
            <a:ext uri="{FF2B5EF4-FFF2-40B4-BE49-F238E27FC236}">
              <a16:creationId xmlns:a16="http://schemas.microsoft.com/office/drawing/2014/main" id="{571357A4-5073-4735-B0A8-2D5C02B591CC}"/>
            </a:ext>
          </a:extLst>
        </xdr:cNvPr>
        <xdr:cNvGrpSpPr/>
      </xdr:nvGrpSpPr>
      <xdr:grpSpPr>
        <a:xfrm>
          <a:off x="7264970" y="66024"/>
          <a:ext cx="1091792" cy="1045633"/>
          <a:chOff x="9395" y="617"/>
          <a:chExt cx="1820" cy="1405"/>
        </a:xfrm>
      </xdr:grpSpPr>
      <xdr:pic>
        <xdr:nvPicPr>
          <xdr:cNvPr id="4" name="Imagen 3" descr="MUNICIPIO DE NEIVA-2">
            <a:extLst>
              <a:ext uri="{FF2B5EF4-FFF2-40B4-BE49-F238E27FC236}">
                <a16:creationId xmlns:a16="http://schemas.microsoft.com/office/drawing/2014/main" id="{09A21AE5-5CB7-EDA9-8CE0-9BA1F594EB0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5390" r="7828"/>
          <a:stretch>
            <a:fillRect/>
          </a:stretch>
        </xdr:blipFill>
        <xdr:spPr>
          <a:xfrm>
            <a:off x="9516" y="1510"/>
            <a:ext cx="1672" cy="5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Imagen 63">
            <a:extLst>
              <a:ext uri="{FF2B5EF4-FFF2-40B4-BE49-F238E27FC236}">
                <a16:creationId xmlns:a16="http://schemas.microsoft.com/office/drawing/2014/main" id="{E4D74AFD-27F5-954A-7B27-E27F6D86EF8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3770" b="25188"/>
          <a:stretch>
            <a:fillRect/>
          </a:stretch>
        </xdr:blipFill>
        <xdr:spPr>
          <a:xfrm>
            <a:off x="9395" y="617"/>
            <a:ext cx="1820" cy="9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2</xdr:col>
      <xdr:colOff>370416</xdr:colOff>
      <xdr:row>105</xdr:row>
      <xdr:rowOff>102343</xdr:rowOff>
    </xdr:from>
    <xdr:to>
      <xdr:col>5</xdr:col>
      <xdr:colOff>66675</xdr:colOff>
      <xdr:row>108</xdr:row>
      <xdr:rowOff>102656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D53C838-2A5B-6A11-5DE5-C03DBD04F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6083" y="36064510"/>
          <a:ext cx="1971675" cy="58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%20Paulo%20Arrieta/Documents/Documentos%20alcaldia%202024/Proyecto%203%20I.E%20(SANTA%20LIBRADA)/Presupuestos/PRESUPUESTO%20I.E%20COLEGIO%20NACIONAL%20SANTA%20LIBRADA%20-%20SEDE%20PRINCIP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%20Paulo%20Arrieta/Documents/Documentos%20alcaldia%202024/INEM%20D-1/PRESUPUESTO%20I.E%20INEM%20CUBIERTA%20D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RESUMIDO"/>
      <sheetName val="ROTULOS"/>
      <sheetName val="MANO DE OBRA Y CUADRILLAS"/>
      <sheetName val="ANALISIS BASICOS"/>
      <sheetName val="MEMORIA DE CANTIDADES"/>
      <sheetName val="LISTADO DE MATERIALES"/>
      <sheetName val="PRESUPUESTO FINAL"/>
      <sheetName val="PRESUPUESTO"/>
      <sheetName val="7-8 ELECTRICAS-HIDROSANIT"/>
      <sheetName val="9-10-11-12 PAÑETES-CUBIERTA-"/>
      <sheetName val="21-22-23-24 EXTRIOR Y OTROS"/>
      <sheetName val="17-18-19 APARAT. EMPRAD-PINTU"/>
      <sheetName val="14-15-16 CARPI- META - MADE ALU"/>
      <sheetName val="1-2 PRELIMINARES-DEMOLICION"/>
      <sheetName val="3-4 MOVIMIENTO-CIMIENTO"/>
      <sheetName val="5-6 MAMPOSTERIA-ESTRUCTURA"/>
      <sheetName val="13 ENCHAPES-PISOS"/>
      <sheetName val="Hoja1"/>
    </sheetNames>
    <sheetDataSet>
      <sheetData sheetId="0" refreshError="1"/>
      <sheetData sheetId="1">
        <row r="1">
          <cell r="A1" t="str">
            <v>ALCALDIA DE NEIVA</v>
          </cell>
        </row>
        <row r="2">
          <cell r="A2" t="str">
            <v>SECRETARIA DE EDUCACIÓN MUNICIPAL</v>
          </cell>
        </row>
      </sheetData>
      <sheetData sheetId="2" refreshError="1"/>
      <sheetData sheetId="3" refreshError="1"/>
      <sheetData sheetId="4">
        <row r="61">
          <cell r="H61">
            <v>6</v>
          </cell>
        </row>
        <row r="121">
          <cell r="H121">
            <v>183.75</v>
          </cell>
        </row>
        <row r="139">
          <cell r="H139">
            <v>2</v>
          </cell>
        </row>
        <row r="155">
          <cell r="H155">
            <v>26.5</v>
          </cell>
        </row>
        <row r="173">
          <cell r="H173">
            <v>136</v>
          </cell>
        </row>
        <row r="179">
          <cell r="H179">
            <v>109.5</v>
          </cell>
        </row>
        <row r="336">
          <cell r="H336">
            <v>10.95</v>
          </cell>
        </row>
        <row r="381">
          <cell r="H381">
            <v>10.95</v>
          </cell>
        </row>
        <row r="407">
          <cell r="C407" t="str">
            <v>M3</v>
          </cell>
        </row>
        <row r="420">
          <cell r="C420" t="str">
            <v>ML</v>
          </cell>
        </row>
        <row r="531">
          <cell r="H531">
            <v>19.600000000000001</v>
          </cell>
        </row>
        <row r="573">
          <cell r="H573">
            <v>16.8</v>
          </cell>
        </row>
        <row r="781">
          <cell r="H781">
            <v>1</v>
          </cell>
        </row>
        <row r="829">
          <cell r="H829">
            <v>4</v>
          </cell>
        </row>
        <row r="848">
          <cell r="H848">
            <v>14</v>
          </cell>
        </row>
        <row r="884">
          <cell r="H884">
            <v>100</v>
          </cell>
        </row>
        <row r="891">
          <cell r="H891">
            <v>2</v>
          </cell>
        </row>
        <row r="912">
          <cell r="H912">
            <v>3</v>
          </cell>
        </row>
        <row r="930">
          <cell r="H930">
            <v>10</v>
          </cell>
        </row>
        <row r="942">
          <cell r="H942">
            <v>6</v>
          </cell>
        </row>
        <row r="990">
          <cell r="H990">
            <v>1</v>
          </cell>
        </row>
        <row r="996">
          <cell r="H996">
            <v>3</v>
          </cell>
        </row>
        <row r="1026">
          <cell r="H1026">
            <v>15</v>
          </cell>
        </row>
        <row r="1189">
          <cell r="H1189">
            <v>63.2</v>
          </cell>
        </row>
        <row r="1228">
          <cell r="H1228">
            <v>6</v>
          </cell>
        </row>
        <row r="1234">
          <cell r="H1234">
            <v>6</v>
          </cell>
        </row>
        <row r="1295">
          <cell r="H1295">
            <v>183.75</v>
          </cell>
        </row>
        <row r="1470">
          <cell r="H1470">
            <v>136</v>
          </cell>
        </row>
        <row r="1502">
          <cell r="H1502">
            <v>56</v>
          </cell>
        </row>
        <row r="1508">
          <cell r="H1508">
            <v>136</v>
          </cell>
        </row>
        <row r="1526">
          <cell r="H1526">
            <v>136</v>
          </cell>
        </row>
        <row r="1658">
          <cell r="H1658">
            <v>49</v>
          </cell>
        </row>
        <row r="1688">
          <cell r="H1688">
            <v>8.4</v>
          </cell>
        </row>
        <row r="1770">
          <cell r="H1770">
            <v>1</v>
          </cell>
        </row>
        <row r="1935">
          <cell r="H1935">
            <v>3</v>
          </cell>
        </row>
        <row r="2006">
          <cell r="H2006">
            <v>220.5</v>
          </cell>
        </row>
        <row r="2032">
          <cell r="H2032">
            <v>7.5</v>
          </cell>
        </row>
        <row r="2047">
          <cell r="H2047">
            <v>16.5</v>
          </cell>
        </row>
        <row r="2061">
          <cell r="H2061">
            <v>137.5</v>
          </cell>
        </row>
        <row r="2124">
          <cell r="H2124">
            <v>30</v>
          </cell>
        </row>
        <row r="2163">
          <cell r="H2163">
            <v>20</v>
          </cell>
        </row>
        <row r="2187">
          <cell r="H2187">
            <v>109.5</v>
          </cell>
        </row>
      </sheetData>
      <sheetData sheetId="5" refreshError="1"/>
      <sheetData sheetId="6"/>
      <sheetData sheetId="7" refreshError="1"/>
      <sheetData sheetId="8">
        <row r="52">
          <cell r="F52">
            <v>247948</v>
          </cell>
        </row>
        <row r="185">
          <cell r="F185">
            <v>50020</v>
          </cell>
        </row>
        <row r="243">
          <cell r="F243">
            <v>204860</v>
          </cell>
        </row>
        <row r="378">
          <cell r="F378">
            <v>30895</v>
          </cell>
        </row>
        <row r="400">
          <cell r="F400">
            <v>48986</v>
          </cell>
        </row>
        <row r="803">
          <cell r="F803">
            <v>76308</v>
          </cell>
        </row>
        <row r="855">
          <cell r="F855">
            <v>31146</v>
          </cell>
        </row>
        <row r="891">
          <cell r="F891">
            <v>78983</v>
          </cell>
        </row>
        <row r="1030">
          <cell r="F1030">
            <v>41962</v>
          </cell>
        </row>
        <row r="1049">
          <cell r="F1049">
            <v>45101</v>
          </cell>
        </row>
        <row r="1136">
          <cell r="F1136">
            <v>12471</v>
          </cell>
        </row>
      </sheetData>
      <sheetData sheetId="9">
        <row r="22">
          <cell r="F22">
            <v>24273</v>
          </cell>
        </row>
        <row r="92">
          <cell r="F92">
            <v>42120</v>
          </cell>
        </row>
        <row r="106">
          <cell r="F106">
            <v>8821</v>
          </cell>
        </row>
        <row r="278">
          <cell r="F278">
            <v>55986</v>
          </cell>
        </row>
        <row r="808">
          <cell r="F808">
            <v>73804</v>
          </cell>
        </row>
      </sheetData>
      <sheetData sheetId="10">
        <row r="86">
          <cell r="F86">
            <v>262054.11</v>
          </cell>
        </row>
        <row r="151">
          <cell r="F151">
            <v>76642</v>
          </cell>
        </row>
        <row r="479">
          <cell r="F479">
            <v>38822</v>
          </cell>
        </row>
        <row r="491">
          <cell r="F491">
            <v>2403</v>
          </cell>
        </row>
      </sheetData>
      <sheetData sheetId="11">
        <row r="229">
          <cell r="F229">
            <v>208632</v>
          </cell>
        </row>
        <row r="447">
          <cell r="F447">
            <v>20895</v>
          </cell>
        </row>
        <row r="510">
          <cell r="F510">
            <v>16958</v>
          </cell>
        </row>
        <row r="542">
          <cell r="F542">
            <v>20115</v>
          </cell>
        </row>
        <row r="573">
          <cell r="F573">
            <v>24149</v>
          </cell>
        </row>
        <row r="734">
          <cell r="F734">
            <v>18791</v>
          </cell>
        </row>
      </sheetData>
      <sheetData sheetId="12">
        <row r="164">
          <cell r="F164">
            <v>1103300</v>
          </cell>
        </row>
      </sheetData>
      <sheetData sheetId="13">
        <row r="167">
          <cell r="F167">
            <v>9601</v>
          </cell>
        </row>
        <row r="290">
          <cell r="F290">
            <v>10900</v>
          </cell>
        </row>
        <row r="329">
          <cell r="F329">
            <v>15414</v>
          </cell>
        </row>
        <row r="353">
          <cell r="F353">
            <v>17513</v>
          </cell>
        </row>
        <row r="379">
          <cell r="F379">
            <v>12574</v>
          </cell>
        </row>
        <row r="392">
          <cell r="F392">
            <v>19686</v>
          </cell>
        </row>
      </sheetData>
      <sheetData sheetId="14">
        <row r="20">
          <cell r="F20">
            <v>38069</v>
          </cell>
        </row>
        <row r="117">
          <cell r="F117">
            <v>59879</v>
          </cell>
        </row>
      </sheetData>
      <sheetData sheetId="15">
        <row r="174">
          <cell r="F174">
            <v>51061</v>
          </cell>
        </row>
        <row r="303">
          <cell r="F303">
            <v>180515</v>
          </cell>
        </row>
      </sheetData>
      <sheetData sheetId="16">
        <row r="26">
          <cell r="F26">
            <v>86590</v>
          </cell>
        </row>
        <row r="44">
          <cell r="F44">
            <v>82250</v>
          </cell>
        </row>
        <row r="89">
          <cell r="F89">
            <v>20957</v>
          </cell>
        </row>
        <row r="457">
          <cell r="F457">
            <v>16078</v>
          </cell>
        </row>
        <row r="538">
          <cell r="F538">
            <v>28626</v>
          </cell>
        </row>
      </sheetData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RESUMIDO"/>
      <sheetName val="ROTULOS"/>
      <sheetName val="MANO DE OBRA Y CUADRILLAS"/>
      <sheetName val="ANALISIS BASICOS"/>
      <sheetName val="MEMORIA DE CANTIDADES"/>
      <sheetName val="LISTADO DE MATERIALES"/>
      <sheetName val="PRESUPUESTO FINAL"/>
      <sheetName val="PRESUPUESTO"/>
      <sheetName val="7-8 ELECTRICAS-HIDROSANIT"/>
      <sheetName val="9-10-11-12 PAÑETES-CUBIERTA-"/>
      <sheetName val="21-22-23-24 EXTRIOR Y OTROS"/>
      <sheetName val="17-18-19 APARAT. EMPRAD-PINTU"/>
      <sheetName val="14-15-16 CARPI- META - MADE ALU"/>
      <sheetName val="1-2 PRELIMINARES-DEMOLICION"/>
      <sheetName val="3-4 MOVIMIENTO-CIMIENTO"/>
      <sheetName val="5-6 MAMPOSTERIA-ESTRUCTURA"/>
      <sheetName val="13 ENCHAPES-PISOS"/>
      <sheetName val="Hoja1"/>
    </sheetNames>
    <sheetDataSet>
      <sheetData sheetId="0"/>
      <sheetData sheetId="1"/>
      <sheetData sheetId="2"/>
      <sheetData sheetId="3"/>
      <sheetData sheetId="4">
        <row r="67">
          <cell r="H67">
            <v>665</v>
          </cell>
        </row>
        <row r="121">
          <cell r="H121">
            <v>455</v>
          </cell>
        </row>
        <row r="861">
          <cell r="H861">
            <v>32</v>
          </cell>
        </row>
        <row r="1247">
          <cell r="H1247">
            <v>35</v>
          </cell>
        </row>
        <row r="1314">
          <cell r="H1314">
            <v>455</v>
          </cell>
        </row>
        <row r="1350">
          <cell r="H1350">
            <v>35</v>
          </cell>
        </row>
        <row r="1492">
          <cell r="H1492">
            <v>332.5</v>
          </cell>
        </row>
        <row r="2066">
          <cell r="H2066">
            <v>543</v>
          </cell>
        </row>
        <row r="2087">
          <cell r="H2087">
            <v>16</v>
          </cell>
        </row>
      </sheetData>
      <sheetData sheetId="5"/>
      <sheetData sheetId="6"/>
      <sheetData sheetId="7"/>
      <sheetData sheetId="8">
        <row r="243">
          <cell r="F243">
            <v>204860</v>
          </cell>
        </row>
      </sheetData>
      <sheetData sheetId="9">
        <row r="92">
          <cell r="F92">
            <v>42120</v>
          </cell>
        </row>
        <row r="278">
          <cell r="F278">
            <v>62775</v>
          </cell>
        </row>
        <row r="380">
          <cell r="F380">
            <v>20101</v>
          </cell>
        </row>
        <row r="808">
          <cell r="F808">
            <v>73804</v>
          </cell>
        </row>
      </sheetData>
      <sheetData sheetId="10">
        <row r="479">
          <cell r="F479">
            <v>38822</v>
          </cell>
        </row>
      </sheetData>
      <sheetData sheetId="11">
        <row r="462">
          <cell r="F462">
            <v>13929</v>
          </cell>
        </row>
        <row r="510">
          <cell r="F510">
            <v>16958</v>
          </cell>
        </row>
      </sheetData>
      <sheetData sheetId="12"/>
      <sheetData sheetId="13">
        <row r="178">
          <cell r="F178">
            <v>11389</v>
          </cell>
        </row>
        <row r="290">
          <cell r="F290">
            <v>10900</v>
          </cell>
        </row>
      </sheetData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14280-EC4D-4828-B5AF-991BB38548B6}">
  <sheetPr>
    <tabColor indexed="41"/>
  </sheetPr>
  <dimension ref="A1:H112"/>
  <sheetViews>
    <sheetView tabSelected="1" view="pageBreakPreview" topLeftCell="A92" zoomScale="90" zoomScaleNormal="90" zoomScaleSheetLayoutView="90" workbookViewId="0">
      <selection activeCell="A99" sqref="A99:E99"/>
    </sheetView>
  </sheetViews>
  <sheetFormatPr baseColWidth="10" defaultColWidth="11.3984375" defaultRowHeight="12.75"/>
  <cols>
    <col min="1" max="1" width="8.3984375" style="25" customWidth="1"/>
    <col min="2" max="2" width="55.73046875" style="26" customWidth="1"/>
    <col min="3" max="3" width="6.59765625" style="29" customWidth="1"/>
    <col min="4" max="4" width="16.59765625" style="30" customWidth="1"/>
    <col min="5" max="5" width="11.1328125" style="31" customWidth="1"/>
    <col min="6" max="6" width="21.73046875" style="39" customWidth="1"/>
    <col min="7" max="7" width="18.265625" style="1" customWidth="1"/>
    <col min="8" max="8" width="18.3984375" style="1" customWidth="1"/>
    <col min="9" max="16384" width="11.3984375" style="1"/>
  </cols>
  <sheetData>
    <row r="1" spans="1:6" ht="40.5" customHeight="1">
      <c r="A1" s="65" t="str">
        <f>[1]ROTULOS!A1</f>
        <v>ALCALDIA DE NEIVA</v>
      </c>
      <c r="B1" s="65"/>
      <c r="C1" s="65"/>
      <c r="D1" s="65"/>
      <c r="E1" s="65"/>
      <c r="F1" s="65"/>
    </row>
    <row r="2" spans="1:6" ht="21" customHeight="1">
      <c r="A2" s="66" t="str">
        <f>[1]ROTULOS!A2</f>
        <v>SECRETARIA DE EDUCACIÓN MUNICIPAL</v>
      </c>
      <c r="B2" s="66"/>
      <c r="C2" s="66"/>
      <c r="D2" s="66"/>
      <c r="E2" s="66"/>
      <c r="F2" s="66"/>
    </row>
    <row r="3" spans="1:6" ht="30.75" customHeight="1">
      <c r="A3" s="67" t="s">
        <v>0</v>
      </c>
      <c r="B3" s="68"/>
      <c r="C3" s="68"/>
      <c r="D3" s="68"/>
      <c r="E3" s="68"/>
      <c r="F3" s="68"/>
    </row>
    <row r="4" spans="1:6" ht="33" customHeight="1">
      <c r="A4" s="69" t="s">
        <v>184</v>
      </c>
      <c r="B4" s="70"/>
      <c r="C4" s="70"/>
      <c r="D4" s="70"/>
      <c r="E4" s="70"/>
      <c r="F4" s="70"/>
    </row>
    <row r="5" spans="1:6" ht="19.5" customHeight="1">
      <c r="A5" s="80" t="s">
        <v>111</v>
      </c>
      <c r="B5" s="80"/>
      <c r="C5" s="40"/>
      <c r="D5" s="40"/>
      <c r="E5" s="40"/>
      <c r="F5" s="40"/>
    </row>
    <row r="6" spans="1:6" s="8" customFormat="1" ht="23.25" customHeight="1">
      <c r="A6" s="41" t="s">
        <v>1</v>
      </c>
      <c r="B6" s="41" t="s">
        <v>2</v>
      </c>
      <c r="C6" s="42" t="s">
        <v>3</v>
      </c>
      <c r="D6" s="42" t="s">
        <v>4</v>
      </c>
      <c r="E6" s="43" t="s">
        <v>5</v>
      </c>
      <c r="F6" s="44" t="s">
        <v>6</v>
      </c>
    </row>
    <row r="7" spans="1:6" s="12" customFormat="1" ht="22.5" customHeight="1">
      <c r="A7" s="41" t="s">
        <v>100</v>
      </c>
      <c r="B7" s="45" t="s">
        <v>8</v>
      </c>
      <c r="C7" s="74"/>
      <c r="D7" s="75"/>
      <c r="E7" s="75"/>
      <c r="F7" s="76"/>
    </row>
    <row r="8" spans="1:6" s="12" customFormat="1" ht="27.95" customHeight="1">
      <c r="A8" s="13" t="s">
        <v>101</v>
      </c>
      <c r="B8" s="14" t="s">
        <v>9</v>
      </c>
      <c r="C8" s="15" t="s">
        <v>10</v>
      </c>
      <c r="D8" s="16">
        <f>'[1]1-2 PRELIMINARES-DEMOLICION'!F$167</f>
        <v>9601</v>
      </c>
      <c r="E8" s="17">
        <f>'[1]MEMORIA DE CANTIDADES'!H$61</f>
        <v>6</v>
      </c>
      <c r="F8" s="18">
        <f>ROUND(D8*E8,0)</f>
        <v>57606</v>
      </c>
    </row>
    <row r="9" spans="1:6" s="12" customFormat="1" ht="27.95" customHeight="1">
      <c r="A9" s="19" t="s">
        <v>112</v>
      </c>
      <c r="B9" s="14" t="s">
        <v>11</v>
      </c>
      <c r="C9" s="15" t="s">
        <v>10</v>
      </c>
      <c r="D9" s="16">
        <f>'[1]1-2 PRELIMINARES-DEMOLICION'!F$290</f>
        <v>10900</v>
      </c>
      <c r="E9" s="17">
        <f>'[1]MEMORIA DE CANTIDADES'!H$121</f>
        <v>183.75</v>
      </c>
      <c r="F9" s="18">
        <f t="shared" ref="F9:F65" si="0">ROUND(D9*E9,0)</f>
        <v>2002875</v>
      </c>
    </row>
    <row r="10" spans="1:6" s="12" customFormat="1" ht="27.95" customHeight="1">
      <c r="A10" s="13" t="s">
        <v>113</v>
      </c>
      <c r="B10" s="14" t="s">
        <v>12</v>
      </c>
      <c r="C10" s="15" t="s">
        <v>3</v>
      </c>
      <c r="D10" s="16">
        <f>'[1]1-2 PRELIMINARES-DEMOLICION'!F$329</f>
        <v>15414</v>
      </c>
      <c r="E10" s="17">
        <f>'[1]MEMORIA DE CANTIDADES'!H$139</f>
        <v>2</v>
      </c>
      <c r="F10" s="18">
        <f t="shared" si="0"/>
        <v>30828</v>
      </c>
    </row>
    <row r="11" spans="1:6" s="12" customFormat="1" ht="27.95" customHeight="1">
      <c r="A11" s="19" t="s">
        <v>114</v>
      </c>
      <c r="B11" s="14" t="s">
        <v>13</v>
      </c>
      <c r="C11" s="15" t="s">
        <v>10</v>
      </c>
      <c r="D11" s="16">
        <f>'[1]1-2 PRELIMINARES-DEMOLICION'!F$353</f>
        <v>17513</v>
      </c>
      <c r="E11" s="17">
        <f>'[1]MEMORIA DE CANTIDADES'!H$155</f>
        <v>26.5</v>
      </c>
      <c r="F11" s="18">
        <f t="shared" si="0"/>
        <v>464095</v>
      </c>
    </row>
    <row r="12" spans="1:6" s="12" customFormat="1" ht="27.95" customHeight="1">
      <c r="A12" s="13" t="s">
        <v>115</v>
      </c>
      <c r="B12" s="14" t="s">
        <v>14</v>
      </c>
      <c r="C12" s="15" t="s">
        <v>10</v>
      </c>
      <c r="D12" s="16">
        <f>'[1]1-2 PRELIMINARES-DEMOLICION'!F$379</f>
        <v>12574</v>
      </c>
      <c r="E12" s="17">
        <f>'[1]MEMORIA DE CANTIDADES'!H$173</f>
        <v>136</v>
      </c>
      <c r="F12" s="18">
        <f t="shared" si="0"/>
        <v>1710064</v>
      </c>
    </row>
    <row r="13" spans="1:6" s="12" customFormat="1" ht="27.95" customHeight="1">
      <c r="A13" s="19" t="s">
        <v>116</v>
      </c>
      <c r="B13" s="14" t="s">
        <v>15</v>
      </c>
      <c r="C13" s="15" t="s">
        <v>10</v>
      </c>
      <c r="D13" s="16">
        <f>'[1]1-2 PRELIMINARES-DEMOLICION'!F$392</f>
        <v>19686</v>
      </c>
      <c r="E13" s="17">
        <f>'[1]MEMORIA DE CANTIDADES'!H$179</f>
        <v>109.5</v>
      </c>
      <c r="F13" s="18">
        <f t="shared" si="0"/>
        <v>2155617</v>
      </c>
    </row>
    <row r="14" spans="1:6" s="2" customFormat="1" ht="27.95" customHeight="1">
      <c r="A14" s="3" t="s">
        <v>7</v>
      </c>
      <c r="B14" s="9" t="s">
        <v>17</v>
      </c>
      <c r="C14" s="5"/>
      <c r="D14" s="5"/>
      <c r="E14" s="10"/>
      <c r="F14" s="11"/>
    </row>
    <row r="15" spans="1:6" s="12" customFormat="1" ht="22.5" customHeight="1">
      <c r="A15" s="13" t="s">
        <v>103</v>
      </c>
      <c r="B15" s="14" t="s">
        <v>19</v>
      </c>
      <c r="C15" s="15" t="s">
        <v>20</v>
      </c>
      <c r="D15" s="16">
        <f>'[1]3-4 MOVIMIENTO-CIMIENTO'!F$20</f>
        <v>38069</v>
      </c>
      <c r="E15" s="17">
        <f>'[1]MEMORIA DE CANTIDADES'!H$336</f>
        <v>10.95</v>
      </c>
      <c r="F15" s="18">
        <f t="shared" si="0"/>
        <v>416856</v>
      </c>
    </row>
    <row r="16" spans="1:6" s="12" customFormat="1" ht="22.5" customHeight="1">
      <c r="A16" s="13" t="s">
        <v>104</v>
      </c>
      <c r="B16" s="14" t="s">
        <v>21</v>
      </c>
      <c r="C16" s="15" t="s">
        <v>20</v>
      </c>
      <c r="D16" s="16">
        <f>'[1]3-4 MOVIMIENTO-CIMIENTO'!F$117</f>
        <v>59879</v>
      </c>
      <c r="E16" s="17">
        <f>+'[1]MEMORIA DE CANTIDADES'!H$381</f>
        <v>10.95</v>
      </c>
      <c r="F16" s="18">
        <f t="shared" si="0"/>
        <v>655675</v>
      </c>
    </row>
    <row r="17" spans="1:6" s="2" customFormat="1" ht="27.95" customHeight="1">
      <c r="A17" s="3" t="s">
        <v>16</v>
      </c>
      <c r="B17" s="9" t="s">
        <v>23</v>
      </c>
      <c r="C17" s="5"/>
      <c r="D17" s="5"/>
      <c r="E17" s="10"/>
      <c r="F17" s="11"/>
    </row>
    <row r="18" spans="1:6" s="12" customFormat="1" ht="27.95" customHeight="1">
      <c r="A18" s="13" t="s">
        <v>18</v>
      </c>
      <c r="B18" s="14" t="s">
        <v>24</v>
      </c>
      <c r="C18" s="15" t="s">
        <v>10</v>
      </c>
      <c r="D18" s="16">
        <f>'[1]5-6 MAMPOSTERIA-ESTRUCTURA'!F$174</f>
        <v>51061</v>
      </c>
      <c r="E18" s="17">
        <f>'[1]MEMORIA DE CANTIDADES'!H$531</f>
        <v>19.600000000000001</v>
      </c>
      <c r="F18" s="18">
        <f t="shared" si="0"/>
        <v>1000796</v>
      </c>
    </row>
    <row r="19" spans="1:6" s="12" customFormat="1" ht="27.95" customHeight="1">
      <c r="A19" s="13" t="s">
        <v>106</v>
      </c>
      <c r="B19" s="14" t="s">
        <v>25</v>
      </c>
      <c r="C19" s="15" t="s">
        <v>10</v>
      </c>
      <c r="D19" s="16">
        <f>'[1]5-6 MAMPOSTERIA-ESTRUCTURA'!F$303</f>
        <v>180515</v>
      </c>
      <c r="E19" s="17">
        <f>'[1]MEMORIA DE CANTIDADES'!H$573</f>
        <v>16.8</v>
      </c>
      <c r="F19" s="18">
        <f t="shared" si="0"/>
        <v>3032652</v>
      </c>
    </row>
    <row r="20" spans="1:6" s="2" customFormat="1" ht="27.95" customHeight="1">
      <c r="A20" s="3" t="s">
        <v>108</v>
      </c>
      <c r="B20" s="9" t="s">
        <v>27</v>
      </c>
      <c r="C20" s="5"/>
      <c r="D20" s="5"/>
      <c r="E20" s="10"/>
      <c r="F20" s="11"/>
    </row>
    <row r="21" spans="1:6" s="12" customFormat="1" ht="40.9" customHeight="1">
      <c r="A21" s="13" t="s">
        <v>109</v>
      </c>
      <c r="B21" s="14" t="s">
        <v>28</v>
      </c>
      <c r="C21" s="15" t="s">
        <v>3</v>
      </c>
      <c r="D21" s="16">
        <f>'[1]7-8 ELECTRICAS-HIDROSANIT'!F$52</f>
        <v>247948</v>
      </c>
      <c r="E21" s="17">
        <f>'[1]MEMORIA DE CANTIDADES'!H$781</f>
        <v>1</v>
      </c>
      <c r="F21" s="18">
        <f t="shared" si="0"/>
        <v>247948</v>
      </c>
    </row>
    <row r="22" spans="1:6" s="12" customFormat="1" ht="21.75" customHeight="1">
      <c r="A22" s="13" t="s">
        <v>117</v>
      </c>
      <c r="B22" s="14" t="s">
        <v>29</v>
      </c>
      <c r="C22" s="15" t="s">
        <v>3</v>
      </c>
      <c r="D22" s="16">
        <f>'[1]7-8 ELECTRICAS-HIDROSANIT'!F$185</f>
        <v>50020</v>
      </c>
      <c r="E22" s="17">
        <f>'[1]MEMORIA DE CANTIDADES'!H$829</f>
        <v>4</v>
      </c>
      <c r="F22" s="18">
        <f t="shared" si="0"/>
        <v>200080</v>
      </c>
    </row>
    <row r="23" spans="1:6" s="12" customFormat="1" ht="45" customHeight="1">
      <c r="A23" s="13" t="s">
        <v>118</v>
      </c>
      <c r="B23" s="20" t="s">
        <v>30</v>
      </c>
      <c r="C23" s="15" t="s">
        <v>3</v>
      </c>
      <c r="D23" s="16">
        <f>'[1]7-8 ELECTRICAS-HIDROSANIT'!F$243</f>
        <v>204860</v>
      </c>
      <c r="E23" s="17">
        <f>'[1]MEMORIA DE CANTIDADES'!H$848</f>
        <v>14</v>
      </c>
      <c r="F23" s="18">
        <f t="shared" si="0"/>
        <v>2868040</v>
      </c>
    </row>
    <row r="24" spans="1:6" s="12" customFormat="1" ht="27.95" customHeight="1">
      <c r="A24" s="13" t="s">
        <v>119</v>
      </c>
      <c r="B24" s="14" t="s">
        <v>31</v>
      </c>
      <c r="C24" s="15" t="s">
        <v>32</v>
      </c>
      <c r="D24" s="16">
        <f>+'[1]7-8 ELECTRICAS-HIDROSANIT'!F$378</f>
        <v>30895</v>
      </c>
      <c r="E24" s="17">
        <f>+'[1]MEMORIA DE CANTIDADES'!H$884</f>
        <v>100</v>
      </c>
      <c r="F24" s="18">
        <f t="shared" si="0"/>
        <v>3089500</v>
      </c>
    </row>
    <row r="25" spans="1:6" s="12" customFormat="1" ht="27.95" customHeight="1">
      <c r="A25" s="13" t="s">
        <v>120</v>
      </c>
      <c r="B25" s="14" t="s">
        <v>33</v>
      </c>
      <c r="C25" s="15" t="s">
        <v>3</v>
      </c>
      <c r="D25" s="16">
        <f>+'[1]7-8 ELECTRICAS-HIDROSANIT'!F$400</f>
        <v>48986</v>
      </c>
      <c r="E25" s="17">
        <f>+'[1]MEMORIA DE CANTIDADES'!H$891</f>
        <v>2</v>
      </c>
      <c r="F25" s="18">
        <f t="shared" si="0"/>
        <v>97972</v>
      </c>
    </row>
    <row r="26" spans="1:6" s="2" customFormat="1" ht="27.95" customHeight="1">
      <c r="A26" s="3" t="s">
        <v>22</v>
      </c>
      <c r="B26" s="9" t="s">
        <v>35</v>
      </c>
      <c r="C26" s="5"/>
      <c r="D26" s="5"/>
      <c r="E26" s="10"/>
      <c r="F26" s="11"/>
    </row>
    <row r="27" spans="1:6" s="2" customFormat="1" ht="23.25" customHeight="1">
      <c r="A27" s="13" t="s">
        <v>121</v>
      </c>
      <c r="B27" s="14" t="s">
        <v>37</v>
      </c>
      <c r="C27" s="15" t="s">
        <v>3</v>
      </c>
      <c r="D27" s="16">
        <f>+'[1]7-8 ELECTRICAS-HIDROSANIT'!F$803</f>
        <v>76308</v>
      </c>
      <c r="E27" s="17">
        <f>'[1]MEMORIA DE CANTIDADES'!H$912</f>
        <v>3</v>
      </c>
      <c r="F27" s="18">
        <f t="shared" si="0"/>
        <v>228924</v>
      </c>
    </row>
    <row r="28" spans="1:6" s="12" customFormat="1" ht="23.25" customHeight="1">
      <c r="A28" s="13" t="s">
        <v>122</v>
      </c>
      <c r="B28" s="14" t="s">
        <v>38</v>
      </c>
      <c r="C28" s="15" t="s">
        <v>32</v>
      </c>
      <c r="D28" s="16">
        <f>'[1]7-8 ELECTRICAS-HIDROSANIT'!F$855</f>
        <v>31146</v>
      </c>
      <c r="E28" s="17">
        <f>'[1]MEMORIA DE CANTIDADES'!H$930</f>
        <v>10</v>
      </c>
      <c r="F28" s="18">
        <f t="shared" si="0"/>
        <v>311460</v>
      </c>
    </row>
    <row r="29" spans="1:6" s="12" customFormat="1" ht="23.25" customHeight="1">
      <c r="A29" s="13" t="s">
        <v>123</v>
      </c>
      <c r="B29" s="14" t="s">
        <v>39</v>
      </c>
      <c r="C29" s="15" t="s">
        <v>32</v>
      </c>
      <c r="D29" s="16">
        <f>'[1]7-8 ELECTRICAS-HIDROSANIT'!F$891</f>
        <v>78983</v>
      </c>
      <c r="E29" s="17">
        <f>'[1]MEMORIA DE CANTIDADES'!H942</f>
        <v>6</v>
      </c>
      <c r="F29" s="18">
        <f t="shared" si="0"/>
        <v>473898</v>
      </c>
    </row>
    <row r="30" spans="1:6" s="12" customFormat="1" ht="20.25" customHeight="1">
      <c r="A30" s="13" t="s">
        <v>124</v>
      </c>
      <c r="B30" s="14" t="s">
        <v>40</v>
      </c>
      <c r="C30" s="15" t="s">
        <v>3</v>
      </c>
      <c r="D30" s="16">
        <f>'[1]7-8 ELECTRICAS-HIDROSANIT'!F$1030</f>
        <v>41962</v>
      </c>
      <c r="E30" s="17">
        <f>'[1]MEMORIA DE CANTIDADES'!H$990</f>
        <v>1</v>
      </c>
      <c r="F30" s="18">
        <f t="shared" si="0"/>
        <v>41962</v>
      </c>
    </row>
    <row r="31" spans="1:6" s="12" customFormat="1" ht="19.5" customHeight="1">
      <c r="A31" s="13" t="s">
        <v>125</v>
      </c>
      <c r="B31" s="14" t="s">
        <v>41</v>
      </c>
      <c r="C31" s="15" t="s">
        <v>3</v>
      </c>
      <c r="D31" s="16">
        <f>'[1]7-8 ELECTRICAS-HIDROSANIT'!F$1049</f>
        <v>45101</v>
      </c>
      <c r="E31" s="17">
        <f>'[1]MEMORIA DE CANTIDADES'!H$996</f>
        <v>3</v>
      </c>
      <c r="F31" s="18">
        <f t="shared" si="0"/>
        <v>135303</v>
      </c>
    </row>
    <row r="32" spans="1:6" s="12" customFormat="1" ht="21.75" customHeight="1">
      <c r="A32" s="13" t="s">
        <v>126</v>
      </c>
      <c r="B32" s="14" t="s">
        <v>42</v>
      </c>
      <c r="C32" s="15" t="s">
        <v>32</v>
      </c>
      <c r="D32" s="16">
        <f>'[1]7-8 ELECTRICAS-HIDROSANIT'!F$1136</f>
        <v>12471</v>
      </c>
      <c r="E32" s="17">
        <f>'[1]MEMORIA DE CANTIDADES'!H$1026</f>
        <v>15</v>
      </c>
      <c r="F32" s="18">
        <f t="shared" si="0"/>
        <v>187065</v>
      </c>
    </row>
    <row r="33" spans="1:6" s="12" customFormat="1" ht="27.95" customHeight="1">
      <c r="A33" s="3" t="s">
        <v>127</v>
      </c>
      <c r="B33" s="9" t="s">
        <v>44</v>
      </c>
      <c r="C33" s="5"/>
      <c r="D33" s="5"/>
      <c r="E33" s="10"/>
      <c r="F33" s="11"/>
    </row>
    <row r="34" spans="1:6" s="12" customFormat="1" ht="27.95" customHeight="1">
      <c r="A34" s="13" t="s">
        <v>128</v>
      </c>
      <c r="B34" s="14" t="s">
        <v>46</v>
      </c>
      <c r="C34" s="15" t="s">
        <v>10</v>
      </c>
      <c r="D34" s="16">
        <f>'[1]9-10-11-12 PAÑETES-CUBIERTA-'!F$22</f>
        <v>24273</v>
      </c>
      <c r="E34" s="17">
        <f>'[1]MEMORIA DE CANTIDADES'!H$1189</f>
        <v>63.2</v>
      </c>
      <c r="F34" s="18">
        <f t="shared" si="0"/>
        <v>1534054</v>
      </c>
    </row>
    <row r="35" spans="1:6" s="12" customFormat="1" ht="27.95" customHeight="1">
      <c r="A35" s="13" t="s">
        <v>129</v>
      </c>
      <c r="B35" s="14" t="s">
        <v>47</v>
      </c>
      <c r="C35" s="15" t="s">
        <v>10</v>
      </c>
      <c r="D35" s="16">
        <f>'[1]9-10-11-12 PAÑETES-CUBIERTA-'!F$92</f>
        <v>42120</v>
      </c>
      <c r="E35" s="17">
        <f>'[1]MEMORIA DE CANTIDADES'!H$1228</f>
        <v>6</v>
      </c>
      <c r="F35" s="18">
        <f t="shared" si="0"/>
        <v>252720</v>
      </c>
    </row>
    <row r="36" spans="1:6" s="12" customFormat="1" ht="27.95" customHeight="1">
      <c r="A36" s="13" t="s">
        <v>130</v>
      </c>
      <c r="B36" s="14" t="s">
        <v>48</v>
      </c>
      <c r="C36" s="15" t="s">
        <v>10</v>
      </c>
      <c r="D36" s="16">
        <f>'[1]9-10-11-12 PAÑETES-CUBIERTA-'!F$106</f>
        <v>8821</v>
      </c>
      <c r="E36" s="17">
        <f>'[1]MEMORIA DE CANTIDADES'!H$1234</f>
        <v>6</v>
      </c>
      <c r="F36" s="18">
        <f t="shared" si="0"/>
        <v>52926</v>
      </c>
    </row>
    <row r="37" spans="1:6" s="12" customFormat="1" ht="27.95" customHeight="1">
      <c r="A37" s="3" t="s">
        <v>26</v>
      </c>
      <c r="B37" s="9" t="s">
        <v>50</v>
      </c>
      <c r="C37" s="5"/>
      <c r="D37" s="5"/>
      <c r="E37" s="10"/>
      <c r="F37" s="11"/>
    </row>
    <row r="38" spans="1:6" s="12" customFormat="1" ht="39" customHeight="1">
      <c r="A38" s="21" t="s">
        <v>131</v>
      </c>
      <c r="B38" s="14" t="s">
        <v>51</v>
      </c>
      <c r="C38" s="15" t="s">
        <v>10</v>
      </c>
      <c r="D38" s="16">
        <f>'[1]9-10-11-12 PAÑETES-CUBIERTA-'!F278</f>
        <v>55986</v>
      </c>
      <c r="E38" s="17">
        <f>'[1]MEMORIA DE CANTIDADES'!H1295</f>
        <v>183.75</v>
      </c>
      <c r="F38" s="18">
        <f t="shared" si="0"/>
        <v>10287428</v>
      </c>
    </row>
    <row r="39" spans="1:6" s="12" customFormat="1" ht="27.95" customHeight="1">
      <c r="A39" s="3" t="s">
        <v>34</v>
      </c>
      <c r="B39" s="9" t="s">
        <v>53</v>
      </c>
      <c r="C39" s="5"/>
      <c r="D39" s="5"/>
      <c r="E39" s="10"/>
      <c r="F39" s="11"/>
    </row>
    <row r="40" spans="1:6" s="2" customFormat="1" ht="37.5" customHeight="1">
      <c r="A40" s="13" t="s">
        <v>36</v>
      </c>
      <c r="B40" s="14" t="s">
        <v>54</v>
      </c>
      <c r="C40" s="15" t="s">
        <v>10</v>
      </c>
      <c r="D40" s="16">
        <f>'[1]9-10-11-12 PAÑETES-CUBIERTA-'!F$808</f>
        <v>73804</v>
      </c>
      <c r="E40" s="17">
        <f>+'[1]MEMORIA DE CANTIDADES'!H$1470</f>
        <v>136</v>
      </c>
      <c r="F40" s="18">
        <f t="shared" si="0"/>
        <v>10037344</v>
      </c>
    </row>
    <row r="41" spans="1:6" s="12" customFormat="1" ht="27.95" customHeight="1">
      <c r="A41" s="3" t="s">
        <v>43</v>
      </c>
      <c r="B41" s="9" t="s">
        <v>56</v>
      </c>
      <c r="C41" s="5"/>
      <c r="D41" s="5"/>
      <c r="E41" s="10"/>
      <c r="F41" s="11"/>
    </row>
    <row r="42" spans="1:6" s="12" customFormat="1" ht="27.95" customHeight="1">
      <c r="A42" s="13" t="s">
        <v>45</v>
      </c>
      <c r="B42" s="22" t="s">
        <v>58</v>
      </c>
      <c r="C42" s="15" t="s">
        <v>10</v>
      </c>
      <c r="D42" s="16">
        <f>'[1]13 ENCHAPES-PISOS'!F$26</f>
        <v>86590</v>
      </c>
      <c r="E42" s="17">
        <f>'[1]MEMORIA DE CANTIDADES'!H$1502</f>
        <v>56</v>
      </c>
      <c r="F42" s="18">
        <f t="shared" si="0"/>
        <v>4849040</v>
      </c>
    </row>
    <row r="43" spans="1:6" s="12" customFormat="1" ht="27.95" customHeight="1">
      <c r="A43" s="13" t="s">
        <v>132</v>
      </c>
      <c r="B43" s="22" t="s">
        <v>60</v>
      </c>
      <c r="C43" s="15" t="s">
        <v>10</v>
      </c>
      <c r="D43" s="16">
        <f>'[1]13 ENCHAPES-PISOS'!F$44</f>
        <v>82250</v>
      </c>
      <c r="E43" s="17">
        <f>'[1]MEMORIA DE CANTIDADES'!H$1508</f>
        <v>136</v>
      </c>
      <c r="F43" s="18">
        <f t="shared" si="0"/>
        <v>11186000</v>
      </c>
    </row>
    <row r="44" spans="1:6" s="12" customFormat="1" ht="27.95" customHeight="1">
      <c r="A44" s="13" t="s">
        <v>133</v>
      </c>
      <c r="B44" s="22" t="s">
        <v>61</v>
      </c>
      <c r="C44" s="15" t="s">
        <v>10</v>
      </c>
      <c r="D44" s="16">
        <f>'[1]13 ENCHAPES-PISOS'!F$89</f>
        <v>20957</v>
      </c>
      <c r="E44" s="17">
        <f>'[1]MEMORIA DE CANTIDADES'!H$1526</f>
        <v>136</v>
      </c>
      <c r="F44" s="18">
        <f t="shared" si="0"/>
        <v>2850152</v>
      </c>
    </row>
    <row r="45" spans="1:6" s="12" customFormat="1" ht="27.95" customHeight="1">
      <c r="A45" s="13" t="s">
        <v>134</v>
      </c>
      <c r="B45" s="22" t="s">
        <v>62</v>
      </c>
      <c r="C45" s="15" t="s">
        <v>32</v>
      </c>
      <c r="D45" s="16">
        <f>'[1]13 ENCHAPES-PISOS'!F$457</f>
        <v>16078</v>
      </c>
      <c r="E45" s="17">
        <f>'[1]MEMORIA DE CANTIDADES'!H$1658</f>
        <v>49</v>
      </c>
      <c r="F45" s="18">
        <f t="shared" si="0"/>
        <v>787822</v>
      </c>
    </row>
    <row r="46" spans="1:6" s="12" customFormat="1" ht="27.95" customHeight="1">
      <c r="A46" s="13" t="s">
        <v>135</v>
      </c>
      <c r="B46" s="22" t="s">
        <v>63</v>
      </c>
      <c r="C46" s="15" t="s">
        <v>10</v>
      </c>
      <c r="D46" s="16">
        <f>'[1]13 ENCHAPES-PISOS'!F$538</f>
        <v>28626</v>
      </c>
      <c r="E46" s="17">
        <f>'[1]MEMORIA DE CANTIDADES'!H1688</f>
        <v>8.4</v>
      </c>
      <c r="F46" s="18">
        <f t="shared" si="0"/>
        <v>240458</v>
      </c>
    </row>
    <row r="47" spans="1:6" s="12" customFormat="1" ht="27.95" customHeight="1">
      <c r="A47" s="3" t="s">
        <v>49</v>
      </c>
      <c r="B47" s="9" t="s">
        <v>65</v>
      </c>
      <c r="C47" s="5"/>
      <c r="D47" s="5"/>
      <c r="E47" s="10"/>
      <c r="F47" s="11"/>
    </row>
    <row r="48" spans="1:6" s="12" customFormat="1" ht="27.95" customHeight="1">
      <c r="A48" s="13" t="s">
        <v>136</v>
      </c>
      <c r="B48" s="22" t="s">
        <v>66</v>
      </c>
      <c r="C48" s="15" t="s">
        <v>3</v>
      </c>
      <c r="D48" s="16">
        <f>'[1]14-15-16 CARPI- META - MADE ALU'!F$164</f>
        <v>1103300</v>
      </c>
      <c r="E48" s="17">
        <f>'[1]MEMORIA DE CANTIDADES'!H1770</f>
        <v>1</v>
      </c>
      <c r="F48" s="18">
        <f t="shared" si="0"/>
        <v>1103300</v>
      </c>
    </row>
    <row r="49" spans="1:6" s="12" customFormat="1" ht="27.95" customHeight="1">
      <c r="A49" s="3" t="s">
        <v>52</v>
      </c>
      <c r="B49" s="9" t="s">
        <v>68</v>
      </c>
      <c r="C49" s="5"/>
      <c r="D49" s="5"/>
      <c r="E49" s="10"/>
      <c r="F49" s="11"/>
    </row>
    <row r="50" spans="1:6" s="12" customFormat="1" ht="27.95" customHeight="1">
      <c r="A50" s="13" t="s">
        <v>137</v>
      </c>
      <c r="B50" s="14" t="s">
        <v>69</v>
      </c>
      <c r="C50" s="15" t="s">
        <v>3</v>
      </c>
      <c r="D50" s="16">
        <f>'[1]17-18-19 APARAT. EMPRAD-PINTU'!F$229</f>
        <v>208632</v>
      </c>
      <c r="E50" s="17">
        <f>'[1]MEMORIA DE CANTIDADES'!H1935</f>
        <v>3</v>
      </c>
      <c r="F50" s="18">
        <f t="shared" si="0"/>
        <v>625896</v>
      </c>
    </row>
    <row r="51" spans="1:6" s="12" customFormat="1" ht="69.75" customHeight="1">
      <c r="A51" s="13" t="s">
        <v>138</v>
      </c>
      <c r="B51" s="14" t="s">
        <v>70</v>
      </c>
      <c r="C51" s="15" t="s">
        <v>3</v>
      </c>
      <c r="D51" s="16">
        <v>4399924</v>
      </c>
      <c r="E51" s="17">
        <v>1</v>
      </c>
      <c r="F51" s="18">
        <f t="shared" si="0"/>
        <v>4399924</v>
      </c>
    </row>
    <row r="52" spans="1:6" s="12" customFormat="1" ht="27.95" customHeight="1">
      <c r="A52" s="3" t="s">
        <v>139</v>
      </c>
      <c r="B52" s="9" t="s">
        <v>72</v>
      </c>
      <c r="C52" s="5"/>
      <c r="D52" s="5"/>
      <c r="E52" s="10"/>
      <c r="F52" s="11"/>
    </row>
    <row r="53" spans="1:6" s="12" customFormat="1" ht="27.95" customHeight="1">
      <c r="A53" s="13" t="s">
        <v>140</v>
      </c>
      <c r="B53" s="22" t="s">
        <v>74</v>
      </c>
      <c r="C53" s="15" t="s">
        <v>10</v>
      </c>
      <c r="D53" s="16">
        <f>'[1]17-18-19 APARAT. EMPRAD-PINTU'!F447</f>
        <v>20895</v>
      </c>
      <c r="E53" s="17">
        <f>'[1]MEMORIA DE CANTIDADES'!H2006</f>
        <v>220.5</v>
      </c>
      <c r="F53" s="18">
        <f t="shared" si="0"/>
        <v>4607348</v>
      </c>
    </row>
    <row r="54" spans="1:6" s="12" customFormat="1" ht="27.95" customHeight="1">
      <c r="A54" s="13" t="s">
        <v>141</v>
      </c>
      <c r="B54" s="22" t="s">
        <v>75</v>
      </c>
      <c r="C54" s="15" t="s">
        <v>10</v>
      </c>
      <c r="D54" s="16">
        <f>'[1]17-18-19 APARAT. EMPRAD-PINTU'!F$510</f>
        <v>16958</v>
      </c>
      <c r="E54" s="17">
        <f>'[1]MEMORIA DE CANTIDADES'!H$2032</f>
        <v>7.5</v>
      </c>
      <c r="F54" s="18">
        <f t="shared" si="0"/>
        <v>127185</v>
      </c>
    </row>
    <row r="55" spans="1:6" s="12" customFormat="1" ht="27.95" customHeight="1">
      <c r="A55" s="13" t="s">
        <v>142</v>
      </c>
      <c r="B55" s="22" t="s">
        <v>76</v>
      </c>
      <c r="C55" s="15" t="s">
        <v>10</v>
      </c>
      <c r="D55" s="16">
        <f>'[1]17-18-19 APARAT. EMPRAD-PINTU'!F$542</f>
        <v>20115</v>
      </c>
      <c r="E55" s="17">
        <f>'[1]MEMORIA DE CANTIDADES'!H$2047</f>
        <v>16.5</v>
      </c>
      <c r="F55" s="18">
        <f t="shared" si="0"/>
        <v>331898</v>
      </c>
    </row>
    <row r="56" spans="1:6" s="12" customFormat="1" ht="27.95" customHeight="1">
      <c r="A56" s="13" t="s">
        <v>143</v>
      </c>
      <c r="B56" s="22" t="s">
        <v>77</v>
      </c>
      <c r="C56" s="15" t="s">
        <v>78</v>
      </c>
      <c r="D56" s="16">
        <f>'[1]17-18-19 APARAT. EMPRAD-PINTU'!F$573</f>
        <v>24149</v>
      </c>
      <c r="E56" s="17">
        <f>'[1]MEMORIA DE CANTIDADES'!H2061</f>
        <v>137.5</v>
      </c>
      <c r="F56" s="18">
        <f t="shared" si="0"/>
        <v>3320488</v>
      </c>
    </row>
    <row r="57" spans="1:6" s="12" customFormat="1" ht="27.95" customHeight="1">
      <c r="A57" s="13" t="s">
        <v>144</v>
      </c>
      <c r="B57" s="22" t="s">
        <v>79</v>
      </c>
      <c r="C57" s="15" t="s">
        <v>32</v>
      </c>
      <c r="D57" s="16">
        <f>'[1]17-18-19 APARAT. EMPRAD-PINTU'!F$734</f>
        <v>18791</v>
      </c>
      <c r="E57" s="17">
        <f>+'[1]MEMORIA DE CANTIDADES'!H2124</f>
        <v>30</v>
      </c>
      <c r="F57" s="18">
        <f t="shared" si="0"/>
        <v>563730</v>
      </c>
    </row>
    <row r="58" spans="1:6" s="12" customFormat="1" ht="27.95" customHeight="1">
      <c r="A58" s="3" t="s">
        <v>55</v>
      </c>
      <c r="B58" s="9" t="s">
        <v>81</v>
      </c>
      <c r="C58" s="23"/>
      <c r="D58" s="5"/>
      <c r="E58" s="10"/>
      <c r="F58" s="11"/>
    </row>
    <row r="59" spans="1:6" s="12" customFormat="1" ht="39" customHeight="1">
      <c r="A59" s="13" t="s">
        <v>57</v>
      </c>
      <c r="B59" s="24" t="s">
        <v>82</v>
      </c>
      <c r="C59" s="15" t="s">
        <v>32</v>
      </c>
      <c r="D59" s="16">
        <f>'[1]21-22-23-24 EXTRIOR Y OTROS'!F$86</f>
        <v>262054.11</v>
      </c>
      <c r="E59" s="17">
        <f>'[1]MEMORIA DE CANTIDADES'!H2163</f>
        <v>20</v>
      </c>
      <c r="F59" s="18">
        <f t="shared" si="0"/>
        <v>5241082</v>
      </c>
    </row>
    <row r="60" spans="1:6" s="12" customFormat="1" ht="27.95" customHeight="1">
      <c r="A60" s="13" t="s">
        <v>59</v>
      </c>
      <c r="B60" s="24" t="s">
        <v>83</v>
      </c>
      <c r="C60" s="15" t="s">
        <v>10</v>
      </c>
      <c r="D60" s="16">
        <f>'[1]21-22-23-24 EXTRIOR Y OTROS'!F$151</f>
        <v>76642</v>
      </c>
      <c r="E60" s="17">
        <f>'[1]MEMORIA DE CANTIDADES'!H2187</f>
        <v>109.5</v>
      </c>
      <c r="F60" s="18">
        <f t="shared" si="0"/>
        <v>8392299</v>
      </c>
    </row>
    <row r="61" spans="1:6" s="12" customFormat="1" ht="27.95" customHeight="1">
      <c r="A61" s="3" t="s">
        <v>64</v>
      </c>
      <c r="B61" s="9" t="s">
        <v>85</v>
      </c>
      <c r="C61" s="23"/>
      <c r="D61" s="5"/>
      <c r="E61" s="10"/>
      <c r="F61" s="11"/>
    </row>
    <row r="62" spans="1:6" s="12" customFormat="1" ht="27.95" customHeight="1">
      <c r="A62" s="13" t="s">
        <v>145</v>
      </c>
      <c r="B62" s="24" t="s">
        <v>87</v>
      </c>
      <c r="C62" s="15" t="s">
        <v>20</v>
      </c>
      <c r="D62" s="16">
        <f>'[1]21-22-23-24 EXTRIOR Y OTROS'!F$479</f>
        <v>38822</v>
      </c>
      <c r="E62" s="17">
        <v>15</v>
      </c>
      <c r="F62" s="18">
        <f t="shared" si="0"/>
        <v>582330</v>
      </c>
    </row>
    <row r="63" spans="1:6" s="12" customFormat="1" ht="27.95" customHeight="1">
      <c r="A63" s="13" t="s">
        <v>146</v>
      </c>
      <c r="B63" s="24" t="s">
        <v>88</v>
      </c>
      <c r="C63" s="15" t="s">
        <v>10</v>
      </c>
      <c r="D63" s="16">
        <f>'[1]21-22-23-24 EXTRIOR Y OTROS'!F$491</f>
        <v>2403</v>
      </c>
      <c r="E63" s="17">
        <v>136</v>
      </c>
      <c r="F63" s="18">
        <f t="shared" si="0"/>
        <v>326808</v>
      </c>
    </row>
    <row r="64" spans="1:6" s="12" customFormat="1" ht="27.95" customHeight="1">
      <c r="A64" s="3" t="s">
        <v>147</v>
      </c>
      <c r="B64" s="9" t="s">
        <v>89</v>
      </c>
      <c r="C64" s="5"/>
      <c r="D64" s="5"/>
      <c r="E64" s="10"/>
      <c r="F64" s="11"/>
    </row>
    <row r="65" spans="1:6" s="12" customFormat="1" ht="36.75" customHeight="1">
      <c r="A65" s="13" t="s">
        <v>148</v>
      </c>
      <c r="B65" s="22" t="s">
        <v>90</v>
      </c>
      <c r="C65" s="15" t="s">
        <v>32</v>
      </c>
      <c r="D65" s="16">
        <v>480000</v>
      </c>
      <c r="E65" s="17">
        <v>12</v>
      </c>
      <c r="F65" s="18">
        <f t="shared" si="0"/>
        <v>5760000</v>
      </c>
    </row>
    <row r="66" spans="1:6" s="12" customFormat="1" ht="27" customHeight="1">
      <c r="A66" s="71" t="s">
        <v>149</v>
      </c>
      <c r="B66" s="72"/>
      <c r="C66" s="72"/>
      <c r="D66" s="72"/>
      <c r="E66" s="73"/>
      <c r="F66" s="46">
        <f>ROUND(SUM(F8:F65),0)</f>
        <v>96869448</v>
      </c>
    </row>
    <row r="67" spans="1:6" s="12" customFormat="1" ht="24" customHeight="1">
      <c r="A67" s="58" t="s">
        <v>171</v>
      </c>
      <c r="B67" s="80"/>
      <c r="C67" s="40"/>
      <c r="D67" s="40"/>
      <c r="E67" s="40"/>
      <c r="F67" s="40"/>
    </row>
    <row r="68" spans="1:6" s="12" customFormat="1" ht="27" customHeight="1">
      <c r="A68" s="3" t="s">
        <v>1</v>
      </c>
      <c r="B68" s="4" t="s">
        <v>2</v>
      </c>
      <c r="C68" s="5" t="s">
        <v>3</v>
      </c>
      <c r="D68" s="5" t="s">
        <v>4</v>
      </c>
      <c r="E68" s="6" t="s">
        <v>5</v>
      </c>
      <c r="F68" s="7" t="s">
        <v>6</v>
      </c>
    </row>
    <row r="69" spans="1:6" s="12" customFormat="1" ht="21" customHeight="1">
      <c r="A69" s="47" t="s">
        <v>150</v>
      </c>
      <c r="B69" s="9" t="s">
        <v>8</v>
      </c>
      <c r="C69" s="77"/>
      <c r="D69" s="78"/>
      <c r="E69" s="78"/>
      <c r="F69" s="79"/>
    </row>
    <row r="70" spans="1:6" s="12" customFormat="1" ht="27.75" customHeight="1">
      <c r="A70" s="48" t="s">
        <v>151</v>
      </c>
      <c r="B70" s="14" t="s">
        <v>102</v>
      </c>
      <c r="C70" s="15" t="s">
        <v>10</v>
      </c>
      <c r="D70" s="16">
        <v>59337</v>
      </c>
      <c r="E70" s="17">
        <v>7</v>
      </c>
      <c r="F70" s="18">
        <f t="shared" ref="F70" si="1">ROUND(D70*E70,0)</f>
        <v>415359</v>
      </c>
    </row>
    <row r="71" spans="1:6" s="12" customFormat="1" ht="22.5" customHeight="1">
      <c r="A71" s="47" t="s">
        <v>67</v>
      </c>
      <c r="B71" s="9" t="s">
        <v>17</v>
      </c>
      <c r="C71" s="5"/>
      <c r="D71" s="5"/>
      <c r="E71" s="10"/>
      <c r="F71" s="11"/>
    </row>
    <row r="72" spans="1:6" s="12" customFormat="1" ht="24.75" customHeight="1">
      <c r="A72" s="48" t="s">
        <v>152</v>
      </c>
      <c r="B72" s="14" t="s">
        <v>19</v>
      </c>
      <c r="C72" s="15" t="s">
        <v>20</v>
      </c>
      <c r="D72" s="16">
        <v>38069</v>
      </c>
      <c r="E72" s="17">
        <v>10.8</v>
      </c>
      <c r="F72" s="18">
        <f t="shared" ref="F72:F73" si="2">ROUND(D72*E72,0)</f>
        <v>411145</v>
      </c>
    </row>
    <row r="73" spans="1:6" s="12" customFormat="1" ht="26.25" customHeight="1">
      <c r="A73" s="48" t="s">
        <v>172</v>
      </c>
      <c r="B73" s="14" t="s">
        <v>105</v>
      </c>
      <c r="C73" s="15" t="s">
        <v>20</v>
      </c>
      <c r="D73" s="16">
        <v>16478</v>
      </c>
      <c r="E73" s="17">
        <v>33</v>
      </c>
      <c r="F73" s="18">
        <f t="shared" si="2"/>
        <v>543774</v>
      </c>
    </row>
    <row r="74" spans="1:6" s="12" customFormat="1" ht="28.5" customHeight="1">
      <c r="A74" s="47" t="s">
        <v>153</v>
      </c>
      <c r="B74" s="9" t="s">
        <v>35</v>
      </c>
      <c r="C74" s="5"/>
      <c r="D74" s="5"/>
      <c r="E74" s="10"/>
      <c r="F74" s="11"/>
    </row>
    <row r="75" spans="1:6" s="12" customFormat="1" ht="22.5" customHeight="1">
      <c r="A75" s="48" t="s">
        <v>154</v>
      </c>
      <c r="B75" s="14" t="s">
        <v>39</v>
      </c>
      <c r="C75" s="15" t="s">
        <v>32</v>
      </c>
      <c r="D75" s="16">
        <v>78983</v>
      </c>
      <c r="E75" s="17">
        <v>55</v>
      </c>
      <c r="F75" s="18">
        <f t="shared" ref="F75:F76" si="3">ROUND(D75*E75,0)</f>
        <v>4344065</v>
      </c>
    </row>
    <row r="76" spans="1:6" s="12" customFormat="1" ht="27" customHeight="1">
      <c r="A76" s="48" t="s">
        <v>173</v>
      </c>
      <c r="B76" s="14" t="s">
        <v>107</v>
      </c>
      <c r="C76" s="15" t="s">
        <v>3</v>
      </c>
      <c r="D76" s="16">
        <v>509244</v>
      </c>
      <c r="E76" s="17">
        <v>3</v>
      </c>
      <c r="F76" s="18">
        <f t="shared" si="3"/>
        <v>1527732</v>
      </c>
    </row>
    <row r="77" spans="1:6" s="12" customFormat="1" ht="24.75" customHeight="1">
      <c r="A77" s="47" t="s">
        <v>71</v>
      </c>
      <c r="B77" s="9" t="s">
        <v>56</v>
      </c>
      <c r="C77" s="5"/>
      <c r="D77" s="5"/>
      <c r="E77" s="10"/>
      <c r="F77" s="11"/>
    </row>
    <row r="78" spans="1:6" s="12" customFormat="1" ht="26.25" customHeight="1">
      <c r="A78" s="48" t="s">
        <v>73</v>
      </c>
      <c r="B78" s="22" t="s">
        <v>110</v>
      </c>
      <c r="C78" s="15" t="s">
        <v>10</v>
      </c>
      <c r="D78" s="16">
        <v>71196</v>
      </c>
      <c r="E78" s="17">
        <v>7</v>
      </c>
      <c r="F78" s="18">
        <f t="shared" ref="F78" si="4">ROUND(D78*E78,0)</f>
        <v>498372</v>
      </c>
    </row>
    <row r="79" spans="1:6" s="12" customFormat="1" ht="18.75" customHeight="1">
      <c r="A79" s="71" t="s">
        <v>160</v>
      </c>
      <c r="B79" s="72"/>
      <c r="C79" s="72"/>
      <c r="D79" s="72"/>
      <c r="E79" s="73"/>
      <c r="F79" s="46">
        <f>ROUND(SUM(F70:F78),0)</f>
        <v>7740447</v>
      </c>
    </row>
    <row r="80" spans="1:6" s="12" customFormat="1" ht="18.75" customHeight="1">
      <c r="A80" s="58" t="s">
        <v>174</v>
      </c>
      <c r="B80" s="58"/>
      <c r="C80" s="58"/>
      <c r="D80" s="58"/>
      <c r="E80" s="40"/>
      <c r="F80" s="40"/>
    </row>
    <row r="81" spans="1:6" s="12" customFormat="1" ht="18.75" customHeight="1">
      <c r="A81" s="4" t="s">
        <v>1</v>
      </c>
      <c r="B81" s="4" t="s">
        <v>2</v>
      </c>
      <c r="C81" s="5" t="s">
        <v>3</v>
      </c>
      <c r="D81" s="5" t="s">
        <v>4</v>
      </c>
      <c r="E81" s="6" t="s">
        <v>5</v>
      </c>
      <c r="F81" s="7" t="s">
        <v>6</v>
      </c>
    </row>
    <row r="82" spans="1:6" s="12" customFormat="1" ht="18.75" customHeight="1">
      <c r="A82" s="4" t="s">
        <v>155</v>
      </c>
      <c r="B82" s="9" t="s">
        <v>8</v>
      </c>
      <c r="C82" s="5"/>
      <c r="D82" s="5"/>
      <c r="E82" s="10"/>
      <c r="F82" s="11"/>
    </row>
    <row r="83" spans="1:6" s="12" customFormat="1" ht="23.25" customHeight="1">
      <c r="A83" s="19" t="s">
        <v>156</v>
      </c>
      <c r="B83" s="14" t="s">
        <v>166</v>
      </c>
      <c r="C83" s="15" t="s">
        <v>10</v>
      </c>
      <c r="D83" s="16">
        <f>'[2]1-2 PRELIMINARES-DEMOLICION'!F$178</f>
        <v>11389</v>
      </c>
      <c r="E83" s="17">
        <f>'[2]MEMORIA DE CANTIDADES'!H$67</f>
        <v>665</v>
      </c>
      <c r="F83" s="18">
        <f t="shared" ref="F83:F84" si="5">D83*E83</f>
        <v>7573685</v>
      </c>
    </row>
    <row r="84" spans="1:6" s="12" customFormat="1" ht="24.75" customHeight="1">
      <c r="A84" s="19" t="s">
        <v>175</v>
      </c>
      <c r="B84" s="14" t="s">
        <v>11</v>
      </c>
      <c r="C84" s="15" t="s">
        <v>10</v>
      </c>
      <c r="D84" s="16">
        <f>'[2]1-2 PRELIMINARES-DEMOLICION'!F$290</f>
        <v>10900</v>
      </c>
      <c r="E84" s="17">
        <f>'[2]MEMORIA DE CANTIDADES'!H$121</f>
        <v>455</v>
      </c>
      <c r="F84" s="18">
        <f t="shared" si="5"/>
        <v>4959500</v>
      </c>
    </row>
    <row r="85" spans="1:6" s="12" customFormat="1" ht="31.5" customHeight="1">
      <c r="A85" s="3" t="s">
        <v>80</v>
      </c>
      <c r="B85" s="9" t="s">
        <v>27</v>
      </c>
      <c r="C85" s="5"/>
      <c r="D85" s="5"/>
      <c r="E85" s="10"/>
      <c r="F85" s="11"/>
    </row>
    <row r="86" spans="1:6" s="12" customFormat="1" ht="46.5" customHeight="1">
      <c r="A86" s="13" t="s">
        <v>157</v>
      </c>
      <c r="B86" s="53" t="s">
        <v>30</v>
      </c>
      <c r="C86" s="15" t="s">
        <v>3</v>
      </c>
      <c r="D86" s="16">
        <f>'[2]7-8 ELECTRICAS-HIDROSANIT'!F$243</f>
        <v>204860</v>
      </c>
      <c r="E86" s="17">
        <f>'[2]MEMORIA DE CANTIDADES'!H$861</f>
        <v>32</v>
      </c>
      <c r="F86" s="18">
        <f t="shared" ref="F86" si="6">D86*E86</f>
        <v>6555520</v>
      </c>
    </row>
    <row r="87" spans="1:6" s="12" customFormat="1" ht="31.5" customHeight="1">
      <c r="A87" s="3" t="s">
        <v>158</v>
      </c>
      <c r="B87" s="9" t="s">
        <v>44</v>
      </c>
      <c r="C87" s="5"/>
      <c r="D87" s="5"/>
      <c r="E87" s="10"/>
      <c r="F87" s="11"/>
    </row>
    <row r="88" spans="1:6" s="12" customFormat="1" ht="25.5" customHeight="1">
      <c r="A88" s="13" t="s">
        <v>159</v>
      </c>
      <c r="B88" s="14" t="s">
        <v>47</v>
      </c>
      <c r="C88" s="15" t="s">
        <v>10</v>
      </c>
      <c r="D88" s="16">
        <f>'[2]9-10-11-12 PAÑETES-CUBIERTA-'!F$92</f>
        <v>42120</v>
      </c>
      <c r="E88" s="17">
        <f>'[2]MEMORIA DE CANTIDADES'!H$1247</f>
        <v>35</v>
      </c>
      <c r="F88" s="18">
        <f t="shared" ref="F88" si="7">D88*E88</f>
        <v>1474200</v>
      </c>
    </row>
    <row r="89" spans="1:6" ht="24.75" customHeight="1">
      <c r="A89" s="3" t="s">
        <v>84</v>
      </c>
      <c r="B89" s="9" t="s">
        <v>50</v>
      </c>
      <c r="C89" s="5"/>
      <c r="D89" s="5"/>
      <c r="E89" s="10"/>
      <c r="F89" s="11"/>
    </row>
    <row r="90" spans="1:6" ht="29.25" customHeight="1">
      <c r="A90" s="13" t="s">
        <v>86</v>
      </c>
      <c r="B90" s="14" t="s">
        <v>167</v>
      </c>
      <c r="C90" s="15" t="s">
        <v>10</v>
      </c>
      <c r="D90" s="16">
        <f>'[2]9-10-11-12 PAÑETES-CUBIERTA-'!F$278</f>
        <v>62775</v>
      </c>
      <c r="E90" s="17">
        <f>'[2]MEMORIA DE CANTIDADES'!H$1314</f>
        <v>455</v>
      </c>
      <c r="F90" s="18">
        <f t="shared" ref="F90:F91" si="8">D90*E90</f>
        <v>28562625</v>
      </c>
    </row>
    <row r="91" spans="1:6" ht="24.75" customHeight="1">
      <c r="A91" s="13" t="s">
        <v>176</v>
      </c>
      <c r="B91" s="14" t="s">
        <v>168</v>
      </c>
      <c r="C91" s="15" t="s">
        <v>32</v>
      </c>
      <c r="D91" s="16">
        <f>'[2]9-10-11-12 PAÑETES-CUBIERTA-'!F$380</f>
        <v>20101</v>
      </c>
      <c r="E91" s="17">
        <f>'[2]MEMORIA DE CANTIDADES'!H$1350</f>
        <v>35</v>
      </c>
      <c r="F91" s="18">
        <f t="shared" si="8"/>
        <v>703535</v>
      </c>
    </row>
    <row r="92" spans="1:6" ht="24.75" customHeight="1">
      <c r="A92" s="3" t="s">
        <v>177</v>
      </c>
      <c r="B92" s="9" t="s">
        <v>53</v>
      </c>
      <c r="C92" s="5"/>
      <c r="D92" s="5"/>
      <c r="E92" s="10"/>
      <c r="F92" s="11"/>
    </row>
    <row r="93" spans="1:6" ht="38.25" customHeight="1">
      <c r="A93" s="13" t="s">
        <v>178</v>
      </c>
      <c r="B93" s="14" t="s">
        <v>54</v>
      </c>
      <c r="C93" s="15" t="s">
        <v>10</v>
      </c>
      <c r="D93" s="16">
        <f>'[2]9-10-11-12 PAÑETES-CUBIERTA-'!F$808</f>
        <v>73804</v>
      </c>
      <c r="E93" s="17">
        <f>+'[2]MEMORIA DE CANTIDADES'!H$1492</f>
        <v>332.5</v>
      </c>
      <c r="F93" s="18">
        <f t="shared" ref="F93" si="9">D93*E93</f>
        <v>24539830</v>
      </c>
    </row>
    <row r="94" spans="1:6" ht="22.5" customHeight="1">
      <c r="A94" s="3" t="s">
        <v>179</v>
      </c>
      <c r="B94" s="9" t="s">
        <v>72</v>
      </c>
      <c r="C94" s="5"/>
      <c r="D94" s="5"/>
      <c r="E94" s="10"/>
      <c r="F94" s="11"/>
    </row>
    <row r="95" spans="1:6" ht="25.5" customHeight="1">
      <c r="A95" s="13" t="s">
        <v>180</v>
      </c>
      <c r="B95" s="22" t="s">
        <v>169</v>
      </c>
      <c r="C95" s="15" t="s">
        <v>10</v>
      </c>
      <c r="D95" s="16">
        <f>'[2]17-18-19 APARAT. EMPRAD-PINTU'!F$462</f>
        <v>13929</v>
      </c>
      <c r="E95" s="17">
        <f>'[2]MEMORIA DE CANTIDADES'!H$2066</f>
        <v>543</v>
      </c>
      <c r="F95" s="18">
        <f t="shared" ref="F95:F96" si="10">D95*E95</f>
        <v>7563447</v>
      </c>
    </row>
    <row r="96" spans="1:6" ht="25.5" customHeight="1">
      <c r="A96" s="13" t="s">
        <v>181</v>
      </c>
      <c r="B96" s="22" t="s">
        <v>75</v>
      </c>
      <c r="C96" s="15" t="s">
        <v>10</v>
      </c>
      <c r="D96" s="16">
        <f>'[2]17-18-19 APARAT. EMPRAD-PINTU'!F$510</f>
        <v>16958</v>
      </c>
      <c r="E96" s="17">
        <f>'[2]MEMORIA DE CANTIDADES'!H$2087</f>
        <v>16</v>
      </c>
      <c r="F96" s="18">
        <f t="shared" si="10"/>
        <v>271328</v>
      </c>
    </row>
    <row r="97" spans="1:8" ht="21" customHeight="1">
      <c r="A97" s="3" t="s">
        <v>182</v>
      </c>
      <c r="B97" s="9" t="s">
        <v>85</v>
      </c>
      <c r="C97" s="5"/>
      <c r="D97" s="5"/>
      <c r="E97" s="10"/>
      <c r="F97" s="11"/>
    </row>
    <row r="98" spans="1:8" ht="24" customHeight="1">
      <c r="A98" s="13" t="s">
        <v>183</v>
      </c>
      <c r="B98" s="54" t="s">
        <v>87</v>
      </c>
      <c r="C98" s="15" t="s">
        <v>20</v>
      </c>
      <c r="D98" s="16">
        <f>'[2]21-22-23-24 EXTRIOR Y OTROS'!F$479</f>
        <v>38822</v>
      </c>
      <c r="E98" s="17">
        <v>25</v>
      </c>
      <c r="F98" s="18">
        <f>D98*E98</f>
        <v>970550</v>
      </c>
    </row>
    <row r="99" spans="1:8" ht="18" customHeight="1">
      <c r="A99" s="71" t="s">
        <v>170</v>
      </c>
      <c r="B99" s="72"/>
      <c r="C99" s="72"/>
      <c r="D99" s="72"/>
      <c r="E99" s="73"/>
      <c r="F99" s="46">
        <f>ROUND(SUM(F83:F98),0)</f>
        <v>83174220</v>
      </c>
      <c r="G99" s="52"/>
      <c r="H99" s="55"/>
    </row>
    <row r="100" spans="1:8" ht="15" customHeight="1">
      <c r="C100" s="57" t="s">
        <v>91</v>
      </c>
      <c r="D100" s="57"/>
      <c r="E100" s="57"/>
      <c r="F100" s="27">
        <f>F79+F66+F99</f>
        <v>187784115</v>
      </c>
    </row>
    <row r="101" spans="1:8" ht="18.75" customHeight="1">
      <c r="C101" s="56" t="s">
        <v>92</v>
      </c>
      <c r="D101" s="57"/>
      <c r="E101" s="28">
        <v>0.21</v>
      </c>
      <c r="F101" s="18">
        <f>ROUND(F100*E101,0)</f>
        <v>39434664</v>
      </c>
    </row>
    <row r="102" spans="1:8" ht="18" customHeight="1">
      <c r="C102" s="57" t="s">
        <v>93</v>
      </c>
      <c r="D102" s="57"/>
      <c r="E102" s="28">
        <v>0.01</v>
      </c>
      <c r="F102" s="18">
        <f>ROUND(F100*E102,0)</f>
        <v>1877841</v>
      </c>
    </row>
    <row r="103" spans="1:8" ht="18.75" customHeight="1">
      <c r="C103" s="57" t="s">
        <v>94</v>
      </c>
      <c r="D103" s="57"/>
      <c r="E103" s="28">
        <v>0.03</v>
      </c>
      <c r="F103" s="18">
        <f>ROUND(F100*E103,0)</f>
        <v>5633523</v>
      </c>
    </row>
    <row r="104" spans="1:8" ht="13.15">
      <c r="C104" s="61" t="s">
        <v>95</v>
      </c>
      <c r="D104" s="62"/>
      <c r="E104" s="63"/>
      <c r="F104" s="27">
        <f>SUM(F101:F103)</f>
        <v>46946028</v>
      </c>
    </row>
    <row r="105" spans="1:8" ht="13.15">
      <c r="C105" s="64" t="s">
        <v>165</v>
      </c>
      <c r="D105" s="62"/>
      <c r="E105" s="63"/>
      <c r="F105" s="49">
        <f>ROUND(F104+F100,0)</f>
        <v>234730143</v>
      </c>
    </row>
    <row r="106" spans="1:8" ht="21" customHeight="1"/>
    <row r="108" spans="1:8">
      <c r="A108" s="51" t="s">
        <v>96</v>
      </c>
      <c r="F108" s="32"/>
    </row>
    <row r="109" spans="1:8" ht="13.15">
      <c r="B109" s="33" t="s">
        <v>97</v>
      </c>
      <c r="C109" s="34"/>
      <c r="D109" s="35"/>
      <c r="E109" s="36"/>
      <c r="F109" s="37"/>
    </row>
    <row r="110" spans="1:8" ht="13.15">
      <c r="B110" s="38" t="s">
        <v>98</v>
      </c>
      <c r="C110" s="59" t="s">
        <v>161</v>
      </c>
      <c r="D110" s="60"/>
      <c r="E110" s="60"/>
      <c r="F110" s="60"/>
    </row>
    <row r="111" spans="1:8" ht="13.15">
      <c r="B111" s="38" t="s">
        <v>99</v>
      </c>
      <c r="C111" s="59" t="s">
        <v>162</v>
      </c>
      <c r="D111" s="60"/>
      <c r="E111" s="60"/>
      <c r="F111" s="60"/>
    </row>
    <row r="112" spans="1:8" ht="13.15">
      <c r="B112" s="50" t="s">
        <v>164</v>
      </c>
      <c r="C112" s="59" t="s">
        <v>163</v>
      </c>
      <c r="D112" s="60"/>
      <c r="E112" s="60"/>
      <c r="F112" s="60"/>
    </row>
  </sheetData>
  <mergeCells count="21">
    <mergeCell ref="A1:F1"/>
    <mergeCell ref="A2:F2"/>
    <mergeCell ref="A3:F3"/>
    <mergeCell ref="A4:F4"/>
    <mergeCell ref="C100:E100"/>
    <mergeCell ref="A79:E79"/>
    <mergeCell ref="C7:F7"/>
    <mergeCell ref="C69:F69"/>
    <mergeCell ref="A5:B5"/>
    <mergeCell ref="A66:E66"/>
    <mergeCell ref="A99:E99"/>
    <mergeCell ref="A67:B67"/>
    <mergeCell ref="C101:D101"/>
    <mergeCell ref="A80:D80"/>
    <mergeCell ref="C110:F110"/>
    <mergeCell ref="C111:F111"/>
    <mergeCell ref="C112:F112"/>
    <mergeCell ref="C104:E104"/>
    <mergeCell ref="C102:D102"/>
    <mergeCell ref="C103:D103"/>
    <mergeCell ref="C105:E105"/>
  </mergeCells>
  <phoneticPr fontId="4" type="noConversion"/>
  <printOptions horizontalCentered="1"/>
  <pageMargins left="0.78740157480314965" right="0.59055118110236227" top="0.59055118110236227" bottom="0.59055118110236227" header="0" footer="0.39370078740157483"/>
  <pageSetup scale="75" orientation="portrait" r:id="rId1"/>
  <headerFooter alignWithMargins="0">
    <oddFooter>&amp;C&amp;"Verdana,Normal"&amp;12&amp;P</oddFooter>
  </headerFooter>
  <rowBreaks count="1" manualBreakCount="1">
    <brk id="113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FINAL</vt:lpstr>
      <vt:lpstr>'PRESUPUESTO FINAL'!Área_de_impresión</vt:lpstr>
      <vt:lpstr>'PRESUPUESTO FINAL'!Títulos_a_imprimir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Paulo Arrieta</dc:creator>
  <cp:lastModifiedBy>Willian Meneses</cp:lastModifiedBy>
  <cp:lastPrinted>2024-10-01T14:05:58Z</cp:lastPrinted>
  <dcterms:created xsi:type="dcterms:W3CDTF">2024-08-25T13:04:30Z</dcterms:created>
  <dcterms:modified xsi:type="dcterms:W3CDTF">2024-10-28T12:23:06Z</dcterms:modified>
</cp:coreProperties>
</file>