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129" codeName="{DC747B9D-DBBB-FA85-71B4-595EBAB97821}"/>
  <workbookPr codeName="ThisWorkbook" defaultThemeVersion="124226"/>
  <mc:AlternateContent xmlns:mc="http://schemas.openxmlformats.org/markup-compatibility/2006">
    <mc:Choice Requires="x15">
      <x15ac:absPath xmlns:x15ac="http://schemas.microsoft.com/office/spreadsheetml/2010/11/ac" url="C:\Users\vavilladiego\Desktop\PROCESOS DE CONTRATACION SENA 2024\Equipos y herramientas menores agropecuarias\"/>
    </mc:Choice>
  </mc:AlternateContent>
  <xr:revisionPtr revIDLastSave="0" documentId="13_ncr:1_{D0FBE019-0FBF-450D-B21A-4EF1F2F64A1F}" xr6:coauthVersionLast="47" xr6:coauthVersionMax="47" xr10:uidLastSave="{00000000-0000-0000-0000-000000000000}"/>
  <bookViews>
    <workbookView xWindow="-120" yWindow="-120" windowWidth="20730" windowHeight="11040" xr2:uid="{00000000-000D-0000-FFFF-FFFF00000000}"/>
  </bookViews>
  <sheets>
    <sheet name="MATRIZ" sheetId="1" r:id="rId1"/>
    <sheet name="INSTRUCCIONES" sheetId="3" r:id="rId2"/>
    <sheet name="Hoja1" sheetId="4" r:id="rId3"/>
  </sheets>
  <functionGroups builtInGroupCount="19"/>
  <externalReferences>
    <externalReference r:id="rId4"/>
  </externalReferences>
  <definedNames>
    <definedName name="_xlnm.Print_Area" localSheetId="0">MATRIZ!$A$1:$AE$41</definedName>
    <definedName name="lista_cualitativa">'[1]Tabla CONPES 3714'!$N$15:$N$18</definedName>
    <definedName name="Prob">MATRIZ!$G$1:$G$5</definedName>
    <definedName name="_xlnm.Print_Titles" localSheetId="0">MATRIZ!$11:$15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W16" i="1" l="1"/>
  <c r="K16" i="1"/>
  <c r="K17" i="1"/>
  <c r="K18" i="1"/>
  <c r="U24" i="1"/>
  <c r="X24" i="1" s="1"/>
  <c r="I16" i="1"/>
  <c r="I17" i="1"/>
  <c r="W17" i="1"/>
  <c r="U17" i="1"/>
  <c r="Y24" i="1" l="1"/>
  <c r="U23" i="1"/>
  <c r="X23" i="1" s="1"/>
  <c r="Y23" i="1" s="1"/>
  <c r="W27" i="1"/>
  <c r="U27" i="1"/>
  <c r="K27" i="1"/>
  <c r="I27" i="1"/>
  <c r="W26" i="1"/>
  <c r="U26" i="1"/>
  <c r="K26" i="1"/>
  <c r="I26" i="1"/>
  <c r="L27" i="1"/>
  <c r="L24" i="1"/>
  <c r="L23" i="1"/>
  <c r="L26" i="1"/>
  <c r="N24" i="1" l="1"/>
  <c r="O24" i="1" s="1"/>
  <c r="P24" i="1" s="1"/>
  <c r="Q24" i="1" s="1"/>
  <c r="M24" i="1"/>
  <c r="N23" i="1"/>
  <c r="O23" i="1" s="1"/>
  <c r="P23" i="1" s="1"/>
  <c r="Q23" i="1" s="1"/>
  <c r="M23" i="1"/>
  <c r="X27" i="1"/>
  <c r="Y27" i="1" s="1"/>
  <c r="X26" i="1"/>
  <c r="Y26" i="1" s="1"/>
  <c r="M27" i="1"/>
  <c r="N27" i="1"/>
  <c r="O27" i="1" s="1"/>
  <c r="P27" i="1" s="1"/>
  <c r="Q27" i="1" s="1"/>
  <c r="M26" i="1"/>
  <c r="N26" i="1"/>
  <c r="O26" i="1" s="1"/>
  <c r="P26" i="1" s="1"/>
  <c r="Q26" i="1" s="1"/>
  <c r="W22" i="1" l="1"/>
  <c r="U22" i="1"/>
  <c r="K22" i="1"/>
  <c r="I22" i="1"/>
  <c r="I18" i="1"/>
  <c r="I19" i="1"/>
  <c r="I25" i="1"/>
  <c r="I28" i="1"/>
  <c r="I29" i="1"/>
  <c r="I30" i="1"/>
  <c r="I31" i="1"/>
  <c r="I32" i="1"/>
  <c r="I33" i="1"/>
  <c r="I34" i="1"/>
  <c r="I35" i="1"/>
  <c r="I36" i="1"/>
  <c r="K19" i="1"/>
  <c r="K25" i="1"/>
  <c r="K28" i="1"/>
  <c r="K29" i="1"/>
  <c r="K30" i="1"/>
  <c r="K31" i="1"/>
  <c r="K32" i="1"/>
  <c r="K33" i="1"/>
  <c r="K34" i="1"/>
  <c r="K35" i="1"/>
  <c r="K36" i="1"/>
  <c r="X17" i="1"/>
  <c r="Y17" i="1" s="1"/>
  <c r="U16" i="1"/>
  <c r="U18" i="1"/>
  <c r="W18" i="1"/>
  <c r="U19" i="1"/>
  <c r="U20" i="1"/>
  <c r="U21" i="1"/>
  <c r="U25" i="1"/>
  <c r="U28" i="1"/>
  <c r="U29" i="1"/>
  <c r="U30" i="1"/>
  <c r="U31" i="1"/>
  <c r="U32" i="1"/>
  <c r="U33" i="1"/>
  <c r="U34" i="1"/>
  <c r="U35" i="1"/>
  <c r="U36" i="1"/>
  <c r="W25" i="1"/>
  <c r="W20" i="1"/>
  <c r="W19" i="1"/>
  <c r="W21" i="1"/>
  <c r="W28" i="1"/>
  <c r="W29" i="1"/>
  <c r="W30" i="1"/>
  <c r="X30" i="1" s="1"/>
  <c r="Y30" i="1" s="1"/>
  <c r="W31" i="1"/>
  <c r="X31" i="1" s="1"/>
  <c r="Y31" i="1" s="1"/>
  <c r="W32" i="1"/>
  <c r="X32" i="1" s="1"/>
  <c r="Y32" i="1" s="1"/>
  <c r="W33" i="1"/>
  <c r="X33" i="1" s="1"/>
  <c r="Y33" i="1" s="1"/>
  <c r="W34" i="1"/>
  <c r="X34" i="1" s="1"/>
  <c r="Y34" i="1" s="1"/>
  <c r="W35" i="1"/>
  <c r="X35" i="1" s="1"/>
  <c r="Y35" i="1" s="1"/>
  <c r="W36" i="1"/>
  <c r="X36" i="1" s="1"/>
  <c r="Y36" i="1" s="1"/>
  <c r="I14" i="4"/>
  <c r="K14" i="4"/>
  <c r="I15" i="4"/>
  <c r="K15" i="4"/>
  <c r="I16" i="4"/>
  <c r="K16" i="4"/>
  <c r="I17" i="4"/>
  <c r="K17" i="4"/>
  <c r="I18" i="4"/>
  <c r="K18" i="4"/>
  <c r="I19" i="4"/>
  <c r="K19" i="4"/>
  <c r="L34" i="1"/>
  <c r="L31" i="1"/>
  <c r="L29" i="1"/>
  <c r="L21" i="1"/>
  <c r="L17" i="1"/>
  <c r="L15" i="4"/>
  <c r="L32" i="1"/>
  <c r="L20" i="1"/>
  <c r="L35" i="1"/>
  <c r="L18" i="4"/>
  <c r="L19" i="1"/>
  <c r="L16" i="4"/>
  <c r="L22" i="1"/>
  <c r="L28" i="1"/>
  <c r="L25" i="1"/>
  <c r="L30" i="1"/>
  <c r="L36" i="1"/>
  <c r="L14" i="4"/>
  <c r="L18" i="1"/>
  <c r="L19" i="4"/>
  <c r="L33" i="1"/>
  <c r="L16" i="1"/>
  <c r="L17" i="4"/>
  <c r="X29" i="1" l="1"/>
  <c r="Y29" i="1" s="1"/>
  <c r="N16" i="1"/>
  <c r="O16" i="1" s="1"/>
  <c r="P16" i="1" s="1"/>
  <c r="Q16" i="1" s="1"/>
  <c r="X20" i="1"/>
  <c r="Y20" i="1" s="1"/>
  <c r="X25" i="1"/>
  <c r="Y25" i="1" s="1"/>
  <c r="X18" i="1"/>
  <c r="Y18" i="1" s="1"/>
  <c r="X19" i="1"/>
  <c r="Y19" i="1" s="1"/>
  <c r="X16" i="1"/>
  <c r="Y16" i="1" s="1"/>
  <c r="X22" i="1"/>
  <c r="Y22" i="1" s="1"/>
  <c r="X28" i="1"/>
  <c r="Y28" i="1" s="1"/>
  <c r="X21" i="1"/>
  <c r="Y21" i="1" s="1"/>
  <c r="N17" i="4"/>
  <c r="O17" i="4" s="1"/>
  <c r="P17" i="4" s="1"/>
  <c r="Q17" i="4" s="1"/>
  <c r="M17" i="4"/>
  <c r="N36" i="1"/>
  <c r="O36" i="1" s="1"/>
  <c r="P36" i="1" s="1"/>
  <c r="Q36" i="1" s="1"/>
  <c r="M36" i="1"/>
  <c r="N16" i="4"/>
  <c r="O16" i="4" s="1"/>
  <c r="P16" i="4" s="1"/>
  <c r="Q16" i="4" s="1"/>
  <c r="M16" i="4"/>
  <c r="N34" i="1"/>
  <c r="O34" i="1" s="1"/>
  <c r="P34" i="1" s="1"/>
  <c r="Q34" i="1" s="1"/>
  <c r="M34" i="1"/>
  <c r="N20" i="1"/>
  <c r="O20" i="1" s="1"/>
  <c r="P20" i="1" s="1"/>
  <c r="Q20" i="1" s="1"/>
  <c r="M28" i="1"/>
  <c r="N28" i="1"/>
  <c r="O28" i="1" s="1"/>
  <c r="P28" i="1" s="1"/>
  <c r="Q28" i="1" s="1"/>
  <c r="N14" i="4"/>
  <c r="O14" i="4" s="1"/>
  <c r="P14" i="4" s="1"/>
  <c r="Q14" i="4" s="1"/>
  <c r="M14" i="4"/>
  <c r="M33" i="1"/>
  <c r="N33" i="1"/>
  <c r="O33" i="1" s="1"/>
  <c r="P33" i="1" s="1"/>
  <c r="Q33" i="1" s="1"/>
  <c r="M25" i="1"/>
  <c r="M21" i="1"/>
  <c r="N21" i="1"/>
  <c r="O21" i="1" s="1"/>
  <c r="P21" i="1" s="1"/>
  <c r="Q21" i="1" s="1"/>
  <c r="M19" i="4"/>
  <c r="N19" i="4"/>
  <c r="O19" i="4" s="1"/>
  <c r="P19" i="4" s="1"/>
  <c r="Q19" i="4" s="1"/>
  <c r="N32" i="1"/>
  <c r="O32" i="1" s="1"/>
  <c r="P32" i="1" s="1"/>
  <c r="Q32" i="1" s="1"/>
  <c r="N35" i="1"/>
  <c r="O35" i="1" s="1"/>
  <c r="P35" i="1" s="1"/>
  <c r="Q35" i="1" s="1"/>
  <c r="M35" i="1"/>
  <c r="N19" i="1"/>
  <c r="O19" i="1" s="1"/>
  <c r="P19" i="1" s="1"/>
  <c r="Q19" i="1" s="1"/>
  <c r="M29" i="1"/>
  <c r="N31" i="1"/>
  <c r="O31" i="1" s="1"/>
  <c r="P31" i="1" s="1"/>
  <c r="Q31" i="1" s="1"/>
  <c r="M31" i="1"/>
  <c r="M17" i="1"/>
  <c r="M15" i="4"/>
  <c r="N15" i="4"/>
  <c r="O15" i="4" s="1"/>
  <c r="P15" i="4" s="1"/>
  <c r="Q15" i="4" s="1"/>
  <c r="N30" i="1"/>
  <c r="O30" i="1" s="1"/>
  <c r="P30" i="1" s="1"/>
  <c r="Q30" i="1" s="1"/>
  <c r="M30" i="1"/>
  <c r="N18" i="1"/>
  <c r="O18" i="1" s="1"/>
  <c r="P18" i="1" s="1"/>
  <c r="Q18" i="1" s="1"/>
  <c r="M18" i="1"/>
  <c r="M18" i="4"/>
  <c r="N18" i="4"/>
  <c r="O18" i="4" s="1"/>
  <c r="P18" i="4" s="1"/>
  <c r="Q18" i="4" s="1"/>
  <c r="M16" i="1"/>
  <c r="M22" i="1"/>
  <c r="N22" i="1"/>
  <c r="O22" i="1" s="1"/>
  <c r="P22" i="1" s="1"/>
  <c r="Q22" i="1" s="1"/>
  <c r="M19" i="1"/>
  <c r="N25" i="1"/>
  <c r="O25" i="1" s="1"/>
  <c r="P25" i="1" s="1"/>
  <c r="Q25" i="1" s="1"/>
  <c r="N29" i="1"/>
  <c r="O29" i="1" s="1"/>
  <c r="P29" i="1" s="1"/>
  <c r="Q29" i="1" s="1"/>
  <c r="N17" i="1"/>
  <c r="O17" i="1" s="1"/>
  <c r="P17" i="1" s="1"/>
  <c r="Q17" i="1" s="1"/>
  <c r="M20" i="1"/>
  <c r="M3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SANTIAGO MORALES QUIJANO</author>
  </authors>
  <commentList>
    <comment ref="J15" authorId="0" shapeId="0" xr:uid="{00000000-0006-0000-0000-000001000000}">
      <text>
        <r>
          <rPr>
            <b/>
            <sz val="9"/>
            <color indexed="81"/>
            <rFont val="Arial Narrow"/>
            <family val="2"/>
          </rPr>
          <t xml:space="preserve">Estimación cualitativa del Impacto
a. Catastrófico: </t>
        </r>
        <r>
          <rPr>
            <sz val="9"/>
            <color indexed="81"/>
            <rFont val="Arial Narrow"/>
            <family val="2"/>
          </rPr>
          <t xml:space="preserve">Perturba la ejecución de manera grave imposibilitando la ejecución del objeto contractual. Calificación 5 (alta)
</t>
        </r>
        <r>
          <rPr>
            <b/>
            <sz val="9"/>
            <color indexed="81"/>
            <rFont val="Arial Narrow"/>
            <family val="2"/>
          </rPr>
          <t xml:space="preserve">b. Mayor: </t>
        </r>
        <r>
          <rPr>
            <sz val="9"/>
            <color indexed="81"/>
            <rFont val="Arial Narrow"/>
            <family val="2"/>
          </rPr>
          <t xml:space="preserve">Obstruye la ejecución del contrato sustancialmente, pero aún así permite la consecución del objeto contractual. Calificación 5 (medio-alta)
</t>
        </r>
        <r>
          <rPr>
            <b/>
            <sz val="9"/>
            <color indexed="81"/>
            <rFont val="Arial Narrow"/>
            <family val="2"/>
          </rPr>
          <t xml:space="preserve">c. Moderado: </t>
        </r>
        <r>
          <rPr>
            <sz val="9"/>
            <color indexed="81"/>
            <rFont val="Arial Narrow"/>
            <family val="2"/>
          </rPr>
          <t xml:space="preserve">Afecta la ejecución del contrato, sin alterar el beneficio de las partes. Calificación 3 (medio-baja)
</t>
        </r>
        <r>
          <rPr>
            <b/>
            <sz val="9"/>
            <color indexed="81"/>
            <rFont val="Arial Narrow"/>
            <family val="2"/>
          </rPr>
          <t xml:space="preserve">d. Menor: </t>
        </r>
        <r>
          <rPr>
            <sz val="9"/>
            <color indexed="81"/>
            <rFont val="Arial Narrow"/>
            <family val="2"/>
          </rPr>
          <t xml:space="preserve">Dificulta la ejecución del contrato de manera baja. Aplicando medidas mínimas, se puede lograr el objeto contractual. Calificación 2 (medio-baja)
</t>
        </r>
        <r>
          <rPr>
            <b/>
            <sz val="9"/>
            <color indexed="81"/>
            <rFont val="Arial Narrow"/>
            <family val="2"/>
          </rPr>
          <t xml:space="preserve">e. Insignificante: </t>
        </r>
        <r>
          <rPr>
            <sz val="9"/>
            <color indexed="81"/>
            <rFont val="Arial Narrow"/>
            <family val="2"/>
          </rPr>
          <t>Obstruye la ejecución del contrato de manera intrascendente. Calificación 1 (baja)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SANTIAGO MORALES QUIJANO</author>
  </authors>
  <commentList>
    <comment ref="J13" authorId="0" shapeId="0" xr:uid="{00000000-0006-0000-0200-000001000000}">
      <text>
        <r>
          <rPr>
            <b/>
            <sz val="9"/>
            <color indexed="81"/>
            <rFont val="Arial Narrow"/>
            <family val="2"/>
          </rPr>
          <t xml:space="preserve">Estimación cualitativa del Impacto
a. Catastrófico: </t>
        </r>
        <r>
          <rPr>
            <sz val="9"/>
            <color indexed="81"/>
            <rFont val="Arial Narrow"/>
            <family val="2"/>
          </rPr>
          <t xml:space="preserve">Perturba la ejecución de manera grave imposibilitando la ejecución del obejto contractual. Calificación 5 (alta)
</t>
        </r>
        <r>
          <rPr>
            <b/>
            <sz val="9"/>
            <color indexed="81"/>
            <rFont val="Arial Narrow"/>
            <family val="2"/>
          </rPr>
          <t xml:space="preserve">b. Mayor: </t>
        </r>
        <r>
          <rPr>
            <sz val="9"/>
            <color indexed="81"/>
            <rFont val="Arial Narrow"/>
            <family val="2"/>
          </rPr>
          <t xml:space="preserve">Obstruye la ejecución del contrato sustancialmente, pero aún así permite la consecución del objeto contractual. Calificación 5 (medio-alta)
</t>
        </r>
        <r>
          <rPr>
            <b/>
            <sz val="9"/>
            <color indexed="81"/>
            <rFont val="Arial Narrow"/>
            <family val="2"/>
          </rPr>
          <t xml:space="preserve">c. Moderado: </t>
        </r>
        <r>
          <rPr>
            <sz val="9"/>
            <color indexed="81"/>
            <rFont val="Arial Narrow"/>
            <family val="2"/>
          </rPr>
          <t xml:space="preserve">Afecta la ejecución del contrato, sin alterar el beneficio de las partes. Calificación 3 (medio-baja)
</t>
        </r>
        <r>
          <rPr>
            <b/>
            <sz val="9"/>
            <color indexed="81"/>
            <rFont val="Arial Narrow"/>
            <family val="2"/>
          </rPr>
          <t xml:space="preserve">d. Menor: </t>
        </r>
        <r>
          <rPr>
            <sz val="9"/>
            <color indexed="81"/>
            <rFont val="Arial Narrow"/>
            <family val="2"/>
          </rPr>
          <t xml:space="preserve">Dificulta la ejecución del contrato de manera baja. Aplicando medidas mínimas, se puede lograr el objeto contractual. Calificación 2 (medio-baja)
</t>
        </r>
        <r>
          <rPr>
            <b/>
            <sz val="9"/>
            <color indexed="81"/>
            <rFont val="Arial Narrow"/>
            <family val="2"/>
          </rPr>
          <t xml:space="preserve">e. Insignificante: </t>
        </r>
        <r>
          <rPr>
            <sz val="9"/>
            <color indexed="81"/>
            <rFont val="Arial Narrow"/>
            <family val="2"/>
          </rPr>
          <t>Obstruye la ejecución del contrato de manera intrascendente. Calificación 1 (baja)</t>
        </r>
      </text>
    </comment>
  </commentList>
</comments>
</file>

<file path=xl/sharedStrings.xml><?xml version="1.0" encoding="utf-8"?>
<sst xmlns="http://schemas.openxmlformats.org/spreadsheetml/2006/main" count="463" uniqueCount="193">
  <si>
    <t>General</t>
  </si>
  <si>
    <t>Planeación</t>
  </si>
  <si>
    <t>Económico</t>
  </si>
  <si>
    <t>Casi Cierto</t>
  </si>
  <si>
    <t>Alto</t>
  </si>
  <si>
    <t>Catastrófico</t>
  </si>
  <si>
    <t>Departamento</t>
  </si>
  <si>
    <t>Si</t>
  </si>
  <si>
    <t>Específico</t>
  </si>
  <si>
    <t>Selección</t>
  </si>
  <si>
    <t>Sociales o Políticos</t>
  </si>
  <si>
    <t>Probable</t>
  </si>
  <si>
    <t>Medio-alto</t>
  </si>
  <si>
    <t>Mayor</t>
  </si>
  <si>
    <t>Contratista / asociado</t>
  </si>
  <si>
    <t>No</t>
  </si>
  <si>
    <t>Interna</t>
  </si>
  <si>
    <t>Contratación</t>
  </si>
  <si>
    <t>Operacionales</t>
  </si>
  <si>
    <t>Posible</t>
  </si>
  <si>
    <t>Medio-bajo</t>
  </si>
  <si>
    <t>Moderado</t>
  </si>
  <si>
    <t>Compartida</t>
  </si>
  <si>
    <t>Externa</t>
  </si>
  <si>
    <t>Ejecución</t>
  </si>
  <si>
    <t>Financiero</t>
  </si>
  <si>
    <t>Improbable</t>
  </si>
  <si>
    <t>Bajo</t>
  </si>
  <si>
    <t>Menor</t>
  </si>
  <si>
    <t>Regulatorio</t>
  </si>
  <si>
    <t>Raro</t>
  </si>
  <si>
    <t>Insignificante</t>
  </si>
  <si>
    <t>De la naturaleza</t>
  </si>
  <si>
    <t>Ambientales</t>
  </si>
  <si>
    <t>Tecnológicos</t>
  </si>
  <si>
    <t>No.</t>
  </si>
  <si>
    <t>Clase</t>
  </si>
  <si>
    <t xml:space="preserve">Fuente </t>
  </si>
  <si>
    <t>Etapa</t>
  </si>
  <si>
    <t>Tipo</t>
  </si>
  <si>
    <t>Riesgo</t>
  </si>
  <si>
    <t>Consecuencia</t>
  </si>
  <si>
    <t>Probabilidad</t>
  </si>
  <si>
    <t>Impacto</t>
  </si>
  <si>
    <t>Valoración</t>
  </si>
  <si>
    <t>Categoría</t>
  </si>
  <si>
    <t>Asignación</t>
  </si>
  <si>
    <t>Tratamiento, controles a ser implementados</t>
  </si>
  <si>
    <t>Impacto después del tratamiento</t>
  </si>
  <si>
    <t>¿Afecta la ejecución del contrato?</t>
  </si>
  <si>
    <t>Responsable</t>
  </si>
  <si>
    <t>Fecha est. en que inicia el tratamiento</t>
  </si>
  <si>
    <t>Fecha est. en que se completa el tratamiento</t>
  </si>
  <si>
    <t xml:space="preserve">Control y monitoreo </t>
  </si>
  <si>
    <t>Cualitativa</t>
  </si>
  <si>
    <t>Cuantitativa</t>
  </si>
  <si>
    <t>Calificación</t>
  </si>
  <si>
    <t>¿Cómo se realiza el monitoreo?</t>
  </si>
  <si>
    <t>Periodicidad ¿Cuánto?</t>
  </si>
  <si>
    <t xml:space="preserve">Que No se presenten propuestas o proponentes en la adjudicación del proceso </t>
  </si>
  <si>
    <t xml:space="preserve">Declaratoria desierta del proceso </t>
  </si>
  <si>
    <t>Contratante</t>
  </si>
  <si>
    <t>Enviar invitación a los posibles interesados que cotizaron el servicio.
Propiciar estrategias de comunicación y divulgación del proceso con aliados externos y/o grupos de valor 
Designar comité estructurador competente e idoneo, para asegurar la correcta identificación de necesidades técnicas, jurídicas y financieras del proceso
Revisar exaustivamente la estructuración de necesidades con el fin de detectar y analizar posibles causasen caso de materialización del riesgo y determinar acciones correctivas o de mejora para orientar correctamente el proceso para nueva publicación de conformidad con los tiempos de la vigencia.</t>
  </si>
  <si>
    <t>Validación con los posibles interesados, la intención de presentar propuesta para el proceso
Realizar divulgación y/o públicación del proceso publicado en aplicativo SECOP
Realizar evaluación, monitoreo  mediante correo electronico institucional, reuniones o comités internos de verificación y seguimiento en la correcta estructuración de documentación preparatoria y precontractual del proceso, con el fin de asegurar una eficiente proyección de necesidades técnicas, jurídicas y financieras.</t>
  </si>
  <si>
    <t xml:space="preserve">En la etapa de publicación del proceso de selección </t>
  </si>
  <si>
    <t>Los proponentes que se presentan no cumplen con los requisitos habilitantes</t>
  </si>
  <si>
    <t xml:space="preserve">Declaratoria de desierto, no adjudicación del contrato por incumplimiento de requisitos habilitantes por parte de los posibles oferentes </t>
  </si>
  <si>
    <t>Verificar que los posibles interesados o propuestas presentadas cumplan con los requisitos mínimos habilitantes para el proceso, en caso de materialización del riesgso el comité estructurador del proceso debe proceder a revisar y analizar las necesidades estructuradas para tomar las acciones pertinentes ajueste, mejoras o correctivos para subsanar debilidades que se puedan haber presentado en la estructuración y montaje del proceso</t>
  </si>
  <si>
    <t>A través de la revisión preliminar del cumplimiento mínimo de requisitos de los posibles interesados que presentaron las propuestas en la plataforma SECOP</t>
  </si>
  <si>
    <t xml:space="preserve">En la etapa de publicación  del proceso de selección </t>
  </si>
  <si>
    <t xml:space="preserve">Retrasos en la expedición de garantías </t>
  </si>
  <si>
    <t xml:space="preserve">Retraso en el inicio de la ejecución del contrato </t>
  </si>
  <si>
    <t xml:space="preserve">Contratista </t>
  </si>
  <si>
    <t>Establecer un plazo máximo acorde y oportuno para la expedición de garantías.
Orientar y articular asertivamente el proceso administrativo y financiero para asegurar el cumplimiento de tiempos o cronogramas de trabajo proyectados</t>
  </si>
  <si>
    <t xml:space="preserve">Verificar la entrega de la garantía y controlar las fechas de cumplimiento o cronogramas del proceso </t>
  </si>
  <si>
    <t>Con el perfeccionamiento y antes del inicio de la ejecución una única vez</t>
  </si>
  <si>
    <t>Incumplimiento del objeto del contrato y el logro de los objetivos propuestos, así como la deficiente calidad del servicio prestado y/o elementos suministrados, teniendo en cuenta las condiciones pactadas en el contrato</t>
  </si>
  <si>
    <t>No ejecución del Contrato acorde con las especificacione técnicas solicitadas; Debilidades en la supervisión del contrato</t>
  </si>
  <si>
    <t>Contratista/contratante</t>
  </si>
  <si>
    <t xml:space="preserve">Solicitud de la póliza de cumplimiento y calidad del suministro de bienes o servicios requeridos.
Aasegurar eficiente supervisión por cada uno de los  lotes, mediante la asignación de funcionarios y personal técnico de apoyo a la supervisión idoneo y  conocimientos pertinentes necesarios
</t>
  </si>
  <si>
    <t xml:space="preserve">Revisión y aprobación de las pólizas, designación de funcionario supervisor y apoyos técnicos calificados para desempeñas la correcta supervisión y exigencia de condicioines de calidad exigidas en la adjudicación del contrato </t>
  </si>
  <si>
    <t>En el momento de legalizar la adjudicación del contrato</t>
  </si>
  <si>
    <t>Falta de capacidad de la Entidad Estatal para promover y adelantar la selección del contratista, incluyendo el riesgo de seleccionar aquel que no cumpla con la totalidad de los requisitos</t>
  </si>
  <si>
    <t>Suscribir un contrato con una persona natural o jurídica No idónea para ejecutar el contrato.</t>
  </si>
  <si>
    <t>Contratantita</t>
  </si>
  <si>
    <t>Durante el proceso de selección se surten múltiples filtros para evitar la materialización de este riesgo.
Designar comité estructurador y evaluador de propuestas para garantizar que la publicación de la oferta sea precisa y asertiva, en consideración con las necesidades especificadas por la Entidad</t>
  </si>
  <si>
    <t>Realizar una buena revisión y evaluación de los requisitos solicitados en la Invitación pública o Pliego de Condiciones</t>
  </si>
  <si>
    <t>En el momento de evaluación del proceso.</t>
  </si>
  <si>
    <t>Seguridad y Salud en el trabajo</t>
  </si>
  <si>
    <t>Afectación de los cornogramas o tiempos de ejecución del contrato en la ejecución de las actividades, por el desconocimiento incumplimiento de las normas de salud en el trabajo</t>
  </si>
  <si>
    <t>Contratista</t>
  </si>
  <si>
    <t>Exigir en los pliegos de condiciones o Invitación Pública el cumplimiento de las normas de seguridad y salud en el trabajo</t>
  </si>
  <si>
    <t>Verificar en los documentos de la propuesta del oferente el cumplimiento de estas normas, principalmente condiciones tecnicas, juridicas, financieras, y requisitos legales aplicables SST, Amb y Energía</t>
  </si>
  <si>
    <t>En la elaboración de los Pliego definitivos o Invitación Pública</t>
  </si>
  <si>
    <t>Falta de claridad en la descripción de las especificaciones técnicas, normas técnicas y/o obligaciones o actividades específicas</t>
  </si>
  <si>
    <t>Inadecuada satisfacción de la necesidad</t>
  </si>
  <si>
    <t xml:space="preserve">Durante el proceso de selección se surten múltiples filtros para evitar este riesgo en la plataforma Secop, se designa personal comité estructurados y evaluador idoneo y calificado para orientar asertivamente las etapas del contrato </t>
  </si>
  <si>
    <t>Cotizaciones suministradas por proveedores e historicos de Precios, ficha tecnica cuadro comparativo , justificación de la necesidad, adecuada estructuración del estudio de mercado y estudios previos</t>
  </si>
  <si>
    <t>Por cada proceso</t>
  </si>
  <si>
    <t>fallas o deficiencias en los suministros, entrega de bienes, prestación del servicio y/o personal sin idoneidad, bienes defectuosos o de mala calidad</t>
  </si>
  <si>
    <t>Incumplimiento del contrato</t>
  </si>
  <si>
    <t>Seguimiento en el requisito de ejecución</t>
  </si>
  <si>
    <t>Seguimiento en las etapas contractuales</t>
  </si>
  <si>
    <t>Permanente</t>
  </si>
  <si>
    <t>Entrega tardía del servicio</t>
  </si>
  <si>
    <t>Incumplimiento de las obligaciones derivadas del contrato</t>
  </si>
  <si>
    <t xml:space="preserve">Ejercicio constante de las actividades de supervisión, </t>
  </si>
  <si>
    <t>contratante</t>
  </si>
  <si>
    <t>Se deberán realizar seguimientos constantes por parte del supervisor del contrato para verificar el avance y cumplimiento de las obligaciones</t>
  </si>
  <si>
    <t>Supervisión constante</t>
  </si>
  <si>
    <t xml:space="preserve">Falta de afiliación al sistema general de seguridad social del personal vinculado </t>
  </si>
  <si>
    <t>Asumir el pago de los emolumentos, la accidentalidad que ocurra y la respectiva sanción al sistema general de seguridad social</t>
  </si>
  <si>
    <t>Supervisión por parte del contratante y verificación previo a la realización del pago. El contratista deberá acreditar y los pagos periódicos y puntuales de los aportes al SGSS</t>
  </si>
  <si>
    <t>Verificar certificación que realiza el contratista respecto al pago de aportes al SGSS</t>
  </si>
  <si>
    <t>El contratista favorecido no suscriba el contrato.</t>
  </si>
  <si>
    <t>Dar por terminado el proceso de selección y cancelarlo en las plataformas del SECOP II e interna de la entidad</t>
  </si>
  <si>
    <t xml:space="preserve">Estudios previos, del sector, del mercado solidos, bien estructurados por el Área Responsable.
Publicación y cronograma o tiempos de contratación asertivos en la plataforma SECOP acorde con la modalidad de contratación seleccionada </t>
  </si>
  <si>
    <t xml:space="preserve">Verificar el cronograma del cumplimiento del proceso en el aplicativo Secop </t>
  </si>
  <si>
    <t>Falta de ejecución contractual por alteraciones públicas (Por paros, motines o huelgas entre otras posibles eventualidades)</t>
  </si>
  <si>
    <t>Alteración de la Ejecución Contractual</t>
  </si>
  <si>
    <t>El supervisor, propicie un estudio económico profundo sobre las causas de tiempo, modo y lugar que generan la alteración y propiciar el proceso pertinente</t>
  </si>
  <si>
    <t>Solicitud y comunicación asertiva con el  contratista, garantías para integridad física y protección de la salud y seguridad</t>
  </si>
  <si>
    <t>Durante la ejecución del contrato</t>
  </si>
  <si>
    <t>Accidentes laborales, enfermedades profesionales del contratista y sus empleados</t>
  </si>
  <si>
    <t xml:space="preserve">Demandas por RC o RCE </t>
  </si>
  <si>
    <t>Verificación de afiliación y pago oportuno de aportes, en los montos requeridos y con base a los riesgos reales al SGSS del contratista y sus empelados</t>
  </si>
  <si>
    <t>Verificar en la ejecución del proceso certificación que realiza el contratista respecto al pago de aportes al SGSS</t>
  </si>
  <si>
    <t xml:space="preserve">Que no se incluyan y/o cumplan requisitos legales aplicables an materia de SST, ambiental y energía </t>
  </si>
  <si>
    <t xml:space="preserve">Posibles hallazgos No conformidades o investigaciones disciplinarias para el ordenador del gasto </t>
  </si>
  <si>
    <t xml:space="preserve">Asegurar desde la designación de comité estructurador, la inclusión y evaluación de requisitos legales aplicables an materia de SST, ambiental y energía </t>
  </si>
  <si>
    <t>Seguimiento por correo electrónico institucional, repositorio institucional del comité estructurador CTPGA y validación de documentación precontractual final  conforme</t>
  </si>
  <si>
    <t xml:space="preserve">Previo a la publicación del contrato en aplicativo SECOP </t>
  </si>
  <si>
    <t>V°B°: Abel Antonio Tejada Díaz / Ordenador del gasto Complejo Tecnológico Para la Gestión Agroempresarial</t>
  </si>
  <si>
    <t xml:space="preserve">Proyecto: Jaime Alberto Sepúlveda Salas/ Dinamizador SIGA </t>
  </si>
  <si>
    <t>N</t>
  </si>
  <si>
    <t>Fuente</t>
  </si>
  <si>
    <t>Descripción</t>
  </si>
  <si>
    <t>Consecuencia de la ocurrencia del evento</t>
  </si>
  <si>
    <t>¿A quién se le asigna?</t>
  </si>
  <si>
    <t>Tratamiento/Control a ser implementado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</si>
  <si>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</si>
  <si>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</si>
  <si>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</si>
  <si>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</si>
  <si>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</si>
  <si>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</si>
  <si>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</si>
  <si>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[Numerar consecutivamente empezando en 1]</t>
  </si>
  <si>
    <t>[General/Específico]</t>
  </si>
  <si>
    <t>[Interno/Externo]</t>
  </si>
  <si>
    <t>[Planeación/Selección/Contratación/Ejecución]</t>
  </si>
  <si>
    <t>[Económico/ Social o político/ Operacional/ Financiero/ Regulatorio/ De la naturaleza/ Ambiental/ Tecnológico]</t>
  </si>
  <si>
    <t>[Describir el Riesgo]</t>
  </si>
  <si>
    <t>[Describir la consecuencia de la ocurrencia del evento]</t>
  </si>
  <si>
    <t>[1/2/3/4/5]</t>
  </si>
  <si>
    <t>[2/3/4/5/6/7/8/9/10]</t>
  </si>
  <si>
    <t>[Bajo/Medio/Alto/Extremo]</t>
  </si>
  <si>
    <t>[Entidad Estatal/Contratista]</t>
  </si>
  <si>
    <t>[Describir el tratamiento o control a ser implementado]</t>
  </si>
  <si>
    <t>[Sí/No]</t>
  </si>
  <si>
    <t>[Incluir fecha o evento con el cual se inicia el tratamiento]</t>
  </si>
  <si>
    <t>[Definir la forma de realizar el monitoreo]</t>
  </si>
  <si>
    <t>[Definir la periodicidad del monitoreo]</t>
  </si>
  <si>
    <t>Valor del contrato</t>
  </si>
  <si>
    <t xml:space="preserve">No presentación de las garantías requeridas en el proceso de contratación </t>
  </si>
  <si>
    <t xml:space="preserve">Aplicación de sanciones </t>
  </si>
  <si>
    <t xml:space="preserve">Transferir el riesgo al asociado e iniciar el procedimiento para la  aplicación de multas.  </t>
  </si>
  <si>
    <t xml:space="preserve">Seguimiento a los plazos establecidos para la expedición de las pólizas </t>
  </si>
  <si>
    <t>Etapa de legalización del convenio. Dentro de los 5 días siguientes a la legalización</t>
  </si>
  <si>
    <t xml:space="preserve">Demoras en la expedición de las garantías del proceso de contratación </t>
  </si>
  <si>
    <t>Retrasos en el inicio de la ejecución de  actividades del contrato</t>
  </si>
  <si>
    <t>Reducir las consecuencias e impactos del riesgo, implementando planes de contingencia como la reprogramación de actividades</t>
  </si>
  <si>
    <t>Cambios en el equipo de trabajo del Contratista</t>
  </si>
  <si>
    <t>Retrasos en el cronograma y deficiencias en el trabajo realizado por desconocimiento de las labores desarrolladas por el recurso saliente y deficiencias en la definición y aplicación de estándares de proyecto</t>
  </si>
  <si>
    <t>Reducir las consecuencias e impacto del riesgo, estableciendo un término mínimo de empalme entre el recurso saliente y entrante. Exigencia de requisitos iguales o mejores para reemplazar el recurso humano respecto del perfil, formación y experiencia.</t>
  </si>
  <si>
    <t>Validación de perfiles de nuevos recursos, previo a su vinculación al proyecto. Verificación del empalme entre recurso entrante y saliente.</t>
  </si>
  <si>
    <t>Mensual</t>
  </si>
  <si>
    <t>Variación de precios de insumos</t>
  </si>
  <si>
    <t>Incremento en el precio de los insumos necesarios para la realización de las actividades proyectadas y ofrecidas a costos unitarios</t>
  </si>
  <si>
    <t>Reducir las consecuencias e impacto del riesgo generando planes de contingencia y ordenando menor cantidad de los ítems.  El asociado también debe  tener la capacidad de administrar el riesgo, al poder adquirir los insumos necesarios en las mismas zonas donde se desarrolla el proyecto y por su capacidad de gestión comercial con los diferentes proveedores.</t>
  </si>
  <si>
    <t>Analizar constantemente el comportamiento del mercado</t>
  </si>
  <si>
    <t>Situaciones de orden público</t>
  </si>
  <si>
    <t>Imposibilidad en la realización de actividades por situaciones de orden público y considerando que se trata de un año de cambios con ocasión de elecciones presidenciales y al congreso</t>
  </si>
  <si>
    <t>Aceptar el riesgo y realizar acciones de mitigación, tales como: reprogramación de actividades y cambio de sede de la actividad.</t>
  </si>
  <si>
    <t>Consultar reportes de las instituciones oficiales, como la policía nacional y las fuerzas armadas</t>
  </si>
  <si>
    <t>Quincenal</t>
  </si>
  <si>
    <t>Condiciones climáticas adversas</t>
  </si>
  <si>
    <t>Retraso en el cronograma de actividades y en la realización de las mismas</t>
  </si>
  <si>
    <t>Aceptar el riesgo y realizar acciones de mitigación, tales como: la reprogramación de actividades y cambio de sede de la actividad.</t>
  </si>
  <si>
    <t>Consultar reportes oficiales de las instituciones públicas, como el IDEAM</t>
  </si>
  <si>
    <t>Semanal</t>
  </si>
  <si>
    <t>Reviso: victor villadiego - Lider Gestión Contractual</t>
  </si>
  <si>
    <t>OBJETO: 5_9501_583 Compra de equipos, maquinaria en general y herramientas menores para el fortalecimiento de los diferentes programas agropecuarios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</si>
</sst>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41" formatCode="_-* #,##0_-;\-* #,##0_-;_-* &quot;-&quot;_-;_-@_-"/>
    <numFmt numFmtId="164" formatCode="_(&quot;$&quot;\ * #,##0.00_);_(&quot;$&quot;\ * \(#,##0.00\);_(&quot;$&quot;\ * &quot;-&quot;??_);_(@_)"/>
    <numFmt numFmtId="165" formatCode="&quot;$&quot;\ #,##0"/>
    <numFmt numFmtId="166" formatCode="[$$-240A]\ #,##0.00"/>
    <numFmt numFmtId="167" formatCode="[$-240A]d&quot;-&quot;mmm&quot;-&quot;yyyy;@"/>
  </numFmts>
  <fonts count="25" x14ac:knownFonts="1">
    <font>
      <sz val="11"/>
      <color theme="1"/>
      <name val="Calibri"/>
      <family val="2"/>
      <scheme val="minor"/>
    </font>
    <font>
      <b/>
      <sz val="10"/>
      <color rgb="FF000000"/>
      <name val="Arial Narrow"/>
      <family val="2"/>
    </font>
    <font>
      <sz val="10"/>
      <color rgb="FF000000"/>
      <name val="Arial Narrow"/>
      <family val="2"/>
    </font>
    <font>
      <sz val="11"/>
      <color theme="1"/>
      <name val="Calibri"/>
      <family val="2"/>
      <scheme val="minor"/>
    </font>
    <font>
      <sz val="8"/>
      <color theme="1"/>
      <name val="Arial Narrow"/>
      <family val="2"/>
    </font>
    <font>
      <sz val="11"/>
      <color theme="1"/>
      <name val="Arial Narrow"/>
      <family val="2"/>
    </font>
    <font>
      <sz val="10"/>
      <color theme="1"/>
      <name val="Arial Narrow"/>
      <family val="2"/>
    </font>
    <font>
      <b/>
      <sz val="10"/>
      <color theme="1"/>
      <name val="Arial Narrow"/>
      <family val="2"/>
    </font>
    <font>
      <b/>
      <sz val="12"/>
      <color rgb="FF0B2A49"/>
      <name val="Arial Narrow"/>
      <family val="2"/>
    </font>
    <font>
      <sz val="9"/>
      <color indexed="81"/>
      <name val="Arial Narrow"/>
      <family val="2"/>
    </font>
    <font>
      <b/>
      <sz val="9"/>
      <color indexed="81"/>
      <name val="Arial Narrow"/>
      <family val="2"/>
    </font>
    <font>
      <sz val="9"/>
      <color theme="1"/>
      <name val="Arial Narrow"/>
      <family val="2"/>
    </font>
    <font>
      <b/>
      <sz val="9"/>
      <color rgb="FF0B2A49"/>
      <name val="Arial Narrow"/>
      <family val="2"/>
    </font>
    <font>
      <b/>
      <sz val="9"/>
      <color theme="1"/>
      <name val="Arial Narrow"/>
      <family val="2"/>
    </font>
    <font>
      <sz val="9"/>
      <color rgb="FF000000"/>
      <name val="Arial Narrow"/>
      <family val="2"/>
    </font>
    <font>
      <sz val="9"/>
      <color theme="0"/>
      <name val="Arial Narrow"/>
      <family val="2"/>
    </font>
    <font>
      <sz val="10"/>
      <color theme="1"/>
      <name val="Arial"/>
      <family val="2"/>
    </font>
    <font>
      <sz val="8"/>
      <color rgb="FFFFFFFF"/>
      <name val="Arial"/>
      <family val="2"/>
    </font>
    <font>
      <sz val="8"/>
      <color rgb="FF000000"/>
      <name val="Arial"/>
      <family val="2"/>
    </font>
    <font>
      <sz val="8"/>
      <color rgb="FF959393"/>
      <name val="Arial"/>
      <family val="2"/>
    </font>
    <font>
      <sz val="8"/>
      <color rgb="FF000000"/>
      <name val="Arial Narrow"/>
      <family val="2"/>
    </font>
    <font>
      <sz val="9"/>
      <name val="Arial Narrow"/>
      <family val="2"/>
    </font>
    <font>
      <u/>
      <sz val="9"/>
      <name val="Arial Narrow"/>
      <family val="2"/>
    </font>
    <font>
      <sz val="7"/>
      <name val="Arial Narrow"/>
      <family val="2"/>
    </font>
    <font>
      <sz val="7"/>
      <color theme="1"/>
      <name val="Arial Narrow"/>
      <family val="2"/>
    </font>
  </fonts>
  <fills count="8">
    <fill>
      <patternFill patternType="none"/>
    </fill>
    <fill>
      <patternFill patternType="gray125"/>
    </fill>
    <fill>
      <patternFill patternType="solid">
        <fgColor rgb="FFD8D8D8"/>
        <bgColor indexed="64"/>
      </patternFill>
    </fill>
    <fill>
      <patternFill patternType="solid">
        <fgColor theme="0"/>
        <bgColor indexed="64"/>
      </patternFill>
    </fill>
    <fill>
      <patternFill patternType="solid">
        <fgColor theme="1" tint="0.34998626667073579"/>
        <bgColor indexed="64"/>
      </patternFill>
    </fill>
    <fill>
      <patternFill patternType="solid">
        <fgColor theme="0" tint="-0.14999847407452621"/>
        <bgColor indexed="64"/>
      </patternFill>
    </fill>
    <fill>
      <patternFill patternType="solid">
        <fgColor rgb="FF4E4D4D"/>
        <bgColor indexed="64"/>
      </patternFill>
    </fill>
    <fill>
      <patternFill patternType="solid">
        <fgColor rgb="FFD9D9D9"/>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theme="3"/>
      </left>
      <right style="hair">
        <color theme="3"/>
      </right>
      <top style="hair">
        <color theme="3"/>
      </top>
      <bottom style="hair">
        <color theme="3"/>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indexed="64"/>
      </right>
      <top style="thin">
        <color theme="0" tint="-0.499984740745262"/>
      </top>
      <bottom style="thin">
        <color theme="0" tint="-0.499984740745262"/>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style="medium">
        <color rgb="FFA6A6A6"/>
      </top>
      <bottom style="medium">
        <color rgb="FFA6A6A6"/>
      </bottom>
      <diagonal/>
    </border>
    <border>
      <left/>
      <right style="medium">
        <color rgb="FFA6A6A6"/>
      </right>
      <top/>
      <bottom style="medium">
        <color rgb="FFA6A6A6"/>
      </bottom>
      <diagonal/>
    </border>
    <border>
      <left/>
      <right/>
      <top style="medium">
        <color rgb="FFA6A6A6"/>
      </top>
      <bottom style="medium">
        <color rgb="FFA6A6A6"/>
      </bottom>
      <diagonal/>
    </border>
    <border>
      <left style="medium">
        <color rgb="FFA6A6A6"/>
      </left>
      <right/>
      <top style="medium">
        <color rgb="FFA6A6A6"/>
      </top>
      <bottom style="medium">
        <color rgb="FFA6A6A6"/>
      </bottom>
      <diagonal/>
    </border>
    <border>
      <left style="thin">
        <color theme="0" tint="-0.499984740745262"/>
      </left>
      <right style="thin">
        <color theme="0" tint="-0.499984740745262"/>
      </right>
      <top/>
      <bottom style="thin">
        <color theme="0" tint="-0.499984740745262"/>
      </bottom>
      <diagonal/>
    </border>
    <border>
      <left style="thin">
        <color indexed="64"/>
      </left>
      <right/>
      <top style="thin">
        <color indexed="64"/>
      </top>
      <bottom style="thin">
        <color indexed="64"/>
      </bottom>
      <diagonal/>
    </border>
    <border>
      <left style="thin">
        <color indexed="64"/>
      </left>
      <right/>
      <top/>
      <bottom/>
      <diagonal/>
    </border>
  </borders>
  <cellStyleXfs count="3">
    <xf numFmtId="0" fontId="0" fillId="0" borderId="0"/>
    <xf numFmtId="164" fontId="3" fillId="0" borderId="0" applyFont="0" applyFill="0" applyBorder="0" applyAlignment="0" applyProtection="0"/>
    <xf numFmtId="41" fontId="3" fillId="0" borderId="0" applyFont="0" applyFill="0" applyBorder="0" applyAlignment="0" applyProtection="0"/>
  </cellStyleXfs>
  <cellXfs count="116">
    <xf numFmtId="0" fontId="0" fillId="0" borderId="0" xfId="0"/>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4" fontId="2" fillId="0" borderId="1" xfId="0" applyNumberFormat="1" applyFont="1" applyBorder="1" applyAlignment="1">
      <alignment horizontal="center" vertical="center" wrapText="1"/>
    </xf>
    <xf numFmtId="0" fontId="2" fillId="0" borderId="1" xfId="0" applyFont="1" applyBorder="1" applyAlignment="1">
      <alignment horizontal="center" vertical="center" textRotation="90" wrapText="1"/>
    </xf>
    <xf numFmtId="0" fontId="4" fillId="0" borderId="0" xfId="0" applyFont="1"/>
    <xf numFmtId="0" fontId="4" fillId="0" borderId="0" xfId="0" applyFont="1" applyAlignment="1">
      <alignment wrapText="1"/>
    </xf>
    <xf numFmtId="0" fontId="5" fillId="0" borderId="0" xfId="0" applyFont="1"/>
    <xf numFmtId="0" fontId="5" fillId="0" borderId="0" xfId="0" applyFont="1" applyAlignment="1">
      <alignment wrapText="1"/>
    </xf>
    <xf numFmtId="0" fontId="6" fillId="0" borderId="0" xfId="0" applyFont="1"/>
    <xf numFmtId="0" fontId="6" fillId="0" borderId="0" xfId="0" applyFont="1" applyAlignment="1">
      <alignment wrapText="1"/>
    </xf>
    <xf numFmtId="165" fontId="6" fillId="0" borderId="1" xfId="0" applyNumberFormat="1" applyFont="1" applyBorder="1" applyAlignment="1">
      <alignment vertical="center"/>
    </xf>
    <xf numFmtId="166" fontId="8" fillId="0" borderId="3" xfId="1" applyNumberFormat="1" applyFont="1" applyBorder="1" applyAlignment="1">
      <alignment horizontal="center" vertical="center"/>
    </xf>
    <xf numFmtId="166" fontId="8" fillId="0" borderId="0" xfId="1" applyNumberFormat="1" applyFont="1" applyAlignment="1">
      <alignment horizontal="center" vertical="center"/>
    </xf>
    <xf numFmtId="10" fontId="2" fillId="0" borderId="1" xfId="0" applyNumberFormat="1" applyFont="1" applyBorder="1" applyAlignment="1">
      <alignment horizontal="center" vertical="center" wrapText="1"/>
    </xf>
    <xf numFmtId="0" fontId="1" fillId="2" borderId="1" xfId="0" applyFont="1" applyFill="1" applyBorder="1" applyAlignment="1">
      <alignment horizontal="center" vertical="center" textRotation="90" wrapText="1"/>
    </xf>
    <xf numFmtId="0" fontId="1" fillId="2" borderId="1" xfId="0" applyFont="1" applyFill="1" applyBorder="1" applyAlignment="1">
      <alignment horizontal="center" vertical="center" wrapText="1"/>
    </xf>
    <xf numFmtId="0" fontId="11" fillId="0" borderId="0" xfId="0" applyFont="1"/>
    <xf numFmtId="166" fontId="12" fillId="0" borderId="3" xfId="1" applyNumberFormat="1" applyFont="1" applyBorder="1" applyAlignment="1">
      <alignment horizontal="center" vertical="center"/>
    </xf>
    <xf numFmtId="0" fontId="11" fillId="3" borderId="0" xfId="0" applyFont="1" applyFill="1"/>
    <xf numFmtId="166" fontId="12" fillId="3" borderId="0" xfId="1" applyNumberFormat="1" applyFont="1" applyFill="1" applyAlignment="1">
      <alignment horizontal="center" vertical="center"/>
    </xf>
    <xf numFmtId="0" fontId="13" fillId="3" borderId="0" xfId="0" applyFont="1" applyFill="1" applyAlignment="1">
      <alignment horizontal="center" vertical="center"/>
    </xf>
    <xf numFmtId="165" fontId="13" fillId="3" borderId="0" xfId="0" applyNumberFormat="1" applyFont="1" applyFill="1" applyAlignment="1">
      <alignment horizontal="center" vertical="center"/>
    </xf>
    <xf numFmtId="0" fontId="13" fillId="3" borderId="0" xfId="0" applyFont="1" applyFill="1" applyAlignment="1">
      <alignment horizontal="left"/>
    </xf>
    <xf numFmtId="165" fontId="11" fillId="3" borderId="0" xfId="0" applyNumberFormat="1" applyFont="1" applyFill="1" applyAlignment="1">
      <alignment vertical="center"/>
    </xf>
    <xf numFmtId="0" fontId="14" fillId="0" borderId="4" xfId="0" applyFont="1" applyBorder="1" applyAlignment="1">
      <alignment horizontal="center" vertical="center" wrapText="1"/>
    </xf>
    <xf numFmtId="0" fontId="14" fillId="0" borderId="4" xfId="0" applyFont="1" applyBorder="1" applyAlignment="1" applyProtection="1">
      <alignment horizontal="center" vertical="center" textRotation="90" wrapText="1"/>
      <protection locked="0"/>
    </xf>
    <xf numFmtId="0" fontId="14" fillId="0" borderId="4" xfId="0" applyFont="1" applyBorder="1" applyAlignment="1" applyProtection="1">
      <alignment horizontal="center" vertical="center" wrapText="1"/>
      <protection locked="0"/>
    </xf>
    <xf numFmtId="4" fontId="14" fillId="0" borderId="4" xfId="0" applyNumberFormat="1" applyFont="1" applyBorder="1" applyAlignment="1">
      <alignment horizontal="center" vertical="center" wrapText="1"/>
    </xf>
    <xf numFmtId="10" fontId="14" fillId="0" borderId="4" xfId="0" applyNumberFormat="1" applyFont="1" applyBorder="1" applyAlignment="1">
      <alignment horizontal="center" vertical="center" wrapText="1"/>
    </xf>
    <xf numFmtId="0" fontId="14" fillId="0" borderId="4" xfId="0" applyFont="1" applyBorder="1" applyAlignment="1">
      <alignment horizontal="center" vertical="center" textRotation="90" wrapText="1"/>
    </xf>
    <xf numFmtId="0" fontId="14" fillId="0" borderId="4" xfId="0" applyFont="1" applyBorder="1" applyAlignment="1" applyProtection="1">
      <alignment horizontal="justify" vertical="center"/>
      <protection locked="0"/>
    </xf>
    <xf numFmtId="0" fontId="14" fillId="0" borderId="4" xfId="0" applyFont="1" applyBorder="1" applyAlignment="1" applyProtection="1">
      <alignment horizontal="justify" vertical="center" wrapText="1"/>
      <protection locked="0"/>
    </xf>
    <xf numFmtId="0" fontId="16" fillId="0" borderId="0" xfId="0" applyFont="1" applyAlignment="1">
      <alignment vertical="center" wrapText="1"/>
    </xf>
    <xf numFmtId="0" fontId="19" fillId="0" borderId="10" xfId="0" applyFont="1" applyBorder="1" applyAlignment="1">
      <alignment horizontal="center" vertical="center" textRotation="90" wrapText="1"/>
    </xf>
    <xf numFmtId="0" fontId="19" fillId="0" borderId="12" xfId="0" applyFont="1" applyBorder="1" applyAlignment="1">
      <alignment horizontal="center" vertical="center" textRotation="90" wrapText="1"/>
    </xf>
    <xf numFmtId="0" fontId="19" fillId="0" borderId="12" xfId="0" applyFont="1" applyBorder="1" applyAlignment="1">
      <alignment horizontal="center" vertical="center" wrapText="1"/>
    </xf>
    <xf numFmtId="167" fontId="14" fillId="0" borderId="4" xfId="0" applyNumberFormat="1" applyFont="1" applyBorder="1" applyAlignment="1" applyProtection="1">
      <alignment horizontal="center" vertical="center" textRotation="90" wrapText="1"/>
      <protection locked="0"/>
    </xf>
    <xf numFmtId="0" fontId="21" fillId="0" borderId="4" xfId="0" applyFont="1" applyBorder="1" applyAlignment="1" applyProtection="1">
      <alignment horizontal="center" vertical="center" wrapText="1"/>
      <protection locked="0"/>
    </xf>
    <xf numFmtId="0" fontId="11" fillId="0" borderId="4" xfId="0" applyFont="1" applyBorder="1" applyAlignment="1" applyProtection="1">
      <alignment horizontal="center" vertical="center" wrapText="1"/>
      <protection locked="0"/>
    </xf>
    <xf numFmtId="0" fontId="11" fillId="0" borderId="4" xfId="0" applyFont="1" applyBorder="1" applyAlignment="1" applyProtection="1">
      <alignment horizontal="center" vertical="center" textRotation="90" wrapText="1"/>
      <protection locked="0"/>
    </xf>
    <xf numFmtId="0" fontId="11" fillId="0" borderId="4" xfId="0" applyFont="1" applyBorder="1" applyAlignment="1" applyProtection="1">
      <alignment horizontal="justify" vertical="center"/>
      <protection locked="0"/>
    </xf>
    <xf numFmtId="0" fontId="11" fillId="0" borderId="4" xfId="0" applyFont="1" applyBorder="1" applyAlignment="1">
      <alignment horizontal="center" vertical="center" wrapText="1"/>
    </xf>
    <xf numFmtId="4" fontId="11" fillId="0" borderId="4" xfId="0" applyNumberFormat="1" applyFont="1" applyBorder="1" applyAlignment="1">
      <alignment horizontal="center" vertical="center" wrapText="1"/>
    </xf>
    <xf numFmtId="10" fontId="11" fillId="0" borderId="4" xfId="0" applyNumberFormat="1" applyFont="1" applyBorder="1" applyAlignment="1">
      <alignment horizontal="center" vertical="center" wrapText="1"/>
    </xf>
    <xf numFmtId="0" fontId="11" fillId="0" borderId="4" xfId="0" applyFont="1" applyBorder="1" applyAlignment="1">
      <alignment horizontal="center" vertical="center" textRotation="90" wrapText="1"/>
    </xf>
    <xf numFmtId="0" fontId="11" fillId="0" borderId="4" xfId="0" applyFont="1" applyBorder="1" applyAlignment="1" applyProtection="1">
      <alignment horizontal="justify" vertical="center" wrapText="1"/>
      <protection locked="0"/>
    </xf>
    <xf numFmtId="167" fontId="11" fillId="0" borderId="4" xfId="0" applyNumberFormat="1" applyFont="1" applyBorder="1" applyAlignment="1" applyProtection="1">
      <alignment horizontal="center" vertical="center" textRotation="90" wrapText="1"/>
      <protection locked="0"/>
    </xf>
    <xf numFmtId="0" fontId="21" fillId="0" borderId="15" xfId="0" applyFont="1" applyBorder="1" applyAlignment="1" applyProtection="1">
      <alignment horizontal="center" vertical="center" wrapText="1"/>
      <protection locked="0"/>
    </xf>
    <xf numFmtId="0" fontId="21" fillId="0" borderId="1" xfId="0" applyFont="1" applyBorder="1" applyAlignment="1" applyProtection="1">
      <alignment horizontal="center" vertical="center" wrapText="1"/>
      <protection locked="0"/>
    </xf>
    <xf numFmtId="0" fontId="21" fillId="0" borderId="1" xfId="0" applyFont="1" applyBorder="1" applyAlignment="1" applyProtection="1">
      <alignment horizontal="center" vertical="center" textRotation="90" wrapText="1"/>
      <protection locked="0"/>
    </xf>
    <xf numFmtId="0" fontId="21" fillId="0" borderId="1" xfId="0" applyFont="1" applyBorder="1" applyAlignment="1" applyProtection="1">
      <alignment horizontal="justify" vertical="center" wrapText="1"/>
      <protection locked="0"/>
    </xf>
    <xf numFmtId="0" fontId="21" fillId="0" borderId="1" xfId="0" applyFont="1" applyBorder="1" applyAlignment="1">
      <alignment horizontal="center" vertical="center" wrapText="1"/>
    </xf>
    <xf numFmtId="4" fontId="21" fillId="0" borderId="1" xfId="0" applyNumberFormat="1" applyFont="1" applyBorder="1" applyAlignment="1">
      <alignment horizontal="center" vertical="center" wrapText="1"/>
    </xf>
    <xf numFmtId="10" fontId="21" fillId="0" borderId="1" xfId="0" applyNumberFormat="1" applyFont="1" applyBorder="1" applyAlignment="1">
      <alignment horizontal="center" vertical="center" wrapText="1"/>
    </xf>
    <xf numFmtId="0" fontId="21" fillId="0" borderId="1" xfId="0" applyFont="1" applyBorder="1" applyAlignment="1">
      <alignment horizontal="center" vertical="center" textRotation="90" wrapText="1"/>
    </xf>
    <xf numFmtId="167" fontId="21" fillId="0" borderId="1" xfId="0" applyNumberFormat="1" applyFont="1" applyBorder="1" applyAlignment="1" applyProtection="1">
      <alignment horizontal="center" vertical="center" textRotation="90" wrapText="1"/>
      <protection locked="0"/>
    </xf>
    <xf numFmtId="0" fontId="15" fillId="4" borderId="1" xfId="0" applyFont="1" applyFill="1" applyBorder="1" applyAlignment="1">
      <alignment horizontal="center" vertical="center" wrapText="1"/>
    </xf>
    <xf numFmtId="0" fontId="15" fillId="4" borderId="1" xfId="0" applyFont="1" applyFill="1" applyBorder="1" applyAlignment="1">
      <alignment horizontal="center" vertical="center" textRotation="90" wrapText="1"/>
    </xf>
    <xf numFmtId="0" fontId="14" fillId="5" borderId="1" xfId="0" applyFont="1" applyFill="1" applyBorder="1" applyAlignment="1">
      <alignment horizontal="center" vertical="center" textRotation="90" wrapText="1"/>
    </xf>
    <xf numFmtId="0" fontId="21" fillId="5"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21" fillId="0" borderId="0" xfId="0" applyFont="1" applyAlignment="1" applyProtection="1">
      <alignment horizontal="center" vertical="center" wrapText="1"/>
      <protection locked="0"/>
    </xf>
    <xf numFmtId="0" fontId="21" fillId="0" borderId="16" xfId="0" applyFont="1" applyBorder="1" applyAlignment="1" applyProtection="1">
      <alignment horizontal="center" vertical="center" textRotation="90" wrapText="1"/>
      <protection locked="0"/>
    </xf>
    <xf numFmtId="0" fontId="21" fillId="0" borderId="5" xfId="0" applyFont="1" applyBorder="1" applyAlignment="1" applyProtection="1">
      <alignment horizontal="center" vertical="center" textRotation="90" wrapText="1"/>
      <protection locked="0"/>
    </xf>
    <xf numFmtId="0" fontId="11" fillId="0" borderId="15" xfId="0" applyFont="1" applyBorder="1" applyAlignment="1" applyProtection="1">
      <alignment horizontal="center" vertical="center" textRotation="90" wrapText="1"/>
      <protection locked="0"/>
    </xf>
    <xf numFmtId="0" fontId="11" fillId="0" borderId="15" xfId="0" applyFont="1" applyBorder="1" applyAlignment="1" applyProtection="1">
      <alignment horizontal="justify" vertical="center"/>
      <protection locked="0"/>
    </xf>
    <xf numFmtId="0" fontId="11" fillId="0" borderId="15" xfId="0" applyFont="1" applyBorder="1" applyAlignment="1" applyProtection="1">
      <alignment horizontal="center" vertical="center" wrapText="1"/>
      <protection locked="0"/>
    </xf>
    <xf numFmtId="0" fontId="11" fillId="0" borderId="15" xfId="0" applyFont="1" applyBorder="1" applyAlignment="1">
      <alignment horizontal="center" vertical="center" wrapText="1"/>
    </xf>
    <xf numFmtId="4" fontId="11" fillId="0" borderId="15" xfId="0" applyNumberFormat="1" applyFont="1" applyBorder="1" applyAlignment="1">
      <alignment horizontal="center" vertical="center" wrapText="1"/>
    </xf>
    <xf numFmtId="10" fontId="11" fillId="0" borderId="15" xfId="0" applyNumberFormat="1" applyFont="1" applyBorder="1" applyAlignment="1">
      <alignment horizontal="center" vertical="center" wrapText="1"/>
    </xf>
    <xf numFmtId="0" fontId="11" fillId="0" borderId="15" xfId="0" applyFont="1" applyBorder="1" applyAlignment="1">
      <alignment horizontal="center" vertical="center" textRotation="90" wrapText="1"/>
    </xf>
    <xf numFmtId="0" fontId="11" fillId="0" borderId="15" xfId="0" applyFont="1" applyBorder="1" applyAlignment="1" applyProtection="1">
      <alignment horizontal="justify" vertical="center" wrapText="1"/>
      <protection locked="0"/>
    </xf>
    <xf numFmtId="0" fontId="14" fillId="0" borderId="15" xfId="0" applyFont="1" applyBorder="1" applyAlignment="1" applyProtection="1">
      <alignment horizontal="justify" vertical="center" wrapText="1"/>
      <protection locked="0"/>
    </xf>
    <xf numFmtId="0" fontId="21" fillId="0" borderId="1" xfId="0" applyFont="1" applyBorder="1" applyAlignment="1" applyProtection="1">
      <alignment horizontal="justify" vertical="center"/>
      <protection locked="0"/>
    </xf>
    <xf numFmtId="0" fontId="23" fillId="0" borderId="0" xfId="0" applyFont="1" applyAlignment="1" applyProtection="1">
      <alignment horizontal="center" vertical="center" wrapText="1"/>
      <protection locked="0"/>
    </xf>
    <xf numFmtId="0" fontId="24" fillId="0" borderId="0" xfId="0" applyFont="1"/>
    <xf numFmtId="0" fontId="21" fillId="3" borderId="16" xfId="0" applyFont="1" applyFill="1" applyBorder="1" applyAlignment="1" applyProtection="1">
      <alignment horizontal="center" vertical="center" textRotation="90" wrapText="1"/>
      <protection locked="0"/>
    </xf>
    <xf numFmtId="0" fontId="21" fillId="3" borderId="1" xfId="0" applyFont="1" applyFill="1" applyBorder="1" applyAlignment="1" applyProtection="1">
      <alignment horizontal="center" vertical="center" textRotation="90" wrapText="1"/>
      <protection locked="0"/>
    </xf>
    <xf numFmtId="0" fontId="15" fillId="3" borderId="0" xfId="0" applyFont="1" applyFill="1"/>
    <xf numFmtId="6" fontId="13" fillId="3" borderId="1" xfId="2" applyNumberFormat="1" applyFont="1" applyFill="1" applyBorder="1" applyAlignment="1" applyProtection="1">
      <alignment horizontal="center" vertical="center"/>
      <protection locked="0"/>
    </xf>
    <xf numFmtId="0" fontId="21" fillId="3" borderId="1" xfId="0" applyFont="1" applyFill="1" applyBorder="1" applyAlignment="1" applyProtection="1">
      <alignment horizontal="justify" vertical="center"/>
      <protection locked="0"/>
    </xf>
    <xf numFmtId="0" fontId="21" fillId="0" borderId="0" xfId="0" applyFont="1" applyAlignment="1" applyProtection="1">
      <alignment horizontal="center" vertical="center" textRotation="90" wrapText="1"/>
      <protection locked="0"/>
    </xf>
    <xf numFmtId="0" fontId="21" fillId="0" borderId="1" xfId="0" applyFont="1" applyBorder="1" applyAlignment="1">
      <alignment horizontal="center" vertical="top" textRotation="90" wrapText="1"/>
    </xf>
    <xf numFmtId="0" fontId="21" fillId="0" borderId="1" xfId="0" applyFont="1" applyBorder="1" applyAlignment="1" applyProtection="1">
      <alignment horizontal="justify" vertical="top" wrapText="1"/>
      <protection locked="0"/>
    </xf>
    <xf numFmtId="0" fontId="15" fillId="4" borderId="5" xfId="0" applyFont="1" applyFill="1" applyBorder="1" applyAlignment="1">
      <alignment horizontal="center" vertical="center" wrapText="1"/>
    </xf>
    <xf numFmtId="0" fontId="15" fillId="4" borderId="6" xfId="0" applyFont="1" applyFill="1" applyBorder="1" applyAlignment="1">
      <alignment horizontal="center" vertical="center" wrapText="1"/>
    </xf>
    <xf numFmtId="0" fontId="15" fillId="4" borderId="7" xfId="0" applyFont="1" applyFill="1" applyBorder="1" applyAlignment="1">
      <alignment horizontal="center" vertical="center" wrapText="1"/>
    </xf>
    <xf numFmtId="0" fontId="15" fillId="4" borderId="1" xfId="0" applyFont="1" applyFill="1" applyBorder="1" applyAlignment="1">
      <alignment horizontal="center" vertical="center" textRotation="90" wrapText="1"/>
    </xf>
    <xf numFmtId="0" fontId="15" fillId="4" borderId="1" xfId="0" applyFont="1" applyFill="1" applyBorder="1" applyAlignment="1">
      <alignment horizontal="center" vertical="center" wrapText="1"/>
    </xf>
    <xf numFmtId="0" fontId="11" fillId="3" borderId="17" xfId="0" applyFont="1" applyFill="1" applyBorder="1" applyAlignment="1">
      <alignment horizontal="left" vertical="center" wrapText="1"/>
    </xf>
    <xf numFmtId="0" fontId="11" fillId="3" borderId="0" xfId="0" applyFont="1" applyFill="1" applyAlignment="1">
      <alignment horizontal="left" vertical="center" wrapText="1"/>
    </xf>
    <xf numFmtId="0" fontId="21" fillId="5" borderId="1" xfId="0" applyFont="1" applyFill="1" applyBorder="1" applyAlignment="1">
      <alignment horizontal="center" vertical="center" wrapText="1"/>
    </xf>
    <xf numFmtId="0" fontId="15" fillId="4" borderId="16" xfId="0" applyFont="1" applyFill="1" applyBorder="1" applyAlignment="1">
      <alignment horizontal="center" vertical="center" textRotation="90" wrapText="1"/>
    </xf>
    <xf numFmtId="0" fontId="14" fillId="5" borderId="1" xfId="0" applyFont="1" applyFill="1" applyBorder="1" applyAlignment="1">
      <alignment horizontal="center" vertical="center" textRotation="90" wrapText="1"/>
    </xf>
    <xf numFmtId="0" fontId="14" fillId="5" borderId="1" xfId="0" applyFont="1" applyFill="1" applyBorder="1" applyAlignment="1">
      <alignment horizontal="center" vertical="center" wrapText="1"/>
    </xf>
    <xf numFmtId="0" fontId="20" fillId="7" borderId="1" xfId="0" applyFont="1" applyFill="1" applyBorder="1" applyAlignment="1">
      <alignment horizontal="center" vertical="center" textRotation="90" wrapText="1"/>
    </xf>
    <xf numFmtId="0" fontId="17" fillId="6" borderId="8" xfId="0" applyFont="1" applyFill="1" applyBorder="1" applyAlignment="1">
      <alignment horizontal="center" vertical="center" wrapText="1"/>
    </xf>
    <xf numFmtId="0" fontId="17" fillId="6" borderId="9" xfId="0" applyFont="1" applyFill="1" applyBorder="1" applyAlignment="1">
      <alignment horizontal="center" vertical="center" wrapText="1"/>
    </xf>
    <xf numFmtId="0" fontId="17" fillId="6" borderId="10" xfId="0" applyFont="1" applyFill="1" applyBorder="1" applyAlignment="1">
      <alignment horizontal="center" vertical="center" wrapText="1"/>
    </xf>
    <xf numFmtId="0" fontId="17" fillId="6" borderId="8" xfId="0" applyFont="1" applyFill="1" applyBorder="1" applyAlignment="1">
      <alignment horizontal="center" vertical="center" textRotation="90" wrapText="1"/>
    </xf>
    <xf numFmtId="0" fontId="17" fillId="6" borderId="9" xfId="0" applyFont="1" applyFill="1" applyBorder="1" applyAlignment="1">
      <alignment horizontal="center" vertical="center" textRotation="90" wrapText="1"/>
    </xf>
    <xf numFmtId="0" fontId="17" fillId="6" borderId="10" xfId="0" applyFont="1" applyFill="1" applyBorder="1" applyAlignment="1">
      <alignment horizontal="center" vertical="center" textRotation="90" wrapText="1"/>
    </xf>
    <xf numFmtId="0" fontId="18" fillId="7" borderId="8" xfId="0" applyFont="1" applyFill="1" applyBorder="1" applyAlignment="1">
      <alignment horizontal="center" vertical="center" textRotation="90" wrapText="1"/>
    </xf>
    <xf numFmtId="0" fontId="18" fillId="7" borderId="9" xfId="0" applyFont="1" applyFill="1" applyBorder="1" applyAlignment="1">
      <alignment horizontal="center" vertical="center" textRotation="90" wrapText="1"/>
    </xf>
    <xf numFmtId="0" fontId="18" fillId="7" borderId="10" xfId="0" applyFont="1" applyFill="1" applyBorder="1" applyAlignment="1">
      <alignment horizontal="center" vertical="center" textRotation="90" wrapText="1"/>
    </xf>
    <xf numFmtId="0" fontId="18" fillId="7" borderId="8" xfId="0" applyFont="1" applyFill="1" applyBorder="1" applyAlignment="1">
      <alignment horizontal="center" vertical="center" wrapText="1"/>
    </xf>
    <xf numFmtId="0" fontId="18" fillId="7" borderId="9" xfId="0" applyFont="1" applyFill="1" applyBorder="1" applyAlignment="1">
      <alignment horizontal="center" vertical="center" wrapText="1"/>
    </xf>
    <xf numFmtId="0" fontId="18" fillId="7" borderId="10" xfId="0" applyFont="1" applyFill="1" applyBorder="1" applyAlignment="1">
      <alignment horizontal="center" vertical="center" wrapText="1"/>
    </xf>
    <xf numFmtId="0" fontId="18" fillId="7" borderId="14" xfId="0" applyFont="1" applyFill="1" applyBorder="1" applyAlignment="1">
      <alignment horizontal="center" vertical="center" wrapText="1"/>
    </xf>
    <xf numFmtId="0" fontId="18" fillId="7" borderId="13" xfId="0" applyFont="1" applyFill="1" applyBorder="1" applyAlignment="1">
      <alignment horizontal="center" vertical="center" wrapText="1"/>
    </xf>
    <xf numFmtId="0" fontId="18" fillId="7" borderId="11" xfId="0" applyFont="1" applyFill="1" applyBorder="1" applyAlignment="1">
      <alignment horizontal="center" vertical="center" wrapText="1"/>
    </xf>
    <xf numFmtId="0" fontId="1" fillId="2" borderId="1" xfId="0" applyFont="1" applyFill="1" applyBorder="1" applyAlignment="1">
      <alignment horizontal="center" vertical="center" textRotation="90" wrapText="1"/>
    </xf>
    <xf numFmtId="0" fontId="1" fillId="2" borderId="1" xfId="0" applyFont="1" applyFill="1" applyBorder="1" applyAlignment="1">
      <alignment horizontal="center" vertical="center" wrapText="1"/>
    </xf>
    <xf numFmtId="0" fontId="7" fillId="0" borderId="1" xfId="0" applyFont="1" applyBorder="1" applyAlignment="1">
      <alignment horizontal="left"/>
    </xf>
  </cellXfs>
  <cellStyles count="3">
    <cellStyle name="Millares [0]" xfId="2" builtinId="6"/>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795057</xdr:colOff>
      <xdr:row>39</xdr:row>
      <xdr:rowOff>107578</xdr:rowOff>
    </xdr:from>
    <xdr:to>
      <xdr:col>7</xdr:col>
      <xdr:colOff>136949</xdr:colOff>
      <xdr:row>40</xdr:row>
      <xdr:rowOff>101211</xdr:rowOff>
    </xdr:to>
    <xdr:pic>
      <xdr:nvPicPr>
        <xdr:cNvPr id="2" name="Imagen 1">
          <a:extLst>
            <a:ext uri="{FF2B5EF4-FFF2-40B4-BE49-F238E27FC236}">
              <a16:creationId xmlns:a16="http://schemas.microsoft.com/office/drawing/2014/main" id="{1EC067D3-087E-49D9-AE20-3B4E6CB233B4}"/>
            </a:ext>
          </a:extLst>
        </xdr:cNvPr>
        <xdr:cNvPicPr/>
      </xdr:nvPicPr>
      <xdr:blipFill>
        <a:blip xmlns:r="http://schemas.openxmlformats.org/officeDocument/2006/relationships" r:embed="rId1"/>
        <a:stretch>
          <a:fillRect/>
        </a:stretch>
      </xdr:blipFill>
      <xdr:spPr>
        <a:xfrm>
          <a:off x="2947707" y="22681828"/>
          <a:ext cx="408692" cy="269858"/>
        </a:xfrm>
        <a:prstGeom prst="rect">
          <a:avLst/>
        </a:prstGeom>
      </xdr:spPr>
    </xdr:pic>
    <xdr:clientData/>
  </xdr:twoCellAnchor>
  <xdr:twoCellAnchor editAs="oneCell">
    <xdr:from>
      <xdr:col>7</xdr:col>
      <xdr:colOff>0</xdr:colOff>
      <xdr:row>38</xdr:row>
      <xdr:rowOff>0</xdr:rowOff>
    </xdr:from>
    <xdr:to>
      <xdr:col>10</xdr:col>
      <xdr:colOff>114300</xdr:colOff>
      <xdr:row>38</xdr:row>
      <xdr:rowOff>253365</xdr:rowOff>
    </xdr:to>
    <xdr:pic>
      <xdr:nvPicPr>
        <xdr:cNvPr id="3" name="Imagen 2">
          <a:extLst>
            <a:ext uri="{FF2B5EF4-FFF2-40B4-BE49-F238E27FC236}">
              <a16:creationId xmlns:a16="http://schemas.microsoft.com/office/drawing/2014/main" id="{E7FCC968-F636-C462-DA5E-DE3FD203D92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219450" y="22298025"/>
          <a:ext cx="704850" cy="25336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smoralesq/Dropbox/Trabajo/Gobernaci&#243;n%20de%20Antioquia/Tabla_conpes_37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CONPES 3714"/>
    </sheetNames>
    <sheetDataSet>
      <sheetData sheetId="0"/>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AE41"/>
  <sheetViews>
    <sheetView showGridLines="0" tabSelected="1" view="pageBreakPreview" topLeftCell="A11" zoomScaleNormal="115" zoomScaleSheetLayoutView="100" zoomScalePageLayoutView="120" workbookViewId="0">
      <selection activeCell="A11" sqref="A11:E11"/>
    </sheetView>
  </sheetViews>
  <sheetFormatPr baseColWidth="10" defaultColWidth="11.42578125" defaultRowHeight="13.5" x14ac:dyDescent="0.25"/>
  <cols>
    <col min="1" max="1" width="2.7109375" style="18" customWidth="1"/>
    <col min="2" max="3" width="2.140625" style="18" customWidth="1"/>
    <col min="4" max="4" width="2.28515625" style="18" customWidth="1"/>
    <col min="5" max="5" width="2.42578125" style="18" customWidth="1"/>
    <col min="6" max="6" width="20.5703125" style="18" customWidth="1"/>
    <col min="7" max="7" width="16" style="18" customWidth="1"/>
    <col min="8" max="8" width="3" style="18" customWidth="1"/>
    <col min="9" max="9" width="2.5703125" style="18" customWidth="1"/>
    <col min="10" max="10" width="3.28515625" style="18" customWidth="1"/>
    <col min="11" max="11" width="2.85546875" style="18" customWidth="1"/>
    <col min="12" max="12" width="14.85546875" style="18" bestFit="1" customWidth="1"/>
    <col min="13" max="13" width="8.42578125" style="18" customWidth="1"/>
    <col min="14" max="14" width="2.85546875" style="18" customWidth="1"/>
    <col min="15" max="15" width="3.42578125" style="18" customWidth="1"/>
    <col min="16" max="16" width="2.85546875" style="18" customWidth="1"/>
    <col min="17" max="18" width="3" style="18" customWidth="1"/>
    <col min="19" max="19" width="31.85546875" style="18" customWidth="1"/>
    <col min="20" max="25" width="2.7109375" style="18" customWidth="1"/>
    <col min="26" max="26" width="3.7109375" style="18" customWidth="1"/>
    <col min="27" max="27" width="3.28515625" style="18" customWidth="1"/>
    <col min="28" max="28" width="4.140625" style="18" customWidth="1"/>
    <col min="29" max="29" width="5.42578125" style="18" customWidth="1"/>
    <col min="30" max="30" width="29" style="18" customWidth="1"/>
    <col min="31" max="31" width="17.7109375" style="18" customWidth="1"/>
    <col min="32" max="16384" width="11.42578125" style="18"/>
  </cols>
  <sheetData>
    <row r="1" spans="1:31" ht="13.5" hidden="1" customHeight="1" x14ac:dyDescent="0.25">
      <c r="A1" s="18" t="s">
        <v>0</v>
      </c>
      <c r="D1" s="18" t="s">
        <v>1</v>
      </c>
      <c r="F1" s="18" t="s">
        <v>2</v>
      </c>
      <c r="G1" s="18" t="s">
        <v>3</v>
      </c>
      <c r="H1" s="18" t="s">
        <v>4</v>
      </c>
      <c r="J1" s="18" t="s">
        <v>5</v>
      </c>
      <c r="K1" s="18">
        <v>5</v>
      </c>
      <c r="L1" s="18" t="s">
        <v>6</v>
      </c>
      <c r="M1" s="18" t="s">
        <v>7</v>
      </c>
    </row>
    <row r="2" spans="1:31" ht="13.5" hidden="1" customHeight="1" x14ac:dyDescent="0.25">
      <c r="A2" s="18" t="s">
        <v>8</v>
      </c>
      <c r="D2" s="18" t="s">
        <v>9</v>
      </c>
      <c r="F2" s="18" t="s">
        <v>10</v>
      </c>
      <c r="G2" s="18" t="s">
        <v>11</v>
      </c>
      <c r="H2" s="18" t="s">
        <v>12</v>
      </c>
      <c r="J2" s="18" t="s">
        <v>13</v>
      </c>
      <c r="K2" s="18">
        <v>4</v>
      </c>
      <c r="L2" s="18" t="s">
        <v>14</v>
      </c>
      <c r="M2" s="18" t="s">
        <v>15</v>
      </c>
    </row>
    <row r="3" spans="1:31" ht="13.5" hidden="1" customHeight="1" x14ac:dyDescent="0.25">
      <c r="A3" s="18" t="s">
        <v>16</v>
      </c>
      <c r="D3" s="18" t="s">
        <v>17</v>
      </c>
      <c r="F3" s="18" t="s">
        <v>18</v>
      </c>
      <c r="G3" s="18" t="s">
        <v>19</v>
      </c>
      <c r="H3" s="18" t="s">
        <v>20</v>
      </c>
      <c r="J3" s="18" t="s">
        <v>21</v>
      </c>
      <c r="K3" s="18">
        <v>3</v>
      </c>
      <c r="L3" s="18" t="s">
        <v>22</v>
      </c>
    </row>
    <row r="4" spans="1:31" ht="13.5" hidden="1" customHeight="1" x14ac:dyDescent="0.25">
      <c r="A4" s="18" t="s">
        <v>23</v>
      </c>
      <c r="D4" s="18" t="s">
        <v>24</v>
      </c>
      <c r="F4" s="18" t="s">
        <v>25</v>
      </c>
      <c r="G4" s="18" t="s">
        <v>26</v>
      </c>
      <c r="H4" s="18" t="s">
        <v>27</v>
      </c>
      <c r="J4" s="18" t="s">
        <v>28</v>
      </c>
      <c r="K4" s="18">
        <v>2</v>
      </c>
    </row>
    <row r="5" spans="1:31" ht="13.5" hidden="1" customHeight="1" x14ac:dyDescent="0.25">
      <c r="F5" s="18" t="s">
        <v>29</v>
      </c>
      <c r="G5" s="18" t="s">
        <v>30</v>
      </c>
      <c r="J5" s="18" t="s">
        <v>31</v>
      </c>
      <c r="K5" s="18">
        <v>1</v>
      </c>
    </row>
    <row r="6" spans="1:31" ht="13.5" hidden="1" customHeight="1" x14ac:dyDescent="0.25">
      <c r="F6" s="18" t="s">
        <v>32</v>
      </c>
    </row>
    <row r="7" spans="1:31" ht="13.5" hidden="1" customHeight="1" x14ac:dyDescent="0.25">
      <c r="F7" s="18" t="s">
        <v>33</v>
      </c>
    </row>
    <row r="8" spans="1:31" ht="13.5" hidden="1" customHeight="1" x14ac:dyDescent="0.25">
      <c r="F8" s="18" t="s">
        <v>34</v>
      </c>
    </row>
    <row r="9" spans="1:31" ht="13.5" hidden="1" customHeight="1" x14ac:dyDescent="0.25">
      <c r="L9" s="19"/>
    </row>
    <row r="10" spans="1:31" ht="13.5" hidden="1" customHeight="1" x14ac:dyDescent="0.25">
      <c r="A10" s="20"/>
      <c r="B10" s="20"/>
      <c r="C10" s="20"/>
      <c r="D10" s="20"/>
      <c r="E10" s="20"/>
      <c r="F10" s="20"/>
      <c r="G10" s="20"/>
      <c r="H10" s="20"/>
      <c r="I10" s="20"/>
      <c r="J10" s="20"/>
      <c r="K10" s="20"/>
      <c r="L10" s="21"/>
      <c r="M10" s="20"/>
      <c r="N10" s="20"/>
      <c r="O10" s="20"/>
      <c r="P10" s="20"/>
      <c r="Q10" s="20"/>
      <c r="R10" s="20"/>
      <c r="S10" s="20"/>
      <c r="T10" s="20"/>
      <c r="U10" s="20"/>
      <c r="V10" s="20"/>
      <c r="W10" s="20"/>
      <c r="X10" s="20"/>
      <c r="Y10" s="20"/>
      <c r="Z10" s="20"/>
      <c r="AA10" s="20"/>
      <c r="AB10" s="20"/>
      <c r="AC10" s="20"/>
      <c r="AD10" s="20"/>
      <c r="AE10" s="20"/>
    </row>
    <row r="11" spans="1:31" ht="33" customHeight="1" x14ac:dyDescent="0.25">
      <c r="A11" s="86"/>
      <c r="B11" s="87"/>
      <c r="C11" s="87"/>
      <c r="D11" s="87"/>
      <c r="E11" s="88"/>
      <c r="F11" s="81">
        <v>12997158.310000001</v>
      </c>
      <c r="G11" s="91" t="s">
        <v>192</v>
      </c>
      <c r="H11" s="92"/>
      <c r="I11" s="92"/>
      <c r="J11" s="92"/>
      <c r="K11" s="92"/>
      <c r="L11" s="92"/>
      <c r="M11" s="92"/>
      <c r="N11" s="92"/>
      <c r="O11" s="92"/>
      <c r="P11" s="92"/>
      <c r="Q11" s="92"/>
      <c r="R11" s="92"/>
      <c r="S11" s="92"/>
      <c r="T11" s="92"/>
      <c r="U11" s="92"/>
      <c r="V11" s="92"/>
      <c r="W11" s="92"/>
      <c r="X11" s="92"/>
      <c r="Y11" s="92"/>
      <c r="Z11" s="92"/>
      <c r="AA11" s="92"/>
      <c r="AB11" s="92"/>
      <c r="AC11" s="92"/>
      <c r="AD11" s="92"/>
      <c r="AE11" s="80"/>
    </row>
    <row r="12" spans="1:31" ht="12" customHeight="1" x14ac:dyDescent="0.25">
      <c r="A12" s="22"/>
      <c r="B12" s="22"/>
      <c r="C12" s="22"/>
      <c r="D12" s="22"/>
      <c r="E12" s="22"/>
      <c r="F12" s="23"/>
      <c r="G12" s="20"/>
      <c r="H12" s="20"/>
      <c r="I12" s="20"/>
      <c r="J12" s="20"/>
      <c r="K12" s="20"/>
      <c r="L12" s="20"/>
      <c r="M12" s="20"/>
      <c r="N12" s="20"/>
      <c r="O12" s="20"/>
      <c r="P12" s="20"/>
      <c r="Q12" s="20"/>
      <c r="R12" s="20"/>
      <c r="S12" s="20"/>
      <c r="T12" s="20"/>
      <c r="U12" s="20"/>
      <c r="V12" s="20"/>
      <c r="W12" s="20"/>
      <c r="X12" s="20"/>
      <c r="Y12" s="20"/>
      <c r="Z12" s="20"/>
      <c r="AA12" s="20"/>
      <c r="AB12" s="20"/>
      <c r="AC12" s="20"/>
      <c r="AD12" s="80"/>
      <c r="AE12" s="80"/>
    </row>
    <row r="13" spans="1:31" ht="8.25" customHeight="1" x14ac:dyDescent="0.25">
      <c r="A13" s="24"/>
      <c r="B13" s="24"/>
      <c r="C13" s="24"/>
      <c r="D13" s="24"/>
      <c r="E13" s="24"/>
      <c r="F13" s="25"/>
      <c r="G13" s="20"/>
      <c r="H13" s="20"/>
      <c r="I13" s="20"/>
      <c r="J13" s="20"/>
      <c r="K13" s="20"/>
      <c r="L13" s="20"/>
      <c r="M13" s="20"/>
      <c r="N13" s="20"/>
      <c r="O13" s="20"/>
      <c r="P13" s="20"/>
      <c r="Q13" s="20"/>
      <c r="R13" s="20"/>
      <c r="S13" s="20"/>
      <c r="T13" s="20"/>
      <c r="U13" s="20"/>
      <c r="V13" s="20"/>
      <c r="W13" s="20"/>
      <c r="X13" s="20"/>
      <c r="Y13" s="20"/>
      <c r="Z13" s="20"/>
      <c r="AA13" s="20"/>
      <c r="AB13" s="20"/>
      <c r="AC13" s="20"/>
      <c r="AD13" s="80"/>
      <c r="AE13" s="80"/>
    </row>
    <row r="14" spans="1:31" ht="37.5" customHeight="1" x14ac:dyDescent="0.25">
      <c r="A14" s="89" t="s">
        <v>35</v>
      </c>
      <c r="B14" s="94" t="s">
        <v>36</v>
      </c>
      <c r="C14" s="89" t="s">
        <v>37</v>
      </c>
      <c r="D14" s="89" t="s">
        <v>38</v>
      </c>
      <c r="E14" s="89" t="s">
        <v>39</v>
      </c>
      <c r="F14" s="90" t="s">
        <v>40</v>
      </c>
      <c r="G14" s="90" t="s">
        <v>41</v>
      </c>
      <c r="H14" s="89" t="s">
        <v>42</v>
      </c>
      <c r="I14" s="58"/>
      <c r="J14" s="90" t="s">
        <v>43</v>
      </c>
      <c r="K14" s="90"/>
      <c r="L14" s="90"/>
      <c r="M14" s="90"/>
      <c r="N14" s="90"/>
      <c r="O14" s="90"/>
      <c r="P14" s="89" t="s">
        <v>44</v>
      </c>
      <c r="Q14" s="89" t="s">
        <v>45</v>
      </c>
      <c r="R14" s="95" t="s">
        <v>46</v>
      </c>
      <c r="S14" s="93" t="s">
        <v>47</v>
      </c>
      <c r="T14" s="96" t="s">
        <v>48</v>
      </c>
      <c r="U14" s="96"/>
      <c r="V14" s="96"/>
      <c r="W14" s="96"/>
      <c r="X14" s="96"/>
      <c r="Y14" s="96"/>
      <c r="Z14" s="97" t="s">
        <v>49</v>
      </c>
      <c r="AA14" s="97" t="s">
        <v>50</v>
      </c>
      <c r="AB14" s="97" t="s">
        <v>51</v>
      </c>
      <c r="AC14" s="97" t="s">
        <v>52</v>
      </c>
      <c r="AD14" s="93" t="s">
        <v>53</v>
      </c>
      <c r="AE14" s="93"/>
    </row>
    <row r="15" spans="1:31" ht="54" customHeight="1" x14ac:dyDescent="0.25">
      <c r="A15" s="89"/>
      <c r="B15" s="94"/>
      <c r="C15" s="89"/>
      <c r="D15" s="89"/>
      <c r="E15" s="89"/>
      <c r="F15" s="90"/>
      <c r="G15" s="90"/>
      <c r="H15" s="89"/>
      <c r="I15" s="58"/>
      <c r="J15" s="59" t="s">
        <v>54</v>
      </c>
      <c r="K15" s="58"/>
      <c r="L15" s="58" t="s">
        <v>55</v>
      </c>
      <c r="M15" s="58"/>
      <c r="N15" s="58"/>
      <c r="O15" s="59" t="s">
        <v>56</v>
      </c>
      <c r="P15" s="89"/>
      <c r="Q15" s="89"/>
      <c r="R15" s="95"/>
      <c r="S15" s="93"/>
      <c r="T15" s="60" t="s">
        <v>42</v>
      </c>
      <c r="U15" s="60"/>
      <c r="V15" s="60" t="s">
        <v>43</v>
      </c>
      <c r="W15" s="60"/>
      <c r="X15" s="60" t="s">
        <v>44</v>
      </c>
      <c r="Y15" s="60" t="s">
        <v>45</v>
      </c>
      <c r="Z15" s="97"/>
      <c r="AA15" s="97"/>
      <c r="AB15" s="97"/>
      <c r="AC15" s="97"/>
      <c r="AD15" s="61" t="s">
        <v>57</v>
      </c>
      <c r="AE15" s="61" t="s">
        <v>58</v>
      </c>
    </row>
    <row r="16" spans="1:31" ht="229.5" customHeight="1" x14ac:dyDescent="0.25">
      <c r="A16" s="50">
        <v>1</v>
      </c>
      <c r="B16" s="64" t="s">
        <v>0</v>
      </c>
      <c r="C16" s="51" t="s">
        <v>23</v>
      </c>
      <c r="D16" s="51" t="s">
        <v>9</v>
      </c>
      <c r="E16" s="51" t="s">
        <v>18</v>
      </c>
      <c r="F16" s="52" t="s">
        <v>59</v>
      </c>
      <c r="G16" s="52" t="s">
        <v>60</v>
      </c>
      <c r="H16" s="51" t="s">
        <v>19</v>
      </c>
      <c r="I16" s="50">
        <f t="shared" ref="I16:I18" si="0">IF(H16=$G$1,$K$1,IF(H16=$G$2,$K$2,IF(H16=$G$3,$K$3,IF(H16=$G$4,$K$4,IF(H16=$G$5,$K$5,"0")))))</f>
        <v>3</v>
      </c>
      <c r="J16" s="51" t="s">
        <v>13</v>
      </c>
      <c r="K16" s="53">
        <f t="shared" ref="K16:K18" si="1">IF(J16=$J$1,$K$1,IF(J16=$J$2,$K$2,IF(J16=$J$3,$K$3,IF(J16=$J$4,$K$4,IF(J16=$J$5,$K$5,"-")))))</f>
        <v>4</v>
      </c>
      <c r="L16" s="54">
        <f t="shared" ref="L16:L36" si="2">compes($F$11,E16,H16,J16)</f>
        <v>811538.67</v>
      </c>
      <c r="M16" s="55">
        <f t="shared" ref="M16:M18" si="3">+L16/$F$11</f>
        <v>6.2439700328617447E-2</v>
      </c>
      <c r="N16" s="53">
        <f t="shared" ref="N16:N36" si="4">IF(L16&lt;&gt;"",IF((L16/$F$11)*100&gt;30,$K$1,IF((L16/$F$11)*100&gt;15,$K$2,IF((L16/$F$11)*100&gt;5,$K$3,IF((L16/$F$11)*100&gt;=1,$K$4,$K$5)))),"0")</f>
        <v>3</v>
      </c>
      <c r="O16" s="53">
        <f t="shared" ref="O16:O36" si="5">IF(K16&gt;N16,K16,N16)</f>
        <v>4</v>
      </c>
      <c r="P16" s="53">
        <f t="shared" ref="P16:P36" si="6">IF(O16="-","-",O16+I16)</f>
        <v>7</v>
      </c>
      <c r="Q16" s="56" t="str">
        <f t="shared" ref="Q16:Q18" si="7">IF(P16="-","-",IF(P16&gt;=8,"Extremo",IF(P16&gt;=6,"Alto",IF(P16=5,"Medio",IF(P16&lt;5,"Bajo")))))</f>
        <v>Alto</v>
      </c>
      <c r="R16" s="56" t="s">
        <v>61</v>
      </c>
      <c r="S16" s="52" t="s">
        <v>62</v>
      </c>
      <c r="T16" s="51" t="s">
        <v>19</v>
      </c>
      <c r="U16" s="50">
        <f>IF(T16=$G$1,$K$1,IF(T16=$G$2,$K$2,IF(T16=$G$3,$K$3,IF(T16=$G$4,$K$4,IF(T16=$G$5,$K$5,"0")))))</f>
        <v>3</v>
      </c>
      <c r="V16" s="51" t="s">
        <v>13</v>
      </c>
      <c r="W16" s="53">
        <f>IF(V16=$J$1,$K$1,IF(V16=$J$2,$K$2,IF(V16=$J$3,$K$3,IF(V16=$J$4,$K$4,IF(V16=$J$5,$K$5,"-")))))</f>
        <v>4</v>
      </c>
      <c r="X16" s="53">
        <f t="shared" ref="X16:X18" si="8">IF(W16="-","-",W16+U16)</f>
        <v>7</v>
      </c>
      <c r="Y16" s="56" t="str">
        <f t="shared" ref="Y16:Y18" si="9">IF(X16="-","-",IF(X16&gt;=8,"Extremo",IF(X16&gt;=6,"Alto",IF(X16=5,"Medio",IF(X16&lt;5,"Bajo")))))</f>
        <v>Alto</v>
      </c>
      <c r="Z16" s="53" t="s">
        <v>7</v>
      </c>
      <c r="AA16" s="56" t="s">
        <v>61</v>
      </c>
      <c r="AB16" s="57">
        <v>45400</v>
      </c>
      <c r="AC16" s="57">
        <v>45534</v>
      </c>
      <c r="AD16" s="52" t="s">
        <v>63</v>
      </c>
      <c r="AE16" s="52" t="s">
        <v>64</v>
      </c>
    </row>
    <row r="17" spans="1:31" ht="134.25" customHeight="1" x14ac:dyDescent="0.25">
      <c r="A17" s="50">
        <v>2</v>
      </c>
      <c r="B17" s="64" t="s">
        <v>8</v>
      </c>
      <c r="C17" s="51" t="s">
        <v>23</v>
      </c>
      <c r="D17" s="51" t="s">
        <v>9</v>
      </c>
      <c r="E17" s="51" t="s">
        <v>18</v>
      </c>
      <c r="F17" s="52" t="s">
        <v>65</v>
      </c>
      <c r="G17" s="52" t="s">
        <v>66</v>
      </c>
      <c r="H17" s="51" t="s">
        <v>19</v>
      </c>
      <c r="I17" s="50">
        <f t="shared" si="0"/>
        <v>3</v>
      </c>
      <c r="J17" s="51" t="s">
        <v>13</v>
      </c>
      <c r="K17" s="53">
        <f t="shared" si="1"/>
        <v>4</v>
      </c>
      <c r="L17" s="54">
        <f t="shared" si="2"/>
        <v>811538.67</v>
      </c>
      <c r="M17" s="55">
        <f t="shared" si="3"/>
        <v>6.2439700328617447E-2</v>
      </c>
      <c r="N17" s="53">
        <f t="shared" si="4"/>
        <v>3</v>
      </c>
      <c r="O17" s="53">
        <f t="shared" si="5"/>
        <v>4</v>
      </c>
      <c r="P17" s="53">
        <f t="shared" si="6"/>
        <v>7</v>
      </c>
      <c r="Q17" s="56" t="str">
        <f t="shared" si="7"/>
        <v>Alto</v>
      </c>
      <c r="R17" s="56" t="s">
        <v>61</v>
      </c>
      <c r="S17" s="85" t="s">
        <v>67</v>
      </c>
      <c r="T17" s="51" t="s">
        <v>19</v>
      </c>
      <c r="U17" s="50">
        <f>IF(T17=$G$1,$K$1,IF(T17=$G$2,$K$2,IF(T17=$G$3,$K$3,IF(T17=$G$4,$K$4,IF(T17=$G$5,$K$5,"0")))))</f>
        <v>3</v>
      </c>
      <c r="V17" s="51" t="s">
        <v>13</v>
      </c>
      <c r="W17" s="53">
        <f>IF(V17=$J$1,$K$1,IF(V17=$J$2,$K$2,IF(V17=$J$3,$K$3,IF(V17=$J$4,$K$4,IF(V17=$J$5,$K$5,"-")))))</f>
        <v>4</v>
      </c>
      <c r="X17" s="53">
        <f t="shared" si="8"/>
        <v>7</v>
      </c>
      <c r="Y17" s="56" t="str">
        <f t="shared" si="9"/>
        <v>Alto</v>
      </c>
      <c r="Z17" s="62" t="s">
        <v>7</v>
      </c>
      <c r="AA17" s="56" t="s">
        <v>61</v>
      </c>
      <c r="AB17" s="57">
        <v>45402</v>
      </c>
      <c r="AC17" s="57">
        <v>45626</v>
      </c>
      <c r="AD17" s="52" t="s">
        <v>68</v>
      </c>
      <c r="AE17" s="52" t="s">
        <v>69</v>
      </c>
    </row>
    <row r="18" spans="1:31" ht="105" customHeight="1" x14ac:dyDescent="0.25">
      <c r="A18" s="50">
        <v>3</v>
      </c>
      <c r="B18" s="64" t="s">
        <v>8</v>
      </c>
      <c r="C18" s="51" t="s">
        <v>23</v>
      </c>
      <c r="D18" s="51" t="s">
        <v>17</v>
      </c>
      <c r="E18" s="51" t="s">
        <v>18</v>
      </c>
      <c r="F18" s="52" t="s">
        <v>70</v>
      </c>
      <c r="G18" s="52" t="s">
        <v>71</v>
      </c>
      <c r="H18" s="51" t="s">
        <v>19</v>
      </c>
      <c r="I18" s="50">
        <f t="shared" si="0"/>
        <v>3</v>
      </c>
      <c r="J18" s="51" t="s">
        <v>13</v>
      </c>
      <c r="K18" s="53">
        <f t="shared" si="1"/>
        <v>4</v>
      </c>
      <c r="L18" s="54">
        <f t="shared" si="2"/>
        <v>811538.67</v>
      </c>
      <c r="M18" s="55">
        <f t="shared" si="3"/>
        <v>6.2439700328617447E-2</v>
      </c>
      <c r="N18" s="53">
        <f t="shared" si="4"/>
        <v>3</v>
      </c>
      <c r="O18" s="53">
        <f t="shared" si="5"/>
        <v>4</v>
      </c>
      <c r="P18" s="53">
        <f t="shared" si="6"/>
        <v>7</v>
      </c>
      <c r="Q18" s="56" t="str">
        <f t="shared" si="7"/>
        <v>Alto</v>
      </c>
      <c r="R18" s="56" t="s">
        <v>72</v>
      </c>
      <c r="S18" s="52" t="s">
        <v>73</v>
      </c>
      <c r="T18" s="51" t="s">
        <v>11</v>
      </c>
      <c r="U18" s="50">
        <f t="shared" ref="U18:U36" si="10">IF(T18=$G$1,$K$1,IF(T18=$G$2,$K$2,IF(T18=$G$3,$K$3,IF(T18=$G$4,$K$4,IF(T18=$G$5,$K$5,"0")))))</f>
        <v>4</v>
      </c>
      <c r="V18" s="51" t="s">
        <v>21</v>
      </c>
      <c r="W18" s="53">
        <f t="shared" ref="W18:W36" si="11">IF(V18=$J$1,$K$1,IF(V18=$J$2,$K$2,IF(V18=$J$3,$K$3,IF(V18=$J$4,$K$4,IF(V18=$J$5,$K$5,"-")))))</f>
        <v>3</v>
      </c>
      <c r="X18" s="53">
        <f t="shared" si="8"/>
        <v>7</v>
      </c>
      <c r="Y18" s="84" t="str">
        <f t="shared" si="9"/>
        <v>Alto</v>
      </c>
      <c r="Z18" s="53" t="s">
        <v>7</v>
      </c>
      <c r="AA18" s="56" t="s">
        <v>61</v>
      </c>
      <c r="AB18" s="57">
        <v>45402</v>
      </c>
      <c r="AC18" s="57">
        <v>45626</v>
      </c>
      <c r="AD18" s="52" t="s">
        <v>74</v>
      </c>
      <c r="AE18" s="52" t="s">
        <v>75</v>
      </c>
    </row>
    <row r="19" spans="1:31" ht="140.25" customHeight="1" x14ac:dyDescent="0.25">
      <c r="A19" s="50">
        <v>4</v>
      </c>
      <c r="B19" s="78" t="s">
        <v>8</v>
      </c>
      <c r="C19" s="79" t="s">
        <v>16</v>
      </c>
      <c r="D19" s="79" t="s">
        <v>24</v>
      </c>
      <c r="E19" s="79" t="s">
        <v>18</v>
      </c>
      <c r="F19" s="52" t="s">
        <v>76</v>
      </c>
      <c r="G19" s="52" t="s">
        <v>77</v>
      </c>
      <c r="H19" s="51" t="s">
        <v>26</v>
      </c>
      <c r="I19" s="50">
        <f t="shared" ref="I19:I22" si="12">IF(H19=$G$1,$K$1,IF(H19=$G$2,$K$2,IF(H19=$G$3,$K$3,IF(H19=$G$4,$K$4,IF(H19=$G$5,$K$5,"0")))))</f>
        <v>2</v>
      </c>
      <c r="J19" s="51" t="s">
        <v>13</v>
      </c>
      <c r="K19" s="53">
        <f t="shared" ref="K19" si="13">IF(J19=$J$1,$K$1,IF(J19=$J$2,$K$2,IF(J19=$J$3,$K$3,IF(J19=$J$4,$K$4,IF(J19=$J$5,$K$5,"-")))))</f>
        <v>4</v>
      </c>
      <c r="L19" s="54">
        <f t="shared" si="2"/>
        <v>811538.67</v>
      </c>
      <c r="M19" s="55">
        <f t="shared" ref="M19" si="14">+L19/$F$11</f>
        <v>6.2439700328617447E-2</v>
      </c>
      <c r="N19" s="53">
        <f t="shared" si="4"/>
        <v>3</v>
      </c>
      <c r="O19" s="53">
        <f t="shared" si="5"/>
        <v>4</v>
      </c>
      <c r="P19" s="53">
        <f t="shared" si="6"/>
        <v>6</v>
      </c>
      <c r="Q19" s="56" t="str">
        <f t="shared" ref="Q19:Q22" si="15">IF(P19="-","-",IF(P19&gt;=8,"Extremo",IF(P19&gt;=6,"Alto",IF(P19=5,"Medio",IF(P19&lt;5,"Bajo")))))</f>
        <v>Alto</v>
      </c>
      <c r="R19" s="56" t="s">
        <v>78</v>
      </c>
      <c r="S19" s="52" t="s">
        <v>79</v>
      </c>
      <c r="T19" s="51" t="s">
        <v>19</v>
      </c>
      <c r="U19" s="50">
        <f t="shared" si="10"/>
        <v>3</v>
      </c>
      <c r="V19" s="51" t="s">
        <v>13</v>
      </c>
      <c r="W19" s="53">
        <f t="shared" si="11"/>
        <v>4</v>
      </c>
      <c r="X19" s="53">
        <f t="shared" ref="X19:X22" si="16">IF(W19="-","-",W19+U19)</f>
        <v>7</v>
      </c>
      <c r="Y19" s="56" t="str">
        <f t="shared" ref="Y19:Y22" si="17">IF(X19="-","-",IF(X19&gt;=8,"Extremo",IF(X19&gt;=6,"Alto",IF(X19=5,"Medio",IF(X19&lt;5,"Bajo")))))</f>
        <v>Alto</v>
      </c>
      <c r="Z19" s="53" t="s">
        <v>7</v>
      </c>
      <c r="AA19" s="56" t="s">
        <v>61</v>
      </c>
      <c r="AB19" s="57">
        <v>45402</v>
      </c>
      <c r="AC19" s="57">
        <v>45626</v>
      </c>
      <c r="AD19" s="52" t="s">
        <v>80</v>
      </c>
      <c r="AE19" s="52" t="s">
        <v>81</v>
      </c>
    </row>
    <row r="20" spans="1:31" ht="135" customHeight="1" x14ac:dyDescent="0.25">
      <c r="A20" s="50">
        <v>5</v>
      </c>
      <c r="B20" s="64" t="s">
        <v>8</v>
      </c>
      <c r="C20" s="51" t="s">
        <v>16</v>
      </c>
      <c r="D20" s="51" t="s">
        <v>24</v>
      </c>
      <c r="E20" s="51" t="s">
        <v>18</v>
      </c>
      <c r="F20" s="52" t="s">
        <v>82</v>
      </c>
      <c r="G20" s="52" t="s">
        <v>83</v>
      </c>
      <c r="H20" s="51" t="s">
        <v>26</v>
      </c>
      <c r="I20" s="50">
        <v>2</v>
      </c>
      <c r="J20" s="51" t="s">
        <v>13</v>
      </c>
      <c r="K20" s="53">
        <v>4</v>
      </c>
      <c r="L20" s="54">
        <f t="shared" si="2"/>
        <v>811538.67</v>
      </c>
      <c r="M20" s="55">
        <f t="shared" ref="M20" si="18">+L20/$F$11</f>
        <v>6.2439700328617447E-2</v>
      </c>
      <c r="N20" s="53">
        <f t="shared" si="4"/>
        <v>3</v>
      </c>
      <c r="O20" s="53">
        <f t="shared" si="5"/>
        <v>4</v>
      </c>
      <c r="P20" s="53">
        <f t="shared" si="6"/>
        <v>6</v>
      </c>
      <c r="Q20" s="56" t="str">
        <f t="shared" si="15"/>
        <v>Alto</v>
      </c>
      <c r="R20" s="56" t="s">
        <v>84</v>
      </c>
      <c r="S20" s="52" t="s">
        <v>85</v>
      </c>
      <c r="T20" s="51" t="s">
        <v>26</v>
      </c>
      <c r="U20" s="50">
        <f t="shared" si="10"/>
        <v>2</v>
      </c>
      <c r="V20" s="51" t="s">
        <v>21</v>
      </c>
      <c r="W20" s="53">
        <f t="shared" si="11"/>
        <v>3</v>
      </c>
      <c r="X20" s="53">
        <f t="shared" si="16"/>
        <v>5</v>
      </c>
      <c r="Y20" s="56" t="str">
        <f t="shared" si="17"/>
        <v>Medio</v>
      </c>
      <c r="Z20" s="53" t="s">
        <v>7</v>
      </c>
      <c r="AA20" s="56" t="s">
        <v>61</v>
      </c>
      <c r="AB20" s="57">
        <v>45402</v>
      </c>
      <c r="AC20" s="57">
        <v>45626</v>
      </c>
      <c r="AD20" s="52" t="s">
        <v>86</v>
      </c>
      <c r="AE20" s="52" t="s">
        <v>87</v>
      </c>
    </row>
    <row r="21" spans="1:31" ht="102.75" customHeight="1" x14ac:dyDescent="0.25">
      <c r="A21" s="50">
        <v>6</v>
      </c>
      <c r="B21" s="64" t="s">
        <v>8</v>
      </c>
      <c r="C21" s="51" t="s">
        <v>16</v>
      </c>
      <c r="D21" s="51" t="s">
        <v>24</v>
      </c>
      <c r="E21" s="51" t="s">
        <v>18</v>
      </c>
      <c r="F21" s="52" t="s">
        <v>88</v>
      </c>
      <c r="G21" s="52" t="s">
        <v>89</v>
      </c>
      <c r="H21" s="51" t="s">
        <v>19</v>
      </c>
      <c r="I21" s="50">
        <v>2</v>
      </c>
      <c r="J21" s="51" t="s">
        <v>13</v>
      </c>
      <c r="K21" s="53">
        <v>3</v>
      </c>
      <c r="L21" s="54">
        <f t="shared" si="2"/>
        <v>811538.67</v>
      </c>
      <c r="M21" s="55">
        <f t="shared" ref="M21" si="19">+L21/$F$11</f>
        <v>6.2439700328617447E-2</v>
      </c>
      <c r="N21" s="53">
        <f t="shared" si="4"/>
        <v>3</v>
      </c>
      <c r="O21" s="53">
        <f t="shared" si="5"/>
        <v>3</v>
      </c>
      <c r="P21" s="53">
        <f t="shared" si="6"/>
        <v>5</v>
      </c>
      <c r="Q21" s="56" t="str">
        <f t="shared" si="15"/>
        <v>Medio</v>
      </c>
      <c r="R21" s="56" t="s">
        <v>90</v>
      </c>
      <c r="S21" s="52" t="s">
        <v>91</v>
      </c>
      <c r="T21" s="51" t="s">
        <v>26</v>
      </c>
      <c r="U21" s="50">
        <f t="shared" si="10"/>
        <v>2</v>
      </c>
      <c r="V21" s="51" t="s">
        <v>21</v>
      </c>
      <c r="W21" s="53">
        <f t="shared" si="11"/>
        <v>3</v>
      </c>
      <c r="X21" s="53">
        <f>IF(W21="-","-",W21+U21)</f>
        <v>5</v>
      </c>
      <c r="Y21" s="56" t="str">
        <f t="shared" si="17"/>
        <v>Medio</v>
      </c>
      <c r="Z21" s="53" t="s">
        <v>7</v>
      </c>
      <c r="AA21" s="56" t="s">
        <v>90</v>
      </c>
      <c r="AB21" s="57">
        <v>45402</v>
      </c>
      <c r="AC21" s="57">
        <v>45626</v>
      </c>
      <c r="AD21" s="50" t="s">
        <v>92</v>
      </c>
      <c r="AE21" s="52" t="s">
        <v>93</v>
      </c>
    </row>
    <row r="22" spans="1:31" ht="87.75" customHeight="1" x14ac:dyDescent="0.25">
      <c r="A22" s="50">
        <v>7</v>
      </c>
      <c r="B22" s="64" t="s">
        <v>8</v>
      </c>
      <c r="C22" s="51" t="s">
        <v>16</v>
      </c>
      <c r="D22" s="51" t="s">
        <v>24</v>
      </c>
      <c r="E22" s="51" t="s">
        <v>33</v>
      </c>
      <c r="F22" s="82" t="s">
        <v>94</v>
      </c>
      <c r="G22" s="75" t="s">
        <v>95</v>
      </c>
      <c r="H22" s="51" t="s">
        <v>19</v>
      </c>
      <c r="I22" s="50">
        <f t="shared" si="12"/>
        <v>3</v>
      </c>
      <c r="J22" s="51" t="s">
        <v>13</v>
      </c>
      <c r="K22" s="53">
        <f t="shared" ref="K22" si="20">IF(J22=$J$1,$K$1,IF(J22=$J$2,$K$2,IF(J22=$J$3,$K$3,IF(J22=$J$4,$K$4,IF(J22=$J$5,$K$5,"-")))))</f>
        <v>4</v>
      </c>
      <c r="L22" s="54">
        <f t="shared" si="2"/>
        <v>811538.67</v>
      </c>
      <c r="M22" s="55">
        <f t="shared" ref="M22:M26" si="21">+L22/$F$11</f>
        <v>6.2439700328617447E-2</v>
      </c>
      <c r="N22" s="53">
        <f t="shared" si="4"/>
        <v>3</v>
      </c>
      <c r="O22" s="53">
        <f t="shared" si="5"/>
        <v>4</v>
      </c>
      <c r="P22" s="53">
        <f t="shared" si="6"/>
        <v>7</v>
      </c>
      <c r="Q22" s="56" t="str">
        <f t="shared" si="15"/>
        <v>Alto</v>
      </c>
      <c r="R22" s="56" t="s">
        <v>78</v>
      </c>
      <c r="S22" s="52" t="s">
        <v>96</v>
      </c>
      <c r="T22" s="51" t="s">
        <v>19</v>
      </c>
      <c r="U22" s="50">
        <f t="shared" si="10"/>
        <v>3</v>
      </c>
      <c r="V22" s="51" t="s">
        <v>13</v>
      </c>
      <c r="W22" s="53">
        <f t="shared" si="11"/>
        <v>4</v>
      </c>
      <c r="X22" s="53">
        <f t="shared" si="16"/>
        <v>7</v>
      </c>
      <c r="Y22" s="56" t="str">
        <f t="shared" si="17"/>
        <v>Alto</v>
      </c>
      <c r="Z22" s="53" t="s">
        <v>7</v>
      </c>
      <c r="AA22" s="56" t="s">
        <v>78</v>
      </c>
      <c r="AB22" s="57">
        <v>45402</v>
      </c>
      <c r="AC22" s="57">
        <v>45626</v>
      </c>
      <c r="AD22" s="52" t="s">
        <v>97</v>
      </c>
      <c r="AE22" s="52" t="s">
        <v>98</v>
      </c>
    </row>
    <row r="23" spans="1:31" ht="90.75" customHeight="1" x14ac:dyDescent="0.25">
      <c r="A23" s="50">
        <v>8</v>
      </c>
      <c r="B23" s="83" t="s">
        <v>8</v>
      </c>
      <c r="C23" s="51" t="s">
        <v>16</v>
      </c>
      <c r="D23" s="51" t="s">
        <v>9</v>
      </c>
      <c r="E23" s="51" t="s">
        <v>2</v>
      </c>
      <c r="F23" s="82" t="s">
        <v>99</v>
      </c>
      <c r="G23" s="75" t="s">
        <v>100</v>
      </c>
      <c r="H23" s="51" t="s">
        <v>19</v>
      </c>
      <c r="I23" s="50">
        <v>2</v>
      </c>
      <c r="J23" s="51" t="s">
        <v>13</v>
      </c>
      <c r="K23" s="53">
        <v>3</v>
      </c>
      <c r="L23" s="54">
        <f t="shared" ref="L23" si="22">compes($F$11,E23,H23,J23)</f>
        <v>811538.67</v>
      </c>
      <c r="M23" s="55">
        <f t="shared" ref="M23" si="23">+L23/$F$11</f>
        <v>6.2439700328617447E-2</v>
      </c>
      <c r="N23" s="53">
        <f t="shared" ref="N23:N24" si="24">IF(L23&lt;&gt;"",IF((L23/$F$11)*100&gt;30,$K$1,IF((L23/$F$11)*100&gt;15,$K$2,IF((L23/$F$11)*100&gt;5,$K$3,IF((L23/$F$11)*100&gt;=1,$K$4,$K$5)))),"0")</f>
        <v>3</v>
      </c>
      <c r="O23" s="53">
        <f t="shared" ref="O23:O24" si="25">IF(K23&gt;N23,K23,N23)</f>
        <v>3</v>
      </c>
      <c r="P23" s="53">
        <f t="shared" ref="P23:P24" si="26">IF(O23="-","-",O23+I23)</f>
        <v>5</v>
      </c>
      <c r="Q23" s="56" t="str">
        <f t="shared" ref="Q23" si="27">IF(P23="-","-",IF(P23&gt;=8,"Extremo",IF(P23&gt;=6,"Alto",IF(P23=5,"Medio",IF(P23&lt;5,"Bajo")))))</f>
        <v>Medio</v>
      </c>
      <c r="R23" s="56" t="s">
        <v>78</v>
      </c>
      <c r="S23" s="52" t="s">
        <v>101</v>
      </c>
      <c r="T23" s="51" t="s">
        <v>30</v>
      </c>
      <c r="U23" s="50">
        <f t="shared" ref="U23:U24" si="28">IF(T23=$G$1,$K$1,IF(T23=$G$2,$K$2,IF(T23=$G$3,$K$3,IF(T23=$G$4,$K$4,IF(T23=$G$5,$K$5,"0")))))</f>
        <v>1</v>
      </c>
      <c r="V23" s="51" t="s">
        <v>28</v>
      </c>
      <c r="W23" s="53">
        <v>4</v>
      </c>
      <c r="X23" s="53">
        <f t="shared" ref="X23:X24" si="29">IF(W23="-","-",W23+U23)</f>
        <v>5</v>
      </c>
      <c r="Y23" s="56" t="str">
        <f t="shared" ref="Y23" si="30">IF(X23="-","-",IF(X23&gt;=8,"Extremo",IF(X23&gt;=6,"Alto",IF(X23=5,"Medio",IF(X23&lt;5,"Bajo")))))</f>
        <v>Medio</v>
      </c>
      <c r="Z23" s="53" t="s">
        <v>7</v>
      </c>
      <c r="AA23" s="56" t="s">
        <v>78</v>
      </c>
      <c r="AB23" s="57">
        <v>45402</v>
      </c>
      <c r="AC23" s="57">
        <v>45626</v>
      </c>
      <c r="AD23" s="52" t="s">
        <v>102</v>
      </c>
      <c r="AE23" s="52" t="s">
        <v>103</v>
      </c>
    </row>
    <row r="24" spans="1:31" ht="75.75" customHeight="1" x14ac:dyDescent="0.25">
      <c r="A24" s="50">
        <v>9</v>
      </c>
      <c r="B24" s="83" t="s">
        <v>0</v>
      </c>
      <c r="C24" s="51" t="s">
        <v>16</v>
      </c>
      <c r="D24" s="51" t="s">
        <v>24</v>
      </c>
      <c r="E24" s="51" t="s">
        <v>18</v>
      </c>
      <c r="F24" s="82" t="s">
        <v>104</v>
      </c>
      <c r="G24" s="75" t="s">
        <v>105</v>
      </c>
      <c r="H24" s="51" t="s">
        <v>19</v>
      </c>
      <c r="I24" s="50">
        <v>5</v>
      </c>
      <c r="J24" s="51" t="s">
        <v>13</v>
      </c>
      <c r="K24" s="53">
        <v>5</v>
      </c>
      <c r="L24" s="54">
        <f t="shared" ref="L24" si="31">compes($F$11,E24,H24,J24)</f>
        <v>811538.67</v>
      </c>
      <c r="M24" s="55">
        <f t="shared" ref="M24" si="32">+L24/$F$11</f>
        <v>6.2439700328617447E-2</v>
      </c>
      <c r="N24" s="53">
        <f t="shared" si="24"/>
        <v>3</v>
      </c>
      <c r="O24" s="53">
        <f t="shared" si="25"/>
        <v>5</v>
      </c>
      <c r="P24" s="53">
        <f t="shared" si="26"/>
        <v>10</v>
      </c>
      <c r="Q24" s="56" t="str">
        <f t="shared" ref="Q24" si="33">IF(P24="-","-",IF(P24&gt;=8,"Extremo",IF(P24&gt;=6,"Alto",IF(P24=5,"Medio",IF(P24&lt;5,"Bajo")))))</f>
        <v>Extremo</v>
      </c>
      <c r="R24" s="56" t="s">
        <v>90</v>
      </c>
      <c r="S24" s="52" t="s">
        <v>106</v>
      </c>
      <c r="T24" s="51" t="s">
        <v>19</v>
      </c>
      <c r="U24" s="50">
        <f t="shared" si="28"/>
        <v>3</v>
      </c>
      <c r="V24" s="51" t="s">
        <v>28</v>
      </c>
      <c r="W24" s="53">
        <v>4</v>
      </c>
      <c r="X24" s="53">
        <f t="shared" si="29"/>
        <v>7</v>
      </c>
      <c r="Y24" s="56" t="str">
        <f t="shared" ref="Y24" si="34">IF(X24="-","-",IF(X24&gt;=8,"Extremo",IF(X24&gt;=6,"Alto",IF(X24=5,"Medio",IF(X24&lt;5,"Bajo")))))</f>
        <v>Alto</v>
      </c>
      <c r="Z24" s="53" t="s">
        <v>7</v>
      </c>
      <c r="AA24" s="56" t="s">
        <v>107</v>
      </c>
      <c r="AB24" s="57">
        <v>45402</v>
      </c>
      <c r="AC24" s="57">
        <v>45626</v>
      </c>
      <c r="AD24" s="52" t="s">
        <v>108</v>
      </c>
      <c r="AE24" s="52" t="s">
        <v>109</v>
      </c>
    </row>
    <row r="25" spans="1:31" ht="95.25" customHeight="1" x14ac:dyDescent="0.25">
      <c r="A25" s="50">
        <v>10</v>
      </c>
      <c r="B25" s="65" t="s">
        <v>8</v>
      </c>
      <c r="C25" s="51" t="s">
        <v>23</v>
      </c>
      <c r="D25" s="51" t="s">
        <v>24</v>
      </c>
      <c r="E25" s="51" t="s">
        <v>2</v>
      </c>
      <c r="F25" s="75" t="s">
        <v>110</v>
      </c>
      <c r="G25" s="75" t="s">
        <v>111</v>
      </c>
      <c r="H25" s="51" t="s">
        <v>26</v>
      </c>
      <c r="I25" s="50">
        <f t="shared" ref="I25:I36" si="35">IF(H25=$G$1,$K$1,IF(H25=$G$2,$K$2,IF(H25=$G$3,$K$3,IF(H25=$G$4,$K$4,IF(H25=$G$5,$K$5,"0")))))</f>
        <v>2</v>
      </c>
      <c r="J25" s="51" t="s">
        <v>13</v>
      </c>
      <c r="K25" s="53">
        <f t="shared" ref="K25:K26" si="36">IF(J25=$J$1,$K$1,IF(J25=$J$2,$K$2,IF(J25=$J$3,$K$3,IF(J25=$J$4,$K$4,IF(J25=$J$5,$K$5,"-")))))</f>
        <v>4</v>
      </c>
      <c r="L25" s="54">
        <f t="shared" si="2"/>
        <v>811538.67</v>
      </c>
      <c r="M25" s="55">
        <f t="shared" si="21"/>
        <v>6.2439700328617447E-2</v>
      </c>
      <c r="N25" s="53">
        <f t="shared" si="4"/>
        <v>3</v>
      </c>
      <c r="O25" s="53">
        <f t="shared" si="5"/>
        <v>4</v>
      </c>
      <c r="P25" s="53">
        <f t="shared" si="6"/>
        <v>6</v>
      </c>
      <c r="Q25" s="56" t="str">
        <f t="shared" ref="Q25:Q26" si="37">IF(P25="-","-",IF(P25&gt;=8,"Extremo",IF(P25&gt;=6,"Alto",IF(P25=5,"Medio",IF(P25&lt;5,"Bajo")))))</f>
        <v>Alto</v>
      </c>
      <c r="R25" s="56" t="s">
        <v>90</v>
      </c>
      <c r="S25" s="52" t="s">
        <v>112</v>
      </c>
      <c r="T25" s="51" t="s">
        <v>30</v>
      </c>
      <c r="U25" s="50">
        <f t="shared" si="10"/>
        <v>1</v>
      </c>
      <c r="V25" s="51" t="s">
        <v>13</v>
      </c>
      <c r="W25" s="53">
        <f t="shared" si="11"/>
        <v>4</v>
      </c>
      <c r="X25" s="53">
        <f t="shared" ref="X25:X26" si="38">IF(W25="-","-",W25+U25)</f>
        <v>5</v>
      </c>
      <c r="Y25" s="56" t="str">
        <f t="shared" ref="Y25:Y26" si="39">IF(X25="-","-",IF(X25&gt;=8,"Extremo",IF(X25&gt;=6,"Alto",IF(X25=5,"Medio",IF(X25&lt;5,"Bajo")))))</f>
        <v>Medio</v>
      </c>
      <c r="Z25" s="53" t="s">
        <v>7</v>
      </c>
      <c r="AA25" s="51" t="s">
        <v>22</v>
      </c>
      <c r="AB25" s="57">
        <v>45402</v>
      </c>
      <c r="AC25" s="57">
        <v>45626</v>
      </c>
      <c r="AD25" s="52" t="s">
        <v>113</v>
      </c>
      <c r="AE25" s="52" t="s">
        <v>113</v>
      </c>
    </row>
    <row r="26" spans="1:31" ht="117" customHeight="1" x14ac:dyDescent="0.25">
      <c r="A26" s="50">
        <v>11</v>
      </c>
      <c r="B26" s="65" t="s">
        <v>8</v>
      </c>
      <c r="C26" s="51" t="s">
        <v>23</v>
      </c>
      <c r="D26" s="51" t="s">
        <v>24</v>
      </c>
      <c r="E26" s="51" t="s">
        <v>2</v>
      </c>
      <c r="F26" s="82" t="s">
        <v>114</v>
      </c>
      <c r="G26" s="75" t="s">
        <v>115</v>
      </c>
      <c r="H26" s="51" t="s">
        <v>19</v>
      </c>
      <c r="I26" s="50">
        <f t="shared" ref="I26" si="40">IF(H26=$G$1,$K$1,IF(H26=$G$2,$K$2,IF(H26=$G$3,$K$3,IF(H26=$G$4,$K$4,IF(H26=$G$5,$K$5,"0")))))</f>
        <v>3</v>
      </c>
      <c r="J26" s="51" t="s">
        <v>13</v>
      </c>
      <c r="K26" s="53">
        <f t="shared" si="36"/>
        <v>4</v>
      </c>
      <c r="L26" s="54">
        <f t="shared" ref="L26" si="41">compes($F$11,E26,H26,J26)</f>
        <v>811538.67</v>
      </c>
      <c r="M26" s="55">
        <f t="shared" si="21"/>
        <v>6.2439700328617447E-2</v>
      </c>
      <c r="N26" s="53">
        <f t="shared" ref="N26" si="42">IF(L26&lt;&gt;"",IF((L26/$F$11)*100&gt;30,$K$1,IF((L26/$F$11)*100&gt;15,$K$2,IF((L26/$F$11)*100&gt;5,$K$3,IF((L26/$F$11)*100&gt;=1,$K$4,$K$5)))),"0")</f>
        <v>3</v>
      </c>
      <c r="O26" s="53">
        <f t="shared" ref="O26" si="43">IF(K26&gt;N26,K26,N26)</f>
        <v>4</v>
      </c>
      <c r="P26" s="53">
        <f t="shared" ref="P26" si="44">IF(O26="-","-",O26+I26)</f>
        <v>7</v>
      </c>
      <c r="Q26" s="56" t="str">
        <f t="shared" si="37"/>
        <v>Alto</v>
      </c>
      <c r="R26" s="56" t="s">
        <v>90</v>
      </c>
      <c r="S26" s="52" t="s">
        <v>116</v>
      </c>
      <c r="T26" s="51" t="s">
        <v>19</v>
      </c>
      <c r="U26" s="50">
        <f t="shared" ref="U26" si="45">IF(T26=$G$1,$K$1,IF(T26=$G$2,$K$2,IF(T26=$G$3,$K$3,IF(T26=$G$4,$K$4,IF(T26=$G$5,$K$5,"0")))))</f>
        <v>3</v>
      </c>
      <c r="V26" s="51" t="s">
        <v>28</v>
      </c>
      <c r="W26" s="53">
        <f t="shared" ref="W26" si="46">IF(V26=$J$1,$K$1,IF(V26=$J$2,$K$2,IF(V26=$J$3,$K$3,IF(V26=$J$4,$K$4,IF(V26=$J$5,$K$5,"-")))))</f>
        <v>2</v>
      </c>
      <c r="X26" s="53">
        <f t="shared" si="38"/>
        <v>5</v>
      </c>
      <c r="Y26" s="56" t="str">
        <f t="shared" si="39"/>
        <v>Medio</v>
      </c>
      <c r="Z26" s="53" t="s">
        <v>7</v>
      </c>
      <c r="AA26" s="51" t="s">
        <v>22</v>
      </c>
      <c r="AB26" s="57">
        <v>45402</v>
      </c>
      <c r="AC26" s="57">
        <v>45626</v>
      </c>
      <c r="AD26" s="52" t="s">
        <v>117</v>
      </c>
      <c r="AE26" s="52" t="s">
        <v>98</v>
      </c>
    </row>
    <row r="27" spans="1:31" ht="87" customHeight="1" x14ac:dyDescent="0.25">
      <c r="A27" s="50">
        <v>12</v>
      </c>
      <c r="B27" s="65" t="s">
        <v>8</v>
      </c>
      <c r="C27" s="51" t="s">
        <v>23</v>
      </c>
      <c r="D27" s="51" t="s">
        <v>24</v>
      </c>
      <c r="E27" s="51" t="s">
        <v>2</v>
      </c>
      <c r="F27" s="82" t="s">
        <v>118</v>
      </c>
      <c r="G27" s="75" t="s">
        <v>119</v>
      </c>
      <c r="H27" s="51" t="s">
        <v>19</v>
      </c>
      <c r="I27" s="50">
        <f t="shared" ref="I27" si="47">IF(H27=$G$1,$K$1,IF(H27=$G$2,$K$2,IF(H27=$G$3,$K$3,IF(H27=$G$4,$K$4,IF(H27=$G$5,$K$5,"0")))))</f>
        <v>3</v>
      </c>
      <c r="J27" s="51" t="s">
        <v>13</v>
      </c>
      <c r="K27" s="53">
        <f t="shared" ref="K27" si="48">IF(J27=$J$1,$K$1,IF(J27=$J$2,$K$2,IF(J27=$J$3,$K$3,IF(J27=$J$4,$K$4,IF(J27=$J$5,$K$5,"-")))))</f>
        <v>4</v>
      </c>
      <c r="L27" s="54">
        <f t="shared" ref="L27" si="49">compes($F$11,E27,H27,J27)</f>
        <v>811538.67</v>
      </c>
      <c r="M27" s="55">
        <f t="shared" ref="M27" si="50">+L27/$F$11</f>
        <v>6.2439700328617447E-2</v>
      </c>
      <c r="N27" s="53">
        <f t="shared" ref="N27" si="51">IF(L27&lt;&gt;"",IF((L27/$F$11)*100&gt;30,$K$1,IF((L27/$F$11)*100&gt;15,$K$2,IF((L27/$F$11)*100&gt;5,$K$3,IF((L27/$F$11)*100&gt;=1,$K$4,$K$5)))),"0")</f>
        <v>3</v>
      </c>
      <c r="O27" s="53">
        <f t="shared" ref="O27" si="52">IF(K27&gt;N27,K27,N27)</f>
        <v>4</v>
      </c>
      <c r="P27" s="53">
        <f t="shared" ref="P27" si="53">IF(O27="-","-",O27+I27)</f>
        <v>7</v>
      </c>
      <c r="Q27" s="56" t="str">
        <f t="shared" ref="Q27" si="54">IF(P27="-","-",IF(P27&gt;=8,"Extremo",IF(P27&gt;=6,"Alto",IF(P27=5,"Medio",IF(P27&lt;5,"Bajo")))))</f>
        <v>Alto</v>
      </c>
      <c r="R27" s="56" t="s">
        <v>90</v>
      </c>
      <c r="S27" s="52" t="s">
        <v>120</v>
      </c>
      <c r="T27" s="51" t="s">
        <v>19</v>
      </c>
      <c r="U27" s="50">
        <f t="shared" ref="U27" si="55">IF(T27=$G$1,$K$1,IF(T27=$G$2,$K$2,IF(T27=$G$3,$K$3,IF(T27=$G$4,$K$4,IF(T27=$G$5,$K$5,"0")))))</f>
        <v>3</v>
      </c>
      <c r="V27" s="51" t="s">
        <v>28</v>
      </c>
      <c r="W27" s="53">
        <f t="shared" ref="W27" si="56">IF(V27=$J$1,$K$1,IF(V27=$J$2,$K$2,IF(V27=$J$3,$K$3,IF(V27=$J$4,$K$4,IF(V27=$J$5,$K$5,"-")))))</f>
        <v>2</v>
      </c>
      <c r="X27" s="53">
        <f t="shared" ref="X27" si="57">IF(W27="-","-",W27+U27)</f>
        <v>5</v>
      </c>
      <c r="Y27" s="56" t="str">
        <f t="shared" ref="Y27" si="58">IF(X27="-","-",IF(X27&gt;=8,"Extremo",IF(X27&gt;=6,"Alto",IF(X27=5,"Medio",IF(X27&lt;5,"Bajo")))))</f>
        <v>Medio</v>
      </c>
      <c r="Z27" s="53" t="s">
        <v>7</v>
      </c>
      <c r="AA27" s="51" t="s">
        <v>22</v>
      </c>
      <c r="AB27" s="57">
        <v>45402</v>
      </c>
      <c r="AC27" s="57">
        <v>45626</v>
      </c>
      <c r="AD27" s="52" t="s">
        <v>121</v>
      </c>
      <c r="AE27" s="52" t="s">
        <v>122</v>
      </c>
    </row>
    <row r="28" spans="1:31" ht="77.25" customHeight="1" x14ac:dyDescent="0.25">
      <c r="A28" s="50">
        <v>13</v>
      </c>
      <c r="B28" s="65" t="s">
        <v>8</v>
      </c>
      <c r="C28" s="51" t="s">
        <v>23</v>
      </c>
      <c r="D28" s="51" t="s">
        <v>24</v>
      </c>
      <c r="E28" s="51" t="s">
        <v>2</v>
      </c>
      <c r="F28" s="75" t="s">
        <v>123</v>
      </c>
      <c r="G28" s="75" t="s">
        <v>124</v>
      </c>
      <c r="H28" s="51" t="s">
        <v>19</v>
      </c>
      <c r="I28" s="50">
        <f t="shared" si="35"/>
        <v>3</v>
      </c>
      <c r="J28" s="51" t="s">
        <v>13</v>
      </c>
      <c r="K28" s="53">
        <f t="shared" ref="K28:K34" si="59">IF(J28=$J$1,$K$1,IF(J28=$J$2,$K$2,IF(J28=$J$3,$K$3,IF(J28=$J$4,$K$4,IF(J28=$J$5,$K$5,"-")))))</f>
        <v>4</v>
      </c>
      <c r="L28" s="54">
        <f t="shared" si="2"/>
        <v>811538.67</v>
      </c>
      <c r="M28" s="55">
        <f t="shared" ref="M28:M34" si="60">+L28/$F$11</f>
        <v>6.2439700328617447E-2</v>
      </c>
      <c r="N28" s="53">
        <f t="shared" si="4"/>
        <v>3</v>
      </c>
      <c r="O28" s="53">
        <f t="shared" si="5"/>
        <v>4</v>
      </c>
      <c r="P28" s="53">
        <f t="shared" si="6"/>
        <v>7</v>
      </c>
      <c r="Q28" s="56" t="str">
        <f t="shared" ref="Q28:Q36" si="61">IF(P28="-","-",IF(P28&gt;=8,"Extremo",IF(P28&gt;=6,"Alto",IF(P28=5,"Medio",IF(P28&lt;5,"Bajo")))))</f>
        <v>Alto</v>
      </c>
      <c r="R28" s="56" t="s">
        <v>90</v>
      </c>
      <c r="S28" s="52" t="s">
        <v>125</v>
      </c>
      <c r="T28" s="51" t="s">
        <v>19</v>
      </c>
      <c r="U28" s="50">
        <f t="shared" si="10"/>
        <v>3</v>
      </c>
      <c r="V28" s="51" t="s">
        <v>21</v>
      </c>
      <c r="W28" s="53">
        <f t="shared" si="11"/>
        <v>3</v>
      </c>
      <c r="X28" s="53">
        <f t="shared" ref="X28:X36" si="62">IF(W28="-","-",W28+U28)</f>
        <v>6</v>
      </c>
      <c r="Y28" s="56" t="str">
        <f t="shared" ref="Y28:Y36" si="63">IF(X28="-","-",IF(X28&gt;=8,"Extremo",IF(X28&gt;=6,"Alto",IF(X28=5,"Medio",IF(X28&lt;5,"Bajo")))))</f>
        <v>Alto</v>
      </c>
      <c r="Z28" s="53" t="s">
        <v>7</v>
      </c>
      <c r="AA28" s="51" t="s">
        <v>22</v>
      </c>
      <c r="AB28" s="57">
        <v>45402</v>
      </c>
      <c r="AC28" s="57">
        <v>45626</v>
      </c>
      <c r="AD28" s="52" t="s">
        <v>113</v>
      </c>
      <c r="AE28" s="52" t="s">
        <v>126</v>
      </c>
    </row>
    <row r="29" spans="1:31" ht="98.25" customHeight="1" x14ac:dyDescent="0.25">
      <c r="A29" s="50">
        <v>13</v>
      </c>
      <c r="B29" s="65" t="s">
        <v>8</v>
      </c>
      <c r="C29" s="51" t="s">
        <v>23</v>
      </c>
      <c r="D29" s="51" t="s">
        <v>24</v>
      </c>
      <c r="E29" s="51" t="s">
        <v>2</v>
      </c>
      <c r="F29" s="67" t="s">
        <v>127</v>
      </c>
      <c r="G29" s="67" t="s">
        <v>128</v>
      </c>
      <c r="H29" s="66" t="s">
        <v>26</v>
      </c>
      <c r="I29" s="68">
        <f t="shared" si="35"/>
        <v>2</v>
      </c>
      <c r="J29" s="66" t="s">
        <v>13</v>
      </c>
      <c r="K29" s="69">
        <f t="shared" si="59"/>
        <v>4</v>
      </c>
      <c r="L29" s="70">
        <f t="shared" si="2"/>
        <v>811538.67</v>
      </c>
      <c r="M29" s="71">
        <f t="shared" si="60"/>
        <v>6.2439700328617447E-2</v>
      </c>
      <c r="N29" s="69">
        <f t="shared" si="4"/>
        <v>3</v>
      </c>
      <c r="O29" s="69">
        <f t="shared" si="5"/>
        <v>4</v>
      </c>
      <c r="P29" s="69">
        <f t="shared" si="6"/>
        <v>6</v>
      </c>
      <c r="Q29" s="72" t="str">
        <f t="shared" si="61"/>
        <v>Alto</v>
      </c>
      <c r="R29" s="72"/>
      <c r="S29" s="73" t="s">
        <v>129</v>
      </c>
      <c r="T29" s="66" t="s">
        <v>26</v>
      </c>
      <c r="U29" s="49">
        <f t="shared" si="10"/>
        <v>2</v>
      </c>
      <c r="V29" s="66" t="s">
        <v>13</v>
      </c>
      <c r="W29" s="69">
        <f t="shared" si="11"/>
        <v>4</v>
      </c>
      <c r="X29" s="69">
        <f t="shared" si="62"/>
        <v>6</v>
      </c>
      <c r="Y29" s="72" t="str">
        <f t="shared" si="63"/>
        <v>Alto</v>
      </c>
      <c r="Z29" s="69" t="s">
        <v>7</v>
      </c>
      <c r="AA29" s="51" t="s">
        <v>22</v>
      </c>
      <c r="AB29" s="57">
        <v>45402</v>
      </c>
      <c r="AC29" s="57">
        <v>45626</v>
      </c>
      <c r="AD29" s="73" t="s">
        <v>130</v>
      </c>
      <c r="AE29" s="74" t="s">
        <v>131</v>
      </c>
    </row>
    <row r="30" spans="1:31" ht="91.5" hidden="1" customHeight="1" x14ac:dyDescent="0.25">
      <c r="A30" s="50">
        <v>14</v>
      </c>
      <c r="B30" s="41"/>
      <c r="C30" s="41"/>
      <c r="D30" s="41"/>
      <c r="E30" s="41"/>
      <c r="F30" s="42"/>
      <c r="G30" s="42"/>
      <c r="H30" s="41"/>
      <c r="I30" s="40" t="str">
        <f t="shared" si="35"/>
        <v>0</v>
      </c>
      <c r="J30" s="41"/>
      <c r="K30" s="43" t="str">
        <f t="shared" si="59"/>
        <v>-</v>
      </c>
      <c r="L30" s="44">
        <f t="shared" si="2"/>
        <v>0</v>
      </c>
      <c r="M30" s="45">
        <f t="shared" si="60"/>
        <v>0</v>
      </c>
      <c r="N30" s="43">
        <f t="shared" si="4"/>
        <v>1</v>
      </c>
      <c r="O30" s="43" t="str">
        <f t="shared" si="5"/>
        <v>-</v>
      </c>
      <c r="P30" s="43" t="str">
        <f t="shared" si="6"/>
        <v>-</v>
      </c>
      <c r="Q30" s="46" t="str">
        <f t="shared" si="61"/>
        <v>-</v>
      </c>
      <c r="R30" s="46"/>
      <c r="S30" s="47"/>
      <c r="T30" s="41"/>
      <c r="U30" s="39" t="str">
        <f t="shared" si="10"/>
        <v>0</v>
      </c>
      <c r="V30" s="41"/>
      <c r="W30" s="43" t="str">
        <f t="shared" si="11"/>
        <v>-</v>
      </c>
      <c r="X30" s="43" t="str">
        <f t="shared" si="62"/>
        <v>-</v>
      </c>
      <c r="Y30" s="46" t="str">
        <f t="shared" si="63"/>
        <v>-</v>
      </c>
      <c r="Z30" s="43"/>
      <c r="AA30" s="47"/>
      <c r="AB30" s="48"/>
      <c r="AC30" s="48"/>
      <c r="AD30" s="47"/>
      <c r="AE30" s="33"/>
    </row>
    <row r="31" spans="1:31" ht="80.099999999999994" hidden="1" customHeight="1" x14ac:dyDescent="0.25">
      <c r="A31" s="50">
        <v>15</v>
      </c>
      <c r="B31" s="41"/>
      <c r="C31" s="41"/>
      <c r="D31" s="41"/>
      <c r="E31" s="41"/>
      <c r="F31" s="42"/>
      <c r="G31" s="42"/>
      <c r="H31" s="41"/>
      <c r="I31" s="40" t="str">
        <f t="shared" si="35"/>
        <v>0</v>
      </c>
      <c r="J31" s="41"/>
      <c r="K31" s="43" t="str">
        <f t="shared" si="59"/>
        <v>-</v>
      </c>
      <c r="L31" s="44">
        <f t="shared" si="2"/>
        <v>0</v>
      </c>
      <c r="M31" s="45">
        <f t="shared" si="60"/>
        <v>0</v>
      </c>
      <c r="N31" s="43">
        <f t="shared" si="4"/>
        <v>1</v>
      </c>
      <c r="O31" s="43" t="str">
        <f t="shared" si="5"/>
        <v>-</v>
      </c>
      <c r="P31" s="43" t="str">
        <f t="shared" si="6"/>
        <v>-</v>
      </c>
      <c r="Q31" s="46" t="str">
        <f t="shared" si="61"/>
        <v>-</v>
      </c>
      <c r="R31" s="46"/>
      <c r="S31" s="47"/>
      <c r="T31" s="41"/>
      <c r="U31" s="39" t="str">
        <f t="shared" si="10"/>
        <v>0</v>
      </c>
      <c r="V31" s="41"/>
      <c r="W31" s="43" t="str">
        <f t="shared" si="11"/>
        <v>-</v>
      </c>
      <c r="X31" s="43" t="str">
        <f t="shared" si="62"/>
        <v>-</v>
      </c>
      <c r="Y31" s="46" t="str">
        <f t="shared" si="63"/>
        <v>-</v>
      </c>
      <c r="Z31" s="43"/>
      <c r="AA31" s="47"/>
      <c r="AB31" s="48"/>
      <c r="AC31" s="48"/>
      <c r="AD31" s="47"/>
      <c r="AE31" s="33"/>
    </row>
    <row r="32" spans="1:31" ht="80.099999999999994" hidden="1" customHeight="1" x14ac:dyDescent="0.25">
      <c r="A32" s="50">
        <v>16</v>
      </c>
      <c r="B32" s="41"/>
      <c r="C32" s="41"/>
      <c r="D32" s="41"/>
      <c r="E32" s="41"/>
      <c r="F32" s="42"/>
      <c r="G32" s="42"/>
      <c r="H32" s="41"/>
      <c r="I32" s="40" t="str">
        <f t="shared" si="35"/>
        <v>0</v>
      </c>
      <c r="J32" s="41"/>
      <c r="K32" s="43" t="str">
        <f t="shared" si="59"/>
        <v>-</v>
      </c>
      <c r="L32" s="44">
        <f t="shared" si="2"/>
        <v>0</v>
      </c>
      <c r="M32" s="45">
        <f t="shared" si="60"/>
        <v>0</v>
      </c>
      <c r="N32" s="43">
        <f t="shared" si="4"/>
        <v>1</v>
      </c>
      <c r="O32" s="43" t="str">
        <f t="shared" si="5"/>
        <v>-</v>
      </c>
      <c r="P32" s="43" t="str">
        <f t="shared" si="6"/>
        <v>-</v>
      </c>
      <c r="Q32" s="46" t="str">
        <f t="shared" si="61"/>
        <v>-</v>
      </c>
      <c r="R32" s="46"/>
      <c r="S32" s="47"/>
      <c r="T32" s="41"/>
      <c r="U32" s="39" t="str">
        <f t="shared" si="10"/>
        <v>0</v>
      </c>
      <c r="V32" s="41"/>
      <c r="W32" s="43" t="str">
        <f t="shared" si="11"/>
        <v>-</v>
      </c>
      <c r="X32" s="43" t="str">
        <f t="shared" si="62"/>
        <v>-</v>
      </c>
      <c r="Y32" s="46" t="str">
        <f t="shared" si="63"/>
        <v>-</v>
      </c>
      <c r="Z32" s="43"/>
      <c r="AA32" s="47"/>
      <c r="AB32" s="48"/>
      <c r="AC32" s="48"/>
      <c r="AD32" s="47"/>
      <c r="AE32" s="33"/>
    </row>
    <row r="33" spans="1:31" ht="80.099999999999994" hidden="1" customHeight="1" x14ac:dyDescent="0.25">
      <c r="A33" s="50">
        <v>17</v>
      </c>
      <c r="B33" s="27"/>
      <c r="C33" s="27"/>
      <c r="D33" s="27"/>
      <c r="E33" s="27"/>
      <c r="F33" s="32"/>
      <c r="G33" s="32"/>
      <c r="H33" s="27"/>
      <c r="I33" s="28" t="str">
        <f t="shared" si="35"/>
        <v>0</v>
      </c>
      <c r="J33" s="27"/>
      <c r="K33" s="26" t="str">
        <f t="shared" si="59"/>
        <v>-</v>
      </c>
      <c r="L33" s="29">
        <f t="shared" si="2"/>
        <v>0</v>
      </c>
      <c r="M33" s="30">
        <f t="shared" si="60"/>
        <v>0</v>
      </c>
      <c r="N33" s="26">
        <f t="shared" si="4"/>
        <v>1</v>
      </c>
      <c r="O33" s="26" t="str">
        <f t="shared" si="5"/>
        <v>-</v>
      </c>
      <c r="P33" s="26" t="str">
        <f t="shared" si="6"/>
        <v>-</v>
      </c>
      <c r="Q33" s="31" t="str">
        <f t="shared" si="61"/>
        <v>-</v>
      </c>
      <c r="R33" s="31"/>
      <c r="S33" s="33"/>
      <c r="T33" s="27"/>
      <c r="U33" s="39" t="str">
        <f t="shared" si="10"/>
        <v>0</v>
      </c>
      <c r="V33" s="27"/>
      <c r="W33" s="26" t="str">
        <f t="shared" si="11"/>
        <v>-</v>
      </c>
      <c r="X33" s="26" t="str">
        <f t="shared" si="62"/>
        <v>-</v>
      </c>
      <c r="Y33" s="31" t="str">
        <f t="shared" si="63"/>
        <v>-</v>
      </c>
      <c r="Z33" s="26"/>
      <c r="AA33" s="33"/>
      <c r="AB33" s="38"/>
      <c r="AC33" s="38"/>
      <c r="AD33" s="33"/>
      <c r="AE33" s="33"/>
    </row>
    <row r="34" spans="1:31" ht="80.099999999999994" hidden="1" customHeight="1" x14ac:dyDescent="0.25">
      <c r="A34" s="50">
        <v>18</v>
      </c>
      <c r="B34" s="27"/>
      <c r="C34" s="27"/>
      <c r="D34" s="27"/>
      <c r="E34" s="27"/>
      <c r="F34" s="32"/>
      <c r="G34" s="32"/>
      <c r="H34" s="27"/>
      <c r="I34" s="28" t="str">
        <f t="shared" si="35"/>
        <v>0</v>
      </c>
      <c r="J34" s="27"/>
      <c r="K34" s="26" t="str">
        <f t="shared" si="59"/>
        <v>-</v>
      </c>
      <c r="L34" s="29">
        <f t="shared" si="2"/>
        <v>0</v>
      </c>
      <c r="M34" s="30">
        <f t="shared" si="60"/>
        <v>0</v>
      </c>
      <c r="N34" s="26">
        <f t="shared" si="4"/>
        <v>1</v>
      </c>
      <c r="O34" s="26" t="str">
        <f t="shared" si="5"/>
        <v>-</v>
      </c>
      <c r="P34" s="26" t="str">
        <f t="shared" si="6"/>
        <v>-</v>
      </c>
      <c r="Q34" s="31" t="str">
        <f t="shared" si="61"/>
        <v>-</v>
      </c>
      <c r="R34" s="31"/>
      <c r="S34" s="33"/>
      <c r="T34" s="27"/>
      <c r="U34" s="39" t="str">
        <f t="shared" si="10"/>
        <v>0</v>
      </c>
      <c r="V34" s="27"/>
      <c r="W34" s="26" t="str">
        <f t="shared" si="11"/>
        <v>-</v>
      </c>
      <c r="X34" s="26" t="str">
        <f t="shared" si="62"/>
        <v>-</v>
      </c>
      <c r="Y34" s="31" t="str">
        <f t="shared" si="63"/>
        <v>-</v>
      </c>
      <c r="Z34" s="26"/>
      <c r="AA34" s="33"/>
      <c r="AB34" s="38"/>
      <c r="AC34" s="38"/>
      <c r="AD34" s="33"/>
      <c r="AE34" s="33"/>
    </row>
    <row r="35" spans="1:31" ht="80.099999999999994" hidden="1" customHeight="1" x14ac:dyDescent="0.25">
      <c r="A35" s="50">
        <v>19</v>
      </c>
      <c r="B35" s="27"/>
      <c r="C35" s="27"/>
      <c r="D35" s="27"/>
      <c r="E35" s="27"/>
      <c r="F35" s="32"/>
      <c r="G35" s="32"/>
      <c r="H35" s="27"/>
      <c r="I35" s="28" t="str">
        <f t="shared" si="35"/>
        <v>0</v>
      </c>
      <c r="J35" s="27"/>
      <c r="K35" s="26" t="str">
        <f t="shared" ref="K35:K36" si="64">IF(J35=$J$1,$K$1,IF(J35=$J$2,$K$2,IF(J35=$J$3,$K$3,IF(J35=$J$4,$K$4,IF(J35=$J$5,$K$5,"-")))))</f>
        <v>-</v>
      </c>
      <c r="L35" s="29">
        <f t="shared" si="2"/>
        <v>0</v>
      </c>
      <c r="M35" s="30">
        <f t="shared" ref="M35:M36" si="65">+L35/$F$11</f>
        <v>0</v>
      </c>
      <c r="N35" s="26">
        <f t="shared" si="4"/>
        <v>1</v>
      </c>
      <c r="O35" s="26" t="str">
        <f t="shared" si="5"/>
        <v>-</v>
      </c>
      <c r="P35" s="26" t="str">
        <f t="shared" si="6"/>
        <v>-</v>
      </c>
      <c r="Q35" s="31" t="str">
        <f t="shared" si="61"/>
        <v>-</v>
      </c>
      <c r="R35" s="31"/>
      <c r="S35" s="33"/>
      <c r="T35" s="27"/>
      <c r="U35" s="39" t="str">
        <f t="shared" si="10"/>
        <v>0</v>
      </c>
      <c r="V35" s="27"/>
      <c r="W35" s="26" t="str">
        <f t="shared" si="11"/>
        <v>-</v>
      </c>
      <c r="X35" s="26" t="str">
        <f t="shared" si="62"/>
        <v>-</v>
      </c>
      <c r="Y35" s="31" t="str">
        <f t="shared" si="63"/>
        <v>-</v>
      </c>
      <c r="Z35" s="26"/>
      <c r="AA35" s="33"/>
      <c r="AB35" s="38"/>
      <c r="AC35" s="38"/>
      <c r="AD35" s="33"/>
      <c r="AE35" s="33"/>
    </row>
    <row r="36" spans="1:31" ht="80.099999999999994" hidden="1" customHeight="1" x14ac:dyDescent="0.25">
      <c r="A36" s="50">
        <v>20</v>
      </c>
      <c r="B36" s="27"/>
      <c r="C36" s="27"/>
      <c r="D36" s="27"/>
      <c r="E36" s="27"/>
      <c r="F36" s="32"/>
      <c r="G36" s="32"/>
      <c r="H36" s="27"/>
      <c r="I36" s="28" t="str">
        <f t="shared" si="35"/>
        <v>0</v>
      </c>
      <c r="J36" s="27"/>
      <c r="K36" s="26" t="str">
        <f t="shared" si="64"/>
        <v>-</v>
      </c>
      <c r="L36" s="29">
        <f t="shared" si="2"/>
        <v>0</v>
      </c>
      <c r="M36" s="30">
        <f t="shared" si="65"/>
        <v>0</v>
      </c>
      <c r="N36" s="26">
        <f t="shared" si="4"/>
        <v>1</v>
      </c>
      <c r="O36" s="26" t="str">
        <f t="shared" si="5"/>
        <v>-</v>
      </c>
      <c r="P36" s="26" t="str">
        <f t="shared" si="6"/>
        <v>-</v>
      </c>
      <c r="Q36" s="31" t="str">
        <f t="shared" si="61"/>
        <v>-</v>
      </c>
      <c r="R36" s="31"/>
      <c r="S36" s="33"/>
      <c r="T36" s="27"/>
      <c r="U36" s="39" t="str">
        <f t="shared" si="10"/>
        <v>0</v>
      </c>
      <c r="V36" s="27"/>
      <c r="W36" s="26" t="str">
        <f t="shared" si="11"/>
        <v>-</v>
      </c>
      <c r="X36" s="26" t="str">
        <f t="shared" si="62"/>
        <v>-</v>
      </c>
      <c r="Y36" s="31" t="str">
        <f t="shared" si="63"/>
        <v>-</v>
      </c>
      <c r="Z36" s="26"/>
      <c r="AA36" s="33"/>
      <c r="AB36" s="38"/>
      <c r="AC36" s="38"/>
      <c r="AD36" s="33"/>
      <c r="AE36" s="33"/>
    </row>
    <row r="37" spans="1:31" x14ac:dyDescent="0.25">
      <c r="A37" s="63"/>
    </row>
    <row r="38" spans="1:31" ht="21.75" customHeight="1" x14ac:dyDescent="0.25">
      <c r="A38" s="76"/>
      <c r="B38" s="77"/>
      <c r="C38" s="77"/>
      <c r="D38" s="77"/>
      <c r="E38" s="77"/>
      <c r="F38" s="77" t="s">
        <v>132</v>
      </c>
      <c r="G38" s="77"/>
      <c r="H38" s="77"/>
      <c r="I38" s="77"/>
      <c r="J38" s="77"/>
      <c r="K38" s="77"/>
      <c r="L38" s="77"/>
      <c r="M38" s="77"/>
      <c r="N38" s="77"/>
      <c r="O38" s="77"/>
      <c r="P38" s="77"/>
      <c r="Q38" s="77"/>
      <c r="R38" s="77"/>
      <c r="S38" s="77"/>
    </row>
    <row r="39" spans="1:31" ht="21.75" customHeight="1" x14ac:dyDescent="0.25">
      <c r="A39" s="76"/>
      <c r="B39" s="77"/>
      <c r="C39" s="77"/>
      <c r="D39" s="77"/>
      <c r="E39" s="77"/>
      <c r="F39" s="77" t="s">
        <v>191</v>
      </c>
      <c r="G39" s="77"/>
      <c r="H39" s="77"/>
      <c r="I39" s="77"/>
      <c r="J39" s="77"/>
      <c r="K39" s="77"/>
      <c r="L39" s="77"/>
      <c r="M39" s="77"/>
      <c r="N39" s="77"/>
      <c r="O39" s="77"/>
      <c r="P39" s="77"/>
      <c r="Q39" s="77"/>
      <c r="R39" s="77"/>
      <c r="S39" s="77"/>
    </row>
    <row r="40" spans="1:31" ht="21.75" customHeight="1" x14ac:dyDescent="0.25">
      <c r="A40" s="63"/>
      <c r="F40" s="77" t="s">
        <v>133</v>
      </c>
    </row>
    <row r="41" spans="1:31" x14ac:dyDescent="0.25">
      <c r="A41" s="63"/>
      <c r="F41" s="77"/>
    </row>
  </sheetData>
  <sheetProtection formatColumns="0" formatRows="0" deleteRows="0"/>
  <dataConsolidate/>
  <mergeCells count="21">
    <mergeCell ref="T14:Y14"/>
    <mergeCell ref="Z14:Z15"/>
    <mergeCell ref="AB14:AB15"/>
    <mergeCell ref="AC14:AC15"/>
    <mergeCell ref="AA14:AA15"/>
    <mergeCell ref="A11:E11"/>
    <mergeCell ref="Q14:Q15"/>
    <mergeCell ref="J14:O14"/>
    <mergeCell ref="G14:G15"/>
    <mergeCell ref="H14:H15"/>
    <mergeCell ref="P14:P15"/>
    <mergeCell ref="G11:AD11"/>
    <mergeCell ref="S14:S15"/>
    <mergeCell ref="A14:A15"/>
    <mergeCell ref="B14:B15"/>
    <mergeCell ref="C14:C15"/>
    <mergeCell ref="D14:D15"/>
    <mergeCell ref="E14:E15"/>
    <mergeCell ref="F14:F15"/>
    <mergeCell ref="R14:R15"/>
    <mergeCell ref="AD14:AE14"/>
  </mergeCells>
  <dataValidations count="7">
    <dataValidation type="list" allowBlank="1" showInputMessage="1" showErrorMessage="1" sqref="H16:H36 T16:T36" xr:uid="{00000000-0002-0000-0000-000000000000}">
      <formula1>Prob</formula1>
    </dataValidation>
    <dataValidation type="list" allowBlank="1" showInputMessage="1" showErrorMessage="1" sqref="B16:B36" xr:uid="{00000000-0002-0000-0000-000001000000}">
      <formula1>$A$1:$A$2</formula1>
    </dataValidation>
    <dataValidation type="list" allowBlank="1" showInputMessage="1" showErrorMessage="1" sqref="C16:C36" xr:uid="{00000000-0002-0000-0000-000002000000}">
      <formula1>$A$3:$A$4</formula1>
    </dataValidation>
    <dataValidation type="list" allowBlank="1" showInputMessage="1" showErrorMessage="1" sqref="D16:D36" xr:uid="{00000000-0002-0000-0000-000003000000}">
      <formula1>$D$1:$D$4</formula1>
    </dataValidation>
    <dataValidation type="list" allowBlank="1" showInputMessage="1" showErrorMessage="1" sqref="E16:E36" xr:uid="{00000000-0002-0000-0000-000004000000}">
      <formula1>$F$1:$F$8</formula1>
    </dataValidation>
    <dataValidation type="list" allowBlank="1" showInputMessage="1" showErrorMessage="1" sqref="J16:J36 V16:V36" xr:uid="{00000000-0002-0000-0000-000005000000}">
      <formula1>$J$1:$J$5</formula1>
    </dataValidation>
    <dataValidation type="list" allowBlank="1" showInputMessage="1" showErrorMessage="1" sqref="Z16:Z36" xr:uid="{00000000-0002-0000-0000-000006000000}">
      <formula1>$M$1:$M$2</formula1>
    </dataValidation>
  </dataValidations>
  <printOptions horizontalCentered="1" gridLines="1"/>
  <pageMargins left="0.11811023622047245" right="0.11811023622047245" top="0.15748031496062992" bottom="0.15748031496062992" header="0.31496062992125984" footer="0.31496062992125984"/>
  <pageSetup scale="65" fitToHeight="0" orientation="landscape" r:id="rId1"/>
  <headerFooter>
    <oddHeader xml:space="preserve">&amp;C&amp;P
</oddHeader>
  </headerFooter>
  <rowBreaks count="1" manualBreakCount="1">
    <brk id="20" max="30" man="1"/>
  </rowBreaks>
  <ignoredErrors>
    <ignoredError sqref="U16:U23 U25:U28" unlockedFormula="1"/>
  </ignoredError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X5"/>
  <sheetViews>
    <sheetView topLeftCell="D1" workbookViewId="0">
      <selection activeCell="J5" sqref="J5"/>
    </sheetView>
  </sheetViews>
  <sheetFormatPr baseColWidth="10" defaultColWidth="11.42578125" defaultRowHeight="15" x14ac:dyDescent="0.25"/>
  <sheetData>
    <row r="1" spans="1:24" ht="15.75" thickBot="1" x14ac:dyDescent="0.3"/>
    <row r="2" spans="1:24" ht="25.5" customHeight="1" thickBot="1" x14ac:dyDescent="0.3">
      <c r="A2" s="98" t="s">
        <v>134</v>
      </c>
      <c r="B2" s="101" t="s">
        <v>36</v>
      </c>
      <c r="C2" s="101" t="s">
        <v>135</v>
      </c>
      <c r="D2" s="101" t="s">
        <v>38</v>
      </c>
      <c r="E2" s="101" t="s">
        <v>39</v>
      </c>
      <c r="F2" s="98" t="s">
        <v>136</v>
      </c>
      <c r="G2" s="98" t="s">
        <v>137</v>
      </c>
      <c r="H2" s="101" t="s">
        <v>42</v>
      </c>
      <c r="I2" s="101" t="s">
        <v>43</v>
      </c>
      <c r="J2" s="101" t="s">
        <v>44</v>
      </c>
      <c r="K2" s="101" t="s">
        <v>45</v>
      </c>
      <c r="L2" s="104" t="s">
        <v>138</v>
      </c>
      <c r="M2" s="107" t="s">
        <v>139</v>
      </c>
      <c r="N2" s="110" t="s">
        <v>48</v>
      </c>
      <c r="O2" s="111"/>
      <c r="P2" s="111"/>
      <c r="Q2" s="112"/>
      <c r="R2" s="104" t="s">
        <v>49</v>
      </c>
      <c r="S2" s="104" t="s">
        <v>140</v>
      </c>
      <c r="T2" s="104" t="s">
        <v>141</v>
      </c>
      <c r="U2" s="104" t="s">
        <v>142</v>
      </c>
      <c r="V2" s="110" t="s">
        <v>143</v>
      </c>
      <c r="W2" s="112"/>
      <c r="X2" s="34"/>
    </row>
    <row r="3" spans="1:24" ht="18" customHeight="1" x14ac:dyDescent="0.25">
      <c r="A3" s="99"/>
      <c r="B3" s="102"/>
      <c r="C3" s="102"/>
      <c r="D3" s="102"/>
      <c r="E3" s="102"/>
      <c r="F3" s="99"/>
      <c r="G3" s="99"/>
      <c r="H3" s="102"/>
      <c r="I3" s="102"/>
      <c r="J3" s="102"/>
      <c r="K3" s="102"/>
      <c r="L3" s="105"/>
      <c r="M3" s="108"/>
      <c r="N3" s="104" t="s">
        <v>42</v>
      </c>
      <c r="O3" s="104" t="s">
        <v>43</v>
      </c>
      <c r="P3" s="104" t="s">
        <v>144</v>
      </c>
      <c r="Q3" s="104" t="s">
        <v>45</v>
      </c>
      <c r="R3" s="105"/>
      <c r="S3" s="105"/>
      <c r="T3" s="105"/>
      <c r="U3" s="105"/>
      <c r="V3" s="104" t="s">
        <v>145</v>
      </c>
      <c r="W3" s="104" t="s">
        <v>146</v>
      </c>
      <c r="X3" s="34"/>
    </row>
    <row r="4" spans="1:24" ht="15.75" thickBot="1" x14ac:dyDescent="0.3">
      <c r="A4" s="100"/>
      <c r="B4" s="103"/>
      <c r="C4" s="103"/>
      <c r="D4" s="103"/>
      <c r="E4" s="103"/>
      <c r="F4" s="100"/>
      <c r="G4" s="100"/>
      <c r="H4" s="103"/>
      <c r="I4" s="103"/>
      <c r="J4" s="103"/>
      <c r="K4" s="103"/>
      <c r="L4" s="106"/>
      <c r="M4" s="109"/>
      <c r="N4" s="106"/>
      <c r="O4" s="106"/>
      <c r="P4" s="106"/>
      <c r="Q4" s="106"/>
      <c r="R4" s="106"/>
      <c r="S4" s="106"/>
      <c r="T4" s="106"/>
      <c r="U4" s="106"/>
      <c r="V4" s="106"/>
      <c r="W4" s="106"/>
      <c r="X4" s="34"/>
    </row>
    <row r="5" spans="1:24" ht="93" thickBot="1" x14ac:dyDescent="0.3">
      <c r="A5" s="35" t="s">
        <v>147</v>
      </c>
      <c r="B5" s="36" t="s">
        <v>148</v>
      </c>
      <c r="C5" s="36" t="s">
        <v>149</v>
      </c>
      <c r="D5" s="36" t="s">
        <v>150</v>
      </c>
      <c r="E5" s="36" t="s">
        <v>151</v>
      </c>
      <c r="F5" s="37" t="s">
        <v>152</v>
      </c>
      <c r="G5" s="37" t="s">
        <v>153</v>
      </c>
      <c r="H5" s="36" t="s">
        <v>154</v>
      </c>
      <c r="I5" s="36" t="s">
        <v>154</v>
      </c>
      <c r="J5" s="36" t="s">
        <v>155</v>
      </c>
      <c r="K5" s="36" t="s">
        <v>156</v>
      </c>
      <c r="L5" s="36" t="s">
        <v>157</v>
      </c>
      <c r="M5" s="37" t="s">
        <v>158</v>
      </c>
      <c r="N5" s="36" t="s">
        <v>154</v>
      </c>
      <c r="O5" s="36" t="s">
        <v>154</v>
      </c>
      <c r="P5" s="36" t="s">
        <v>155</v>
      </c>
      <c r="Q5" s="36" t="s">
        <v>156</v>
      </c>
      <c r="R5" s="36" t="s">
        <v>159</v>
      </c>
      <c r="S5" s="36" t="s">
        <v>157</v>
      </c>
      <c r="T5" s="37" t="s">
        <v>160</v>
      </c>
      <c r="U5" s="37" t="s">
        <v>160</v>
      </c>
      <c r="V5" s="37" t="s">
        <v>161</v>
      </c>
      <c r="W5" s="37" t="s">
        <v>162</v>
      </c>
      <c r="X5" s="34"/>
    </row>
  </sheetData>
  <mergeCells count="25">
    <mergeCell ref="V3:V4"/>
    <mergeCell ref="W3:W4"/>
    <mergeCell ref="N2:Q2"/>
    <mergeCell ref="R2:R4"/>
    <mergeCell ref="S2:S4"/>
    <mergeCell ref="T2:T4"/>
    <mergeCell ref="U2:U4"/>
    <mergeCell ref="V2:W2"/>
    <mergeCell ref="P3:P4"/>
    <mergeCell ref="Q3:Q4"/>
    <mergeCell ref="K2:K4"/>
    <mergeCell ref="L2:L4"/>
    <mergeCell ref="M2:M4"/>
    <mergeCell ref="N3:N4"/>
    <mergeCell ref="O3:O4"/>
    <mergeCell ref="F2:F4"/>
    <mergeCell ref="G2:G4"/>
    <mergeCell ref="H2:H4"/>
    <mergeCell ref="I2:I4"/>
    <mergeCell ref="J2:J4"/>
    <mergeCell ref="A2:A4"/>
    <mergeCell ref="B2:B4"/>
    <mergeCell ref="C2:C4"/>
    <mergeCell ref="D2:D4"/>
    <mergeCell ref="E2:E4"/>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U19"/>
  <sheetViews>
    <sheetView topLeftCell="A13" workbookViewId="0">
      <selection activeCell="L15" sqref="L15"/>
    </sheetView>
  </sheetViews>
  <sheetFormatPr baseColWidth="10" defaultColWidth="11.42578125" defaultRowHeight="16.5" x14ac:dyDescent="0.3"/>
  <cols>
    <col min="1" max="2" width="3.85546875" style="8" customWidth="1"/>
    <col min="3" max="3" width="3.42578125" style="8" customWidth="1"/>
    <col min="4" max="5" width="3.85546875" style="8" customWidth="1"/>
    <col min="6" max="6" width="19" style="8" customWidth="1"/>
    <col min="7" max="7" width="29.7109375" style="8" customWidth="1"/>
    <col min="8" max="8" width="10.85546875" style="8" customWidth="1"/>
    <col min="9" max="9" width="4.85546875" style="8" customWidth="1"/>
    <col min="10" max="10" width="10.85546875" style="8" customWidth="1"/>
    <col min="11" max="11" width="5.42578125" style="8" customWidth="1"/>
    <col min="12" max="12" width="20.42578125" style="8" customWidth="1"/>
    <col min="13" max="13" width="5.85546875" style="8" hidden="1" customWidth="1"/>
    <col min="14" max="14" width="4.140625" style="8" customWidth="1"/>
    <col min="15" max="15" width="4.28515625" style="8" customWidth="1"/>
    <col min="16" max="16" width="3.85546875" style="8" customWidth="1"/>
    <col min="17" max="17" width="7.28515625" style="8" customWidth="1"/>
    <col min="18" max="18" width="5.28515625" style="9" customWidth="1"/>
    <col min="19" max="19" width="30.42578125" style="8" customWidth="1"/>
    <col min="20" max="20" width="26.42578125" style="8" customWidth="1"/>
    <col min="21" max="21" width="15" style="8" customWidth="1"/>
    <col min="22" max="16384" width="11.42578125" style="8"/>
  </cols>
  <sheetData>
    <row r="1" spans="1:21" x14ac:dyDescent="0.3">
      <c r="A1" s="6" t="s">
        <v>0</v>
      </c>
      <c r="B1" s="6"/>
      <c r="C1" s="6"/>
      <c r="D1" s="6" t="s">
        <v>1</v>
      </c>
      <c r="E1" s="6"/>
      <c r="F1" s="6" t="s">
        <v>2</v>
      </c>
      <c r="G1" s="6" t="s">
        <v>3</v>
      </c>
      <c r="H1" s="6" t="s">
        <v>4</v>
      </c>
      <c r="I1" s="6"/>
      <c r="J1" s="6" t="s">
        <v>5</v>
      </c>
      <c r="K1" s="6">
        <v>5</v>
      </c>
      <c r="L1" s="6" t="s">
        <v>6</v>
      </c>
      <c r="M1" s="6"/>
      <c r="N1" s="6"/>
      <c r="O1" s="6"/>
      <c r="P1" s="6"/>
      <c r="Q1" s="6"/>
      <c r="R1" s="7"/>
      <c r="S1" s="6"/>
    </row>
    <row r="2" spans="1:21" x14ac:dyDescent="0.3">
      <c r="A2" s="6" t="s">
        <v>8</v>
      </c>
      <c r="B2" s="6"/>
      <c r="C2" s="6"/>
      <c r="D2" s="6" t="s">
        <v>9</v>
      </c>
      <c r="E2" s="6"/>
      <c r="F2" s="6" t="s">
        <v>10</v>
      </c>
      <c r="G2" s="6" t="s">
        <v>11</v>
      </c>
      <c r="H2" s="6" t="s">
        <v>12</v>
      </c>
      <c r="I2" s="6"/>
      <c r="J2" s="6" t="s">
        <v>13</v>
      </c>
      <c r="K2" s="6">
        <v>4</v>
      </c>
      <c r="L2" s="6" t="s">
        <v>14</v>
      </c>
      <c r="M2" s="6"/>
      <c r="N2" s="6"/>
      <c r="O2" s="6"/>
      <c r="P2" s="6"/>
      <c r="Q2" s="6"/>
      <c r="R2" s="7"/>
      <c r="S2" s="6"/>
    </row>
    <row r="3" spans="1:21" x14ac:dyDescent="0.3">
      <c r="A3" s="6" t="s">
        <v>16</v>
      </c>
      <c r="B3" s="6"/>
      <c r="C3" s="6"/>
      <c r="D3" s="6" t="s">
        <v>17</v>
      </c>
      <c r="E3" s="6"/>
      <c r="F3" s="6" t="s">
        <v>18</v>
      </c>
      <c r="G3" s="6" t="s">
        <v>19</v>
      </c>
      <c r="H3" s="6" t="s">
        <v>20</v>
      </c>
      <c r="I3" s="6"/>
      <c r="J3" s="6" t="s">
        <v>21</v>
      </c>
      <c r="K3" s="6">
        <v>3</v>
      </c>
      <c r="L3" s="6" t="s">
        <v>22</v>
      </c>
      <c r="M3" s="6"/>
      <c r="N3" s="6"/>
      <c r="O3" s="6"/>
      <c r="P3" s="6"/>
      <c r="Q3" s="6"/>
      <c r="R3" s="7"/>
      <c r="S3" s="6"/>
    </row>
    <row r="4" spans="1:21" x14ac:dyDescent="0.3">
      <c r="A4" s="6" t="s">
        <v>23</v>
      </c>
      <c r="B4" s="6"/>
      <c r="C4" s="6"/>
      <c r="D4" s="6" t="s">
        <v>24</v>
      </c>
      <c r="E4" s="6"/>
      <c r="F4" s="6" t="s">
        <v>25</v>
      </c>
      <c r="G4" s="6" t="s">
        <v>26</v>
      </c>
      <c r="H4" s="6" t="s">
        <v>27</v>
      </c>
      <c r="I4" s="6"/>
      <c r="J4" s="6" t="s">
        <v>28</v>
      </c>
      <c r="K4" s="6">
        <v>2</v>
      </c>
      <c r="L4" s="6"/>
      <c r="M4" s="6"/>
      <c r="N4" s="6"/>
      <c r="O4" s="6"/>
      <c r="P4" s="6"/>
      <c r="Q4" s="6"/>
      <c r="R4" s="7"/>
      <c r="S4" s="6"/>
    </row>
    <row r="5" spans="1:21" x14ac:dyDescent="0.3">
      <c r="A5" s="6"/>
      <c r="B5" s="6"/>
      <c r="C5" s="6"/>
      <c r="D5" s="6"/>
      <c r="E5" s="6"/>
      <c r="F5" s="6" t="s">
        <v>29</v>
      </c>
      <c r="G5" s="6" t="s">
        <v>30</v>
      </c>
      <c r="H5" s="6"/>
      <c r="I5" s="6"/>
      <c r="J5" s="6" t="s">
        <v>31</v>
      </c>
      <c r="K5" s="6">
        <v>1</v>
      </c>
      <c r="L5" s="6"/>
      <c r="M5" s="6"/>
      <c r="N5" s="6"/>
      <c r="O5" s="6"/>
      <c r="P5" s="6"/>
      <c r="Q5" s="6"/>
      <c r="R5" s="7"/>
      <c r="S5" s="6"/>
    </row>
    <row r="6" spans="1:21" x14ac:dyDescent="0.3">
      <c r="A6" s="6"/>
      <c r="B6" s="6"/>
      <c r="C6" s="6"/>
      <c r="D6" s="6"/>
      <c r="E6" s="6"/>
      <c r="F6" s="6" t="s">
        <v>32</v>
      </c>
      <c r="G6" s="6"/>
      <c r="H6" s="6"/>
      <c r="I6" s="6"/>
      <c r="J6" s="6"/>
      <c r="K6" s="6"/>
      <c r="L6" s="6"/>
      <c r="M6" s="6"/>
      <c r="N6" s="6"/>
      <c r="O6" s="6"/>
      <c r="P6" s="6"/>
      <c r="Q6" s="6"/>
      <c r="R6" s="7"/>
      <c r="S6" s="6"/>
    </row>
    <row r="7" spans="1:21" x14ac:dyDescent="0.3">
      <c r="A7" s="6"/>
      <c r="B7" s="6"/>
      <c r="C7" s="6"/>
      <c r="D7" s="6"/>
      <c r="E7" s="6"/>
      <c r="F7" s="6" t="s">
        <v>33</v>
      </c>
      <c r="G7" s="6"/>
      <c r="H7" s="6"/>
      <c r="I7" s="6"/>
      <c r="J7" s="6"/>
      <c r="K7" s="6"/>
      <c r="L7" s="6"/>
      <c r="M7" s="6"/>
      <c r="N7" s="6"/>
      <c r="O7" s="6"/>
      <c r="P7" s="6"/>
      <c r="Q7" s="6"/>
      <c r="R7" s="7"/>
      <c r="S7" s="6"/>
    </row>
    <row r="8" spans="1:21" x14ac:dyDescent="0.3">
      <c r="A8" s="6"/>
      <c r="B8" s="6"/>
      <c r="C8" s="6"/>
      <c r="D8" s="6"/>
      <c r="E8" s="6"/>
      <c r="F8" s="6" t="s">
        <v>34</v>
      </c>
      <c r="G8" s="6"/>
      <c r="H8" s="6"/>
      <c r="I8" s="6"/>
      <c r="J8" s="6"/>
      <c r="K8" s="6"/>
      <c r="L8" s="6"/>
      <c r="M8" s="6"/>
      <c r="N8" s="6"/>
      <c r="O8" s="6"/>
      <c r="P8" s="6"/>
      <c r="Q8" s="6"/>
      <c r="R8" s="7"/>
      <c r="S8" s="6"/>
    </row>
    <row r="9" spans="1:21" x14ac:dyDescent="0.3">
      <c r="A9" s="6"/>
      <c r="B9" s="6"/>
      <c r="C9" s="6"/>
      <c r="D9" s="6"/>
      <c r="E9" s="6"/>
      <c r="F9" s="6"/>
      <c r="L9" s="13"/>
    </row>
    <row r="10" spans="1:21" x14ac:dyDescent="0.3">
      <c r="A10" s="6"/>
      <c r="B10" s="6"/>
      <c r="C10" s="6"/>
      <c r="D10" s="6"/>
      <c r="E10" s="6"/>
      <c r="F10" s="6"/>
      <c r="L10" s="14"/>
    </row>
    <row r="11" spans="1:21" s="10" customFormat="1" ht="12" customHeight="1" x14ac:dyDescent="0.2">
      <c r="A11" s="115" t="s">
        <v>163</v>
      </c>
      <c r="B11" s="115"/>
      <c r="C11" s="115"/>
      <c r="D11" s="115"/>
      <c r="E11" s="115"/>
      <c r="F11" s="12">
        <v>500925333</v>
      </c>
      <c r="R11" s="11"/>
    </row>
    <row r="12" spans="1:21" ht="41.25" customHeight="1" x14ac:dyDescent="0.3">
      <c r="A12" s="113" t="s">
        <v>35</v>
      </c>
      <c r="B12" s="113" t="s">
        <v>36</v>
      </c>
      <c r="C12" s="113" t="s">
        <v>37</v>
      </c>
      <c r="D12" s="113" t="s">
        <v>38</v>
      </c>
      <c r="E12" s="113" t="s">
        <v>39</v>
      </c>
      <c r="F12" s="114" t="s">
        <v>136</v>
      </c>
      <c r="G12" s="114" t="s">
        <v>41</v>
      </c>
      <c r="H12" s="114" t="s">
        <v>42</v>
      </c>
      <c r="I12" s="17"/>
      <c r="J12" s="114" t="s">
        <v>43</v>
      </c>
      <c r="K12" s="114"/>
      <c r="L12" s="114"/>
      <c r="M12" s="114"/>
      <c r="N12" s="114"/>
      <c r="O12" s="114"/>
      <c r="P12" s="113" t="s">
        <v>44</v>
      </c>
      <c r="Q12" s="113" t="s">
        <v>45</v>
      </c>
      <c r="R12" s="113" t="s">
        <v>46</v>
      </c>
      <c r="S12" s="114" t="s">
        <v>47</v>
      </c>
      <c r="T12" s="114" t="s">
        <v>53</v>
      </c>
      <c r="U12" s="114"/>
    </row>
    <row r="13" spans="1:21" ht="55.5" customHeight="1" x14ac:dyDescent="0.3">
      <c r="A13" s="113"/>
      <c r="B13" s="113"/>
      <c r="C13" s="113"/>
      <c r="D13" s="113"/>
      <c r="E13" s="113"/>
      <c r="F13" s="114"/>
      <c r="G13" s="114"/>
      <c r="H13" s="114"/>
      <c r="I13" s="17"/>
      <c r="J13" s="17" t="s">
        <v>54</v>
      </c>
      <c r="K13" s="17"/>
      <c r="L13" s="17" t="s">
        <v>55</v>
      </c>
      <c r="M13" s="17"/>
      <c r="N13" s="17"/>
      <c r="O13" s="16" t="s">
        <v>56</v>
      </c>
      <c r="P13" s="113"/>
      <c r="Q13" s="113"/>
      <c r="R13" s="113"/>
      <c r="S13" s="114"/>
      <c r="T13" s="17" t="s">
        <v>57</v>
      </c>
      <c r="U13" s="17" t="s">
        <v>58</v>
      </c>
    </row>
    <row r="14" spans="1:21" ht="80.25" x14ac:dyDescent="0.3">
      <c r="A14" s="2">
        <v>1</v>
      </c>
      <c r="B14" s="5" t="s">
        <v>0</v>
      </c>
      <c r="C14" s="5" t="s">
        <v>16</v>
      </c>
      <c r="D14" s="5" t="s">
        <v>17</v>
      </c>
      <c r="E14" s="5" t="s">
        <v>34</v>
      </c>
      <c r="F14" s="2" t="s">
        <v>164</v>
      </c>
      <c r="G14" s="2" t="s">
        <v>165</v>
      </c>
      <c r="H14" s="2" t="s">
        <v>3</v>
      </c>
      <c r="I14" s="2">
        <f>IF(H14=$G$1,$K$1,IF(H14=$G$2,$K$2,IF(H14=$G$3,$K$3,IF(H14=$G$4,$K$4,IF(H14=$G$5,$K$5,"0")))))</f>
        <v>5</v>
      </c>
      <c r="J14" s="2" t="s">
        <v>5</v>
      </c>
      <c r="K14" s="2">
        <f t="shared" ref="K14:K19" si="0">IF(J14=$J$1,$K$1,IF(J14=$J$2,$K$2,IF(J14=$J$3,$K$3,IF(J14=$J$4,$K$4,IF(J14=$J$5,$K$5,"-")))))</f>
        <v>5</v>
      </c>
      <c r="L14" s="4">
        <f>compes($F$11,E14,H14,J14)</f>
        <v>242390266.30000001</v>
      </c>
      <c r="M14" s="15">
        <f t="shared" ref="M14:M19" si="1">+L14/$F$11</f>
        <v>0.48388502303995079</v>
      </c>
      <c r="N14" s="2">
        <f t="shared" ref="N14:N19" si="2">IF(L14&lt;&gt;"",IF((L14/$F$11)*100&gt;30,$K$1,IF((L14/$F$11)*100&gt;15,$K$2,IF((L14/$F$11)*100&gt;5,$K$3,IF((L14/$F$11)*100&gt;=1,$K$4,$K$5)))),"0")</f>
        <v>5</v>
      </c>
      <c r="O14" s="2">
        <f t="shared" ref="O14:O19" si="3">IF(K14&gt;N14,K14,N14)</f>
        <v>5</v>
      </c>
      <c r="P14" s="1">
        <f t="shared" ref="P14:P19" si="4">+O14+I14</f>
        <v>10</v>
      </c>
      <c r="Q14" s="1" t="str">
        <f>IF(P14=0,"-",IF(P14&gt;=8,"Extremo",IF(P14&gt;=6,"Alto",IF(P14=5,"Medio",IF(P14&lt;5,"Bajo")))))</f>
        <v>Extremo</v>
      </c>
      <c r="R14" s="5" t="s">
        <v>14</v>
      </c>
      <c r="S14" s="2" t="s">
        <v>166</v>
      </c>
      <c r="T14" s="2" t="s">
        <v>167</v>
      </c>
      <c r="U14" s="2" t="s">
        <v>168</v>
      </c>
    </row>
    <row r="15" spans="1:21" ht="80.25" x14ac:dyDescent="0.3">
      <c r="A15" s="2">
        <v>2</v>
      </c>
      <c r="B15" s="5" t="s">
        <v>0</v>
      </c>
      <c r="C15" s="5" t="s">
        <v>16</v>
      </c>
      <c r="D15" s="5" t="s">
        <v>17</v>
      </c>
      <c r="E15" s="5" t="s">
        <v>18</v>
      </c>
      <c r="F15" s="2" t="s">
        <v>169</v>
      </c>
      <c r="G15" s="2" t="s">
        <v>170</v>
      </c>
      <c r="H15" s="2" t="s">
        <v>19</v>
      </c>
      <c r="I15" s="2">
        <f t="shared" ref="I15:I19" si="5">IF(H15=$G$1,$K$1,IF(H15=$G$2,$K$2,IF(H15=$G$3,$K$3,IF(H15=$G$4,$K$4,IF(H15=$G$5,$K$5,"0")))))</f>
        <v>3</v>
      </c>
      <c r="J15" s="2" t="s">
        <v>21</v>
      </c>
      <c r="K15" s="2">
        <f t="shared" si="0"/>
        <v>3</v>
      </c>
      <c r="L15" s="4">
        <f t="shared" ref="L15:L19" si="6">compes($F$11,E15,H15,J15)</f>
        <v>13343622.1</v>
      </c>
      <c r="M15" s="15">
        <f t="shared" si="1"/>
        <v>2.6637946258549476E-2</v>
      </c>
      <c r="N15" s="2">
        <f t="shared" si="2"/>
        <v>2</v>
      </c>
      <c r="O15" s="2">
        <f t="shared" si="3"/>
        <v>3</v>
      </c>
      <c r="P15" s="1">
        <f t="shared" si="4"/>
        <v>6</v>
      </c>
      <c r="Q15" s="1" t="str">
        <f t="shared" ref="Q15:Q19" si="7">IF(P15=0,"-",IF(P15&gt;=8,"Extremo",IF(P15&gt;=6,"Alto",IF(P15=5,"Medio",IF(P15&lt;5,"Bajo")))))</f>
        <v>Alto</v>
      </c>
      <c r="R15" s="5" t="s">
        <v>14</v>
      </c>
      <c r="S15" s="2" t="s">
        <v>171</v>
      </c>
      <c r="T15" s="2" t="s">
        <v>167</v>
      </c>
      <c r="U15" s="2" t="s">
        <v>168</v>
      </c>
    </row>
    <row r="16" spans="1:21" ht="96" customHeight="1" x14ac:dyDescent="0.3">
      <c r="A16" s="2">
        <v>3</v>
      </c>
      <c r="B16" s="5" t="s">
        <v>0</v>
      </c>
      <c r="C16" s="5" t="s">
        <v>16</v>
      </c>
      <c r="D16" s="5" t="s">
        <v>24</v>
      </c>
      <c r="E16" s="5" t="s">
        <v>18</v>
      </c>
      <c r="F16" s="2" t="s">
        <v>172</v>
      </c>
      <c r="G16" s="2" t="s">
        <v>173</v>
      </c>
      <c r="H16" s="2" t="s">
        <v>19</v>
      </c>
      <c r="I16" s="2">
        <f t="shared" si="5"/>
        <v>3</v>
      </c>
      <c r="J16" s="2" t="s">
        <v>28</v>
      </c>
      <c r="K16" s="2">
        <f t="shared" si="0"/>
        <v>2</v>
      </c>
      <c r="L16" s="4">
        <f t="shared" si="6"/>
        <v>13343622.1</v>
      </c>
      <c r="M16" s="15">
        <f t="shared" si="1"/>
        <v>2.6637946258549476E-2</v>
      </c>
      <c r="N16" s="2">
        <f t="shared" si="2"/>
        <v>2</v>
      </c>
      <c r="O16" s="2">
        <f t="shared" si="3"/>
        <v>2</v>
      </c>
      <c r="P16" s="1">
        <f t="shared" si="4"/>
        <v>5</v>
      </c>
      <c r="Q16" s="1" t="str">
        <f t="shared" si="7"/>
        <v>Medio</v>
      </c>
      <c r="R16" s="5" t="s">
        <v>14</v>
      </c>
      <c r="S16" s="2" t="s">
        <v>174</v>
      </c>
      <c r="T16" s="2" t="s">
        <v>175</v>
      </c>
      <c r="U16" s="2" t="s">
        <v>176</v>
      </c>
    </row>
    <row r="17" spans="1:21" ht="114.75" x14ac:dyDescent="0.3">
      <c r="A17" s="2">
        <v>4</v>
      </c>
      <c r="B17" s="5" t="s">
        <v>8</v>
      </c>
      <c r="C17" s="5" t="s">
        <v>23</v>
      </c>
      <c r="D17" s="5" t="s">
        <v>24</v>
      </c>
      <c r="E17" s="5" t="s">
        <v>2</v>
      </c>
      <c r="F17" s="3" t="s">
        <v>177</v>
      </c>
      <c r="G17" s="3" t="s">
        <v>178</v>
      </c>
      <c r="H17" s="2" t="s">
        <v>26</v>
      </c>
      <c r="I17" s="2">
        <f t="shared" si="5"/>
        <v>2</v>
      </c>
      <c r="J17" s="2" t="s">
        <v>13</v>
      </c>
      <c r="K17" s="2">
        <f t="shared" si="0"/>
        <v>4</v>
      </c>
      <c r="L17" s="4">
        <f t="shared" si="6"/>
        <v>31277627.870000001</v>
      </c>
      <c r="M17" s="15">
        <f t="shared" si="1"/>
        <v>6.243970070884796E-2</v>
      </c>
      <c r="N17" s="2">
        <f t="shared" si="2"/>
        <v>3</v>
      </c>
      <c r="O17" s="2">
        <f t="shared" si="3"/>
        <v>4</v>
      </c>
      <c r="P17" s="1">
        <f t="shared" si="4"/>
        <v>6</v>
      </c>
      <c r="Q17" s="1" t="str">
        <f t="shared" si="7"/>
        <v>Alto</v>
      </c>
      <c r="R17" s="5" t="s">
        <v>22</v>
      </c>
      <c r="S17" s="2" t="s">
        <v>179</v>
      </c>
      <c r="T17" s="3" t="s">
        <v>180</v>
      </c>
      <c r="U17" s="3" t="s">
        <v>176</v>
      </c>
    </row>
    <row r="18" spans="1:21" ht="106.5" customHeight="1" x14ac:dyDescent="0.3">
      <c r="A18" s="2">
        <v>5</v>
      </c>
      <c r="B18" s="5" t="s">
        <v>8</v>
      </c>
      <c r="C18" s="5" t="s">
        <v>23</v>
      </c>
      <c r="D18" s="5" t="s">
        <v>24</v>
      </c>
      <c r="E18" s="5" t="s">
        <v>10</v>
      </c>
      <c r="F18" s="2" t="s">
        <v>181</v>
      </c>
      <c r="G18" s="2" t="s">
        <v>182</v>
      </c>
      <c r="H18" s="2" t="s">
        <v>19</v>
      </c>
      <c r="I18" s="2">
        <f t="shared" si="5"/>
        <v>3</v>
      </c>
      <c r="J18" s="2" t="s">
        <v>21</v>
      </c>
      <c r="K18" s="2">
        <f t="shared" si="0"/>
        <v>3</v>
      </c>
      <c r="L18" s="4">
        <f t="shared" si="6"/>
        <v>13343622.1</v>
      </c>
      <c r="M18" s="15">
        <f t="shared" si="1"/>
        <v>2.6637946258549476E-2</v>
      </c>
      <c r="N18" s="2">
        <f t="shared" si="2"/>
        <v>2</v>
      </c>
      <c r="O18" s="2">
        <f t="shared" si="3"/>
        <v>3</v>
      </c>
      <c r="P18" s="1">
        <f t="shared" si="4"/>
        <v>6</v>
      </c>
      <c r="Q18" s="1" t="str">
        <f t="shared" si="7"/>
        <v>Alto</v>
      </c>
      <c r="R18" s="5" t="s">
        <v>22</v>
      </c>
      <c r="S18" s="2" t="s">
        <v>183</v>
      </c>
      <c r="T18" s="2" t="s">
        <v>184</v>
      </c>
      <c r="U18" s="2" t="s">
        <v>185</v>
      </c>
    </row>
    <row r="19" spans="1:21" ht="108" customHeight="1" x14ac:dyDescent="0.3">
      <c r="A19" s="2">
        <v>6</v>
      </c>
      <c r="B19" s="5" t="s">
        <v>8</v>
      </c>
      <c r="C19" s="5" t="s">
        <v>23</v>
      </c>
      <c r="D19" s="5" t="s">
        <v>24</v>
      </c>
      <c r="E19" s="5" t="s">
        <v>32</v>
      </c>
      <c r="F19" s="2" t="s">
        <v>186</v>
      </c>
      <c r="G19" s="2" t="s">
        <v>187</v>
      </c>
      <c r="H19" s="2" t="s">
        <v>19</v>
      </c>
      <c r="I19" s="2">
        <f t="shared" si="5"/>
        <v>3</v>
      </c>
      <c r="J19" s="2" t="s">
        <v>28</v>
      </c>
      <c r="K19" s="2">
        <f t="shared" si="0"/>
        <v>2</v>
      </c>
      <c r="L19" s="4">
        <f t="shared" si="6"/>
        <v>13343622.1</v>
      </c>
      <c r="M19" s="15">
        <f t="shared" si="1"/>
        <v>2.6637946258549476E-2</v>
      </c>
      <c r="N19" s="2">
        <f t="shared" si="2"/>
        <v>2</v>
      </c>
      <c r="O19" s="2">
        <f t="shared" si="3"/>
        <v>2</v>
      </c>
      <c r="P19" s="1">
        <f t="shared" si="4"/>
        <v>5</v>
      </c>
      <c r="Q19" s="1" t="str">
        <f t="shared" si="7"/>
        <v>Medio</v>
      </c>
      <c r="R19" s="5" t="s">
        <v>22</v>
      </c>
      <c r="S19" s="2" t="s">
        <v>188</v>
      </c>
      <c r="T19" s="2" t="s">
        <v>189</v>
      </c>
      <c r="U19" s="2" t="s">
        <v>190</v>
      </c>
    </row>
  </sheetData>
  <mergeCells count="15">
    <mergeCell ref="A11:E11"/>
    <mergeCell ref="A12:A13"/>
    <mergeCell ref="B12:B13"/>
    <mergeCell ref="C12:C13"/>
    <mergeCell ref="D12:D13"/>
    <mergeCell ref="E12:E13"/>
    <mergeCell ref="R12:R13"/>
    <mergeCell ref="S12:S13"/>
    <mergeCell ref="T12:U12"/>
    <mergeCell ref="F12:F13"/>
    <mergeCell ref="G12:G13"/>
    <mergeCell ref="H12:H13"/>
    <mergeCell ref="J12:O12"/>
    <mergeCell ref="P12:P13"/>
    <mergeCell ref="Q12:Q13"/>
  </mergeCells>
  <dataValidations count="7">
    <dataValidation type="list" allowBlank="1" showInputMessage="1" showErrorMessage="1" sqref="R14:R19" xr:uid="{00000000-0002-0000-0200-000000000000}">
      <formula1>$L$1:$L$3</formula1>
    </dataValidation>
    <dataValidation type="list" allowBlank="1" showInputMessage="1" showErrorMessage="1" sqref="J14:J19" xr:uid="{00000000-0002-0000-0200-000001000000}">
      <formula1>$J$1:$J$5</formula1>
    </dataValidation>
    <dataValidation type="list" allowBlank="1" showInputMessage="1" showErrorMessage="1" sqref="E14:E19" xr:uid="{00000000-0002-0000-0200-000002000000}">
      <formula1>$F$1:$F$8</formula1>
    </dataValidation>
    <dataValidation type="list" allowBlank="1" showInputMessage="1" showErrorMessage="1" sqref="D14:D19" xr:uid="{00000000-0002-0000-0200-000003000000}">
      <formula1>$D$1:$D$4</formula1>
    </dataValidation>
    <dataValidation type="list" allowBlank="1" showInputMessage="1" showErrorMessage="1" sqref="C14:C19" xr:uid="{00000000-0002-0000-0200-000004000000}">
      <formula1>$A$3:$A$4</formula1>
    </dataValidation>
    <dataValidation type="list" allowBlank="1" showInputMessage="1" showErrorMessage="1" sqref="B14:B19" xr:uid="{00000000-0002-0000-0200-000005000000}">
      <formula1>$A$1:$A$2</formula1>
    </dataValidation>
    <dataValidation type="list" allowBlank="1" showInputMessage="1" showErrorMessage="1" sqref="H14:H19" xr:uid="{00000000-0002-0000-0200-000006000000}">
      <formula1>Prob</formula1>
    </dataValidation>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MATRIZ</vt:lpstr>
      <vt:lpstr>INSTRUCCIONES</vt:lpstr>
      <vt:lpstr>Hoja1</vt:lpstr>
      <vt:lpstr>MATRIZ!Área_de_impresión</vt:lpstr>
      <vt:lpstr>Prob</vt:lpstr>
      <vt:lpstr>MATRIZ!Títulos_a_imprimir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SANTIAGO MORALES QUIJANO</dc:creator>
  <cp:keywords/>
  <dc:description/>
  <cp:lastModifiedBy>Victor Alfonso Villadiego Bernal</cp:lastModifiedBy>
  <cp:revision/>
  <dcterms:created xsi:type="dcterms:W3CDTF">2014-05-29T19:32:37Z</dcterms:created>
  <dcterms:modified xsi:type="dcterms:W3CDTF">2024-11-14T14:21:18Z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2023-04-20T07:20:00Z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fe56538e-4227-4029-94a1-8ff69a46ca7e</vt:lpwstr>
  </property>
  <property fmtid="{D5CDD505-2E9C-101B-9397-08002B2CF9AE}" pid="8" name="MSIP_Label_1299739c-ad3d-4908-806e-4d91151a6e13_ContentBits">
    <vt:lpwstr>0</vt:lpwstr>
  </property>
</Properties>
</file>