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oscramon\Desktop\MASTER DRHH\MTTO VIDRIOS\"/>
    </mc:Choice>
  </mc:AlternateContent>
  <bookViews>
    <workbookView xWindow="0" yWindow="0" windowWidth="28800" windowHeight="11715"/>
  </bookViews>
  <sheets>
    <sheet name="Analísis Económico-MTTO Vidri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2" i="1" l="1"/>
  <c r="AD19" i="1" l="1"/>
  <c r="AA19" i="1"/>
  <c r="X19" i="1"/>
  <c r="Y19" i="1" s="1"/>
  <c r="Z19" i="1" s="1"/>
  <c r="AD11" i="1"/>
  <c r="AE11" i="1" s="1"/>
  <c r="AF11" i="1" s="1"/>
  <c r="AD12" i="1"/>
  <c r="AD13" i="1"/>
  <c r="AD14" i="1"/>
  <c r="AE14" i="1" s="1"/>
  <c r="AF14" i="1" s="1"/>
  <c r="AD15" i="1"/>
  <c r="AE15" i="1" s="1"/>
  <c r="AF15" i="1" s="1"/>
  <c r="AD16" i="1"/>
  <c r="AD17" i="1"/>
  <c r="AD18" i="1"/>
  <c r="AE18" i="1" s="1"/>
  <c r="AF18" i="1" s="1"/>
  <c r="AD10" i="1"/>
  <c r="AE10" i="1" s="1"/>
  <c r="AF10" i="1" s="1"/>
  <c r="X10" i="1"/>
  <c r="AA10" i="1"/>
  <c r="AA11" i="1"/>
  <c r="AB11" i="1" s="1"/>
  <c r="AC11" i="1" s="1"/>
  <c r="AA12" i="1"/>
  <c r="AB12" i="1" s="1"/>
  <c r="AC12" i="1" s="1"/>
  <c r="AA13" i="1"/>
  <c r="AA14" i="1"/>
  <c r="AB14" i="1" s="1"/>
  <c r="AC14" i="1" s="1"/>
  <c r="AA15" i="1"/>
  <c r="AB15" i="1" s="1"/>
  <c r="AC15" i="1" s="1"/>
  <c r="AA16" i="1"/>
  <c r="AB16" i="1" s="1"/>
  <c r="AC16" i="1" s="1"/>
  <c r="AA17" i="1"/>
  <c r="AA18" i="1"/>
  <c r="AB18" i="1" s="1"/>
  <c r="AC18" i="1" s="1"/>
  <c r="X11" i="1"/>
  <c r="Y11" i="1" s="1"/>
  <c r="Z11" i="1" s="1"/>
  <c r="X12" i="1"/>
  <c r="Y12" i="1" s="1"/>
  <c r="Z12" i="1" s="1"/>
  <c r="X13" i="1"/>
  <c r="Y13" i="1" s="1"/>
  <c r="Z13" i="1" s="1"/>
  <c r="X14" i="1"/>
  <c r="X15" i="1"/>
  <c r="Y15" i="1" s="1"/>
  <c r="Z15" i="1" s="1"/>
  <c r="X16" i="1"/>
  <c r="Y16" i="1" s="1"/>
  <c r="Z16" i="1" s="1"/>
  <c r="X17" i="1"/>
  <c r="X18" i="1"/>
  <c r="Y18" i="1" s="1"/>
  <c r="Z18" i="1" s="1"/>
  <c r="AE19" i="1"/>
  <c r="AF19" i="1" s="1"/>
  <c r="AB19" i="1"/>
  <c r="AC19" i="1" s="1"/>
  <c r="AE17" i="1"/>
  <c r="AF17" i="1" s="1"/>
  <c r="AB17" i="1"/>
  <c r="AC17" i="1" s="1"/>
  <c r="Y17" i="1"/>
  <c r="Z17" i="1" s="1"/>
  <c r="AE16" i="1"/>
  <c r="AF16" i="1" s="1"/>
  <c r="Y14" i="1"/>
  <c r="Z14" i="1" s="1"/>
  <c r="AE13" i="1"/>
  <c r="AF13" i="1" s="1"/>
  <c r="AB13" i="1"/>
  <c r="AC13" i="1" s="1"/>
  <c r="AE12" i="1"/>
  <c r="AF12" i="1" s="1"/>
  <c r="AB10" i="1"/>
  <c r="AC10" i="1" s="1"/>
  <c r="Y10" i="1"/>
  <c r="Z10" i="1" s="1"/>
  <c r="V19" i="1"/>
  <c r="W19" i="1" s="1"/>
  <c r="V18" i="1"/>
  <c r="W18" i="1" s="1"/>
  <c r="V17" i="1"/>
  <c r="W17" i="1" s="1"/>
  <c r="V16" i="1"/>
  <c r="W16" i="1" s="1"/>
  <c r="V15" i="1"/>
  <c r="W15" i="1" s="1"/>
  <c r="V14" i="1"/>
  <c r="W14" i="1" s="1"/>
  <c r="V13" i="1"/>
  <c r="W13" i="1" s="1"/>
  <c r="V12" i="1"/>
  <c r="W12" i="1" s="1"/>
  <c r="V11" i="1"/>
  <c r="W11" i="1" s="1"/>
  <c r="V10" i="1"/>
  <c r="W10" i="1" s="1"/>
  <c r="S19" i="1"/>
  <c r="T19" i="1" s="1"/>
  <c r="S18" i="1"/>
  <c r="T18" i="1" s="1"/>
  <c r="S17" i="1"/>
  <c r="T17" i="1" s="1"/>
  <c r="S16" i="1"/>
  <c r="T16" i="1" s="1"/>
  <c r="S15" i="1"/>
  <c r="T15" i="1" s="1"/>
  <c r="S14" i="1"/>
  <c r="T14" i="1" s="1"/>
  <c r="S13" i="1"/>
  <c r="T13" i="1" s="1"/>
  <c r="S12" i="1"/>
  <c r="T12" i="1" s="1"/>
  <c r="S11" i="1"/>
  <c r="T11" i="1" s="1"/>
  <c r="S10" i="1"/>
  <c r="T10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s="1"/>
  <c r="M11" i="1"/>
  <c r="N11" i="1" s="1"/>
  <c r="M10" i="1"/>
  <c r="N1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P10" i="1"/>
  <c r="Q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10" i="1"/>
  <c r="H10" i="1" s="1"/>
  <c r="Q20" i="1" l="1"/>
  <c r="N20" i="1"/>
  <c r="W20" i="1"/>
  <c r="K20" i="1"/>
  <c r="T20" i="1"/>
  <c r="AF20" i="1"/>
  <c r="AC20" i="1"/>
  <c r="Z20" i="1"/>
  <c r="H20" i="1"/>
  <c r="N22" i="1" l="1"/>
  <c r="W22" i="1"/>
</calcChain>
</file>

<file path=xl/sharedStrings.xml><?xml version="1.0" encoding="utf-8"?>
<sst xmlns="http://schemas.openxmlformats.org/spreadsheetml/2006/main" count="74" uniqueCount="36">
  <si>
    <t>FISCALIA GENERAL DE LA NACION</t>
  </si>
  <si>
    <t>SUBDIRECCION REGIONAL DE APOYO CENTRAL</t>
  </si>
  <si>
    <t>SECCION DE GESTIÓN CONTRACTUAL</t>
  </si>
  <si>
    <t>ÍTEM</t>
  </si>
  <si>
    <t>CANTIDAD</t>
  </si>
  <si>
    <t>VALOR UNITARIO</t>
  </si>
  <si>
    <t>IVA</t>
  </si>
  <si>
    <t>VALOR UNITARIO INCL. IVA</t>
  </si>
  <si>
    <t>Técnico II</t>
  </si>
  <si>
    <t>ANÁLISIS ECONÓMICO - MANTENIMIENTO DE VIDRIOS</t>
  </si>
  <si>
    <t>La Fiscalía General de la Nación a través de la Subdirección Regional de Apoyo Central requiere contratar el servicio de mantenimiento preventivo para las puertas, ventanas y divisiones en vidrio para las diferentes dependencias y sedes que administra esta Subdirección.</t>
  </si>
  <si>
    <t>Mantenimiento de puerta vidrio templado (De hasta 2,40mts de alto x 1,00mt de ancho), incluye desmonte y montaje, revisión y cambio de los empaques, engrase y revisión de la bisagra hidráulica.</t>
  </si>
  <si>
    <t>Mantenimiento de ventana , incluye desmonte y montaje, revisión, engrase, revisión y/o cambio de la bisagra.</t>
  </si>
  <si>
    <t>Mantenimiento de división con vidrio incluye desmonte y montaje</t>
  </si>
  <si>
    <t>Desmonte puerta en vidrio templado</t>
  </si>
  <si>
    <t>Montaje puerta en vidrio templado</t>
  </si>
  <si>
    <t>Desmonte de ventanas con vidrio incluyendo marco</t>
  </si>
  <si>
    <t>Montaje de ventanas con vidrio incluyendo marco</t>
  </si>
  <si>
    <t>Desmonte de división con vidrio incluyendo marco</t>
  </si>
  <si>
    <t>Montaje de división con vidrio incluyendo marco</t>
  </si>
  <si>
    <t>Bisagra para ventana (De 8" a 12")</t>
  </si>
  <si>
    <t>MEDIDA</t>
  </si>
  <si>
    <t>UND</t>
  </si>
  <si>
    <t>Cotización No. 2  (ASISS GLASS GYN S.A.S.)</t>
  </si>
  <si>
    <t>Cotización No. 1 (ADC DECORACIONES S.A.S.)</t>
  </si>
  <si>
    <t>VALOR UNITARIO     INCL. IVA</t>
  </si>
  <si>
    <t>BOGOTÁ</t>
  </si>
  <si>
    <t>BOYACÁ</t>
  </si>
  <si>
    <t>CUNDINAMARCA</t>
  </si>
  <si>
    <t>PROMEDIO</t>
  </si>
  <si>
    <t>Elaboró: Fernán Javier Gutiérrez V.</t>
  </si>
  <si>
    <t>Valor Total</t>
  </si>
  <si>
    <t>DESCRIPCIÓN</t>
  </si>
  <si>
    <t>Promedio /VALOR UNITARIO INCL. IVA</t>
  </si>
  <si>
    <t>Valor Total  BOGOTÁ, BOYACÁ y CUNDINAMARCA</t>
  </si>
  <si>
    <t>Bogota D.C. 07 de noviembre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</si>
</sst>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0_-;\-* #,##0.000_-;_-* &quot;-&quot;??_-;_-@_-"/>
    <numFmt numFmtId="165" formatCode="&quot;$&quot;\ #,##0"/>
    <numFmt numFmtId="166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/>
    <xf numFmtId="0" fontId="4" fillId="0" borderId="0" xfId="0" applyFont="1"/>
    <xf numFmtId="0" fontId="11" fillId="0" borderId="0" xfId="0" applyFont="1" applyBorder="1" applyAlignment="1">
      <alignment horizontal="left"/>
    </xf>
    <xf numFmtId="165" fontId="4" fillId="0" borderId="0" xfId="0" applyNumberFormat="1" applyFont="1"/>
    <xf numFmtId="6" fontId="4" fillId="0" borderId="0" xfId="0" applyNumberFormat="1" applyFont="1"/>
    <xf numFmtId="166" fontId="7" fillId="4" borderId="18" xfId="2" applyNumberFormat="1" applyFont="1" applyFill="1" applyBorder="1" applyAlignment="1">
      <alignment horizontal="center" vertical="center"/>
    </xf>
    <xf numFmtId="166" fontId="7" fillId="4" borderId="22" xfId="2" applyNumberFormat="1" applyFont="1" applyFill="1" applyBorder="1" applyAlignment="1">
      <alignment horizontal="center" vertical="center"/>
    </xf>
    <xf numFmtId="166" fontId="7" fillId="4" borderId="24" xfId="2" applyNumberFormat="1" applyFont="1" applyFill="1" applyBorder="1" applyAlignment="1">
      <alignment horizontal="center" vertical="center"/>
    </xf>
    <xf numFmtId="166" fontId="7" fillId="4" borderId="25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10" fillId="5" borderId="15" xfId="0" applyNumberFormat="1" applyFont="1" applyFill="1" applyBorder="1" applyAlignment="1">
      <alignment vertical="center"/>
    </xf>
    <xf numFmtId="0" fontId="8" fillId="5" borderId="11" xfId="0" applyFont="1" applyFill="1" applyBorder="1" applyAlignment="1">
      <alignment horizontal="center" vertical="center" wrapText="1"/>
    </xf>
    <xf numFmtId="166" fontId="10" fillId="6" borderId="12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left" vertical="center" wrapText="1"/>
    </xf>
    <xf numFmtId="166" fontId="7" fillId="4" borderId="29" xfId="2" applyNumberFormat="1" applyFont="1" applyFill="1" applyBorder="1" applyAlignment="1">
      <alignment horizontal="center" vertical="center"/>
    </xf>
    <xf numFmtId="166" fontId="7" fillId="4" borderId="30" xfId="2" applyNumberFormat="1" applyFont="1" applyFill="1" applyBorder="1" applyAlignment="1">
      <alignment horizontal="center" vertical="center"/>
    </xf>
    <xf numFmtId="166" fontId="7" fillId="4" borderId="27" xfId="2" applyNumberFormat="1" applyFont="1" applyFill="1" applyBorder="1" applyAlignment="1">
      <alignment horizontal="center" vertical="center"/>
    </xf>
    <xf numFmtId="166" fontId="4" fillId="0" borderId="21" xfId="2" applyNumberFormat="1" applyFont="1" applyBorder="1" applyAlignment="1">
      <alignment vertical="center"/>
    </xf>
    <xf numFmtId="166" fontId="4" fillId="0" borderId="26" xfId="2" applyNumberFormat="1" applyFont="1" applyBorder="1" applyAlignment="1">
      <alignment vertical="center"/>
    </xf>
    <xf numFmtId="166" fontId="4" fillId="0" borderId="23" xfId="2" applyNumberFormat="1" applyFont="1" applyBorder="1" applyAlignment="1">
      <alignment vertical="center"/>
    </xf>
    <xf numFmtId="166" fontId="4" fillId="0" borderId="20" xfId="2" applyNumberFormat="1" applyFont="1" applyBorder="1" applyAlignment="1">
      <alignment vertical="center"/>
    </xf>
    <xf numFmtId="0" fontId="8" fillId="6" borderId="15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166" fontId="10" fillId="7" borderId="12" xfId="0" applyNumberFormat="1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 wrapText="1"/>
    </xf>
    <xf numFmtId="0" fontId="8" fillId="6" borderId="36" xfId="0" applyFont="1" applyFill="1" applyBorder="1" applyAlignment="1">
      <alignment horizontal="center" vertical="center" wrapText="1"/>
    </xf>
    <xf numFmtId="166" fontId="4" fillId="0" borderId="37" xfId="2" applyNumberFormat="1" applyFont="1" applyBorder="1" applyAlignment="1">
      <alignment vertical="center"/>
    </xf>
    <xf numFmtId="166" fontId="7" fillId="4" borderId="38" xfId="2" applyNumberFormat="1" applyFont="1" applyFill="1" applyBorder="1" applyAlignment="1">
      <alignment horizontal="center" vertical="center"/>
    </xf>
    <xf numFmtId="166" fontId="4" fillId="0" borderId="39" xfId="2" applyNumberFormat="1" applyFont="1" applyBorder="1" applyAlignment="1">
      <alignment vertical="center"/>
    </xf>
    <xf numFmtId="166" fontId="7" fillId="4" borderId="40" xfId="2" applyNumberFormat="1" applyFont="1" applyFill="1" applyBorder="1" applyAlignment="1">
      <alignment horizontal="center" vertical="center"/>
    </xf>
    <xf numFmtId="166" fontId="4" fillId="0" borderId="41" xfId="2" applyNumberFormat="1" applyFont="1" applyBorder="1" applyAlignment="1">
      <alignment vertical="center"/>
    </xf>
    <xf numFmtId="166" fontId="4" fillId="0" borderId="42" xfId="2" applyNumberFormat="1" applyFont="1" applyBorder="1" applyAlignment="1">
      <alignment vertical="center"/>
    </xf>
    <xf numFmtId="166" fontId="7" fillId="4" borderId="43" xfId="2" applyNumberFormat="1" applyFont="1" applyFill="1" applyBorder="1" applyAlignment="1">
      <alignment horizontal="center" vertical="center"/>
    </xf>
    <xf numFmtId="166" fontId="7" fillId="4" borderId="44" xfId="2" applyNumberFormat="1" applyFont="1" applyFill="1" applyBorder="1" applyAlignment="1">
      <alignment horizontal="center" vertical="center"/>
    </xf>
    <xf numFmtId="166" fontId="4" fillId="0" borderId="45" xfId="2" applyNumberFormat="1" applyFont="1" applyBorder="1" applyAlignment="1">
      <alignment vertical="center"/>
    </xf>
    <xf numFmtId="166" fontId="7" fillId="4" borderId="46" xfId="2" applyNumberFormat="1" applyFont="1" applyFill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 wrapText="1"/>
    </xf>
    <xf numFmtId="0" fontId="8" fillId="7" borderId="36" xfId="0" applyFont="1" applyFill="1" applyBorder="1" applyAlignment="1">
      <alignment horizontal="center" vertical="center" wrapText="1"/>
    </xf>
    <xf numFmtId="166" fontId="10" fillId="5" borderId="12" xfId="0" applyNumberFormat="1" applyFont="1" applyFill="1" applyBorder="1" applyAlignment="1">
      <alignment horizontal="center" vertical="center"/>
    </xf>
    <xf numFmtId="166" fontId="7" fillId="4" borderId="47" xfId="2" applyNumberFormat="1" applyFont="1" applyFill="1" applyBorder="1" applyAlignment="1">
      <alignment horizontal="center" vertical="center"/>
    </xf>
    <xf numFmtId="0" fontId="8" fillId="5" borderId="49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50" xfId="0" applyFont="1" applyFill="1" applyBorder="1" applyAlignment="1">
      <alignment horizontal="center" vertical="center" wrapText="1"/>
    </xf>
    <xf numFmtId="166" fontId="4" fillId="0" borderId="51" xfId="2" applyNumberFormat="1" applyFont="1" applyBorder="1" applyAlignment="1">
      <alignment vertical="center"/>
    </xf>
    <xf numFmtId="166" fontId="4" fillId="0" borderId="58" xfId="2" applyNumberFormat="1" applyFont="1" applyBorder="1" applyAlignment="1">
      <alignment vertical="center"/>
    </xf>
    <xf numFmtId="166" fontId="4" fillId="0" borderId="57" xfId="2" applyNumberFormat="1" applyFont="1" applyBorder="1" applyAlignment="1">
      <alignment vertical="center"/>
    </xf>
    <xf numFmtId="166" fontId="4" fillId="0" borderId="19" xfId="2" applyNumberFormat="1" applyFont="1" applyBorder="1" applyAlignment="1">
      <alignment vertical="center"/>
    </xf>
    <xf numFmtId="166" fontId="4" fillId="0" borderId="48" xfId="2" applyNumberFormat="1" applyFont="1" applyBorder="1" applyAlignment="1">
      <alignment vertical="center"/>
    </xf>
    <xf numFmtId="166" fontId="7" fillId="4" borderId="59" xfId="2" applyNumberFormat="1" applyFont="1" applyFill="1" applyBorder="1" applyAlignment="1">
      <alignment horizontal="center" vertical="center"/>
    </xf>
    <xf numFmtId="166" fontId="7" fillId="4" borderId="60" xfId="2" applyNumberFormat="1" applyFont="1" applyFill="1" applyBorder="1" applyAlignment="1">
      <alignment horizontal="center" vertical="center"/>
    </xf>
    <xf numFmtId="166" fontId="7" fillId="5" borderId="14" xfId="2" applyNumberFormat="1" applyFont="1" applyFill="1" applyBorder="1" applyAlignment="1">
      <alignment horizontal="center" vertical="center"/>
    </xf>
    <xf numFmtId="166" fontId="7" fillId="5" borderId="62" xfId="2" applyNumberFormat="1" applyFont="1" applyFill="1" applyBorder="1" applyAlignment="1">
      <alignment horizontal="center" vertical="center"/>
    </xf>
    <xf numFmtId="166" fontId="7" fillId="5" borderId="63" xfId="2" applyNumberFormat="1" applyFont="1" applyFill="1" applyBorder="1" applyAlignment="1">
      <alignment horizontal="center" vertical="center"/>
    </xf>
    <xf numFmtId="166" fontId="7" fillId="5" borderId="64" xfId="2" applyNumberFormat="1" applyFont="1" applyFill="1" applyBorder="1" applyAlignment="1">
      <alignment horizontal="center" vertical="center"/>
    </xf>
    <xf numFmtId="166" fontId="7" fillId="5" borderId="65" xfId="2" applyNumberFormat="1" applyFont="1" applyFill="1" applyBorder="1" applyAlignment="1">
      <alignment horizontal="center" vertical="center"/>
    </xf>
    <xf numFmtId="166" fontId="7" fillId="5" borderId="66" xfId="2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7" fillId="4" borderId="51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left" vertical="center" wrapText="1"/>
    </xf>
    <xf numFmtId="0" fontId="7" fillId="0" borderId="73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7" fillId="4" borderId="41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7" fillId="4" borderId="42" xfId="0" applyFon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left" vertical="center" wrapText="1"/>
    </xf>
    <xf numFmtId="0" fontId="4" fillId="4" borderId="55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166" fontId="10" fillId="6" borderId="15" xfId="0" applyNumberFormat="1" applyFont="1" applyFill="1" applyBorder="1" applyAlignment="1">
      <alignment vertical="center"/>
    </xf>
    <xf numFmtId="166" fontId="10" fillId="7" borderId="15" xfId="0" applyNumberFormat="1" applyFont="1" applyFill="1" applyBorder="1" applyAlignment="1">
      <alignment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0" fillId="2" borderId="8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164" fontId="6" fillId="7" borderId="8" xfId="1" applyNumberFormat="1" applyFont="1" applyFill="1" applyBorder="1" applyAlignment="1">
      <alignment horizontal="center" vertical="center" wrapText="1"/>
    </xf>
    <xf numFmtId="164" fontId="6" fillId="7" borderId="9" xfId="1" applyNumberFormat="1" applyFont="1" applyFill="1" applyBorder="1" applyAlignment="1">
      <alignment horizontal="center" vertical="center" wrapText="1"/>
    </xf>
    <xf numFmtId="164" fontId="6" fillId="7" borderId="35" xfId="1" applyNumberFormat="1" applyFont="1" applyFill="1" applyBorder="1" applyAlignment="1">
      <alignment horizontal="center" vertical="center" wrapText="1"/>
    </xf>
    <xf numFmtId="164" fontId="6" fillId="5" borderId="67" xfId="1" applyNumberFormat="1" applyFont="1" applyFill="1" applyBorder="1" applyAlignment="1">
      <alignment horizontal="center" vertical="center" wrapText="1"/>
    </xf>
    <xf numFmtId="164" fontId="6" fillId="5" borderId="6" xfId="1" applyNumberFormat="1" applyFont="1" applyFill="1" applyBorder="1" applyAlignment="1">
      <alignment horizontal="center" vertical="center" wrapText="1"/>
    </xf>
    <xf numFmtId="164" fontId="6" fillId="5" borderId="68" xfId="1" applyNumberFormat="1" applyFont="1" applyFill="1" applyBorder="1" applyAlignment="1">
      <alignment horizontal="center" vertical="center" wrapText="1"/>
    </xf>
    <xf numFmtId="164" fontId="6" fillId="5" borderId="34" xfId="1" applyNumberFormat="1" applyFont="1" applyFill="1" applyBorder="1" applyAlignment="1">
      <alignment horizontal="center" vertical="center" wrapText="1"/>
    </xf>
    <xf numFmtId="164" fontId="6" fillId="5" borderId="9" xfId="1" applyNumberFormat="1" applyFont="1" applyFill="1" applyBorder="1" applyAlignment="1">
      <alignment horizontal="center" vertical="center" wrapText="1"/>
    </xf>
    <xf numFmtId="164" fontId="6" fillId="5" borderId="10" xfId="1" applyNumberFormat="1" applyFont="1" applyFill="1" applyBorder="1" applyAlignment="1">
      <alignment horizontal="center" vertical="center" wrapText="1"/>
    </xf>
    <xf numFmtId="164" fontId="6" fillId="5" borderId="8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69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6" fillId="2" borderId="61" xfId="0" applyFont="1" applyFill="1" applyBorder="1" applyAlignment="1">
      <alignment horizontal="center" vertical="center" wrapText="1"/>
    </xf>
    <xf numFmtId="0" fontId="6" fillId="2" borderId="83" xfId="0" applyFont="1" applyFill="1" applyBorder="1" applyAlignment="1">
      <alignment horizontal="center" vertical="center" wrapText="1"/>
    </xf>
    <xf numFmtId="0" fontId="6" fillId="2" borderId="84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164" fontId="6" fillId="5" borderId="35" xfId="1" applyNumberFormat="1" applyFont="1" applyFill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3" fillId="0" borderId="75" xfId="0" applyFont="1" applyBorder="1" applyAlignment="1">
      <alignment horizontal="center"/>
    </xf>
    <xf numFmtId="0" fontId="3" fillId="0" borderId="76" xfId="0" applyFont="1" applyBorder="1" applyAlignment="1">
      <alignment horizontal="center"/>
    </xf>
    <xf numFmtId="0" fontId="3" fillId="0" borderId="77" xfId="0" applyFont="1" applyBorder="1" applyAlignment="1">
      <alignment horizontal="center"/>
    </xf>
    <xf numFmtId="0" fontId="3" fillId="0" borderId="7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79" xfId="0" applyFont="1" applyBorder="1" applyAlignment="1">
      <alignment horizontal="center"/>
    </xf>
    <xf numFmtId="0" fontId="3" fillId="0" borderId="80" xfId="0" applyFont="1" applyBorder="1" applyAlignment="1">
      <alignment horizontal="center"/>
    </xf>
    <xf numFmtId="0" fontId="3" fillId="0" borderId="71" xfId="0" applyFont="1" applyBorder="1" applyAlignment="1">
      <alignment horizontal="center"/>
    </xf>
    <xf numFmtId="0" fontId="3" fillId="0" borderId="72" xfId="0" applyFont="1" applyBorder="1" applyAlignment="1">
      <alignment horizontal="center"/>
    </xf>
    <xf numFmtId="0" fontId="6" fillId="2" borderId="81" xfId="0" applyFont="1" applyFill="1" applyBorder="1" applyAlignment="1">
      <alignment horizontal="center" vertical="center" wrapText="1"/>
    </xf>
    <xf numFmtId="164" fontId="6" fillId="6" borderId="31" xfId="1" applyNumberFormat="1" applyFont="1" applyFill="1" applyBorder="1" applyAlignment="1">
      <alignment horizontal="center" vertical="center" wrapText="1"/>
    </xf>
    <xf numFmtId="164" fontId="6" fillId="6" borderId="32" xfId="1" applyNumberFormat="1" applyFont="1" applyFill="1" applyBorder="1" applyAlignment="1">
      <alignment horizontal="center" vertical="center" wrapText="1"/>
    </xf>
    <xf numFmtId="164" fontId="6" fillId="6" borderId="33" xfId="1" applyNumberFormat="1" applyFont="1" applyFill="1" applyBorder="1" applyAlignment="1">
      <alignment horizontal="center" vertical="center" wrapText="1"/>
    </xf>
    <xf numFmtId="164" fontId="6" fillId="7" borderId="67" xfId="1" applyNumberFormat="1" applyFont="1" applyFill="1" applyBorder="1" applyAlignment="1">
      <alignment horizontal="center" vertical="center" wrapText="1"/>
    </xf>
    <xf numFmtId="164" fontId="6" fillId="7" borderId="6" xfId="1" applyNumberFormat="1" applyFont="1" applyFill="1" applyBorder="1" applyAlignment="1">
      <alignment horizontal="center" vertical="center" wrapText="1"/>
    </xf>
    <xf numFmtId="164" fontId="6" fillId="7" borderId="68" xfId="1" applyNumberFormat="1" applyFont="1" applyFill="1" applyBorder="1" applyAlignment="1">
      <alignment horizontal="center" vertical="center" wrapText="1"/>
    </xf>
    <xf numFmtId="164" fontId="6" fillId="6" borderId="34" xfId="1" applyNumberFormat="1" applyFont="1" applyFill="1" applyBorder="1" applyAlignment="1">
      <alignment horizontal="center" vertical="center" wrapText="1"/>
    </xf>
    <xf numFmtId="164" fontId="6" fillId="6" borderId="9" xfId="1" applyNumberFormat="1" applyFont="1" applyFill="1" applyBorder="1" applyAlignment="1">
      <alignment horizontal="center" vertical="center" wrapText="1"/>
    </xf>
    <xf numFmtId="164" fontId="6" fillId="6" borderId="10" xfId="1" applyNumberFormat="1" applyFont="1" applyFill="1" applyBorder="1" applyAlignment="1">
      <alignment horizontal="center" vertical="center" wrapText="1"/>
    </xf>
    <xf numFmtId="164" fontId="6" fillId="6" borderId="8" xfId="1" applyNumberFormat="1" applyFont="1" applyFill="1" applyBorder="1" applyAlignment="1">
      <alignment horizontal="center" vertical="center" wrapText="1"/>
    </xf>
    <xf numFmtId="164" fontId="6" fillId="6" borderId="35" xfId="1" applyNumberFormat="1" applyFont="1" applyFill="1" applyBorder="1" applyAlignment="1">
      <alignment horizontal="center" vertical="center" wrapText="1"/>
    </xf>
    <xf numFmtId="164" fontId="6" fillId="7" borderId="34" xfId="1" applyNumberFormat="1" applyFont="1" applyFill="1" applyBorder="1" applyAlignment="1">
      <alignment horizontal="center" vertical="center" wrapText="1"/>
    </xf>
    <xf numFmtId="164" fontId="6" fillId="7" borderId="10" xfId="1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214311</xdr:colOff>
      <xdr:row>5</xdr:row>
      <xdr:rowOff>130967</xdr:rowOff>
    </xdr:from>
    <xdr:to>
      <xdr:col>2</xdr:col>
      <xdr:colOff>1750218</xdr:colOff>
      <xdr:row>5</xdr:row>
      <xdr:rowOff>750092</xdr:rowOff>
    </xdr:to>
    <xdr:pic>
      <xdr:nvPicPr>
        <xdr:cNvPr id="2" name="Imagen 1" descr="https://web.fiscalia.gov.co/fiscalnet/wp-content/uploads/2024/01/Logoslimpios-02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4" y="1095373"/>
          <a:ext cx="1928813" cy="619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tabSelected="1" topLeftCell="A4" zoomScale="80" zoomScaleNormal="80" workbookViewId="0">
      <selection activeCell="D6" sqref="D6:AF6"/>
    </sheetView>
  </sheetViews>
  <sheetFormatPr baseColWidth="10" defaultRowHeight="14.25" x14ac:dyDescent="0.2"/>
  <cols>
    <col min="1" max="1" width="1.7109375" style="1" customWidth="1"/>
    <col min="2" max="2" width="5.85546875" style="1" bestFit="1" customWidth="1"/>
    <col min="3" max="3" width="35.7109375" style="1" customWidth="1"/>
    <col min="4" max="4" width="9.28515625" style="1" bestFit="1" customWidth="1"/>
    <col min="5" max="5" width="11" style="1" bestFit="1" customWidth="1"/>
    <col min="6" max="6" width="11.28515625" style="1" bestFit="1" customWidth="1"/>
    <col min="7" max="7" width="10.140625" style="1" bestFit="1" customWidth="1"/>
    <col min="8" max="9" width="11.28515625" style="1" bestFit="1" customWidth="1"/>
    <col min="10" max="10" width="10.140625" style="1" bestFit="1" customWidth="1"/>
    <col min="11" max="11" width="12.85546875" style="1" bestFit="1" customWidth="1"/>
    <col min="12" max="12" width="11.28515625" style="1" bestFit="1" customWidth="1"/>
    <col min="13" max="13" width="10.140625" style="1" bestFit="1" customWidth="1"/>
    <col min="14" max="14" width="12.85546875" style="1" bestFit="1" customWidth="1"/>
    <col min="15" max="15" width="12.42578125" style="1" bestFit="1" customWidth="1"/>
    <col min="16" max="16" width="10.140625" style="1" bestFit="1" customWidth="1"/>
    <col min="17" max="17" width="12.85546875" style="1" bestFit="1" customWidth="1"/>
    <col min="18" max="18" width="12.42578125" style="1" bestFit="1" customWidth="1"/>
    <col min="19" max="19" width="10.140625" style="1" bestFit="1" customWidth="1"/>
    <col min="20" max="20" width="12.85546875" style="1" bestFit="1" customWidth="1"/>
    <col min="21" max="21" width="12.42578125" style="1" bestFit="1" customWidth="1"/>
    <col min="22" max="22" width="10.140625" style="1" bestFit="1" customWidth="1"/>
    <col min="23" max="23" width="12.85546875" style="1" bestFit="1" customWidth="1"/>
    <col min="24" max="24" width="11.28515625" style="1" bestFit="1" customWidth="1"/>
    <col min="25" max="25" width="10.140625" style="1" bestFit="1" customWidth="1"/>
    <col min="26" max="26" width="12.85546875" style="1" bestFit="1" customWidth="1"/>
    <col min="27" max="27" width="11.28515625" style="1" bestFit="1" customWidth="1"/>
    <col min="28" max="28" width="10.140625" style="1" bestFit="1" customWidth="1"/>
    <col min="29" max="29" width="12.85546875" style="1" bestFit="1" customWidth="1"/>
    <col min="30" max="30" width="11.28515625" style="1" bestFit="1" customWidth="1"/>
    <col min="31" max="31" width="10.140625" style="1" bestFit="1" customWidth="1"/>
    <col min="32" max="32" width="12.85546875" style="1" bestFit="1" customWidth="1"/>
    <col min="33" max="16384" width="11.42578125" style="1"/>
  </cols>
  <sheetData>
    <row r="1" spans="1:32" ht="22.5" customHeight="1" thickTop="1" x14ac:dyDescent="0.25">
      <c r="A1" s="103"/>
      <c r="B1" s="119" t="s">
        <v>0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1"/>
    </row>
    <row r="2" spans="1:32" ht="22.5" customHeight="1" x14ac:dyDescent="0.25">
      <c r="A2" s="103"/>
      <c r="B2" s="122" t="s">
        <v>1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4"/>
    </row>
    <row r="3" spans="1:32" ht="22.5" customHeight="1" x14ac:dyDescent="0.25">
      <c r="A3" s="103"/>
      <c r="B3" s="122" t="s">
        <v>2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4"/>
    </row>
    <row r="4" spans="1:32" ht="22.5" customHeight="1" thickBot="1" x14ac:dyDescent="0.3">
      <c r="A4" s="103"/>
      <c r="B4" s="125" t="s">
        <v>9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7"/>
    </row>
    <row r="5" spans="1:32" s="2" customFormat="1" ht="3.75" customHeight="1" thickTop="1" thickBot="1" x14ac:dyDescent="0.25">
      <c r="A5" s="103"/>
      <c r="B5" s="11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8"/>
    </row>
    <row r="6" spans="1:32" s="2" customFormat="1" ht="64.5" customHeight="1" thickBot="1" x14ac:dyDescent="0.25">
      <c r="A6" s="103"/>
      <c r="B6" s="104"/>
      <c r="C6" s="105"/>
      <c r="D6" s="113" t="s">
        <v>10</v>
      </c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5"/>
    </row>
    <row r="7" spans="1:32" s="2" customFormat="1" ht="25.5" customHeight="1" thickTop="1" thickBot="1" x14ac:dyDescent="0.25">
      <c r="A7" s="103"/>
      <c r="B7" s="106" t="s">
        <v>3</v>
      </c>
      <c r="C7" s="109" t="s">
        <v>32</v>
      </c>
      <c r="D7" s="128" t="s">
        <v>21</v>
      </c>
      <c r="E7" s="89" t="s">
        <v>4</v>
      </c>
      <c r="F7" s="129" t="s">
        <v>24</v>
      </c>
      <c r="G7" s="130"/>
      <c r="H7" s="130"/>
      <c r="I7" s="130"/>
      <c r="J7" s="130"/>
      <c r="K7" s="130"/>
      <c r="L7" s="130"/>
      <c r="M7" s="130"/>
      <c r="N7" s="131"/>
      <c r="O7" s="132" t="s">
        <v>23</v>
      </c>
      <c r="P7" s="133"/>
      <c r="Q7" s="133"/>
      <c r="R7" s="133"/>
      <c r="S7" s="133"/>
      <c r="T7" s="133"/>
      <c r="U7" s="133"/>
      <c r="V7" s="133"/>
      <c r="W7" s="134"/>
      <c r="X7" s="96" t="s">
        <v>29</v>
      </c>
      <c r="Y7" s="97"/>
      <c r="Z7" s="97"/>
      <c r="AA7" s="97"/>
      <c r="AB7" s="97"/>
      <c r="AC7" s="97"/>
      <c r="AD7" s="97"/>
      <c r="AE7" s="97"/>
      <c r="AF7" s="98"/>
    </row>
    <row r="8" spans="1:32" s="2" customFormat="1" ht="24" customHeight="1" thickBot="1" x14ac:dyDescent="0.25">
      <c r="A8" s="103"/>
      <c r="B8" s="107"/>
      <c r="C8" s="110"/>
      <c r="D8" s="110"/>
      <c r="E8" s="90"/>
      <c r="F8" s="135" t="s">
        <v>26</v>
      </c>
      <c r="G8" s="136"/>
      <c r="H8" s="137"/>
      <c r="I8" s="138" t="s">
        <v>27</v>
      </c>
      <c r="J8" s="136"/>
      <c r="K8" s="137"/>
      <c r="L8" s="138" t="s">
        <v>28</v>
      </c>
      <c r="M8" s="136"/>
      <c r="N8" s="139"/>
      <c r="O8" s="140" t="s">
        <v>26</v>
      </c>
      <c r="P8" s="94"/>
      <c r="Q8" s="141"/>
      <c r="R8" s="93" t="s">
        <v>27</v>
      </c>
      <c r="S8" s="94"/>
      <c r="T8" s="141"/>
      <c r="U8" s="93" t="s">
        <v>28</v>
      </c>
      <c r="V8" s="94"/>
      <c r="W8" s="95"/>
      <c r="X8" s="99" t="s">
        <v>26</v>
      </c>
      <c r="Y8" s="100"/>
      <c r="Z8" s="101"/>
      <c r="AA8" s="102" t="s">
        <v>27</v>
      </c>
      <c r="AB8" s="100"/>
      <c r="AC8" s="101"/>
      <c r="AD8" s="102" t="s">
        <v>28</v>
      </c>
      <c r="AE8" s="100"/>
      <c r="AF8" s="112"/>
    </row>
    <row r="9" spans="1:32" s="2" customFormat="1" ht="54.75" customHeight="1" thickBot="1" x14ac:dyDescent="0.25">
      <c r="A9" s="103"/>
      <c r="B9" s="108"/>
      <c r="C9" s="111"/>
      <c r="D9" s="110"/>
      <c r="E9" s="90"/>
      <c r="F9" s="29" t="s">
        <v>5</v>
      </c>
      <c r="G9" s="24" t="s">
        <v>6</v>
      </c>
      <c r="H9" s="25" t="s">
        <v>25</v>
      </c>
      <c r="I9" s="24" t="s">
        <v>5</v>
      </c>
      <c r="J9" s="24" t="s">
        <v>6</v>
      </c>
      <c r="K9" s="24" t="s">
        <v>7</v>
      </c>
      <c r="L9" s="24" t="s">
        <v>5</v>
      </c>
      <c r="M9" s="24" t="s">
        <v>6</v>
      </c>
      <c r="N9" s="30" t="s">
        <v>7</v>
      </c>
      <c r="O9" s="41" t="s">
        <v>5</v>
      </c>
      <c r="P9" s="26" t="s">
        <v>6</v>
      </c>
      <c r="Q9" s="27" t="s">
        <v>7</v>
      </c>
      <c r="R9" s="26" t="s">
        <v>5</v>
      </c>
      <c r="S9" s="26" t="s">
        <v>6</v>
      </c>
      <c r="T9" s="26" t="s">
        <v>7</v>
      </c>
      <c r="U9" s="26" t="s">
        <v>5</v>
      </c>
      <c r="V9" s="26" t="s">
        <v>6</v>
      </c>
      <c r="W9" s="42" t="s">
        <v>7</v>
      </c>
      <c r="X9" s="45" t="s">
        <v>5</v>
      </c>
      <c r="Y9" s="12" t="s">
        <v>6</v>
      </c>
      <c r="Z9" s="46" t="s">
        <v>33</v>
      </c>
      <c r="AA9" s="12" t="s">
        <v>5</v>
      </c>
      <c r="AB9" s="12" t="s">
        <v>6</v>
      </c>
      <c r="AC9" s="12" t="s">
        <v>33</v>
      </c>
      <c r="AD9" s="12" t="s">
        <v>5</v>
      </c>
      <c r="AE9" s="12" t="s">
        <v>6</v>
      </c>
      <c r="AF9" s="47" t="s">
        <v>33</v>
      </c>
    </row>
    <row r="10" spans="1:32" s="2" customFormat="1" ht="77.25" thickTop="1" x14ac:dyDescent="0.2">
      <c r="A10" s="103"/>
      <c r="B10" s="64">
        <v>1</v>
      </c>
      <c r="C10" s="65" t="s">
        <v>11</v>
      </c>
      <c r="D10" s="66" t="s">
        <v>22</v>
      </c>
      <c r="E10" s="67">
        <v>1</v>
      </c>
      <c r="F10" s="31">
        <v>120000</v>
      </c>
      <c r="G10" s="6">
        <f>F10*19%</f>
        <v>22800</v>
      </c>
      <c r="H10" s="7">
        <f>F10+G10</f>
        <v>142800</v>
      </c>
      <c r="I10" s="20">
        <v>168000</v>
      </c>
      <c r="J10" s="6">
        <f>I10*19%</f>
        <v>31920</v>
      </c>
      <c r="K10" s="7">
        <f>I10+J10</f>
        <v>199920</v>
      </c>
      <c r="L10" s="20">
        <v>144000</v>
      </c>
      <c r="M10" s="6">
        <f>L10*19%</f>
        <v>27360</v>
      </c>
      <c r="N10" s="32">
        <f>L10+M10</f>
        <v>171360</v>
      </c>
      <c r="O10" s="31">
        <v>240000</v>
      </c>
      <c r="P10" s="6">
        <f>O10*19%</f>
        <v>45600</v>
      </c>
      <c r="Q10" s="7">
        <f>O10+P10</f>
        <v>285600</v>
      </c>
      <c r="R10" s="20">
        <v>380000</v>
      </c>
      <c r="S10" s="6">
        <f>R10*19%</f>
        <v>72200</v>
      </c>
      <c r="T10" s="7">
        <f>R10+S10</f>
        <v>452200</v>
      </c>
      <c r="U10" s="20">
        <v>380000</v>
      </c>
      <c r="V10" s="6">
        <f>U10*19%</f>
        <v>72200</v>
      </c>
      <c r="W10" s="8">
        <f>U10+V10</f>
        <v>452200</v>
      </c>
      <c r="X10" s="48">
        <f>AVERAGE(F10,O10)</f>
        <v>180000</v>
      </c>
      <c r="Y10" s="53">
        <f>X10*19%</f>
        <v>34200</v>
      </c>
      <c r="Z10" s="56">
        <f>X10+Y10</f>
        <v>214200</v>
      </c>
      <c r="AA10" s="49">
        <f>AVERAGE(I10,R10)</f>
        <v>274000</v>
      </c>
      <c r="AB10" s="53">
        <f>AA10*19%</f>
        <v>52060</v>
      </c>
      <c r="AC10" s="56">
        <f>AA10+AB10</f>
        <v>326060</v>
      </c>
      <c r="AD10" s="50">
        <f>AVERAGE(L10,U10)</f>
        <v>262000</v>
      </c>
      <c r="AE10" s="53">
        <f>AD10*19%</f>
        <v>49780</v>
      </c>
      <c r="AF10" s="57">
        <f>AD10+AE10</f>
        <v>311780</v>
      </c>
    </row>
    <row r="11" spans="1:32" s="2" customFormat="1" ht="38.25" x14ac:dyDescent="0.2">
      <c r="B11" s="68">
        <v>2</v>
      </c>
      <c r="C11" s="16" t="s">
        <v>12</v>
      </c>
      <c r="D11" s="14" t="s">
        <v>22</v>
      </c>
      <c r="E11" s="69">
        <v>1</v>
      </c>
      <c r="F11" s="33">
        <v>120000</v>
      </c>
      <c r="G11" s="17">
        <f t="shared" ref="G11:G19" si="0">F11*19%</f>
        <v>22800</v>
      </c>
      <c r="H11" s="19">
        <f t="shared" ref="H11:H19" si="1">F11+G11</f>
        <v>142800</v>
      </c>
      <c r="I11" s="21">
        <v>168000</v>
      </c>
      <c r="J11" s="17">
        <f t="shared" ref="J11:J19" si="2">I11*19%</f>
        <v>31920</v>
      </c>
      <c r="K11" s="19">
        <f t="shared" ref="K11:K19" si="3">I11+J11</f>
        <v>199920</v>
      </c>
      <c r="L11" s="21">
        <v>144000</v>
      </c>
      <c r="M11" s="17">
        <f t="shared" ref="M11:M19" si="4">L11*19%</f>
        <v>27360</v>
      </c>
      <c r="N11" s="34">
        <f t="shared" ref="N11:N19" si="5">L11+M11</f>
        <v>171360</v>
      </c>
      <c r="O11" s="33">
        <v>220000</v>
      </c>
      <c r="P11" s="17">
        <f t="shared" ref="P11:P19" si="6">O11*19%</f>
        <v>41800</v>
      </c>
      <c r="Q11" s="19">
        <f t="shared" ref="Q11:Q19" si="7">O11+P11</f>
        <v>261800</v>
      </c>
      <c r="R11" s="21">
        <v>340000</v>
      </c>
      <c r="S11" s="17">
        <f t="shared" ref="S11:S19" si="8">R11*19%</f>
        <v>64600</v>
      </c>
      <c r="T11" s="19">
        <f t="shared" ref="T11:T19" si="9">R11+S11</f>
        <v>404600</v>
      </c>
      <c r="U11" s="21">
        <v>340000</v>
      </c>
      <c r="V11" s="17">
        <f t="shared" ref="V11:V19" si="10">U11*19%</f>
        <v>64600</v>
      </c>
      <c r="W11" s="18">
        <f t="shared" ref="W11:W19" si="11">U11+V11</f>
        <v>404600</v>
      </c>
      <c r="X11" s="35">
        <f t="shared" ref="X11:X18" si="12">AVERAGE(F11,O11)</f>
        <v>170000</v>
      </c>
      <c r="Y11" s="9">
        <f t="shared" ref="Y11:Y19" si="13">X11*19%</f>
        <v>32300</v>
      </c>
      <c r="Z11" s="55">
        <f t="shared" ref="Z11:Z19" si="14">X11+Y11</f>
        <v>202300</v>
      </c>
      <c r="AA11" s="22">
        <f t="shared" ref="AA11:AA18" si="15">AVERAGE(I11,R11)</f>
        <v>254000</v>
      </c>
      <c r="AB11" s="9">
        <f t="shared" ref="AB11:AB19" si="16">AA11*19%</f>
        <v>48260</v>
      </c>
      <c r="AC11" s="55">
        <f t="shared" ref="AC11:AC19" si="17">AA11+AB11</f>
        <v>302260</v>
      </c>
      <c r="AD11" s="51">
        <f t="shared" ref="AD11:AD18" si="18">AVERAGE(L11,U11)</f>
        <v>242000</v>
      </c>
      <c r="AE11" s="9">
        <f t="shared" ref="AE11:AE19" si="19">AD11*19%</f>
        <v>45980</v>
      </c>
      <c r="AF11" s="58">
        <f t="shared" ref="AF11:AF19" si="20">AD11+AE11</f>
        <v>287980</v>
      </c>
    </row>
    <row r="12" spans="1:32" s="2" customFormat="1" ht="25.5" x14ac:dyDescent="0.2">
      <c r="B12" s="68">
        <v>3</v>
      </c>
      <c r="C12" s="16" t="s">
        <v>13</v>
      </c>
      <c r="D12" s="14" t="s">
        <v>22</v>
      </c>
      <c r="E12" s="69">
        <v>1</v>
      </c>
      <c r="F12" s="33">
        <v>120000</v>
      </c>
      <c r="G12" s="17">
        <f t="shared" si="0"/>
        <v>22800</v>
      </c>
      <c r="H12" s="19">
        <f t="shared" si="1"/>
        <v>142800</v>
      </c>
      <c r="I12" s="21">
        <v>168000</v>
      </c>
      <c r="J12" s="17">
        <f t="shared" si="2"/>
        <v>31920</v>
      </c>
      <c r="K12" s="19">
        <f t="shared" si="3"/>
        <v>199920</v>
      </c>
      <c r="L12" s="21">
        <v>144000</v>
      </c>
      <c r="M12" s="17">
        <f t="shared" si="4"/>
        <v>27360</v>
      </c>
      <c r="N12" s="34">
        <f t="shared" si="5"/>
        <v>171360</v>
      </c>
      <c r="O12" s="33">
        <v>200000</v>
      </c>
      <c r="P12" s="17">
        <f t="shared" si="6"/>
        <v>38000</v>
      </c>
      <c r="Q12" s="19">
        <f t="shared" si="7"/>
        <v>238000</v>
      </c>
      <c r="R12" s="21">
        <v>300000</v>
      </c>
      <c r="S12" s="17">
        <f t="shared" si="8"/>
        <v>57000</v>
      </c>
      <c r="T12" s="19">
        <f t="shared" si="9"/>
        <v>357000</v>
      </c>
      <c r="U12" s="21">
        <v>300000</v>
      </c>
      <c r="V12" s="17">
        <f t="shared" si="10"/>
        <v>57000</v>
      </c>
      <c r="W12" s="18">
        <f t="shared" si="11"/>
        <v>357000</v>
      </c>
      <c r="X12" s="35">
        <f t="shared" si="12"/>
        <v>160000</v>
      </c>
      <c r="Y12" s="9">
        <f t="shared" si="13"/>
        <v>30400</v>
      </c>
      <c r="Z12" s="55">
        <f t="shared" si="14"/>
        <v>190400</v>
      </c>
      <c r="AA12" s="22">
        <f t="shared" si="15"/>
        <v>234000</v>
      </c>
      <c r="AB12" s="9">
        <f t="shared" si="16"/>
        <v>44460</v>
      </c>
      <c r="AC12" s="55">
        <f t="shared" si="17"/>
        <v>278460</v>
      </c>
      <c r="AD12" s="51">
        <f t="shared" si="18"/>
        <v>222000</v>
      </c>
      <c r="AE12" s="9">
        <f t="shared" si="19"/>
        <v>42180</v>
      </c>
      <c r="AF12" s="58">
        <f t="shared" si="20"/>
        <v>264180</v>
      </c>
    </row>
    <row r="13" spans="1:32" s="2" customFormat="1" ht="12.75" x14ac:dyDescent="0.2">
      <c r="B13" s="68">
        <v>4</v>
      </c>
      <c r="C13" s="61" t="s">
        <v>14</v>
      </c>
      <c r="D13" s="14" t="s">
        <v>22</v>
      </c>
      <c r="E13" s="70">
        <v>1</v>
      </c>
      <c r="F13" s="35">
        <v>40000</v>
      </c>
      <c r="G13" s="17">
        <f t="shared" si="0"/>
        <v>7600</v>
      </c>
      <c r="H13" s="19">
        <f t="shared" si="1"/>
        <v>47600</v>
      </c>
      <c r="I13" s="22">
        <v>56000</v>
      </c>
      <c r="J13" s="17">
        <f t="shared" si="2"/>
        <v>10640</v>
      </c>
      <c r="K13" s="19">
        <f t="shared" si="3"/>
        <v>66640</v>
      </c>
      <c r="L13" s="22">
        <v>48000</v>
      </c>
      <c r="M13" s="17">
        <f t="shared" si="4"/>
        <v>9120</v>
      </c>
      <c r="N13" s="34">
        <f t="shared" si="5"/>
        <v>57120</v>
      </c>
      <c r="O13" s="35">
        <v>140000</v>
      </c>
      <c r="P13" s="17">
        <f t="shared" si="6"/>
        <v>26600</v>
      </c>
      <c r="Q13" s="19">
        <f t="shared" si="7"/>
        <v>166600</v>
      </c>
      <c r="R13" s="22">
        <v>260000</v>
      </c>
      <c r="S13" s="17">
        <f t="shared" si="8"/>
        <v>49400</v>
      </c>
      <c r="T13" s="19">
        <f t="shared" si="9"/>
        <v>309400</v>
      </c>
      <c r="U13" s="22">
        <v>260000</v>
      </c>
      <c r="V13" s="17">
        <f t="shared" si="10"/>
        <v>49400</v>
      </c>
      <c r="W13" s="18">
        <f t="shared" si="11"/>
        <v>309400</v>
      </c>
      <c r="X13" s="35">
        <f t="shared" si="12"/>
        <v>90000</v>
      </c>
      <c r="Y13" s="9">
        <f t="shared" si="13"/>
        <v>17100</v>
      </c>
      <c r="Z13" s="55">
        <f t="shared" si="14"/>
        <v>107100</v>
      </c>
      <c r="AA13" s="22">
        <f t="shared" si="15"/>
        <v>158000</v>
      </c>
      <c r="AB13" s="9">
        <f t="shared" si="16"/>
        <v>30020</v>
      </c>
      <c r="AC13" s="55">
        <f t="shared" si="17"/>
        <v>188020</v>
      </c>
      <c r="AD13" s="51">
        <f t="shared" si="18"/>
        <v>154000</v>
      </c>
      <c r="AE13" s="9">
        <f t="shared" si="19"/>
        <v>29260</v>
      </c>
      <c r="AF13" s="58">
        <f t="shared" si="20"/>
        <v>183260</v>
      </c>
    </row>
    <row r="14" spans="1:32" s="2" customFormat="1" ht="12.75" x14ac:dyDescent="0.2">
      <c r="B14" s="68">
        <v>5</v>
      </c>
      <c r="C14" s="62" t="s">
        <v>15</v>
      </c>
      <c r="D14" s="14" t="s">
        <v>22</v>
      </c>
      <c r="E14" s="69">
        <v>1</v>
      </c>
      <c r="F14" s="33">
        <v>80000</v>
      </c>
      <c r="G14" s="17">
        <f t="shared" si="0"/>
        <v>15200</v>
      </c>
      <c r="H14" s="19">
        <f t="shared" si="1"/>
        <v>95200</v>
      </c>
      <c r="I14" s="21">
        <v>112000</v>
      </c>
      <c r="J14" s="17">
        <f t="shared" si="2"/>
        <v>21280</v>
      </c>
      <c r="K14" s="19">
        <f t="shared" si="3"/>
        <v>133280</v>
      </c>
      <c r="L14" s="21">
        <v>96000</v>
      </c>
      <c r="M14" s="17">
        <f t="shared" si="4"/>
        <v>18240</v>
      </c>
      <c r="N14" s="34">
        <f t="shared" si="5"/>
        <v>114240</v>
      </c>
      <c r="O14" s="33">
        <v>140000</v>
      </c>
      <c r="P14" s="17">
        <f t="shared" si="6"/>
        <v>26600</v>
      </c>
      <c r="Q14" s="19">
        <f t="shared" si="7"/>
        <v>166600</v>
      </c>
      <c r="R14" s="21">
        <v>260000</v>
      </c>
      <c r="S14" s="17">
        <f t="shared" si="8"/>
        <v>49400</v>
      </c>
      <c r="T14" s="19">
        <f t="shared" si="9"/>
        <v>309400</v>
      </c>
      <c r="U14" s="22">
        <v>260000</v>
      </c>
      <c r="V14" s="17">
        <f t="shared" si="10"/>
        <v>49400</v>
      </c>
      <c r="W14" s="18">
        <f t="shared" si="11"/>
        <v>309400</v>
      </c>
      <c r="X14" s="35">
        <f t="shared" si="12"/>
        <v>110000</v>
      </c>
      <c r="Y14" s="9">
        <f t="shared" si="13"/>
        <v>20900</v>
      </c>
      <c r="Z14" s="55">
        <f t="shared" si="14"/>
        <v>130900</v>
      </c>
      <c r="AA14" s="22">
        <f t="shared" si="15"/>
        <v>186000</v>
      </c>
      <c r="AB14" s="9">
        <f t="shared" si="16"/>
        <v>35340</v>
      </c>
      <c r="AC14" s="55">
        <f t="shared" si="17"/>
        <v>221340</v>
      </c>
      <c r="AD14" s="51">
        <f t="shared" si="18"/>
        <v>178000</v>
      </c>
      <c r="AE14" s="9">
        <f t="shared" si="19"/>
        <v>33820</v>
      </c>
      <c r="AF14" s="58">
        <f t="shared" si="20"/>
        <v>211820</v>
      </c>
    </row>
    <row r="15" spans="1:32" s="2" customFormat="1" ht="25.5" x14ac:dyDescent="0.2">
      <c r="B15" s="68">
        <v>6</v>
      </c>
      <c r="C15" s="61" t="s">
        <v>16</v>
      </c>
      <c r="D15" s="14" t="s">
        <v>22</v>
      </c>
      <c r="E15" s="69">
        <v>1</v>
      </c>
      <c r="F15" s="35">
        <v>40000</v>
      </c>
      <c r="G15" s="17">
        <f t="shared" si="0"/>
        <v>7600</v>
      </c>
      <c r="H15" s="19">
        <f t="shared" si="1"/>
        <v>47600</v>
      </c>
      <c r="I15" s="21">
        <v>56000</v>
      </c>
      <c r="J15" s="17">
        <f t="shared" si="2"/>
        <v>10640</v>
      </c>
      <c r="K15" s="19">
        <f t="shared" si="3"/>
        <v>66640</v>
      </c>
      <c r="L15" s="21">
        <v>48000</v>
      </c>
      <c r="M15" s="17">
        <f t="shared" si="4"/>
        <v>9120</v>
      </c>
      <c r="N15" s="34">
        <f t="shared" si="5"/>
        <v>57120</v>
      </c>
      <c r="O15" s="35">
        <v>140000</v>
      </c>
      <c r="P15" s="17">
        <f t="shared" si="6"/>
        <v>26600</v>
      </c>
      <c r="Q15" s="19">
        <f t="shared" si="7"/>
        <v>166600</v>
      </c>
      <c r="R15" s="21">
        <v>260000</v>
      </c>
      <c r="S15" s="17">
        <f t="shared" si="8"/>
        <v>49400</v>
      </c>
      <c r="T15" s="19">
        <f t="shared" si="9"/>
        <v>309400</v>
      </c>
      <c r="U15" s="22">
        <v>260000</v>
      </c>
      <c r="V15" s="17">
        <f t="shared" si="10"/>
        <v>49400</v>
      </c>
      <c r="W15" s="18">
        <f t="shared" si="11"/>
        <v>309400</v>
      </c>
      <c r="X15" s="35">
        <f t="shared" si="12"/>
        <v>90000</v>
      </c>
      <c r="Y15" s="9">
        <f t="shared" si="13"/>
        <v>17100</v>
      </c>
      <c r="Z15" s="55">
        <f t="shared" si="14"/>
        <v>107100</v>
      </c>
      <c r="AA15" s="22">
        <f t="shared" si="15"/>
        <v>158000</v>
      </c>
      <c r="AB15" s="9">
        <f t="shared" si="16"/>
        <v>30020</v>
      </c>
      <c r="AC15" s="55">
        <f t="shared" si="17"/>
        <v>188020</v>
      </c>
      <c r="AD15" s="51">
        <f t="shared" si="18"/>
        <v>154000</v>
      </c>
      <c r="AE15" s="9">
        <f t="shared" si="19"/>
        <v>29260</v>
      </c>
      <c r="AF15" s="58">
        <f t="shared" si="20"/>
        <v>183260</v>
      </c>
    </row>
    <row r="16" spans="1:32" s="2" customFormat="1" ht="25.5" x14ac:dyDescent="0.2">
      <c r="B16" s="68">
        <v>7</v>
      </c>
      <c r="C16" s="62" t="s">
        <v>17</v>
      </c>
      <c r="D16" s="14" t="s">
        <v>22</v>
      </c>
      <c r="E16" s="69">
        <v>1</v>
      </c>
      <c r="F16" s="33">
        <v>80000</v>
      </c>
      <c r="G16" s="17">
        <f t="shared" si="0"/>
        <v>15200</v>
      </c>
      <c r="H16" s="19">
        <f t="shared" si="1"/>
        <v>95200</v>
      </c>
      <c r="I16" s="21">
        <v>112000</v>
      </c>
      <c r="J16" s="17">
        <f t="shared" si="2"/>
        <v>21280</v>
      </c>
      <c r="K16" s="19">
        <f t="shared" si="3"/>
        <v>133280</v>
      </c>
      <c r="L16" s="21">
        <v>96000</v>
      </c>
      <c r="M16" s="17">
        <f t="shared" si="4"/>
        <v>18240</v>
      </c>
      <c r="N16" s="34">
        <f t="shared" si="5"/>
        <v>114240</v>
      </c>
      <c r="O16" s="33">
        <v>140000</v>
      </c>
      <c r="P16" s="17">
        <f t="shared" si="6"/>
        <v>26600</v>
      </c>
      <c r="Q16" s="19">
        <f t="shared" si="7"/>
        <v>166600</v>
      </c>
      <c r="R16" s="21">
        <v>260000</v>
      </c>
      <c r="S16" s="17">
        <f t="shared" si="8"/>
        <v>49400</v>
      </c>
      <c r="T16" s="19">
        <f t="shared" si="9"/>
        <v>309400</v>
      </c>
      <c r="U16" s="22">
        <v>260000</v>
      </c>
      <c r="V16" s="17">
        <f t="shared" si="10"/>
        <v>49400</v>
      </c>
      <c r="W16" s="18">
        <f t="shared" si="11"/>
        <v>309400</v>
      </c>
      <c r="X16" s="35">
        <f t="shared" si="12"/>
        <v>110000</v>
      </c>
      <c r="Y16" s="9">
        <f t="shared" si="13"/>
        <v>20900</v>
      </c>
      <c r="Z16" s="55">
        <f t="shared" si="14"/>
        <v>130900</v>
      </c>
      <c r="AA16" s="22">
        <f t="shared" si="15"/>
        <v>186000</v>
      </c>
      <c r="AB16" s="9">
        <f t="shared" si="16"/>
        <v>35340</v>
      </c>
      <c r="AC16" s="55">
        <f t="shared" si="17"/>
        <v>221340</v>
      </c>
      <c r="AD16" s="51">
        <f t="shared" si="18"/>
        <v>178000</v>
      </c>
      <c r="AE16" s="9">
        <f t="shared" si="19"/>
        <v>33820</v>
      </c>
      <c r="AF16" s="58">
        <f t="shared" si="20"/>
        <v>211820</v>
      </c>
    </row>
    <row r="17" spans="2:32" s="2" customFormat="1" ht="25.5" x14ac:dyDescent="0.2">
      <c r="B17" s="68">
        <v>8</v>
      </c>
      <c r="C17" s="63" t="s">
        <v>18</v>
      </c>
      <c r="D17" s="15" t="s">
        <v>22</v>
      </c>
      <c r="E17" s="71">
        <v>1</v>
      </c>
      <c r="F17" s="35">
        <v>40000</v>
      </c>
      <c r="G17" s="17">
        <f t="shared" si="0"/>
        <v>7600</v>
      </c>
      <c r="H17" s="19">
        <f t="shared" si="1"/>
        <v>47600</v>
      </c>
      <c r="I17" s="22">
        <v>56000</v>
      </c>
      <c r="J17" s="17">
        <f t="shared" si="2"/>
        <v>10640</v>
      </c>
      <c r="K17" s="19">
        <f t="shared" si="3"/>
        <v>66640</v>
      </c>
      <c r="L17" s="22">
        <v>48000</v>
      </c>
      <c r="M17" s="17">
        <f t="shared" si="4"/>
        <v>9120</v>
      </c>
      <c r="N17" s="34">
        <f t="shared" si="5"/>
        <v>57120</v>
      </c>
      <c r="O17" s="35">
        <v>140000</v>
      </c>
      <c r="P17" s="17">
        <f t="shared" si="6"/>
        <v>26600</v>
      </c>
      <c r="Q17" s="19">
        <f t="shared" si="7"/>
        <v>166600</v>
      </c>
      <c r="R17" s="22">
        <v>260000</v>
      </c>
      <c r="S17" s="17">
        <f t="shared" si="8"/>
        <v>49400</v>
      </c>
      <c r="T17" s="19">
        <f t="shared" si="9"/>
        <v>309400</v>
      </c>
      <c r="U17" s="22">
        <v>260000</v>
      </c>
      <c r="V17" s="17">
        <f t="shared" si="10"/>
        <v>49400</v>
      </c>
      <c r="W17" s="18">
        <f t="shared" si="11"/>
        <v>309400</v>
      </c>
      <c r="X17" s="35">
        <f t="shared" si="12"/>
        <v>90000</v>
      </c>
      <c r="Y17" s="9">
        <f t="shared" si="13"/>
        <v>17100</v>
      </c>
      <c r="Z17" s="55">
        <f t="shared" si="14"/>
        <v>107100</v>
      </c>
      <c r="AA17" s="22">
        <f t="shared" si="15"/>
        <v>158000</v>
      </c>
      <c r="AB17" s="9">
        <f t="shared" si="16"/>
        <v>30020</v>
      </c>
      <c r="AC17" s="55">
        <f t="shared" si="17"/>
        <v>188020</v>
      </c>
      <c r="AD17" s="51">
        <f t="shared" si="18"/>
        <v>154000</v>
      </c>
      <c r="AE17" s="9">
        <f t="shared" si="19"/>
        <v>29260</v>
      </c>
      <c r="AF17" s="58">
        <f t="shared" si="20"/>
        <v>183260</v>
      </c>
    </row>
    <row r="18" spans="2:32" s="2" customFormat="1" ht="25.5" x14ac:dyDescent="0.2">
      <c r="B18" s="68">
        <v>9</v>
      </c>
      <c r="C18" s="61" t="s">
        <v>19</v>
      </c>
      <c r="D18" s="14" t="s">
        <v>22</v>
      </c>
      <c r="E18" s="70">
        <v>1</v>
      </c>
      <c r="F18" s="33">
        <v>80000</v>
      </c>
      <c r="G18" s="17">
        <f t="shared" si="0"/>
        <v>15200</v>
      </c>
      <c r="H18" s="19">
        <f t="shared" si="1"/>
        <v>95200</v>
      </c>
      <c r="I18" s="23">
        <v>112000</v>
      </c>
      <c r="J18" s="17">
        <f t="shared" si="2"/>
        <v>21280</v>
      </c>
      <c r="K18" s="19">
        <f t="shared" si="3"/>
        <v>133280</v>
      </c>
      <c r="L18" s="23">
        <v>96000</v>
      </c>
      <c r="M18" s="17">
        <f t="shared" si="4"/>
        <v>18240</v>
      </c>
      <c r="N18" s="34">
        <f t="shared" si="5"/>
        <v>114240</v>
      </c>
      <c r="O18" s="33">
        <v>160000</v>
      </c>
      <c r="P18" s="17">
        <f t="shared" si="6"/>
        <v>30400</v>
      </c>
      <c r="Q18" s="19">
        <f t="shared" si="7"/>
        <v>190400</v>
      </c>
      <c r="R18" s="23">
        <v>260000</v>
      </c>
      <c r="S18" s="17">
        <f t="shared" si="8"/>
        <v>49400</v>
      </c>
      <c r="T18" s="19">
        <f t="shared" si="9"/>
        <v>309400</v>
      </c>
      <c r="U18" s="22">
        <v>260000</v>
      </c>
      <c r="V18" s="17">
        <f t="shared" si="10"/>
        <v>49400</v>
      </c>
      <c r="W18" s="18">
        <f t="shared" si="11"/>
        <v>309400</v>
      </c>
      <c r="X18" s="35">
        <f t="shared" si="12"/>
        <v>120000</v>
      </c>
      <c r="Y18" s="9">
        <f t="shared" si="13"/>
        <v>22800</v>
      </c>
      <c r="Z18" s="55">
        <f t="shared" si="14"/>
        <v>142800</v>
      </c>
      <c r="AA18" s="22">
        <f t="shared" si="15"/>
        <v>186000</v>
      </c>
      <c r="AB18" s="9">
        <f t="shared" si="16"/>
        <v>35340</v>
      </c>
      <c r="AC18" s="55">
        <f t="shared" si="17"/>
        <v>221340</v>
      </c>
      <c r="AD18" s="51">
        <f t="shared" si="18"/>
        <v>178000</v>
      </c>
      <c r="AE18" s="9">
        <f t="shared" si="19"/>
        <v>33820</v>
      </c>
      <c r="AF18" s="58">
        <f t="shared" si="20"/>
        <v>211820</v>
      </c>
    </row>
    <row r="19" spans="2:32" s="2" customFormat="1" ht="28.5" customHeight="1" thickBot="1" x14ac:dyDescent="0.25">
      <c r="B19" s="72">
        <v>10</v>
      </c>
      <c r="C19" s="73" t="s">
        <v>20</v>
      </c>
      <c r="D19" s="74" t="s">
        <v>22</v>
      </c>
      <c r="E19" s="75">
        <v>1</v>
      </c>
      <c r="F19" s="36">
        <v>35000</v>
      </c>
      <c r="G19" s="37">
        <f t="shared" si="0"/>
        <v>6650</v>
      </c>
      <c r="H19" s="38">
        <f t="shared" si="1"/>
        <v>41650</v>
      </c>
      <c r="I19" s="39">
        <v>49000</v>
      </c>
      <c r="J19" s="37">
        <f t="shared" si="2"/>
        <v>9310</v>
      </c>
      <c r="K19" s="38">
        <f t="shared" si="3"/>
        <v>58310</v>
      </c>
      <c r="L19" s="39">
        <v>42000</v>
      </c>
      <c r="M19" s="37">
        <f t="shared" si="4"/>
        <v>7980</v>
      </c>
      <c r="N19" s="40">
        <f t="shared" si="5"/>
        <v>49980</v>
      </c>
      <c r="O19" s="36">
        <v>100000</v>
      </c>
      <c r="P19" s="37">
        <f t="shared" si="6"/>
        <v>19000</v>
      </c>
      <c r="Q19" s="38">
        <f t="shared" si="7"/>
        <v>119000</v>
      </c>
      <c r="R19" s="39">
        <v>200000</v>
      </c>
      <c r="S19" s="37">
        <f t="shared" si="8"/>
        <v>38000</v>
      </c>
      <c r="T19" s="38">
        <f t="shared" si="9"/>
        <v>238000</v>
      </c>
      <c r="U19" s="39">
        <v>200000</v>
      </c>
      <c r="V19" s="37">
        <f t="shared" si="10"/>
        <v>38000</v>
      </c>
      <c r="W19" s="44">
        <f t="shared" si="11"/>
        <v>238000</v>
      </c>
      <c r="X19" s="36">
        <f>AVERAGE(F19,O19)</f>
        <v>67500</v>
      </c>
      <c r="Y19" s="54">
        <f t="shared" si="13"/>
        <v>12825</v>
      </c>
      <c r="Z19" s="59">
        <f t="shared" si="14"/>
        <v>80325</v>
      </c>
      <c r="AA19" s="39">
        <f>AVERAGE(I19,R19)</f>
        <v>124500</v>
      </c>
      <c r="AB19" s="54">
        <f t="shared" si="16"/>
        <v>23655</v>
      </c>
      <c r="AC19" s="59">
        <f t="shared" si="17"/>
        <v>148155</v>
      </c>
      <c r="AD19" s="52">
        <f>AVERAGE(L19,U19)</f>
        <v>121000</v>
      </c>
      <c r="AE19" s="54">
        <f t="shared" si="19"/>
        <v>22990</v>
      </c>
      <c r="AF19" s="60">
        <f t="shared" si="20"/>
        <v>143990</v>
      </c>
    </row>
    <row r="20" spans="2:32" s="2" customFormat="1" ht="28.5" customHeight="1" thickTop="1" thickBot="1" x14ac:dyDescent="0.25">
      <c r="E20" s="10"/>
      <c r="F20" s="10"/>
      <c r="G20" s="10"/>
      <c r="H20" s="13">
        <f>SUM(H10:H19)</f>
        <v>898450</v>
      </c>
      <c r="I20" s="10"/>
      <c r="J20" s="10"/>
      <c r="K20" s="13">
        <f>SUM(K10:K19)</f>
        <v>1257830</v>
      </c>
      <c r="L20" s="10"/>
      <c r="M20" s="10"/>
      <c r="N20" s="13">
        <f>SUM(N10:N19)</f>
        <v>1078140</v>
      </c>
      <c r="O20" s="10"/>
      <c r="P20" s="10"/>
      <c r="Q20" s="28">
        <f>SUM(Q10:Q19)</f>
        <v>1927800</v>
      </c>
      <c r="R20" s="10"/>
      <c r="S20" s="10"/>
      <c r="T20" s="28">
        <f>SUM(T10:T19)</f>
        <v>3308200</v>
      </c>
      <c r="U20" s="10"/>
      <c r="V20" s="10"/>
      <c r="W20" s="28">
        <f>SUM(W10:W19)</f>
        <v>3308200</v>
      </c>
      <c r="X20" s="10"/>
      <c r="Y20" s="10"/>
      <c r="Z20" s="43">
        <f>SUM(Z10:Z19)</f>
        <v>1413125</v>
      </c>
      <c r="AA20" s="10"/>
      <c r="AB20" s="10"/>
      <c r="AC20" s="43">
        <f>SUM(AC10:AC19)</f>
        <v>2283015</v>
      </c>
      <c r="AD20" s="10"/>
      <c r="AE20" s="10"/>
      <c r="AF20" s="43">
        <f>SUM(AF10:AF19)</f>
        <v>2193170</v>
      </c>
    </row>
    <row r="21" spans="2:32" s="2" customFormat="1" ht="13.5" thickBot="1" x14ac:dyDescent="0.25"/>
    <row r="22" spans="2:32" s="2" customFormat="1" ht="28.5" customHeight="1" thickBot="1" x14ac:dyDescent="0.25">
      <c r="K22" s="5"/>
      <c r="L22" s="91" t="s">
        <v>31</v>
      </c>
      <c r="M22" s="92"/>
      <c r="N22" s="76">
        <f>H20+K20+N20</f>
        <v>3234420</v>
      </c>
      <c r="U22" s="78" t="s">
        <v>31</v>
      </c>
      <c r="V22" s="79"/>
      <c r="W22" s="77">
        <f>Q20+T20+W20</f>
        <v>8544200</v>
      </c>
      <c r="AA22" s="80" t="s">
        <v>34</v>
      </c>
      <c r="AB22" s="81"/>
      <c r="AC22" s="81"/>
      <c r="AD22" s="81"/>
      <c r="AE22" s="82"/>
      <c r="AF22" s="11">
        <f>Z20+AC20+AF20</f>
        <v>5889310</v>
      </c>
    </row>
    <row r="23" spans="2:32" s="2" customFormat="1" ht="28.5" customHeight="1" thickBot="1" x14ac:dyDescent="0.25">
      <c r="K23" s="5"/>
    </row>
    <row r="24" spans="2:32" s="2" customFormat="1" ht="12.75" x14ac:dyDescent="0.2">
      <c r="B24" s="83" t="s">
        <v>30</v>
      </c>
      <c r="C24" s="84"/>
      <c r="D24" s="3"/>
      <c r="E24" s="3"/>
      <c r="F24" s="4"/>
      <c r="G24" s="4"/>
      <c r="H24" s="4"/>
      <c r="I24" s="4"/>
      <c r="J24" s="4"/>
    </row>
    <row r="25" spans="2:32" s="2" customFormat="1" x14ac:dyDescent="0.2">
      <c r="B25" s="85" t="s">
        <v>8</v>
      </c>
      <c r="C25" s="86"/>
      <c r="D25" s="3"/>
      <c r="E25" s="3"/>
      <c r="F25" s="1"/>
      <c r="G25" s="1"/>
      <c r="H25" s="1"/>
      <c r="I25" s="1"/>
      <c r="J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2:32" s="2" customFormat="1" ht="15" thickBot="1" x14ac:dyDescent="0.25">
      <c r="B26" s="87" t="s">
        <v>35</v>
      </c>
      <c r="C26" s="88"/>
      <c r="D26" s="3"/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D26" s="1"/>
      <c r="AE26" s="1"/>
      <c r="AF26" s="1"/>
    </row>
  </sheetData>
  <mergeCells count="30">
    <mergeCell ref="A1:A10"/>
    <mergeCell ref="B6:C6"/>
    <mergeCell ref="B7:B9"/>
    <mergeCell ref="C7:C9"/>
    <mergeCell ref="AD8:AF8"/>
    <mergeCell ref="D6:AF6"/>
    <mergeCell ref="B5:AF5"/>
    <mergeCell ref="B1:AF1"/>
    <mergeCell ref="B2:AF2"/>
    <mergeCell ref="B3:AF3"/>
    <mergeCell ref="B4:AF4"/>
    <mergeCell ref="D7:D9"/>
    <mergeCell ref="F7:N7"/>
    <mergeCell ref="O7:W7"/>
    <mergeCell ref="F8:H8"/>
    <mergeCell ref="I8:K8"/>
    <mergeCell ref="E7:E9"/>
    <mergeCell ref="L22:M22"/>
    <mergeCell ref="U8:W8"/>
    <mergeCell ref="X7:AF7"/>
    <mergeCell ref="X8:Z8"/>
    <mergeCell ref="AA8:AC8"/>
    <mergeCell ref="L8:N8"/>
    <mergeCell ref="O8:Q8"/>
    <mergeCell ref="R8:T8"/>
    <mergeCell ref="U22:V22"/>
    <mergeCell ref="AA22:AE22"/>
    <mergeCell ref="B24:C24"/>
    <mergeCell ref="B25:C25"/>
    <mergeCell ref="B26:C26"/>
  </mergeCells>
  <pageMargins left="0.7" right="0.7" top="0.75" bottom="0.75" header="0.3" footer="0.3"/>
  <pageSetup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Analísis Económico-MTTO Vidrios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 Javier Gutierrez Velasquez</dc:creator>
  <cp:lastModifiedBy>Oscar Javier Ramon Restrepo</cp:lastModifiedBy>
  <dcterms:created xsi:type="dcterms:W3CDTF">2024-10-24T17:09:51Z</dcterms:created>
  <dcterms:modified xsi:type="dcterms:W3CDTF">2024-11-07T19:47:55Z</dcterms:modified>
</cp:coreProperties>
</file>