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PC\Desktop\CONTRATO KENNEDY\2. CULTURA\LP CULTURA 17102024\"/>
    </mc:Choice>
  </mc:AlternateContent>
  <xr:revisionPtr revIDLastSave="0" documentId="13_ncr:1_{D72C0139-929C-4485-8147-B5F076AD50FB}"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55" i="1" l="1"/>
  <c r="L355" i="1"/>
  <c r="J355" i="1"/>
  <c r="N401" i="1"/>
  <c r="L401" i="1"/>
  <c r="J401" i="1"/>
  <c r="N400" i="1"/>
  <c r="L400" i="1"/>
  <c r="J400" i="1"/>
  <c r="N397" i="1"/>
  <c r="L397" i="1"/>
  <c r="O397" i="1" s="1"/>
  <c r="P397" i="1" s="1"/>
  <c r="J397" i="1"/>
  <c r="N395" i="1"/>
  <c r="L395" i="1"/>
  <c r="J395" i="1"/>
  <c r="N394" i="1"/>
  <c r="L394" i="1"/>
  <c r="J394" i="1"/>
  <c r="L407" i="1"/>
  <c r="N407" i="1"/>
  <c r="J407" i="1"/>
  <c r="N424" i="1"/>
  <c r="L424" i="1"/>
  <c r="J424" i="1"/>
  <c r="O424" i="1" s="1"/>
  <c r="P424" i="1" s="1"/>
  <c r="M423" i="1"/>
  <c r="T423" i="1" s="1"/>
  <c r="K423" i="1"/>
  <c r="S423" i="1" s="1"/>
  <c r="I423" i="1"/>
  <c r="R423" i="1" s="1"/>
  <c r="N406" i="1"/>
  <c r="L406" i="1"/>
  <c r="J406" i="1"/>
  <c r="N405" i="1"/>
  <c r="L405" i="1"/>
  <c r="J405" i="1"/>
  <c r="O405" i="1" s="1"/>
  <c r="P405" i="1" s="1"/>
  <c r="N396" i="1"/>
  <c r="L396" i="1"/>
  <c r="J396" i="1"/>
  <c r="N391" i="1"/>
  <c r="L391" i="1"/>
  <c r="N283" i="1"/>
  <c r="L283" i="1"/>
  <c r="J283" i="1"/>
  <c r="O283" i="1" s="1"/>
  <c r="P283" i="1" s="1"/>
  <c r="N328" i="1"/>
  <c r="L328" i="1"/>
  <c r="J328" i="1"/>
  <c r="U391" i="1"/>
  <c r="V391" i="1" s="1"/>
  <c r="U424" i="1"/>
  <c r="V424" i="1" s="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4" i="1"/>
  <c r="T425" i="1"/>
  <c r="T426" i="1"/>
  <c r="T427" i="1"/>
  <c r="S391" i="1"/>
  <c r="S392" i="1"/>
  <c r="S393" i="1"/>
  <c r="U393" i="1" s="1"/>
  <c r="V393" i="1" s="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4" i="1"/>
  <c r="S425" i="1"/>
  <c r="S426" i="1"/>
  <c r="U426" i="1" s="1"/>
  <c r="V426" i="1" s="1"/>
  <c r="S427" i="1"/>
  <c r="U427" i="1" s="1"/>
  <c r="V427" i="1" s="1"/>
  <c r="R391" i="1"/>
  <c r="R392" i="1"/>
  <c r="R393" i="1"/>
  <c r="R394" i="1"/>
  <c r="R395" i="1"/>
  <c r="R396" i="1"/>
  <c r="U396" i="1" s="1"/>
  <c r="V396" i="1" s="1"/>
  <c r="R397" i="1"/>
  <c r="U397" i="1" s="1"/>
  <c r="V397" i="1" s="1"/>
  <c r="R398" i="1"/>
  <c r="U398" i="1" s="1"/>
  <c r="V398" i="1" s="1"/>
  <c r="R399" i="1"/>
  <c r="U399" i="1" s="1"/>
  <c r="V399" i="1" s="1"/>
  <c r="R400" i="1"/>
  <c r="U400" i="1" s="1"/>
  <c r="V400" i="1" s="1"/>
  <c r="R401" i="1"/>
  <c r="R402" i="1"/>
  <c r="R403" i="1"/>
  <c r="R404" i="1"/>
  <c r="U404" i="1" s="1"/>
  <c r="V404" i="1" s="1"/>
  <c r="R405" i="1"/>
  <c r="U405" i="1" s="1"/>
  <c r="V405" i="1" s="1"/>
  <c r="R406" i="1"/>
  <c r="R407" i="1"/>
  <c r="U407" i="1" s="1"/>
  <c r="V407" i="1" s="1"/>
  <c r="R408" i="1"/>
  <c r="R409" i="1"/>
  <c r="R410" i="1"/>
  <c r="R411" i="1"/>
  <c r="R412" i="1"/>
  <c r="U412" i="1" s="1"/>
  <c r="V412" i="1" s="1"/>
  <c r="R413" i="1"/>
  <c r="U413" i="1" s="1"/>
  <c r="V413" i="1" s="1"/>
  <c r="R414" i="1"/>
  <c r="U414" i="1" s="1"/>
  <c r="V414" i="1" s="1"/>
  <c r="R415" i="1"/>
  <c r="U415" i="1" s="1"/>
  <c r="V415" i="1" s="1"/>
  <c r="R416" i="1"/>
  <c r="R417" i="1"/>
  <c r="R418" i="1"/>
  <c r="R419" i="1"/>
  <c r="R420" i="1"/>
  <c r="U420" i="1" s="1"/>
  <c r="V420" i="1" s="1"/>
  <c r="R421" i="1"/>
  <c r="U421" i="1" s="1"/>
  <c r="V421" i="1" s="1"/>
  <c r="R422" i="1"/>
  <c r="U422" i="1" s="1"/>
  <c r="V422" i="1" s="1"/>
  <c r="R424" i="1"/>
  <c r="R425" i="1"/>
  <c r="R426" i="1"/>
  <c r="R427" i="1"/>
  <c r="P393" i="1"/>
  <c r="Q393" i="1" s="1"/>
  <c r="O393" i="1"/>
  <c r="O395" i="1"/>
  <c r="P395" i="1" s="1"/>
  <c r="O398" i="1"/>
  <c r="P398" i="1" s="1"/>
  <c r="O399" i="1"/>
  <c r="P399" i="1" s="1"/>
  <c r="O401" i="1"/>
  <c r="P401" i="1" s="1"/>
  <c r="O402" i="1"/>
  <c r="P402" i="1" s="1"/>
  <c r="O403" i="1"/>
  <c r="P403" i="1" s="1"/>
  <c r="O404" i="1"/>
  <c r="P404" i="1" s="1"/>
  <c r="O406" i="1"/>
  <c r="P406" i="1" s="1"/>
  <c r="O408" i="1"/>
  <c r="P408" i="1" s="1"/>
  <c r="O409" i="1"/>
  <c r="P409" i="1" s="1"/>
  <c r="O410" i="1"/>
  <c r="P410" i="1" s="1"/>
  <c r="O411" i="1"/>
  <c r="P411" i="1" s="1"/>
  <c r="O412" i="1"/>
  <c r="P412" i="1" s="1"/>
  <c r="O413" i="1"/>
  <c r="P413" i="1" s="1"/>
  <c r="O414" i="1"/>
  <c r="P414" i="1" s="1"/>
  <c r="O415" i="1"/>
  <c r="P415" i="1" s="1"/>
  <c r="O416" i="1"/>
  <c r="P416" i="1" s="1"/>
  <c r="O417" i="1"/>
  <c r="P417" i="1" s="1"/>
  <c r="Q417" i="1" s="1"/>
  <c r="O418" i="1"/>
  <c r="P418" i="1" s="1"/>
  <c r="Q418" i="1" s="1"/>
  <c r="O419" i="1"/>
  <c r="P419" i="1" s="1"/>
  <c r="O420" i="1"/>
  <c r="P420" i="1" s="1"/>
  <c r="O421" i="1"/>
  <c r="P421" i="1" s="1"/>
  <c r="O422" i="1"/>
  <c r="P422" i="1" s="1"/>
  <c r="O423" i="1"/>
  <c r="P423" i="1" s="1"/>
  <c r="J391" i="1"/>
  <c r="O391" i="1" s="1"/>
  <c r="P391" i="1" s="1"/>
  <c r="N390" i="1"/>
  <c r="O390" i="1" s="1"/>
  <c r="P390" i="1" s="1"/>
  <c r="L390" i="1"/>
  <c r="J390" i="1"/>
  <c r="N284" i="1"/>
  <c r="L284" i="1"/>
  <c r="J284" i="1"/>
  <c r="N389" i="1"/>
  <c r="L389" i="1"/>
  <c r="J389" i="1"/>
  <c r="N388" i="1"/>
  <c r="L388" i="1"/>
  <c r="J388" i="1"/>
  <c r="N387" i="1"/>
  <c r="L387" i="1"/>
  <c r="J387" i="1"/>
  <c r="O387" i="1" s="1"/>
  <c r="P387" i="1" s="1"/>
  <c r="Q387" i="1" s="1"/>
  <c r="N383" i="1"/>
  <c r="N384" i="1"/>
  <c r="N385" i="1"/>
  <c r="N386" i="1"/>
  <c r="L383" i="1"/>
  <c r="L384" i="1"/>
  <c r="L385" i="1"/>
  <c r="L386" i="1"/>
  <c r="J383" i="1"/>
  <c r="J384" i="1"/>
  <c r="J385" i="1"/>
  <c r="J386" i="1"/>
  <c r="N382" i="1"/>
  <c r="L382" i="1"/>
  <c r="J382" i="1"/>
  <c r="O389" i="1"/>
  <c r="P389" i="1" s="1"/>
  <c r="O349" i="1"/>
  <c r="P349" i="1" s="1"/>
  <c r="O350" i="1"/>
  <c r="P350" i="1" s="1"/>
  <c r="O352" i="1"/>
  <c r="P352" i="1" s="1"/>
  <c r="O353" i="1"/>
  <c r="P353" i="1" s="1"/>
  <c r="O354" i="1"/>
  <c r="P354" i="1" s="1"/>
  <c r="O356" i="1"/>
  <c r="P356" i="1" s="1"/>
  <c r="O357" i="1"/>
  <c r="P357" i="1" s="1"/>
  <c r="O358" i="1"/>
  <c r="P358" i="1" s="1"/>
  <c r="O360" i="1"/>
  <c r="P360" i="1" s="1"/>
  <c r="O361" i="1"/>
  <c r="P361" i="1" s="1"/>
  <c r="O362" i="1"/>
  <c r="P362" i="1" s="1"/>
  <c r="O364" i="1"/>
  <c r="P364" i="1" s="1"/>
  <c r="O365" i="1"/>
  <c r="P365" i="1" s="1"/>
  <c r="Q365" i="1" s="1"/>
  <c r="O366" i="1"/>
  <c r="P366" i="1" s="1"/>
  <c r="Q366" i="1" s="1"/>
  <c r="O368" i="1"/>
  <c r="P368" i="1" s="1"/>
  <c r="Q368" i="1" s="1"/>
  <c r="O369" i="1"/>
  <c r="P369" i="1" s="1"/>
  <c r="O370" i="1"/>
  <c r="P370" i="1" s="1"/>
  <c r="Q370" i="1" s="1"/>
  <c r="O372" i="1"/>
  <c r="P372" i="1" s="1"/>
  <c r="Q372" i="1" s="1"/>
  <c r="O373" i="1"/>
  <c r="P373" i="1" s="1"/>
  <c r="Q373" i="1" s="1"/>
  <c r="O374" i="1"/>
  <c r="P374" i="1" s="1"/>
  <c r="Q374" i="1" s="1"/>
  <c r="O376" i="1"/>
  <c r="P376" i="1" s="1"/>
  <c r="Q376" i="1" s="1"/>
  <c r="O377" i="1"/>
  <c r="P377" i="1" s="1"/>
  <c r="Q377" i="1" s="1"/>
  <c r="O378" i="1"/>
  <c r="P378" i="1" s="1"/>
  <c r="Q378" i="1" s="1"/>
  <c r="O380" i="1"/>
  <c r="P380" i="1" s="1"/>
  <c r="O381" i="1"/>
  <c r="P381" i="1" s="1"/>
  <c r="O385" i="1"/>
  <c r="P385" i="1" s="1"/>
  <c r="O388" i="1"/>
  <c r="P388" i="1" s="1"/>
  <c r="N341" i="1"/>
  <c r="L341" i="1"/>
  <c r="J341" i="1"/>
  <c r="N320" i="1"/>
  <c r="L320" i="1"/>
  <c r="J320" i="1"/>
  <c r="N335" i="1"/>
  <c r="L335" i="1"/>
  <c r="J335" i="1"/>
  <c r="N337" i="1"/>
  <c r="L337" i="1"/>
  <c r="J337" i="1"/>
  <c r="N336" i="1"/>
  <c r="L336" i="1"/>
  <c r="J336" i="1"/>
  <c r="N334" i="1"/>
  <c r="L334" i="1"/>
  <c r="O334" i="1" s="1"/>
  <c r="P334" i="1" s="1"/>
  <c r="J334" i="1"/>
  <c r="N333" i="1"/>
  <c r="L333" i="1"/>
  <c r="J333" i="1"/>
  <c r="N332" i="1"/>
  <c r="L332" i="1"/>
  <c r="J332" i="1"/>
  <c r="N331" i="1"/>
  <c r="L331" i="1"/>
  <c r="J331" i="1"/>
  <c r="N330" i="1"/>
  <c r="L330" i="1"/>
  <c r="J330" i="1"/>
  <c r="N329" i="1"/>
  <c r="L329" i="1"/>
  <c r="J329" i="1"/>
  <c r="O329" i="1" s="1"/>
  <c r="P329" i="1" s="1"/>
  <c r="N327" i="1"/>
  <c r="L327" i="1"/>
  <c r="J327" i="1"/>
  <c r="O327" i="1" s="1"/>
  <c r="P327" i="1" s="1"/>
  <c r="N326" i="1"/>
  <c r="L326" i="1"/>
  <c r="J326" i="1"/>
  <c r="N325" i="1"/>
  <c r="L325" i="1"/>
  <c r="J325" i="1"/>
  <c r="N317" i="1"/>
  <c r="L317" i="1"/>
  <c r="J317" i="1"/>
  <c r="N316" i="1"/>
  <c r="L316" i="1"/>
  <c r="J316" i="1"/>
  <c r="N315" i="1"/>
  <c r="L315" i="1"/>
  <c r="J315" i="1"/>
  <c r="N314" i="1"/>
  <c r="O314" i="1" s="1"/>
  <c r="P314" i="1" s="1"/>
  <c r="L314" i="1"/>
  <c r="J314" i="1"/>
  <c r="N313" i="1"/>
  <c r="L313" i="1"/>
  <c r="J313" i="1"/>
  <c r="N312" i="1"/>
  <c r="L312" i="1"/>
  <c r="J312" i="1"/>
  <c r="N311" i="1"/>
  <c r="L311" i="1"/>
  <c r="J311" i="1"/>
  <c r="N294" i="1"/>
  <c r="L294" i="1"/>
  <c r="J294" i="1"/>
  <c r="N290" i="1"/>
  <c r="L290" i="1"/>
  <c r="J290" i="1"/>
  <c r="N310" i="1"/>
  <c r="L310" i="1"/>
  <c r="J310" i="1"/>
  <c r="N304" i="1"/>
  <c r="L304" i="1"/>
  <c r="J304" i="1"/>
  <c r="O304" i="1" s="1"/>
  <c r="P304" i="1" s="1"/>
  <c r="N293" i="1"/>
  <c r="O293" i="1" s="1"/>
  <c r="P293" i="1" s="1"/>
  <c r="L293" i="1"/>
  <c r="J293" i="1"/>
  <c r="N289" i="1"/>
  <c r="L289" i="1"/>
  <c r="J289" i="1"/>
  <c r="N228" i="1"/>
  <c r="N239" i="1" s="1"/>
  <c r="L228" i="1"/>
  <c r="L239" i="1" s="1"/>
  <c r="J228" i="1"/>
  <c r="N296" i="1"/>
  <c r="L296" i="1"/>
  <c r="J296" i="1"/>
  <c r="N242" i="1"/>
  <c r="L242" i="1"/>
  <c r="J242" i="1"/>
  <c r="N201" i="1"/>
  <c r="L201" i="1"/>
  <c r="O201" i="1" s="1"/>
  <c r="P201" i="1" s="1"/>
  <c r="J201" i="1"/>
  <c r="J153" i="1"/>
  <c r="N141" i="1"/>
  <c r="L141" i="1"/>
  <c r="J141" i="1"/>
  <c r="N150" i="1"/>
  <c r="L150" i="1"/>
  <c r="J150" i="1"/>
  <c r="H150" i="1"/>
  <c r="N123" i="1"/>
  <c r="O123" i="1" s="1"/>
  <c r="P123" i="1" s="1"/>
  <c r="Q123" i="1" s="1"/>
  <c r="L123" i="1"/>
  <c r="J123" i="1"/>
  <c r="H123" i="1"/>
  <c r="L98" i="1"/>
  <c r="J98" i="1"/>
  <c r="N152" i="1"/>
  <c r="O152" i="1" s="1"/>
  <c r="P152" i="1" s="1"/>
  <c r="L152" i="1"/>
  <c r="J152" i="1"/>
  <c r="N202" i="1"/>
  <c r="L202" i="1"/>
  <c r="J202" i="1"/>
  <c r="N297" i="1"/>
  <c r="L297" i="1"/>
  <c r="J297" i="1"/>
  <c r="N79" i="1"/>
  <c r="L79" i="1"/>
  <c r="J79" i="1"/>
  <c r="N348" i="1"/>
  <c r="L348" i="1"/>
  <c r="J348" i="1"/>
  <c r="N249" i="1"/>
  <c r="L249" i="1"/>
  <c r="J249" i="1"/>
  <c r="N163" i="1"/>
  <c r="N203" i="1" s="1"/>
  <c r="L163" i="1"/>
  <c r="L203" i="1" s="1"/>
  <c r="J163" i="1"/>
  <c r="J203" i="1" s="1"/>
  <c r="N97" i="1"/>
  <c r="L97" i="1"/>
  <c r="L153" i="1" s="1"/>
  <c r="J97" i="1"/>
  <c r="N18" i="1"/>
  <c r="L18" i="1"/>
  <c r="J18" i="1"/>
  <c r="O18" i="1" s="1"/>
  <c r="P18" i="1" s="1"/>
  <c r="Q18" i="1" s="1"/>
  <c r="H18" i="1"/>
  <c r="U16" i="1"/>
  <c r="V16" i="1" s="1"/>
  <c r="U174" i="1"/>
  <c r="V174" i="1" s="1"/>
  <c r="U214" i="1"/>
  <c r="V214" i="1" s="1"/>
  <c r="U303" i="1"/>
  <c r="V303" i="1" s="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U243" i="1" s="1"/>
  <c r="V243" i="1" s="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R15" i="1"/>
  <c r="U15" i="1" s="1"/>
  <c r="V15" i="1" s="1"/>
  <c r="R16" i="1"/>
  <c r="R17" i="1"/>
  <c r="R18" i="1"/>
  <c r="U18" i="1" s="1"/>
  <c r="V18" i="1" s="1"/>
  <c r="R19" i="1"/>
  <c r="R20" i="1"/>
  <c r="U20" i="1" s="1"/>
  <c r="V20" i="1" s="1"/>
  <c r="R21" i="1"/>
  <c r="R22" i="1"/>
  <c r="U22" i="1" s="1"/>
  <c r="V22" i="1" s="1"/>
  <c r="R23" i="1"/>
  <c r="R24" i="1"/>
  <c r="U24" i="1" s="1"/>
  <c r="V24" i="1" s="1"/>
  <c r="R25" i="1"/>
  <c r="R26" i="1"/>
  <c r="U26" i="1" s="1"/>
  <c r="V26" i="1" s="1"/>
  <c r="R27" i="1"/>
  <c r="R28" i="1"/>
  <c r="R29" i="1"/>
  <c r="R30" i="1"/>
  <c r="R31" i="1"/>
  <c r="U31" i="1" s="1"/>
  <c r="V31" i="1" s="1"/>
  <c r="R32" i="1"/>
  <c r="R33" i="1"/>
  <c r="R34" i="1"/>
  <c r="R35" i="1"/>
  <c r="R36" i="1"/>
  <c r="U36" i="1" s="1"/>
  <c r="V36" i="1" s="1"/>
  <c r="R37" i="1"/>
  <c r="R38" i="1"/>
  <c r="R39" i="1"/>
  <c r="R40" i="1"/>
  <c r="R41" i="1"/>
  <c r="U41" i="1" s="1"/>
  <c r="V41" i="1" s="1"/>
  <c r="R42" i="1"/>
  <c r="R43" i="1"/>
  <c r="R44" i="1"/>
  <c r="R45" i="1"/>
  <c r="R46" i="1"/>
  <c r="R47" i="1"/>
  <c r="R48" i="1"/>
  <c r="U48" i="1" s="1"/>
  <c r="V48" i="1" s="1"/>
  <c r="R49" i="1"/>
  <c r="R50" i="1"/>
  <c r="R51" i="1"/>
  <c r="R52" i="1"/>
  <c r="R53" i="1"/>
  <c r="R54" i="1"/>
  <c r="R55" i="1"/>
  <c r="R56" i="1"/>
  <c r="U56" i="1" s="1"/>
  <c r="V56" i="1" s="1"/>
  <c r="R57" i="1"/>
  <c r="R58" i="1"/>
  <c r="R59" i="1"/>
  <c r="R64" i="1"/>
  <c r="U64" i="1" s="1"/>
  <c r="V64" i="1" s="1"/>
  <c r="R65" i="1"/>
  <c r="R66" i="1"/>
  <c r="R67" i="1"/>
  <c r="R68" i="1"/>
  <c r="U68" i="1" s="1"/>
  <c r="V68" i="1" s="1"/>
  <c r="R69" i="1"/>
  <c r="R70" i="1"/>
  <c r="R71" i="1"/>
  <c r="R72" i="1"/>
  <c r="U72" i="1" s="1"/>
  <c r="V72" i="1" s="1"/>
  <c r="R73" i="1"/>
  <c r="R74" i="1"/>
  <c r="R75" i="1"/>
  <c r="R76" i="1"/>
  <c r="U76" i="1" s="1"/>
  <c r="V76" i="1" s="1"/>
  <c r="R77" i="1"/>
  <c r="R78" i="1"/>
  <c r="R79" i="1"/>
  <c r="R80" i="1"/>
  <c r="U80" i="1" s="1"/>
  <c r="V80" i="1" s="1"/>
  <c r="R81" i="1"/>
  <c r="R82" i="1"/>
  <c r="R83" i="1"/>
  <c r="U83" i="1" s="1"/>
  <c r="V83" i="1" s="1"/>
  <c r="R84" i="1"/>
  <c r="R85" i="1"/>
  <c r="U85" i="1" s="1"/>
  <c r="V85" i="1" s="1"/>
  <c r="R86" i="1"/>
  <c r="U86" i="1" s="1"/>
  <c r="V86" i="1" s="1"/>
  <c r="R87" i="1"/>
  <c r="R88" i="1"/>
  <c r="R89" i="1"/>
  <c r="R90" i="1"/>
  <c r="U90" i="1" s="1"/>
  <c r="V90" i="1" s="1"/>
  <c r="R91" i="1"/>
  <c r="U91" i="1" s="1"/>
  <c r="V91" i="1" s="1"/>
  <c r="R92" i="1"/>
  <c r="R93" i="1"/>
  <c r="U93" i="1" s="1"/>
  <c r="V93" i="1" s="1"/>
  <c r="R94" i="1"/>
  <c r="U94" i="1" s="1"/>
  <c r="V94" i="1" s="1"/>
  <c r="R95" i="1"/>
  <c r="R96" i="1"/>
  <c r="R97" i="1"/>
  <c r="R98" i="1"/>
  <c r="R101" i="1"/>
  <c r="U101" i="1" s="1"/>
  <c r="V101" i="1" s="1"/>
  <c r="R102" i="1"/>
  <c r="U102" i="1" s="1"/>
  <c r="V102" i="1" s="1"/>
  <c r="R103" i="1"/>
  <c r="U103" i="1" s="1"/>
  <c r="V103" i="1" s="1"/>
  <c r="R104" i="1"/>
  <c r="U104" i="1" s="1"/>
  <c r="V104" i="1" s="1"/>
  <c r="R105" i="1"/>
  <c r="R106" i="1"/>
  <c r="U106" i="1" s="1"/>
  <c r="V106" i="1" s="1"/>
  <c r="R107" i="1"/>
  <c r="R108" i="1"/>
  <c r="U108" i="1" s="1"/>
  <c r="V108" i="1" s="1"/>
  <c r="R109" i="1"/>
  <c r="U109" i="1" s="1"/>
  <c r="V109" i="1" s="1"/>
  <c r="R110" i="1"/>
  <c r="U110" i="1" s="1"/>
  <c r="V110" i="1" s="1"/>
  <c r="R111" i="1"/>
  <c r="U111" i="1" s="1"/>
  <c r="V111" i="1" s="1"/>
  <c r="R112" i="1"/>
  <c r="U112" i="1" s="1"/>
  <c r="V112" i="1" s="1"/>
  <c r="R113" i="1"/>
  <c r="R114" i="1"/>
  <c r="U114" i="1" s="1"/>
  <c r="V114" i="1" s="1"/>
  <c r="R115" i="1"/>
  <c r="R116" i="1"/>
  <c r="U116" i="1" s="1"/>
  <c r="V116" i="1" s="1"/>
  <c r="R117" i="1"/>
  <c r="R118" i="1"/>
  <c r="U118" i="1" s="1"/>
  <c r="V118" i="1" s="1"/>
  <c r="R119" i="1"/>
  <c r="R120" i="1"/>
  <c r="U120" i="1" s="1"/>
  <c r="V120" i="1" s="1"/>
  <c r="R121" i="1"/>
  <c r="R122" i="1"/>
  <c r="U122" i="1" s="1"/>
  <c r="V122" i="1" s="1"/>
  <c r="R123" i="1"/>
  <c r="R124" i="1"/>
  <c r="U124" i="1" s="1"/>
  <c r="V124" i="1" s="1"/>
  <c r="R125" i="1"/>
  <c r="U125" i="1" s="1"/>
  <c r="V125" i="1" s="1"/>
  <c r="R126" i="1"/>
  <c r="U126" i="1" s="1"/>
  <c r="V126" i="1" s="1"/>
  <c r="R127" i="1"/>
  <c r="U127" i="1" s="1"/>
  <c r="V127" i="1" s="1"/>
  <c r="R128" i="1"/>
  <c r="U128" i="1" s="1"/>
  <c r="V128" i="1" s="1"/>
  <c r="R129" i="1"/>
  <c r="R130" i="1"/>
  <c r="U130" i="1" s="1"/>
  <c r="V130" i="1" s="1"/>
  <c r="R131" i="1"/>
  <c r="R132" i="1"/>
  <c r="U132" i="1" s="1"/>
  <c r="V132" i="1" s="1"/>
  <c r="R133" i="1"/>
  <c r="R134" i="1"/>
  <c r="U134" i="1" s="1"/>
  <c r="V134" i="1" s="1"/>
  <c r="R135" i="1"/>
  <c r="U135" i="1" s="1"/>
  <c r="V135" i="1" s="1"/>
  <c r="R136" i="1"/>
  <c r="U136" i="1" s="1"/>
  <c r="V136" i="1" s="1"/>
  <c r="R137" i="1"/>
  <c r="R138" i="1"/>
  <c r="U138" i="1" s="1"/>
  <c r="V138" i="1" s="1"/>
  <c r="R139" i="1"/>
  <c r="R140" i="1"/>
  <c r="U140" i="1" s="1"/>
  <c r="V140" i="1" s="1"/>
  <c r="R141" i="1"/>
  <c r="R142" i="1"/>
  <c r="U142" i="1" s="1"/>
  <c r="V142" i="1" s="1"/>
  <c r="R143" i="1"/>
  <c r="U143" i="1" s="1"/>
  <c r="V143" i="1" s="1"/>
  <c r="R144" i="1"/>
  <c r="R145" i="1"/>
  <c r="R146" i="1"/>
  <c r="U146" i="1" s="1"/>
  <c r="V146" i="1" s="1"/>
  <c r="R147" i="1"/>
  <c r="R148" i="1"/>
  <c r="U148" i="1" s="1"/>
  <c r="V148" i="1" s="1"/>
  <c r="R149" i="1"/>
  <c r="R150" i="1"/>
  <c r="R151" i="1"/>
  <c r="U151" i="1" s="1"/>
  <c r="V151" i="1" s="1"/>
  <c r="R152" i="1"/>
  <c r="U152" i="1" s="1"/>
  <c r="V152" i="1" s="1"/>
  <c r="R153" i="1"/>
  <c r="R154" i="1"/>
  <c r="U154" i="1" s="1"/>
  <c r="V154" i="1" s="1"/>
  <c r="R155" i="1"/>
  <c r="R156" i="1"/>
  <c r="U156" i="1" s="1"/>
  <c r="V156" i="1" s="1"/>
  <c r="R157" i="1"/>
  <c r="U157" i="1" s="1"/>
  <c r="V157" i="1" s="1"/>
  <c r="R158" i="1"/>
  <c r="U158" i="1" s="1"/>
  <c r="V158" i="1" s="1"/>
  <c r="R159" i="1"/>
  <c r="U159" i="1" s="1"/>
  <c r="V159" i="1" s="1"/>
  <c r="R160" i="1"/>
  <c r="U160" i="1" s="1"/>
  <c r="V160" i="1" s="1"/>
  <c r="R161" i="1"/>
  <c r="R162" i="1"/>
  <c r="U162" i="1" s="1"/>
  <c r="V162" i="1" s="1"/>
  <c r="R163" i="1"/>
  <c r="R164" i="1"/>
  <c r="U164" i="1" s="1"/>
  <c r="V164" i="1" s="1"/>
  <c r="R165" i="1"/>
  <c r="U165" i="1" s="1"/>
  <c r="V165" i="1" s="1"/>
  <c r="R166" i="1"/>
  <c r="U166" i="1" s="1"/>
  <c r="V166" i="1" s="1"/>
  <c r="R167" i="1"/>
  <c r="U167" i="1" s="1"/>
  <c r="V167" i="1" s="1"/>
  <c r="R168" i="1"/>
  <c r="U168" i="1" s="1"/>
  <c r="V168" i="1" s="1"/>
  <c r="R169" i="1"/>
  <c r="R170" i="1"/>
  <c r="U170" i="1" s="1"/>
  <c r="V170" i="1" s="1"/>
  <c r="R171" i="1"/>
  <c r="R172" i="1"/>
  <c r="U172" i="1" s="1"/>
  <c r="V172" i="1" s="1"/>
  <c r="R173" i="1"/>
  <c r="U173" i="1" s="1"/>
  <c r="V173" i="1" s="1"/>
  <c r="R174" i="1"/>
  <c r="R175" i="1"/>
  <c r="U175" i="1" s="1"/>
  <c r="V175" i="1" s="1"/>
  <c r="R176" i="1"/>
  <c r="U176" i="1" s="1"/>
  <c r="V176" i="1" s="1"/>
  <c r="R177" i="1"/>
  <c r="R178" i="1"/>
  <c r="U178" i="1" s="1"/>
  <c r="V178" i="1" s="1"/>
  <c r="R179" i="1"/>
  <c r="R180" i="1"/>
  <c r="U180" i="1" s="1"/>
  <c r="V180" i="1" s="1"/>
  <c r="R181" i="1"/>
  <c r="R182" i="1"/>
  <c r="R183" i="1"/>
  <c r="U183" i="1" s="1"/>
  <c r="V183" i="1" s="1"/>
  <c r="R184" i="1"/>
  <c r="U184" i="1" s="1"/>
  <c r="V184" i="1" s="1"/>
  <c r="R185" i="1"/>
  <c r="R186" i="1"/>
  <c r="U186" i="1" s="1"/>
  <c r="V186" i="1" s="1"/>
  <c r="R187" i="1"/>
  <c r="R188" i="1"/>
  <c r="U188" i="1" s="1"/>
  <c r="V188" i="1" s="1"/>
  <c r="R189" i="1"/>
  <c r="U189" i="1" s="1"/>
  <c r="V189" i="1" s="1"/>
  <c r="R190" i="1"/>
  <c r="U190" i="1" s="1"/>
  <c r="V190" i="1" s="1"/>
  <c r="R191" i="1"/>
  <c r="R192" i="1"/>
  <c r="U192" i="1" s="1"/>
  <c r="V192" i="1" s="1"/>
  <c r="R193" i="1"/>
  <c r="R194" i="1"/>
  <c r="U194" i="1" s="1"/>
  <c r="V194" i="1" s="1"/>
  <c r="R195" i="1"/>
  <c r="R196" i="1"/>
  <c r="U196" i="1" s="1"/>
  <c r="V196" i="1" s="1"/>
  <c r="R197" i="1"/>
  <c r="U197" i="1" s="1"/>
  <c r="V197" i="1" s="1"/>
  <c r="R198" i="1"/>
  <c r="U198" i="1" s="1"/>
  <c r="V198" i="1" s="1"/>
  <c r="R199" i="1"/>
  <c r="U199" i="1" s="1"/>
  <c r="V199" i="1" s="1"/>
  <c r="R200" i="1"/>
  <c r="U200" i="1" s="1"/>
  <c r="V200" i="1" s="1"/>
  <c r="R201" i="1"/>
  <c r="R202" i="1"/>
  <c r="U202" i="1" s="1"/>
  <c r="V202" i="1" s="1"/>
  <c r="R203" i="1"/>
  <c r="R204" i="1"/>
  <c r="U204" i="1" s="1"/>
  <c r="V204" i="1" s="1"/>
  <c r="R205" i="1"/>
  <c r="R206" i="1"/>
  <c r="U206" i="1" s="1"/>
  <c r="V206" i="1" s="1"/>
  <c r="R207" i="1"/>
  <c r="U207" i="1" s="1"/>
  <c r="V207" i="1" s="1"/>
  <c r="R208" i="1"/>
  <c r="U208" i="1" s="1"/>
  <c r="V208" i="1" s="1"/>
  <c r="R209" i="1"/>
  <c r="R210" i="1"/>
  <c r="U210" i="1" s="1"/>
  <c r="V210" i="1" s="1"/>
  <c r="R211" i="1"/>
  <c r="R212" i="1"/>
  <c r="U212" i="1" s="1"/>
  <c r="V212" i="1" s="1"/>
  <c r="R213" i="1"/>
  <c r="U213" i="1" s="1"/>
  <c r="V213" i="1" s="1"/>
  <c r="R214" i="1"/>
  <c r="R215" i="1"/>
  <c r="U215" i="1" s="1"/>
  <c r="V215" i="1" s="1"/>
  <c r="R216" i="1"/>
  <c r="U216" i="1" s="1"/>
  <c r="V216" i="1" s="1"/>
  <c r="R217" i="1"/>
  <c r="R218" i="1"/>
  <c r="U218" i="1" s="1"/>
  <c r="V218" i="1" s="1"/>
  <c r="R219" i="1"/>
  <c r="R220" i="1"/>
  <c r="R221" i="1"/>
  <c r="U221" i="1" s="1"/>
  <c r="V221" i="1" s="1"/>
  <c r="R222" i="1"/>
  <c r="U222" i="1" s="1"/>
  <c r="V222" i="1" s="1"/>
  <c r="R223" i="1"/>
  <c r="U223" i="1" s="1"/>
  <c r="V223" i="1" s="1"/>
  <c r="R224" i="1"/>
  <c r="R225" i="1"/>
  <c r="R226" i="1"/>
  <c r="U226" i="1" s="1"/>
  <c r="V226" i="1" s="1"/>
  <c r="R227" i="1"/>
  <c r="R228" i="1"/>
  <c r="R229" i="1"/>
  <c r="U229" i="1" s="1"/>
  <c r="V229" i="1" s="1"/>
  <c r="R230" i="1"/>
  <c r="U230" i="1" s="1"/>
  <c r="V230" i="1" s="1"/>
  <c r="R231" i="1"/>
  <c r="U231" i="1" s="1"/>
  <c r="V231" i="1" s="1"/>
  <c r="R232" i="1"/>
  <c r="U232" i="1" s="1"/>
  <c r="V232" i="1" s="1"/>
  <c r="R233" i="1"/>
  <c r="R234" i="1"/>
  <c r="U234" i="1" s="1"/>
  <c r="V234" i="1" s="1"/>
  <c r="R235" i="1"/>
  <c r="R236" i="1"/>
  <c r="U236" i="1" s="1"/>
  <c r="V236" i="1" s="1"/>
  <c r="R237" i="1"/>
  <c r="R238" i="1"/>
  <c r="U238" i="1" s="1"/>
  <c r="V238" i="1" s="1"/>
  <c r="R239" i="1"/>
  <c r="U239" i="1" s="1"/>
  <c r="V239" i="1" s="1"/>
  <c r="R240" i="1"/>
  <c r="U240" i="1" s="1"/>
  <c r="V240" i="1" s="1"/>
  <c r="R241" i="1"/>
  <c r="R242" i="1"/>
  <c r="U242" i="1" s="1"/>
  <c r="V242" i="1" s="1"/>
  <c r="R243" i="1"/>
  <c r="R244" i="1"/>
  <c r="R245" i="1"/>
  <c r="U245" i="1" s="1"/>
  <c r="V245" i="1" s="1"/>
  <c r="R246" i="1"/>
  <c r="U246" i="1" s="1"/>
  <c r="V246" i="1" s="1"/>
  <c r="R247" i="1"/>
  <c r="R248" i="1"/>
  <c r="R249" i="1"/>
  <c r="R250" i="1"/>
  <c r="U250" i="1" s="1"/>
  <c r="V250" i="1" s="1"/>
  <c r="R251" i="1"/>
  <c r="R252" i="1"/>
  <c r="U252" i="1" s="1"/>
  <c r="V252" i="1" s="1"/>
  <c r="R253" i="1"/>
  <c r="U253" i="1" s="1"/>
  <c r="V253" i="1" s="1"/>
  <c r="R254" i="1"/>
  <c r="U254" i="1" s="1"/>
  <c r="V254" i="1" s="1"/>
  <c r="R255" i="1"/>
  <c r="U255" i="1" s="1"/>
  <c r="V255" i="1" s="1"/>
  <c r="R256" i="1"/>
  <c r="U256" i="1" s="1"/>
  <c r="V256" i="1" s="1"/>
  <c r="R257" i="1"/>
  <c r="R258" i="1"/>
  <c r="U258" i="1" s="1"/>
  <c r="V258" i="1" s="1"/>
  <c r="R259" i="1"/>
  <c r="R260" i="1"/>
  <c r="U260" i="1" s="1"/>
  <c r="V260" i="1" s="1"/>
  <c r="R261" i="1"/>
  <c r="U261" i="1" s="1"/>
  <c r="V261" i="1" s="1"/>
  <c r="R262" i="1"/>
  <c r="U262" i="1" s="1"/>
  <c r="V262" i="1" s="1"/>
  <c r="R263" i="1"/>
  <c r="U263" i="1" s="1"/>
  <c r="V263" i="1" s="1"/>
  <c r="R264" i="1"/>
  <c r="U264" i="1" s="1"/>
  <c r="V264" i="1" s="1"/>
  <c r="R265" i="1"/>
  <c r="R266" i="1"/>
  <c r="U266" i="1" s="1"/>
  <c r="V266" i="1" s="1"/>
  <c r="R267" i="1"/>
  <c r="R268" i="1"/>
  <c r="U268" i="1" s="1"/>
  <c r="V268" i="1" s="1"/>
  <c r="R269" i="1"/>
  <c r="U269" i="1" s="1"/>
  <c r="V269" i="1" s="1"/>
  <c r="R270" i="1"/>
  <c r="U270" i="1" s="1"/>
  <c r="V270" i="1" s="1"/>
  <c r="R271" i="1"/>
  <c r="U271" i="1" s="1"/>
  <c r="V271" i="1" s="1"/>
  <c r="R272" i="1"/>
  <c r="U272" i="1" s="1"/>
  <c r="V272" i="1" s="1"/>
  <c r="R273" i="1"/>
  <c r="R274" i="1"/>
  <c r="U274" i="1" s="1"/>
  <c r="V274" i="1" s="1"/>
  <c r="R275" i="1"/>
  <c r="R276" i="1"/>
  <c r="U276" i="1" s="1"/>
  <c r="V276" i="1" s="1"/>
  <c r="R277" i="1"/>
  <c r="U277" i="1" s="1"/>
  <c r="V277" i="1" s="1"/>
  <c r="R278" i="1"/>
  <c r="U278" i="1" s="1"/>
  <c r="V278" i="1" s="1"/>
  <c r="R279" i="1"/>
  <c r="U279" i="1" s="1"/>
  <c r="V279" i="1" s="1"/>
  <c r="R280" i="1"/>
  <c r="U280" i="1" s="1"/>
  <c r="V280" i="1" s="1"/>
  <c r="R281" i="1"/>
  <c r="R282" i="1"/>
  <c r="U282" i="1" s="1"/>
  <c r="V282" i="1" s="1"/>
  <c r="R283" i="1"/>
  <c r="R284" i="1"/>
  <c r="R285" i="1"/>
  <c r="U285" i="1" s="1"/>
  <c r="V285" i="1" s="1"/>
  <c r="R286" i="1"/>
  <c r="U286" i="1" s="1"/>
  <c r="V286" i="1" s="1"/>
  <c r="R287" i="1"/>
  <c r="U287" i="1" s="1"/>
  <c r="V287" i="1" s="1"/>
  <c r="R288" i="1"/>
  <c r="U288" i="1" s="1"/>
  <c r="V288" i="1" s="1"/>
  <c r="R289" i="1"/>
  <c r="R290" i="1"/>
  <c r="R291" i="1"/>
  <c r="R292" i="1"/>
  <c r="U292" i="1" s="1"/>
  <c r="V292" i="1" s="1"/>
  <c r="R293" i="1"/>
  <c r="R294" i="1"/>
  <c r="R295" i="1"/>
  <c r="U295" i="1" s="1"/>
  <c r="V295" i="1" s="1"/>
  <c r="R296" i="1"/>
  <c r="R297" i="1"/>
  <c r="R298" i="1"/>
  <c r="U298" i="1" s="1"/>
  <c r="V298" i="1" s="1"/>
  <c r="R299" i="1"/>
  <c r="R300" i="1"/>
  <c r="U300" i="1" s="1"/>
  <c r="V300" i="1" s="1"/>
  <c r="R301" i="1"/>
  <c r="U301" i="1" s="1"/>
  <c r="V301" i="1" s="1"/>
  <c r="R302" i="1"/>
  <c r="R303" i="1"/>
  <c r="R304" i="1"/>
  <c r="R305" i="1"/>
  <c r="R306" i="1"/>
  <c r="R307" i="1"/>
  <c r="R308" i="1"/>
  <c r="U308" i="1" s="1"/>
  <c r="V308" i="1" s="1"/>
  <c r="R309" i="1"/>
  <c r="U309" i="1" s="1"/>
  <c r="V309" i="1" s="1"/>
  <c r="R310" i="1"/>
  <c r="R311" i="1"/>
  <c r="U311" i="1" s="1"/>
  <c r="V311" i="1" s="1"/>
  <c r="R312" i="1"/>
  <c r="U312" i="1" s="1"/>
  <c r="V312" i="1" s="1"/>
  <c r="R313" i="1"/>
  <c r="R314" i="1"/>
  <c r="R315" i="1"/>
  <c r="R316" i="1"/>
  <c r="U316" i="1" s="1"/>
  <c r="V316" i="1" s="1"/>
  <c r="R317" i="1"/>
  <c r="R318" i="1"/>
  <c r="R319" i="1"/>
  <c r="U319" i="1" s="1"/>
  <c r="V319" i="1" s="1"/>
  <c r="R320" i="1"/>
  <c r="R321" i="1"/>
  <c r="R322" i="1"/>
  <c r="R323" i="1"/>
  <c r="R324" i="1"/>
  <c r="U324" i="1" s="1"/>
  <c r="V324" i="1" s="1"/>
  <c r="R325" i="1"/>
  <c r="R326" i="1"/>
  <c r="R327" i="1"/>
  <c r="U327" i="1" s="1"/>
  <c r="V327" i="1" s="1"/>
  <c r="R328" i="1"/>
  <c r="R329" i="1"/>
  <c r="R330" i="1"/>
  <c r="R331" i="1"/>
  <c r="R332" i="1"/>
  <c r="U332" i="1" s="1"/>
  <c r="V332" i="1" s="1"/>
  <c r="R333" i="1"/>
  <c r="R334" i="1"/>
  <c r="R335" i="1"/>
  <c r="R336" i="1"/>
  <c r="R337" i="1"/>
  <c r="R338" i="1"/>
  <c r="R339" i="1"/>
  <c r="R340" i="1"/>
  <c r="U340" i="1" s="1"/>
  <c r="V340" i="1" s="1"/>
  <c r="R341" i="1"/>
  <c r="R342" i="1"/>
  <c r="R343" i="1"/>
  <c r="U343" i="1" s="1"/>
  <c r="V343" i="1" s="1"/>
  <c r="R344" i="1"/>
  <c r="U344" i="1" s="1"/>
  <c r="V344" i="1" s="1"/>
  <c r="R345" i="1"/>
  <c r="R346" i="1"/>
  <c r="R347" i="1"/>
  <c r="R348" i="1"/>
  <c r="U348" i="1" s="1"/>
  <c r="V348" i="1" s="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P105" i="1"/>
  <c r="P113" i="1"/>
  <c r="P129" i="1"/>
  <c r="P137" i="1"/>
  <c r="P145" i="1"/>
  <c r="P168" i="1"/>
  <c r="P170" i="1"/>
  <c r="P178" i="1"/>
  <c r="P194" i="1"/>
  <c r="P200" i="1"/>
  <c r="P202" i="1"/>
  <c r="O15" i="1"/>
  <c r="P15" i="1" s="1"/>
  <c r="O97" i="1"/>
  <c r="P97" i="1" s="1"/>
  <c r="O101" i="1"/>
  <c r="P101" i="1" s="1"/>
  <c r="O102" i="1"/>
  <c r="P102" i="1" s="1"/>
  <c r="O103" i="1"/>
  <c r="P103" i="1" s="1"/>
  <c r="O104" i="1"/>
  <c r="P104" i="1" s="1"/>
  <c r="O105" i="1"/>
  <c r="O106" i="1"/>
  <c r="P106" i="1" s="1"/>
  <c r="O107" i="1"/>
  <c r="P107" i="1" s="1"/>
  <c r="O108" i="1"/>
  <c r="P108" i="1" s="1"/>
  <c r="O109" i="1"/>
  <c r="P109" i="1" s="1"/>
  <c r="O110" i="1"/>
  <c r="P110" i="1" s="1"/>
  <c r="O111" i="1"/>
  <c r="P111" i="1" s="1"/>
  <c r="O112" i="1"/>
  <c r="P112" i="1" s="1"/>
  <c r="O113" i="1"/>
  <c r="O114" i="1"/>
  <c r="P114" i="1" s="1"/>
  <c r="O115" i="1"/>
  <c r="P115" i="1" s="1"/>
  <c r="O116" i="1"/>
  <c r="P116" i="1" s="1"/>
  <c r="O117" i="1"/>
  <c r="P117" i="1" s="1"/>
  <c r="Q117" i="1" s="1"/>
  <c r="O118" i="1"/>
  <c r="P118" i="1" s="1"/>
  <c r="O119" i="1"/>
  <c r="P119" i="1" s="1"/>
  <c r="Q119" i="1" s="1"/>
  <c r="O120" i="1"/>
  <c r="P120" i="1" s="1"/>
  <c r="Q120" i="1" s="1"/>
  <c r="O121" i="1"/>
  <c r="P121" i="1" s="1"/>
  <c r="Q121" i="1" s="1"/>
  <c r="O122" i="1"/>
  <c r="P122" i="1" s="1"/>
  <c r="O124" i="1"/>
  <c r="P124" i="1" s="1"/>
  <c r="O125" i="1"/>
  <c r="P125" i="1" s="1"/>
  <c r="O126" i="1"/>
  <c r="P126" i="1" s="1"/>
  <c r="O127" i="1"/>
  <c r="P127" i="1" s="1"/>
  <c r="O128" i="1"/>
  <c r="P128" i="1" s="1"/>
  <c r="O129" i="1"/>
  <c r="O130" i="1"/>
  <c r="P130" i="1" s="1"/>
  <c r="O131" i="1"/>
  <c r="P131" i="1" s="1"/>
  <c r="O132" i="1"/>
  <c r="P132" i="1" s="1"/>
  <c r="O133" i="1"/>
  <c r="P133" i="1" s="1"/>
  <c r="O134" i="1"/>
  <c r="P134" i="1" s="1"/>
  <c r="O135" i="1"/>
  <c r="P135" i="1" s="1"/>
  <c r="O136" i="1"/>
  <c r="P136" i="1" s="1"/>
  <c r="O137" i="1"/>
  <c r="O138" i="1"/>
  <c r="P138" i="1" s="1"/>
  <c r="O139" i="1"/>
  <c r="P139" i="1" s="1"/>
  <c r="O140" i="1"/>
  <c r="P140" i="1" s="1"/>
  <c r="O141" i="1"/>
  <c r="P141" i="1" s="1"/>
  <c r="O142" i="1"/>
  <c r="P142" i="1" s="1"/>
  <c r="O143" i="1"/>
  <c r="P143" i="1" s="1"/>
  <c r="O144" i="1"/>
  <c r="P144" i="1" s="1"/>
  <c r="O145" i="1"/>
  <c r="O146" i="1"/>
  <c r="P146" i="1" s="1"/>
  <c r="O147" i="1"/>
  <c r="P147" i="1" s="1"/>
  <c r="O148" i="1"/>
  <c r="P148" i="1" s="1"/>
  <c r="O149" i="1"/>
  <c r="P149" i="1" s="1"/>
  <c r="O150" i="1"/>
  <c r="P150" i="1" s="1"/>
  <c r="Q150" i="1" s="1"/>
  <c r="O151" i="1"/>
  <c r="P151" i="1" s="1"/>
  <c r="O155" i="1"/>
  <c r="P155" i="1" s="1"/>
  <c r="O156" i="1"/>
  <c r="P156" i="1" s="1"/>
  <c r="O157" i="1"/>
  <c r="P157" i="1" s="1"/>
  <c r="O158" i="1"/>
  <c r="P158" i="1" s="1"/>
  <c r="O159" i="1"/>
  <c r="P159" i="1" s="1"/>
  <c r="O160" i="1"/>
  <c r="P160" i="1" s="1"/>
  <c r="O161" i="1"/>
  <c r="P161" i="1" s="1"/>
  <c r="O162" i="1"/>
  <c r="P162" i="1" s="1"/>
  <c r="O163" i="1"/>
  <c r="P163" i="1" s="1"/>
  <c r="O164" i="1"/>
  <c r="P164" i="1" s="1"/>
  <c r="O165" i="1"/>
  <c r="P165" i="1" s="1"/>
  <c r="O166" i="1"/>
  <c r="P166" i="1" s="1"/>
  <c r="O167" i="1"/>
  <c r="P167" i="1" s="1"/>
  <c r="O168" i="1"/>
  <c r="O169" i="1"/>
  <c r="P169" i="1" s="1"/>
  <c r="O170" i="1"/>
  <c r="O171" i="1"/>
  <c r="P171" i="1" s="1"/>
  <c r="O172" i="1"/>
  <c r="P172" i="1" s="1"/>
  <c r="O173" i="1"/>
  <c r="P173" i="1" s="1"/>
  <c r="O174" i="1"/>
  <c r="P174" i="1" s="1"/>
  <c r="O175" i="1"/>
  <c r="P175" i="1" s="1"/>
  <c r="O176" i="1"/>
  <c r="P176" i="1" s="1"/>
  <c r="O177" i="1"/>
  <c r="P177" i="1" s="1"/>
  <c r="O178" i="1"/>
  <c r="O179" i="1"/>
  <c r="P179" i="1" s="1"/>
  <c r="Q179" i="1" s="1"/>
  <c r="O180" i="1"/>
  <c r="P180" i="1" s="1"/>
  <c r="Q180" i="1" s="1"/>
  <c r="O181" i="1"/>
  <c r="P181" i="1" s="1"/>
  <c r="Q181" i="1" s="1"/>
  <c r="O182" i="1"/>
  <c r="P182" i="1" s="1"/>
  <c r="Q182" i="1" s="1"/>
  <c r="O183" i="1"/>
  <c r="P183" i="1" s="1"/>
  <c r="O184" i="1"/>
  <c r="P184" i="1" s="1"/>
  <c r="Q184" i="1" s="1"/>
  <c r="O185" i="1"/>
  <c r="P185" i="1" s="1"/>
  <c r="Q185" i="1" s="1"/>
  <c r="O186" i="1"/>
  <c r="P186" i="1" s="1"/>
  <c r="Q186" i="1" s="1"/>
  <c r="O187" i="1"/>
  <c r="P187" i="1" s="1"/>
  <c r="Q187" i="1" s="1"/>
  <c r="O188" i="1"/>
  <c r="P188" i="1" s="1"/>
  <c r="Q188" i="1" s="1"/>
  <c r="O189" i="1"/>
  <c r="P189" i="1" s="1"/>
  <c r="Q189" i="1" s="1"/>
  <c r="O190" i="1"/>
  <c r="P190" i="1" s="1"/>
  <c r="Q190" i="1" s="1"/>
  <c r="O191" i="1"/>
  <c r="P191" i="1" s="1"/>
  <c r="Q191" i="1" s="1"/>
  <c r="O192" i="1"/>
  <c r="P192" i="1" s="1"/>
  <c r="Q192" i="1" s="1"/>
  <c r="O193" i="1"/>
  <c r="P193" i="1" s="1"/>
  <c r="O194" i="1"/>
  <c r="O195" i="1"/>
  <c r="P195" i="1" s="1"/>
  <c r="O196" i="1"/>
  <c r="P196" i="1" s="1"/>
  <c r="O197" i="1"/>
  <c r="P197" i="1" s="1"/>
  <c r="O198" i="1"/>
  <c r="P198" i="1" s="1"/>
  <c r="O199" i="1"/>
  <c r="P199" i="1" s="1"/>
  <c r="O200" i="1"/>
  <c r="O202" i="1"/>
  <c r="O205" i="1"/>
  <c r="P205" i="1" s="1"/>
  <c r="O206" i="1"/>
  <c r="P206" i="1" s="1"/>
  <c r="O207" i="1"/>
  <c r="P207" i="1" s="1"/>
  <c r="O208" i="1"/>
  <c r="P208" i="1" s="1"/>
  <c r="O209" i="1"/>
  <c r="P209" i="1" s="1"/>
  <c r="O210" i="1"/>
  <c r="P210" i="1" s="1"/>
  <c r="O211" i="1"/>
  <c r="P211" i="1" s="1"/>
  <c r="O212" i="1"/>
  <c r="P212" i="1" s="1"/>
  <c r="O213" i="1"/>
  <c r="P213" i="1" s="1"/>
  <c r="O214" i="1"/>
  <c r="P214" i="1" s="1"/>
  <c r="O215" i="1"/>
  <c r="P215" i="1" s="1"/>
  <c r="O216" i="1"/>
  <c r="P216" i="1" s="1"/>
  <c r="O217" i="1"/>
  <c r="P217" i="1" s="1"/>
  <c r="O218" i="1"/>
  <c r="P218" i="1" s="1"/>
  <c r="O219" i="1"/>
  <c r="P219" i="1" s="1"/>
  <c r="Q219" i="1" s="1"/>
  <c r="O220" i="1"/>
  <c r="P220" i="1" s="1"/>
  <c r="Q220" i="1" s="1"/>
  <c r="O221" i="1"/>
  <c r="P221" i="1" s="1"/>
  <c r="P222" i="1"/>
  <c r="Q222" i="1" s="1"/>
  <c r="P223" i="1"/>
  <c r="Q223" i="1" s="1"/>
  <c r="P224" i="1"/>
  <c r="Q224" i="1" s="1"/>
  <c r="P225" i="1"/>
  <c r="Q225" i="1" s="1"/>
  <c r="O226" i="1"/>
  <c r="P226" i="1" s="1"/>
  <c r="O227" i="1"/>
  <c r="P227" i="1" s="1"/>
  <c r="O229" i="1"/>
  <c r="P229" i="1" s="1"/>
  <c r="O230" i="1"/>
  <c r="P230" i="1" s="1"/>
  <c r="O231" i="1"/>
  <c r="P231" i="1" s="1"/>
  <c r="O232" i="1"/>
  <c r="P232" i="1" s="1"/>
  <c r="O233" i="1"/>
  <c r="P233" i="1" s="1"/>
  <c r="O234" i="1"/>
  <c r="P234" i="1" s="1"/>
  <c r="O235" i="1"/>
  <c r="P235" i="1" s="1"/>
  <c r="O236" i="1"/>
  <c r="P236" i="1" s="1"/>
  <c r="O237" i="1"/>
  <c r="P237" i="1" s="1"/>
  <c r="O238" i="1"/>
  <c r="P238" i="1" s="1"/>
  <c r="O241" i="1"/>
  <c r="P241" i="1" s="1"/>
  <c r="O242" i="1"/>
  <c r="P242" i="1" s="1"/>
  <c r="O243" i="1"/>
  <c r="P243" i="1" s="1"/>
  <c r="O244" i="1"/>
  <c r="P244" i="1" s="1"/>
  <c r="O245" i="1"/>
  <c r="P245" i="1" s="1"/>
  <c r="O246" i="1"/>
  <c r="P246" i="1" s="1"/>
  <c r="O247" i="1"/>
  <c r="P247" i="1" s="1"/>
  <c r="O248" i="1"/>
  <c r="P248" i="1" s="1"/>
  <c r="O250" i="1"/>
  <c r="P250" i="1" s="1"/>
  <c r="O251" i="1"/>
  <c r="P251" i="1" s="1"/>
  <c r="O252" i="1"/>
  <c r="P252" i="1" s="1"/>
  <c r="O253" i="1"/>
  <c r="P253" i="1" s="1"/>
  <c r="O254" i="1"/>
  <c r="P254" i="1" s="1"/>
  <c r="O255" i="1"/>
  <c r="P255" i="1" s="1"/>
  <c r="O256" i="1"/>
  <c r="P256" i="1" s="1"/>
  <c r="O257" i="1"/>
  <c r="P257" i="1" s="1"/>
  <c r="O258" i="1"/>
  <c r="P258" i="1" s="1"/>
  <c r="O259" i="1"/>
  <c r="P259" i="1" s="1"/>
  <c r="O260" i="1"/>
  <c r="P260" i="1" s="1"/>
  <c r="O261" i="1"/>
  <c r="P261" i="1" s="1"/>
  <c r="O262" i="1"/>
  <c r="P262" i="1" s="1"/>
  <c r="O263" i="1"/>
  <c r="P263" i="1" s="1"/>
  <c r="O264" i="1"/>
  <c r="P264" i="1" s="1"/>
  <c r="O265" i="1"/>
  <c r="P265" i="1" s="1"/>
  <c r="O266" i="1"/>
  <c r="P266" i="1" s="1"/>
  <c r="Q266" i="1" s="1"/>
  <c r="O267" i="1"/>
  <c r="P267" i="1" s="1"/>
  <c r="Q267" i="1" s="1"/>
  <c r="O268" i="1"/>
  <c r="P268" i="1" s="1"/>
  <c r="Q268" i="1" s="1"/>
  <c r="O269" i="1"/>
  <c r="P269" i="1" s="1"/>
  <c r="Q269" i="1" s="1"/>
  <c r="O270" i="1"/>
  <c r="P270" i="1" s="1"/>
  <c r="O271" i="1"/>
  <c r="P271" i="1" s="1"/>
  <c r="Q271" i="1" s="1"/>
  <c r="O272" i="1"/>
  <c r="P272" i="1" s="1"/>
  <c r="Q272" i="1" s="1"/>
  <c r="O273" i="1"/>
  <c r="P273" i="1" s="1"/>
  <c r="Q273" i="1" s="1"/>
  <c r="O274" i="1"/>
  <c r="P274" i="1" s="1"/>
  <c r="Q274" i="1" s="1"/>
  <c r="O275" i="1"/>
  <c r="P275" i="1" s="1"/>
  <c r="Q275" i="1" s="1"/>
  <c r="O276" i="1"/>
  <c r="P276" i="1" s="1"/>
  <c r="Q276" i="1" s="1"/>
  <c r="O277" i="1"/>
  <c r="P277" i="1" s="1"/>
  <c r="Q277" i="1" s="1"/>
  <c r="O278" i="1"/>
  <c r="P278" i="1" s="1"/>
  <c r="Q278" i="1" s="1"/>
  <c r="O279" i="1"/>
  <c r="P279" i="1" s="1"/>
  <c r="Q279" i="1" s="1"/>
  <c r="O280" i="1"/>
  <c r="P280" i="1" s="1"/>
  <c r="O281" i="1"/>
  <c r="P281" i="1" s="1"/>
  <c r="O282" i="1"/>
  <c r="P282" i="1" s="1"/>
  <c r="O284" i="1"/>
  <c r="P284" i="1" s="1"/>
  <c r="O285" i="1"/>
  <c r="P285" i="1" s="1"/>
  <c r="O286" i="1"/>
  <c r="P286" i="1" s="1"/>
  <c r="O287" i="1"/>
  <c r="P287" i="1" s="1"/>
  <c r="O288" i="1"/>
  <c r="P288" i="1" s="1"/>
  <c r="O289" i="1"/>
  <c r="P289" i="1" s="1"/>
  <c r="O290" i="1"/>
  <c r="P290" i="1" s="1"/>
  <c r="O291" i="1"/>
  <c r="P291" i="1" s="1"/>
  <c r="O292" i="1"/>
  <c r="P292" i="1" s="1"/>
  <c r="O294" i="1"/>
  <c r="P294" i="1" s="1"/>
  <c r="O295" i="1"/>
  <c r="P295" i="1" s="1"/>
  <c r="O296" i="1"/>
  <c r="P296" i="1" s="1"/>
  <c r="Q296" i="1" s="1"/>
  <c r="O297" i="1"/>
  <c r="P297" i="1" s="1"/>
  <c r="O300" i="1"/>
  <c r="P300" i="1" s="1"/>
  <c r="O301" i="1"/>
  <c r="P301" i="1" s="1"/>
  <c r="O302" i="1"/>
  <c r="P302" i="1" s="1"/>
  <c r="O303" i="1"/>
  <c r="P303" i="1" s="1"/>
  <c r="O305" i="1"/>
  <c r="P305" i="1" s="1"/>
  <c r="O306" i="1"/>
  <c r="P306" i="1" s="1"/>
  <c r="O307" i="1"/>
  <c r="P307" i="1" s="1"/>
  <c r="O308" i="1"/>
  <c r="P308" i="1" s="1"/>
  <c r="O309" i="1"/>
  <c r="P309" i="1" s="1"/>
  <c r="O310" i="1"/>
  <c r="P310" i="1" s="1"/>
  <c r="O311" i="1"/>
  <c r="P311" i="1" s="1"/>
  <c r="O315" i="1"/>
  <c r="P315" i="1" s="1"/>
  <c r="O318" i="1"/>
  <c r="P318" i="1" s="1"/>
  <c r="Q318" i="1" s="1"/>
  <c r="O319" i="1"/>
  <c r="P319" i="1" s="1"/>
  <c r="Q319" i="1" s="1"/>
  <c r="O321" i="1"/>
  <c r="P321" i="1" s="1"/>
  <c r="Q321" i="1" s="1"/>
  <c r="O322" i="1"/>
  <c r="P322" i="1" s="1"/>
  <c r="Q322" i="1" s="1"/>
  <c r="O323" i="1"/>
  <c r="P323" i="1" s="1"/>
  <c r="Q323" i="1" s="1"/>
  <c r="O324" i="1"/>
  <c r="P324" i="1" s="1"/>
  <c r="Q324" i="1" s="1"/>
  <c r="O331" i="1"/>
  <c r="P331" i="1" s="1"/>
  <c r="O335" i="1"/>
  <c r="P335" i="1" s="1"/>
  <c r="O337" i="1"/>
  <c r="P337" i="1" s="1"/>
  <c r="O340" i="1"/>
  <c r="P340" i="1" s="1"/>
  <c r="O341" i="1"/>
  <c r="P341" i="1" s="1"/>
  <c r="O342" i="1"/>
  <c r="P342" i="1" s="1"/>
  <c r="O343" i="1"/>
  <c r="P343" i="1" s="1"/>
  <c r="O344" i="1"/>
  <c r="P344" i="1" s="1"/>
  <c r="O345" i="1"/>
  <c r="P345" i="1" s="1"/>
  <c r="O346" i="1"/>
  <c r="P346" i="1" s="1"/>
  <c r="O347" i="1"/>
  <c r="P347" i="1" s="1"/>
  <c r="O351" i="1"/>
  <c r="P351" i="1" s="1"/>
  <c r="O355" i="1"/>
  <c r="P355" i="1" s="1"/>
  <c r="O359" i="1"/>
  <c r="P359" i="1" s="1"/>
  <c r="O363" i="1"/>
  <c r="P363" i="1" s="1"/>
  <c r="O367" i="1"/>
  <c r="P367" i="1" s="1"/>
  <c r="Q367" i="1" s="1"/>
  <c r="O371" i="1"/>
  <c r="P371" i="1" s="1"/>
  <c r="Q371" i="1" s="1"/>
  <c r="O375" i="1"/>
  <c r="P375" i="1" s="1"/>
  <c r="Q375" i="1" s="1"/>
  <c r="O379" i="1"/>
  <c r="P379" i="1" s="1"/>
  <c r="O383" i="1"/>
  <c r="P383" i="1" s="1"/>
  <c r="N15" i="1"/>
  <c r="N16" i="1"/>
  <c r="N17" i="1"/>
  <c r="N20" i="1"/>
  <c r="N21" i="1"/>
  <c r="N22" i="1"/>
  <c r="N23" i="1"/>
  <c r="N24" i="1"/>
  <c r="N26" i="1"/>
  <c r="N27" i="1"/>
  <c r="N28" i="1"/>
  <c r="N29" i="1"/>
  <c r="N35" i="1" s="1"/>
  <c r="N30" i="1"/>
  <c r="N31" i="1"/>
  <c r="N32" i="1"/>
  <c r="N33" i="1"/>
  <c r="N34" i="1"/>
  <c r="N36" i="1"/>
  <c r="N37" i="1"/>
  <c r="N38" i="1"/>
  <c r="N39" i="1"/>
  <c r="N40" i="1"/>
  <c r="N41" i="1"/>
  <c r="N42" i="1"/>
  <c r="N43" i="1"/>
  <c r="N44" i="1"/>
  <c r="N45" i="1"/>
  <c r="N46" i="1"/>
  <c r="N47" i="1"/>
  <c r="N48" i="1"/>
  <c r="N49" i="1"/>
  <c r="N50" i="1"/>
  <c r="N51" i="1"/>
  <c r="N52" i="1"/>
  <c r="N53" i="1"/>
  <c r="N54" i="1"/>
  <c r="N55" i="1"/>
  <c r="N56" i="1"/>
  <c r="N57" i="1"/>
  <c r="N58" i="1"/>
  <c r="N59" i="1"/>
  <c r="N64" i="1"/>
  <c r="N70" i="1"/>
  <c r="N73" i="1"/>
  <c r="N74" i="1"/>
  <c r="N75" i="1"/>
  <c r="N76" i="1"/>
  <c r="N77" i="1"/>
  <c r="N78" i="1"/>
  <c r="N80" i="1"/>
  <c r="N81" i="1"/>
  <c r="N83" i="1"/>
  <c r="N84" i="1"/>
  <c r="N85" i="1"/>
  <c r="O85" i="1" s="1"/>
  <c r="P85" i="1" s="1"/>
  <c r="N86" i="1"/>
  <c r="O86" i="1" s="1"/>
  <c r="P86" i="1" s="1"/>
  <c r="N87" i="1"/>
  <c r="O87" i="1" s="1"/>
  <c r="P87" i="1" s="1"/>
  <c r="N88" i="1"/>
  <c r="O88" i="1" s="1"/>
  <c r="P88" i="1" s="1"/>
  <c r="N89" i="1"/>
  <c r="O89" i="1" s="1"/>
  <c r="P89" i="1" s="1"/>
  <c r="N90" i="1"/>
  <c r="O90" i="1" s="1"/>
  <c r="P90" i="1" s="1"/>
  <c r="N91" i="1"/>
  <c r="O91" i="1" s="1"/>
  <c r="P91" i="1" s="1"/>
  <c r="N92" i="1"/>
  <c r="O92" i="1" s="1"/>
  <c r="P92" i="1" s="1"/>
  <c r="N93" i="1"/>
  <c r="O93" i="1" s="1"/>
  <c r="P93" i="1" s="1"/>
  <c r="N94" i="1"/>
  <c r="O94" i="1" s="1"/>
  <c r="P94" i="1" s="1"/>
  <c r="N95" i="1"/>
  <c r="O95" i="1" s="1"/>
  <c r="P95" i="1" s="1"/>
  <c r="N96" i="1"/>
  <c r="O96" i="1" s="1"/>
  <c r="P96" i="1" s="1"/>
  <c r="N98" i="1"/>
  <c r="O98" i="1" s="1"/>
  <c r="P98" i="1" s="1"/>
  <c r="N154" i="1"/>
  <c r="N204" i="1"/>
  <c r="N240" i="1"/>
  <c r="O240" i="1" s="1"/>
  <c r="P240" i="1" s="1"/>
  <c r="Q240" i="1" s="1"/>
  <c r="N299" i="1"/>
  <c r="N339" i="1"/>
  <c r="N426" i="1"/>
  <c r="L15" i="1"/>
  <c r="L16" i="1"/>
  <c r="L17" i="1"/>
  <c r="L20" i="1"/>
  <c r="L21" i="1"/>
  <c r="L22" i="1"/>
  <c r="L23" i="1"/>
  <c r="L24" i="1"/>
  <c r="L26" i="1"/>
  <c r="L27" i="1"/>
  <c r="L28" i="1"/>
  <c r="L29" i="1"/>
  <c r="L30" i="1"/>
  <c r="L31" i="1"/>
  <c r="L32" i="1"/>
  <c r="L33" i="1"/>
  <c r="L34" i="1"/>
  <c r="L36" i="1"/>
  <c r="L37" i="1"/>
  <c r="L38" i="1"/>
  <c r="L39" i="1"/>
  <c r="L40" i="1"/>
  <c r="L41" i="1"/>
  <c r="O41" i="1" s="1"/>
  <c r="P41" i="1" s="1"/>
  <c r="L42" i="1"/>
  <c r="L43" i="1"/>
  <c r="L44" i="1"/>
  <c r="L45" i="1"/>
  <c r="L46" i="1"/>
  <c r="L47" i="1"/>
  <c r="L48" i="1"/>
  <c r="L49" i="1"/>
  <c r="L50" i="1"/>
  <c r="L51" i="1"/>
  <c r="L52" i="1"/>
  <c r="L53" i="1"/>
  <c r="L54" i="1"/>
  <c r="L55" i="1"/>
  <c r="L56" i="1"/>
  <c r="L57" i="1"/>
  <c r="L58" i="1"/>
  <c r="L59" i="1"/>
  <c r="L64" i="1"/>
  <c r="L70" i="1"/>
  <c r="O72" i="1"/>
  <c r="P72" i="1" s="1"/>
  <c r="Q72" i="1" s="1"/>
  <c r="L73" i="1"/>
  <c r="L74" i="1"/>
  <c r="L75" i="1"/>
  <c r="L76" i="1"/>
  <c r="L77" i="1"/>
  <c r="L78" i="1"/>
  <c r="L80" i="1"/>
  <c r="L81" i="1"/>
  <c r="L83" i="1"/>
  <c r="L154" i="1"/>
  <c r="L204" i="1"/>
  <c r="L240" i="1"/>
  <c r="L299" i="1"/>
  <c r="L339" i="1"/>
  <c r="L426" i="1"/>
  <c r="J15" i="1"/>
  <c r="J16" i="1"/>
  <c r="O16" i="1" s="1"/>
  <c r="P16" i="1" s="1"/>
  <c r="J17" i="1"/>
  <c r="O17" i="1" s="1"/>
  <c r="P17" i="1" s="1"/>
  <c r="J20" i="1"/>
  <c r="J25" i="1" s="1"/>
  <c r="J21" i="1"/>
  <c r="J22" i="1"/>
  <c r="J23" i="1"/>
  <c r="J24" i="1"/>
  <c r="J26" i="1"/>
  <c r="J27" i="1"/>
  <c r="O27" i="1" s="1"/>
  <c r="P27" i="1" s="1"/>
  <c r="J28" i="1"/>
  <c r="J29" i="1"/>
  <c r="J30" i="1"/>
  <c r="J31" i="1"/>
  <c r="J32" i="1"/>
  <c r="J33" i="1"/>
  <c r="J34" i="1"/>
  <c r="J36" i="1"/>
  <c r="O36" i="1" s="1"/>
  <c r="P36" i="1" s="1"/>
  <c r="Q36" i="1" s="1"/>
  <c r="J37" i="1"/>
  <c r="O37" i="1" s="1"/>
  <c r="P37" i="1" s="1"/>
  <c r="Q37" i="1" s="1"/>
  <c r="J38" i="1"/>
  <c r="J39" i="1"/>
  <c r="J40" i="1"/>
  <c r="J41" i="1"/>
  <c r="J42" i="1"/>
  <c r="J43" i="1"/>
  <c r="O43" i="1" s="1"/>
  <c r="P43" i="1" s="1"/>
  <c r="J44" i="1"/>
  <c r="O44" i="1" s="1"/>
  <c r="P44" i="1" s="1"/>
  <c r="J45" i="1"/>
  <c r="J46" i="1"/>
  <c r="J47" i="1"/>
  <c r="J48" i="1"/>
  <c r="J49" i="1"/>
  <c r="J50" i="1"/>
  <c r="O50" i="1" s="1"/>
  <c r="P50" i="1" s="1"/>
  <c r="J51" i="1"/>
  <c r="O51" i="1" s="1"/>
  <c r="P51" i="1" s="1"/>
  <c r="J52" i="1"/>
  <c r="O52" i="1" s="1"/>
  <c r="P52" i="1" s="1"/>
  <c r="J53" i="1"/>
  <c r="J54" i="1"/>
  <c r="J55" i="1"/>
  <c r="J56" i="1"/>
  <c r="J57" i="1"/>
  <c r="J58" i="1"/>
  <c r="O58" i="1" s="1"/>
  <c r="P58" i="1" s="1"/>
  <c r="J59" i="1"/>
  <c r="O59" i="1" s="1"/>
  <c r="P59" i="1" s="1"/>
  <c r="J64" i="1"/>
  <c r="O64" i="1" s="1"/>
  <c r="P64" i="1" s="1"/>
  <c r="O66" i="1"/>
  <c r="P66" i="1" s="1"/>
  <c r="Q66" i="1" s="1"/>
  <c r="O67" i="1"/>
  <c r="P67" i="1" s="1"/>
  <c r="Q67" i="1" s="1"/>
  <c r="O68" i="1"/>
  <c r="P68" i="1" s="1"/>
  <c r="Q68" i="1" s="1"/>
  <c r="J70" i="1"/>
  <c r="O70" i="1" s="1"/>
  <c r="P70" i="1" s="1"/>
  <c r="O71" i="1"/>
  <c r="P71" i="1" s="1"/>
  <c r="Q71" i="1" s="1"/>
  <c r="J73" i="1"/>
  <c r="J74" i="1"/>
  <c r="O74" i="1" s="1"/>
  <c r="P74" i="1" s="1"/>
  <c r="J75" i="1"/>
  <c r="J76" i="1"/>
  <c r="J77" i="1"/>
  <c r="J78" i="1"/>
  <c r="O79" i="1"/>
  <c r="P79" i="1" s="1"/>
  <c r="J80" i="1"/>
  <c r="O80" i="1" s="1"/>
  <c r="P80" i="1" s="1"/>
  <c r="J81" i="1"/>
  <c r="J83" i="1"/>
  <c r="O83" i="1" s="1"/>
  <c r="P83" i="1" s="1"/>
  <c r="Q83" i="1" s="1"/>
  <c r="J154" i="1"/>
  <c r="O154" i="1" s="1"/>
  <c r="P154" i="1" s="1"/>
  <c r="Q154" i="1" s="1"/>
  <c r="J204" i="1"/>
  <c r="J240" i="1"/>
  <c r="J299" i="1"/>
  <c r="O299" i="1" s="1"/>
  <c r="P299" i="1" s="1"/>
  <c r="Q299" i="1" s="1"/>
  <c r="J339" i="1"/>
  <c r="J426" i="1"/>
  <c r="O426" i="1" s="1"/>
  <c r="P426" i="1" s="1"/>
  <c r="Q426" i="1" s="1"/>
  <c r="N14" i="1"/>
  <c r="O14" i="1" s="1"/>
  <c r="P14" i="1" s="1"/>
  <c r="L14" i="1"/>
  <c r="J14" i="1"/>
  <c r="T14" i="1"/>
  <c r="S14" i="1"/>
  <c r="R14" i="1"/>
  <c r="O153" i="1" l="1"/>
  <c r="P153" i="1" s="1"/>
  <c r="O339" i="1"/>
  <c r="P339" i="1" s="1"/>
  <c r="Q339" i="1" s="1"/>
  <c r="O56" i="1"/>
  <c r="P56" i="1" s="1"/>
  <c r="N82" i="1"/>
  <c r="O228" i="1"/>
  <c r="P228" i="1" s="1"/>
  <c r="J239" i="1"/>
  <c r="N338" i="1"/>
  <c r="O48" i="1"/>
  <c r="P48" i="1" s="1"/>
  <c r="L82" i="1"/>
  <c r="U14" i="1"/>
  <c r="V14" i="1" s="1"/>
  <c r="L25" i="1"/>
  <c r="O25" i="1" s="1"/>
  <c r="P25" i="1" s="1"/>
  <c r="N25" i="1"/>
  <c r="O22" i="1"/>
  <c r="P22" i="1" s="1"/>
  <c r="Q22" i="1" s="1"/>
  <c r="U307" i="1"/>
  <c r="V307" i="1" s="1"/>
  <c r="U299" i="1"/>
  <c r="V299" i="1" s="1"/>
  <c r="U163" i="1"/>
  <c r="V163" i="1" s="1"/>
  <c r="U155" i="1"/>
  <c r="V155" i="1" s="1"/>
  <c r="U139" i="1"/>
  <c r="V139" i="1" s="1"/>
  <c r="U123" i="1"/>
  <c r="V123" i="1" s="1"/>
  <c r="U115" i="1"/>
  <c r="V115" i="1" s="1"/>
  <c r="U107" i="1"/>
  <c r="V107" i="1" s="1"/>
  <c r="U37" i="1"/>
  <c r="V37" i="1" s="1"/>
  <c r="O394" i="1"/>
  <c r="P394" i="1" s="1"/>
  <c r="O26" i="1"/>
  <c r="P26" i="1" s="1"/>
  <c r="Q26" i="1" s="1"/>
  <c r="J35" i="1"/>
  <c r="O84" i="1"/>
  <c r="P84" i="1" s="1"/>
  <c r="N153" i="1"/>
  <c r="O204" i="1"/>
  <c r="P204" i="1" s="1"/>
  <c r="Q204" i="1" s="1"/>
  <c r="O76" i="1"/>
  <c r="P76" i="1" s="1"/>
  <c r="O21" i="1"/>
  <c r="P21" i="1" s="1"/>
  <c r="L35" i="1"/>
  <c r="U409" i="1"/>
  <c r="V409" i="1" s="1"/>
  <c r="U401" i="1"/>
  <c r="V401" i="1" s="1"/>
  <c r="O20" i="1"/>
  <c r="P20" i="1" s="1"/>
  <c r="Q20" i="1" s="1"/>
  <c r="U52" i="1"/>
  <c r="V52" i="1" s="1"/>
  <c r="U38" i="1"/>
  <c r="V38" i="1" s="1"/>
  <c r="U30" i="1"/>
  <c r="V30" i="1" s="1"/>
  <c r="U92" i="1"/>
  <c r="V92" i="1" s="1"/>
  <c r="U84" i="1"/>
  <c r="V84" i="1" s="1"/>
  <c r="O313" i="1"/>
  <c r="P313" i="1" s="1"/>
  <c r="O316" i="1"/>
  <c r="P316" i="1" s="1"/>
  <c r="O336" i="1"/>
  <c r="P336" i="1" s="1"/>
  <c r="U425" i="1"/>
  <c r="V425" i="1" s="1"/>
  <c r="U416" i="1"/>
  <c r="V416" i="1" s="1"/>
  <c r="U408" i="1"/>
  <c r="V408" i="1" s="1"/>
  <c r="U392" i="1"/>
  <c r="V392" i="1" s="1"/>
  <c r="O75" i="1"/>
  <c r="P75" i="1" s="1"/>
  <c r="O33" i="1"/>
  <c r="P33" i="1" s="1"/>
  <c r="U305" i="1"/>
  <c r="V305" i="1" s="1"/>
  <c r="U297" i="1"/>
  <c r="V297" i="1" s="1"/>
  <c r="U289" i="1"/>
  <c r="V289" i="1" s="1"/>
  <c r="U281" i="1"/>
  <c r="V281" i="1" s="1"/>
  <c r="U265" i="1"/>
  <c r="V265" i="1" s="1"/>
  <c r="U257" i="1"/>
  <c r="V257" i="1" s="1"/>
  <c r="U249" i="1"/>
  <c r="V249" i="1" s="1"/>
  <c r="U233" i="1"/>
  <c r="V233" i="1" s="1"/>
  <c r="U209" i="1"/>
  <c r="V209" i="1" s="1"/>
  <c r="U201" i="1"/>
  <c r="V201" i="1" s="1"/>
  <c r="U193" i="1"/>
  <c r="V193" i="1" s="1"/>
  <c r="U185" i="1"/>
  <c r="V185" i="1" s="1"/>
  <c r="U177" i="1"/>
  <c r="V177" i="1" s="1"/>
  <c r="U169" i="1"/>
  <c r="V169" i="1" s="1"/>
  <c r="U161" i="1"/>
  <c r="V161" i="1" s="1"/>
  <c r="U153" i="1"/>
  <c r="V153" i="1" s="1"/>
  <c r="U145" i="1"/>
  <c r="V145" i="1" s="1"/>
  <c r="U137" i="1"/>
  <c r="V137" i="1" s="1"/>
  <c r="U129" i="1"/>
  <c r="V129" i="1" s="1"/>
  <c r="U121" i="1"/>
  <c r="V121" i="1" s="1"/>
  <c r="U113" i="1"/>
  <c r="V113" i="1" s="1"/>
  <c r="U105" i="1"/>
  <c r="V105" i="1" s="1"/>
  <c r="U95" i="1"/>
  <c r="V95" i="1" s="1"/>
  <c r="U87" i="1"/>
  <c r="V87" i="1" s="1"/>
  <c r="U35" i="1"/>
  <c r="V35" i="1" s="1"/>
  <c r="U27" i="1"/>
  <c r="V27" i="1" s="1"/>
  <c r="U19" i="1"/>
  <c r="V19" i="1" s="1"/>
  <c r="U323" i="1"/>
  <c r="V323" i="1" s="1"/>
  <c r="U21" i="1"/>
  <c r="V21" i="1" s="1"/>
  <c r="O326" i="1"/>
  <c r="P326" i="1" s="1"/>
  <c r="O384" i="1"/>
  <c r="P384" i="1" s="1"/>
  <c r="O328" i="1"/>
  <c r="P328" i="1" s="1"/>
  <c r="O396" i="1"/>
  <c r="P396" i="1" s="1"/>
  <c r="J392" i="1"/>
  <c r="U338" i="1"/>
  <c r="V338" i="1" s="1"/>
  <c r="U82" i="1"/>
  <c r="V82" i="1" s="1"/>
  <c r="O330" i="1"/>
  <c r="P330" i="1" s="1"/>
  <c r="O333" i="1"/>
  <c r="P333" i="1" s="1"/>
  <c r="L338" i="1"/>
  <c r="L392" i="1"/>
  <c r="N392" i="1"/>
  <c r="U42" i="1"/>
  <c r="V42" i="1" s="1"/>
  <c r="U34" i="1"/>
  <c r="V34" i="1" s="1"/>
  <c r="U96" i="1"/>
  <c r="V96" i="1" s="1"/>
  <c r="U88" i="1"/>
  <c r="V88" i="1" s="1"/>
  <c r="O249" i="1"/>
  <c r="P249" i="1" s="1"/>
  <c r="O312" i="1"/>
  <c r="P312" i="1" s="1"/>
  <c r="O317" i="1"/>
  <c r="P317" i="1" s="1"/>
  <c r="U25" i="1"/>
  <c r="V25" i="1" s="1"/>
  <c r="U241" i="1"/>
  <c r="V241" i="1" s="1"/>
  <c r="O325" i="1"/>
  <c r="P325" i="1" s="1"/>
  <c r="U419" i="1"/>
  <c r="V419" i="1" s="1"/>
  <c r="U411" i="1"/>
  <c r="V411" i="1" s="1"/>
  <c r="U403" i="1"/>
  <c r="V403" i="1" s="1"/>
  <c r="U395" i="1"/>
  <c r="V395" i="1" s="1"/>
  <c r="O400" i="1"/>
  <c r="P400" i="1" s="1"/>
  <c r="O78" i="1"/>
  <c r="P78" i="1" s="1"/>
  <c r="O55" i="1"/>
  <c r="P55" i="1" s="1"/>
  <c r="O39" i="1"/>
  <c r="P39" i="1" s="1"/>
  <c r="L19" i="1"/>
  <c r="U248" i="1"/>
  <c r="V248" i="1" s="1"/>
  <c r="O348" i="1"/>
  <c r="P348" i="1" s="1"/>
  <c r="O382" i="1"/>
  <c r="P382" i="1" s="1"/>
  <c r="U418" i="1"/>
  <c r="V418" i="1" s="1"/>
  <c r="U410" i="1"/>
  <c r="V410" i="1" s="1"/>
  <c r="U402" i="1"/>
  <c r="V402" i="1" s="1"/>
  <c r="U394" i="1"/>
  <c r="V394" i="1" s="1"/>
  <c r="O47" i="1"/>
  <c r="P47" i="1" s="1"/>
  <c r="O31" i="1"/>
  <c r="P31" i="1" s="1"/>
  <c r="O23" i="1"/>
  <c r="P23" i="1" s="1"/>
  <c r="N19" i="1"/>
  <c r="O54" i="1"/>
  <c r="P54" i="1" s="1"/>
  <c r="O46" i="1"/>
  <c r="P46" i="1" s="1"/>
  <c r="U347" i="1"/>
  <c r="V347" i="1" s="1"/>
  <c r="U339" i="1"/>
  <c r="V339" i="1" s="1"/>
  <c r="U331" i="1"/>
  <c r="V331" i="1" s="1"/>
  <c r="U315" i="1"/>
  <c r="V315" i="1" s="1"/>
  <c r="U291" i="1"/>
  <c r="V291" i="1" s="1"/>
  <c r="U275" i="1"/>
  <c r="V275" i="1" s="1"/>
  <c r="U267" i="1"/>
  <c r="V267" i="1" s="1"/>
  <c r="U259" i="1"/>
  <c r="V259" i="1" s="1"/>
  <c r="U251" i="1"/>
  <c r="V251" i="1" s="1"/>
  <c r="U235" i="1"/>
  <c r="V235" i="1" s="1"/>
  <c r="U227" i="1"/>
  <c r="V227" i="1" s="1"/>
  <c r="U211" i="1"/>
  <c r="V211" i="1" s="1"/>
  <c r="U203" i="1"/>
  <c r="V203" i="1" s="1"/>
  <c r="U195" i="1"/>
  <c r="V195" i="1" s="1"/>
  <c r="U179" i="1"/>
  <c r="V179" i="1" s="1"/>
  <c r="U171" i="1"/>
  <c r="V171" i="1" s="1"/>
  <c r="U147" i="1"/>
  <c r="V147" i="1" s="1"/>
  <c r="U97" i="1"/>
  <c r="V97" i="1" s="1"/>
  <c r="U89" i="1"/>
  <c r="V89" i="1" s="1"/>
  <c r="U23" i="1"/>
  <c r="V23" i="1" s="1"/>
  <c r="U247" i="1"/>
  <c r="V247" i="1" s="1"/>
  <c r="O332" i="1"/>
  <c r="P332" i="1" s="1"/>
  <c r="O386" i="1"/>
  <c r="P386" i="1" s="1"/>
  <c r="U417" i="1"/>
  <c r="V417" i="1" s="1"/>
  <c r="O392" i="1"/>
  <c r="P392" i="1" s="1"/>
  <c r="L425" i="1"/>
  <c r="J425" i="1"/>
  <c r="N425" i="1"/>
  <c r="O407" i="1"/>
  <c r="P407" i="1" s="1"/>
  <c r="U423" i="1"/>
  <c r="V423" i="1" s="1"/>
  <c r="U406" i="1"/>
  <c r="V406" i="1" s="1"/>
  <c r="U283" i="1"/>
  <c r="V283" i="1" s="1"/>
  <c r="N298" i="1"/>
  <c r="U328" i="1"/>
  <c r="V328" i="1" s="1"/>
  <c r="U284" i="1"/>
  <c r="V284" i="1" s="1"/>
  <c r="U390" i="1"/>
  <c r="V390" i="1" s="1"/>
  <c r="U386" i="1"/>
  <c r="V386" i="1" s="1"/>
  <c r="U382" i="1"/>
  <c r="V382" i="1" s="1"/>
  <c r="U378" i="1"/>
  <c r="V378" i="1" s="1"/>
  <c r="U374" i="1"/>
  <c r="V374" i="1" s="1"/>
  <c r="U370" i="1"/>
  <c r="V370" i="1" s="1"/>
  <c r="U366" i="1"/>
  <c r="V366" i="1" s="1"/>
  <c r="U362" i="1"/>
  <c r="V362" i="1" s="1"/>
  <c r="U358" i="1"/>
  <c r="V358" i="1" s="1"/>
  <c r="U354" i="1"/>
  <c r="V354" i="1" s="1"/>
  <c r="U350" i="1"/>
  <c r="V350" i="1" s="1"/>
  <c r="U346" i="1"/>
  <c r="V346" i="1" s="1"/>
  <c r="U342" i="1"/>
  <c r="V342" i="1" s="1"/>
  <c r="U345" i="1"/>
  <c r="V345" i="1" s="1"/>
  <c r="U341" i="1"/>
  <c r="V341" i="1" s="1"/>
  <c r="U389" i="1"/>
  <c r="V389" i="1" s="1"/>
  <c r="U385" i="1"/>
  <c r="V385" i="1" s="1"/>
  <c r="U381" i="1"/>
  <c r="V381" i="1" s="1"/>
  <c r="U377" i="1"/>
  <c r="V377" i="1" s="1"/>
  <c r="U373" i="1"/>
  <c r="V373" i="1" s="1"/>
  <c r="U369" i="1"/>
  <c r="V369" i="1" s="1"/>
  <c r="U365" i="1"/>
  <c r="V365" i="1" s="1"/>
  <c r="U361" i="1"/>
  <c r="V361" i="1" s="1"/>
  <c r="U357" i="1"/>
  <c r="V357" i="1" s="1"/>
  <c r="U353" i="1"/>
  <c r="V353" i="1" s="1"/>
  <c r="U349" i="1"/>
  <c r="V349" i="1" s="1"/>
  <c r="U388" i="1"/>
  <c r="V388" i="1" s="1"/>
  <c r="U384" i="1"/>
  <c r="V384" i="1" s="1"/>
  <c r="U380" i="1"/>
  <c r="V380" i="1" s="1"/>
  <c r="U376" i="1"/>
  <c r="V376" i="1" s="1"/>
  <c r="U372" i="1"/>
  <c r="V372" i="1" s="1"/>
  <c r="U368" i="1"/>
  <c r="V368" i="1" s="1"/>
  <c r="U364" i="1"/>
  <c r="V364" i="1" s="1"/>
  <c r="U360" i="1"/>
  <c r="V360" i="1" s="1"/>
  <c r="U356" i="1"/>
  <c r="V356" i="1" s="1"/>
  <c r="U352" i="1"/>
  <c r="V352" i="1" s="1"/>
  <c r="U387" i="1"/>
  <c r="V387" i="1" s="1"/>
  <c r="U383" i="1"/>
  <c r="V383" i="1" s="1"/>
  <c r="U379" i="1"/>
  <c r="V379" i="1" s="1"/>
  <c r="U375" i="1"/>
  <c r="V375" i="1" s="1"/>
  <c r="U371" i="1"/>
  <c r="V371" i="1" s="1"/>
  <c r="U367" i="1"/>
  <c r="V367" i="1" s="1"/>
  <c r="U363" i="1"/>
  <c r="V363" i="1" s="1"/>
  <c r="U359" i="1"/>
  <c r="V359" i="1" s="1"/>
  <c r="U355" i="1"/>
  <c r="V355" i="1" s="1"/>
  <c r="U351" i="1"/>
  <c r="V351" i="1" s="1"/>
  <c r="O320" i="1"/>
  <c r="P320" i="1" s="1"/>
  <c r="U320" i="1"/>
  <c r="V320" i="1" s="1"/>
  <c r="J338" i="1"/>
  <c r="U335" i="1"/>
  <c r="V335" i="1" s="1"/>
  <c r="U334" i="1"/>
  <c r="V334" i="1" s="1"/>
  <c r="U330" i="1"/>
  <c r="V330" i="1" s="1"/>
  <c r="U326" i="1"/>
  <c r="V326" i="1" s="1"/>
  <c r="U322" i="1"/>
  <c r="V322" i="1" s="1"/>
  <c r="U318" i="1"/>
  <c r="V318" i="1" s="1"/>
  <c r="U314" i="1"/>
  <c r="V314" i="1" s="1"/>
  <c r="U336" i="1"/>
  <c r="V336" i="1" s="1"/>
  <c r="U333" i="1"/>
  <c r="V333" i="1" s="1"/>
  <c r="U329" i="1"/>
  <c r="V329" i="1" s="1"/>
  <c r="U325" i="1"/>
  <c r="V325" i="1" s="1"/>
  <c r="U321" i="1"/>
  <c r="V321" i="1" s="1"/>
  <c r="U317" i="1"/>
  <c r="V317" i="1" s="1"/>
  <c r="U313" i="1"/>
  <c r="V313" i="1" s="1"/>
  <c r="U310" i="1"/>
  <c r="V310" i="1" s="1"/>
  <c r="U306" i="1"/>
  <c r="V306" i="1" s="1"/>
  <c r="U304" i="1"/>
  <c r="V304" i="1" s="1"/>
  <c r="U302" i="1"/>
  <c r="V302" i="1" s="1"/>
  <c r="U337" i="1"/>
  <c r="V337" i="1" s="1"/>
  <c r="U205" i="1"/>
  <c r="V205" i="1" s="1"/>
  <c r="U217" i="1"/>
  <c r="V217" i="1" s="1"/>
  <c r="U294" i="1"/>
  <c r="V294" i="1" s="1"/>
  <c r="U290" i="1"/>
  <c r="V290" i="1" s="1"/>
  <c r="U293" i="1"/>
  <c r="V293" i="1" s="1"/>
  <c r="L298" i="1"/>
  <c r="J298" i="1"/>
  <c r="O239" i="1"/>
  <c r="P239" i="1" s="1"/>
  <c r="U228" i="1"/>
  <c r="V228" i="1" s="1"/>
  <c r="U296" i="1"/>
  <c r="V296" i="1" s="1"/>
  <c r="U273" i="1"/>
  <c r="V273" i="1" s="1"/>
  <c r="U244" i="1"/>
  <c r="V244" i="1" s="1"/>
  <c r="O203" i="1"/>
  <c r="P203" i="1" s="1"/>
  <c r="U237" i="1"/>
  <c r="V237" i="1" s="1"/>
  <c r="U224" i="1"/>
  <c r="V224" i="1" s="1"/>
  <c r="U225" i="1"/>
  <c r="V225" i="1" s="1"/>
  <c r="U219" i="1"/>
  <c r="V219" i="1" s="1"/>
  <c r="U220" i="1"/>
  <c r="V220" i="1" s="1"/>
  <c r="U191" i="1"/>
  <c r="V191" i="1" s="1"/>
  <c r="U187" i="1"/>
  <c r="V187" i="1" s="1"/>
  <c r="U181" i="1"/>
  <c r="V181" i="1" s="1"/>
  <c r="U182" i="1"/>
  <c r="V182" i="1" s="1"/>
  <c r="U119" i="1"/>
  <c r="V119" i="1" s="1"/>
  <c r="U117" i="1"/>
  <c r="V117" i="1" s="1"/>
  <c r="U144" i="1"/>
  <c r="V144" i="1" s="1"/>
  <c r="U141" i="1"/>
  <c r="V141" i="1" s="1"/>
  <c r="U131" i="1"/>
  <c r="V131" i="1" s="1"/>
  <c r="U149" i="1"/>
  <c r="V149" i="1" s="1"/>
  <c r="U133" i="1"/>
  <c r="V133" i="1" s="1"/>
  <c r="U150" i="1"/>
  <c r="V150" i="1" s="1"/>
  <c r="J82" i="1"/>
  <c r="O82" i="1" s="1"/>
  <c r="P82" i="1" s="1"/>
  <c r="U98" i="1"/>
  <c r="V98" i="1" s="1"/>
  <c r="U78" i="1"/>
  <c r="V78" i="1" s="1"/>
  <c r="U74" i="1"/>
  <c r="V74" i="1" s="1"/>
  <c r="U70" i="1"/>
  <c r="V70" i="1" s="1"/>
  <c r="U66" i="1"/>
  <c r="V66" i="1" s="1"/>
  <c r="U58" i="1"/>
  <c r="V58" i="1" s="1"/>
  <c r="U54" i="1"/>
  <c r="V54" i="1" s="1"/>
  <c r="U50" i="1"/>
  <c r="V50" i="1" s="1"/>
  <c r="U46" i="1"/>
  <c r="V46" i="1" s="1"/>
  <c r="U79" i="1"/>
  <c r="V79" i="1" s="1"/>
  <c r="U75" i="1"/>
  <c r="V75" i="1" s="1"/>
  <c r="U71" i="1"/>
  <c r="V71" i="1" s="1"/>
  <c r="U67" i="1"/>
  <c r="V67" i="1" s="1"/>
  <c r="U59" i="1"/>
  <c r="V59" i="1" s="1"/>
  <c r="U55" i="1"/>
  <c r="V55" i="1" s="1"/>
  <c r="U51" i="1"/>
  <c r="V51" i="1" s="1"/>
  <c r="U47" i="1"/>
  <c r="V47" i="1" s="1"/>
  <c r="U81" i="1"/>
  <c r="V81" i="1" s="1"/>
  <c r="U77" i="1"/>
  <c r="V77" i="1" s="1"/>
  <c r="U73" i="1"/>
  <c r="V73" i="1" s="1"/>
  <c r="U69" i="1"/>
  <c r="V69" i="1" s="1"/>
  <c r="U65" i="1"/>
  <c r="V65" i="1" s="1"/>
  <c r="U57" i="1"/>
  <c r="V57" i="1" s="1"/>
  <c r="U53" i="1"/>
  <c r="V53" i="1" s="1"/>
  <c r="U49" i="1"/>
  <c r="V49" i="1" s="1"/>
  <c r="U45" i="1"/>
  <c r="V45" i="1" s="1"/>
  <c r="O81" i="1"/>
  <c r="P81" i="1" s="1"/>
  <c r="O77" i="1"/>
  <c r="P77" i="1" s="1"/>
  <c r="O73" i="1"/>
  <c r="P73" i="1" s="1"/>
  <c r="O69" i="1"/>
  <c r="P69" i="1" s="1"/>
  <c r="Q69" i="1" s="1"/>
  <c r="O65" i="1"/>
  <c r="P65" i="1" s="1"/>
  <c r="Q65" i="1" s="1"/>
  <c r="O57" i="1"/>
  <c r="P57" i="1" s="1"/>
  <c r="O53" i="1"/>
  <c r="P53" i="1" s="1"/>
  <c r="O49" i="1"/>
  <c r="P49" i="1" s="1"/>
  <c r="O45" i="1"/>
  <c r="P45" i="1" s="1"/>
  <c r="U44" i="1"/>
  <c r="V44" i="1" s="1"/>
  <c r="U43" i="1"/>
  <c r="V43" i="1" s="1"/>
  <c r="U39" i="1"/>
  <c r="V39" i="1" s="1"/>
  <c r="O40" i="1"/>
  <c r="P40" i="1" s="1"/>
  <c r="O42" i="1"/>
  <c r="P42" i="1" s="1"/>
  <c r="O38" i="1"/>
  <c r="P38" i="1" s="1"/>
  <c r="U40" i="1"/>
  <c r="V40" i="1" s="1"/>
  <c r="O29" i="1"/>
  <c r="P29" i="1" s="1"/>
  <c r="U33" i="1"/>
  <c r="V33" i="1" s="1"/>
  <c r="U29" i="1"/>
  <c r="V29" i="1" s="1"/>
  <c r="O34" i="1"/>
  <c r="P34" i="1" s="1"/>
  <c r="O30" i="1"/>
  <c r="P30" i="1" s="1"/>
  <c r="O32" i="1"/>
  <c r="P32" i="1" s="1"/>
  <c r="O28" i="1"/>
  <c r="P28" i="1" s="1"/>
  <c r="U32" i="1"/>
  <c r="V32" i="1" s="1"/>
  <c r="U28" i="1"/>
  <c r="V28" i="1" s="1"/>
  <c r="O24" i="1"/>
  <c r="P24" i="1" s="1"/>
  <c r="U17" i="1"/>
  <c r="V17" i="1" s="1"/>
  <c r="J19" i="1"/>
  <c r="O19" i="1" s="1"/>
  <c r="P19" i="1" s="1"/>
  <c r="O338" i="1" l="1"/>
  <c r="P338" i="1" s="1"/>
  <c r="N427" i="1"/>
  <c r="J427" i="1"/>
  <c r="L427" i="1"/>
  <c r="O35" i="1"/>
  <c r="P35" i="1" s="1"/>
  <c r="O425" i="1"/>
  <c r="P425" i="1" s="1"/>
  <c r="O298" i="1"/>
  <c r="P298" i="1" s="1"/>
  <c r="O427" i="1" l="1"/>
  <c r="H423" i="1"/>
  <c r="Q423" i="1" s="1"/>
  <c r="C423" i="1"/>
  <c r="H406" i="1"/>
  <c r="Q406" i="1" s="1"/>
  <c r="H391" i="1"/>
  <c r="Q391" i="1" s="1"/>
  <c r="H297" i="1"/>
  <c r="Q297" i="1" s="1"/>
  <c r="H238" i="1"/>
  <c r="Q238" i="1" s="1"/>
  <c r="H202" i="1"/>
  <c r="Q202" i="1" s="1"/>
  <c r="H156" i="1"/>
  <c r="Q156" i="1" s="1"/>
  <c r="H152" i="1"/>
  <c r="Q152" i="1" s="1"/>
  <c r="H85" i="1"/>
  <c r="Q85" i="1" s="1"/>
  <c r="H81" i="1"/>
  <c r="Q81" i="1" s="1"/>
  <c r="H34" i="1"/>
  <c r="Q34" i="1" s="1"/>
  <c r="H24" i="1"/>
  <c r="Q24" i="1" s="1"/>
  <c r="H23" i="1"/>
  <c r="Q23" i="1" s="1"/>
  <c r="H424" i="1"/>
  <c r="Q424" i="1" s="1"/>
  <c r="P427" i="1" l="1"/>
  <c r="H411" i="1"/>
  <c r="Q411" i="1" s="1"/>
  <c r="H410" i="1"/>
  <c r="Q410" i="1" s="1"/>
  <c r="H409" i="1"/>
  <c r="Q409" i="1" s="1"/>
  <c r="H422" i="1"/>
  <c r="Q422" i="1" s="1"/>
  <c r="H421" i="1"/>
  <c r="Q421" i="1" s="1"/>
  <c r="H390" i="1"/>
  <c r="Q390" i="1" s="1"/>
  <c r="H389" i="1"/>
  <c r="Q389" i="1" s="1"/>
  <c r="H337" i="1"/>
  <c r="Q337" i="1" s="1"/>
  <c r="H200" i="1"/>
  <c r="Q200" i="1" s="1"/>
  <c r="H320" i="1"/>
  <c r="Q320" i="1" s="1"/>
  <c r="H317" i="1"/>
  <c r="Q317" i="1" s="1"/>
  <c r="H303" i="1"/>
  <c r="Q303" i="1" s="1"/>
  <c r="H302" i="1"/>
  <c r="Q302" i="1" s="1"/>
  <c r="H301" i="1"/>
  <c r="Q301" i="1" s="1"/>
  <c r="H300" i="1"/>
  <c r="Q300" i="1" s="1"/>
  <c r="H208" i="1"/>
  <c r="Q208" i="1" s="1"/>
  <c r="H206" i="1"/>
  <c r="Q206" i="1" s="1"/>
  <c r="H218" i="1"/>
  <c r="Q218" i="1" s="1"/>
  <c r="H401" i="1"/>
  <c r="Q401" i="1" s="1"/>
  <c r="H349" i="1"/>
  <c r="Q349" i="1" s="1"/>
  <c r="H250" i="1"/>
  <c r="Q250" i="1" s="1"/>
  <c r="H164" i="1"/>
  <c r="Q164" i="1" s="1"/>
  <c r="H98" i="1"/>
  <c r="Q98" i="1" s="1"/>
  <c r="H415" i="1"/>
  <c r="Q415" i="1" s="1"/>
  <c r="H45" i="1"/>
  <c r="Q45" i="1" s="1"/>
  <c r="H420" i="1"/>
  <c r="Q420" i="1" s="1"/>
  <c r="H419" i="1"/>
  <c r="Q419" i="1" s="1"/>
  <c r="H416" i="1"/>
  <c r="Q416" i="1" s="1"/>
  <c r="H414" i="1"/>
  <c r="Q414" i="1" s="1"/>
  <c r="H413" i="1"/>
  <c r="Q413" i="1" s="1"/>
  <c r="H412" i="1"/>
  <c r="Q412" i="1" s="1"/>
  <c r="H408" i="1"/>
  <c r="Q408" i="1" s="1"/>
  <c r="H407" i="1"/>
  <c r="Q407" i="1" s="1"/>
  <c r="H405" i="1"/>
  <c r="Q405" i="1" s="1"/>
  <c r="H404" i="1"/>
  <c r="Q404" i="1" s="1"/>
  <c r="H403" i="1"/>
  <c r="Q403" i="1" s="1"/>
  <c r="H400" i="1"/>
  <c r="Q400" i="1" s="1"/>
  <c r="H399" i="1"/>
  <c r="Q399" i="1" s="1"/>
  <c r="H398" i="1"/>
  <c r="Q398" i="1" s="1"/>
  <c r="H397" i="1"/>
  <c r="Q397" i="1" s="1"/>
  <c r="H396" i="1"/>
  <c r="Q396" i="1" s="1"/>
  <c r="H395" i="1"/>
  <c r="Q395" i="1" s="1"/>
  <c r="H394" i="1"/>
  <c r="Q394" i="1" s="1"/>
  <c r="H388" i="1"/>
  <c r="Q388" i="1" s="1"/>
  <c r="H386" i="1"/>
  <c r="Q386" i="1" s="1"/>
  <c r="H385" i="1"/>
  <c r="Q385" i="1" s="1"/>
  <c r="H384" i="1"/>
  <c r="Q384" i="1" s="1"/>
  <c r="H383" i="1"/>
  <c r="Q383" i="1" s="1"/>
  <c r="H382" i="1"/>
  <c r="Q382" i="1" s="1"/>
  <c r="H381" i="1"/>
  <c r="Q381" i="1" s="1"/>
  <c r="H380" i="1"/>
  <c r="Q380" i="1" s="1"/>
  <c r="H379" i="1"/>
  <c r="Q379" i="1" s="1"/>
  <c r="H369" i="1"/>
  <c r="Q369" i="1" s="1"/>
  <c r="H364" i="1"/>
  <c r="Q364" i="1" s="1"/>
  <c r="H363" i="1"/>
  <c r="Q363" i="1" s="1"/>
  <c r="H362" i="1"/>
  <c r="Q362" i="1" s="1"/>
  <c r="H361" i="1"/>
  <c r="Q361" i="1" s="1"/>
  <c r="H360" i="1"/>
  <c r="Q360" i="1" s="1"/>
  <c r="H359" i="1"/>
  <c r="Q359" i="1" s="1"/>
  <c r="H358" i="1"/>
  <c r="Q358" i="1" s="1"/>
  <c r="H357" i="1"/>
  <c r="Q357" i="1" s="1"/>
  <c r="H356" i="1"/>
  <c r="Q356" i="1" s="1"/>
  <c r="H355" i="1"/>
  <c r="Q355" i="1" s="1"/>
  <c r="H354" i="1"/>
  <c r="Q354" i="1" s="1"/>
  <c r="H353" i="1"/>
  <c r="Q353" i="1" s="1"/>
  <c r="H352" i="1"/>
  <c r="Q352" i="1" s="1"/>
  <c r="H351" i="1"/>
  <c r="Q351" i="1" s="1"/>
  <c r="H348" i="1"/>
  <c r="Q348" i="1" s="1"/>
  <c r="H347" i="1"/>
  <c r="Q347" i="1" s="1"/>
  <c r="H346" i="1"/>
  <c r="Q346" i="1" s="1"/>
  <c r="H345" i="1"/>
  <c r="Q345" i="1" s="1"/>
  <c r="H344" i="1"/>
  <c r="Q344" i="1" s="1"/>
  <c r="H343" i="1"/>
  <c r="Q343" i="1" s="1"/>
  <c r="H342" i="1"/>
  <c r="Q342" i="1" s="1"/>
  <c r="H341" i="1"/>
  <c r="Q341" i="1" s="1"/>
  <c r="H340" i="1"/>
  <c r="H336" i="1"/>
  <c r="Q336" i="1" s="1"/>
  <c r="H335" i="1"/>
  <c r="Q335" i="1" s="1"/>
  <c r="H334" i="1"/>
  <c r="Q334" i="1" s="1"/>
  <c r="H333" i="1"/>
  <c r="Q333" i="1" s="1"/>
  <c r="H332" i="1"/>
  <c r="Q332" i="1" s="1"/>
  <c r="H331" i="1"/>
  <c r="Q331" i="1" s="1"/>
  <c r="H330" i="1"/>
  <c r="Q330" i="1" s="1"/>
  <c r="H329" i="1"/>
  <c r="Q329" i="1" s="1"/>
  <c r="H328" i="1"/>
  <c r="Q328" i="1" s="1"/>
  <c r="H327" i="1"/>
  <c r="Q327" i="1" s="1"/>
  <c r="H326" i="1"/>
  <c r="Q326" i="1" s="1"/>
  <c r="H325" i="1"/>
  <c r="Q325" i="1" s="1"/>
  <c r="H316" i="1"/>
  <c r="Q316" i="1" s="1"/>
  <c r="H315" i="1"/>
  <c r="Q315" i="1" s="1"/>
  <c r="H314" i="1"/>
  <c r="Q314" i="1" s="1"/>
  <c r="H313" i="1"/>
  <c r="Q313" i="1" s="1"/>
  <c r="H312" i="1"/>
  <c r="Q312" i="1" s="1"/>
  <c r="H311" i="1"/>
  <c r="Q311" i="1" s="1"/>
  <c r="H310" i="1"/>
  <c r="Q310" i="1" s="1"/>
  <c r="H309" i="1"/>
  <c r="Q309" i="1" s="1"/>
  <c r="H308" i="1"/>
  <c r="Q308" i="1" s="1"/>
  <c r="H307" i="1"/>
  <c r="Q307" i="1" s="1"/>
  <c r="H306" i="1"/>
  <c r="Q306" i="1" s="1"/>
  <c r="H304" i="1"/>
  <c r="Q304" i="1" s="1"/>
  <c r="H295" i="1"/>
  <c r="Q295" i="1" s="1"/>
  <c r="H294" i="1"/>
  <c r="Q294" i="1" s="1"/>
  <c r="B294" i="1"/>
  <c r="H293" i="1"/>
  <c r="Q293" i="1" s="1"/>
  <c r="H292" i="1"/>
  <c r="Q292" i="1" s="1"/>
  <c r="H291" i="1"/>
  <c r="Q291" i="1" s="1"/>
  <c r="H290" i="1"/>
  <c r="Q290" i="1" s="1"/>
  <c r="H289" i="1"/>
  <c r="Q289" i="1" s="1"/>
  <c r="H288" i="1"/>
  <c r="Q288" i="1" s="1"/>
  <c r="H287" i="1"/>
  <c r="Q287" i="1" s="1"/>
  <c r="H286" i="1"/>
  <c r="Q286" i="1" s="1"/>
  <c r="H285" i="1"/>
  <c r="Q285" i="1" s="1"/>
  <c r="H284" i="1"/>
  <c r="Q284" i="1" s="1"/>
  <c r="H283" i="1"/>
  <c r="Q283" i="1" s="1"/>
  <c r="H282" i="1"/>
  <c r="Q282" i="1" s="1"/>
  <c r="H281" i="1"/>
  <c r="Q281" i="1" s="1"/>
  <c r="H280" i="1"/>
  <c r="Q280" i="1" s="1"/>
  <c r="H270" i="1"/>
  <c r="Q270" i="1" s="1"/>
  <c r="H265" i="1"/>
  <c r="Q265" i="1" s="1"/>
  <c r="H264" i="1"/>
  <c r="Q264" i="1" s="1"/>
  <c r="H263" i="1"/>
  <c r="Q263" i="1" s="1"/>
  <c r="H262" i="1"/>
  <c r="Q262" i="1" s="1"/>
  <c r="H261" i="1"/>
  <c r="Q261" i="1" s="1"/>
  <c r="H260" i="1"/>
  <c r="Q260" i="1" s="1"/>
  <c r="H259" i="1"/>
  <c r="Q259" i="1" s="1"/>
  <c r="H258" i="1"/>
  <c r="Q258" i="1" s="1"/>
  <c r="H257" i="1"/>
  <c r="Q257" i="1" s="1"/>
  <c r="H256" i="1"/>
  <c r="Q256" i="1" s="1"/>
  <c r="H255" i="1"/>
  <c r="Q255" i="1" s="1"/>
  <c r="H254" i="1"/>
  <c r="Q254" i="1" s="1"/>
  <c r="H253" i="1"/>
  <c r="Q253" i="1" s="1"/>
  <c r="H252" i="1"/>
  <c r="Q252" i="1" s="1"/>
  <c r="H249" i="1"/>
  <c r="Q249" i="1" s="1"/>
  <c r="H248" i="1"/>
  <c r="Q248" i="1" s="1"/>
  <c r="H247" i="1"/>
  <c r="Q247" i="1" s="1"/>
  <c r="H246" i="1"/>
  <c r="Q246" i="1" s="1"/>
  <c r="H245" i="1"/>
  <c r="Q245" i="1" s="1"/>
  <c r="H244" i="1"/>
  <c r="Q244" i="1" s="1"/>
  <c r="H243" i="1"/>
  <c r="Q243" i="1" s="1"/>
  <c r="H242" i="1"/>
  <c r="Q242" i="1" s="1"/>
  <c r="H241" i="1"/>
  <c r="Q241" i="1" s="1"/>
  <c r="H237" i="1"/>
  <c r="Q237" i="1" s="1"/>
  <c r="H236" i="1"/>
  <c r="Q236" i="1" s="1"/>
  <c r="H235" i="1"/>
  <c r="Q235" i="1" s="1"/>
  <c r="H234" i="1"/>
  <c r="Q234" i="1" s="1"/>
  <c r="H233" i="1"/>
  <c r="Q233" i="1" s="1"/>
  <c r="B233" i="1"/>
  <c r="B234" i="1" s="1"/>
  <c r="H232" i="1"/>
  <c r="Q232" i="1" s="1"/>
  <c r="H231" i="1"/>
  <c r="Q231" i="1" s="1"/>
  <c r="H230" i="1"/>
  <c r="Q230" i="1" s="1"/>
  <c r="H229" i="1"/>
  <c r="Q229" i="1" s="1"/>
  <c r="H228" i="1"/>
  <c r="Q228" i="1" s="1"/>
  <c r="H227" i="1"/>
  <c r="Q227" i="1" s="1"/>
  <c r="H226" i="1"/>
  <c r="Q226" i="1" s="1"/>
  <c r="H221" i="1"/>
  <c r="Q221" i="1" s="1"/>
  <c r="H217" i="1"/>
  <c r="Q217" i="1" s="1"/>
  <c r="H216" i="1"/>
  <c r="Q216" i="1" s="1"/>
  <c r="H215" i="1"/>
  <c r="Q215" i="1" s="1"/>
  <c r="H214" i="1"/>
  <c r="Q214" i="1" s="1"/>
  <c r="H213" i="1"/>
  <c r="Q213" i="1" s="1"/>
  <c r="H212" i="1"/>
  <c r="Q212" i="1" s="1"/>
  <c r="H211" i="1"/>
  <c r="Q211" i="1" s="1"/>
  <c r="H209" i="1"/>
  <c r="Q209" i="1" s="1"/>
  <c r="H207" i="1"/>
  <c r="Q207" i="1" s="1"/>
  <c r="H205" i="1"/>
  <c r="Q205" i="1" s="1"/>
  <c r="H201" i="1"/>
  <c r="Q201" i="1" s="1"/>
  <c r="H199" i="1"/>
  <c r="Q199" i="1" s="1"/>
  <c r="H198" i="1"/>
  <c r="Q198" i="1" s="1"/>
  <c r="H197" i="1"/>
  <c r="Q197" i="1" s="1"/>
  <c r="H196" i="1"/>
  <c r="Q196" i="1" s="1"/>
  <c r="H195" i="1"/>
  <c r="Q195" i="1" s="1"/>
  <c r="H194" i="1"/>
  <c r="Q194" i="1" s="1"/>
  <c r="H193" i="1"/>
  <c r="Q193" i="1" s="1"/>
  <c r="H183" i="1"/>
  <c r="Q183" i="1" s="1"/>
  <c r="H178" i="1"/>
  <c r="Q178" i="1" s="1"/>
  <c r="H177" i="1"/>
  <c r="Q177" i="1" s="1"/>
  <c r="H176" i="1"/>
  <c r="Q176" i="1" s="1"/>
  <c r="H175" i="1"/>
  <c r="Q175" i="1" s="1"/>
  <c r="H174" i="1"/>
  <c r="Q174" i="1" s="1"/>
  <c r="H173" i="1"/>
  <c r="Q173" i="1" s="1"/>
  <c r="H172" i="1"/>
  <c r="Q172" i="1" s="1"/>
  <c r="H171" i="1"/>
  <c r="Q171" i="1" s="1"/>
  <c r="H170" i="1"/>
  <c r="Q170" i="1" s="1"/>
  <c r="H169" i="1"/>
  <c r="Q169" i="1" s="1"/>
  <c r="H168" i="1"/>
  <c r="Q168" i="1" s="1"/>
  <c r="H167" i="1"/>
  <c r="Q167" i="1" s="1"/>
  <c r="H166" i="1"/>
  <c r="Q166" i="1" s="1"/>
  <c r="H163" i="1"/>
  <c r="Q163" i="1" s="1"/>
  <c r="H162" i="1"/>
  <c r="Q162" i="1" s="1"/>
  <c r="H161" i="1"/>
  <c r="Q161" i="1" s="1"/>
  <c r="H160" i="1"/>
  <c r="Q160" i="1" s="1"/>
  <c r="H159" i="1"/>
  <c r="Q159" i="1" s="1"/>
  <c r="H158" i="1"/>
  <c r="Q158" i="1" s="1"/>
  <c r="H157" i="1"/>
  <c r="Q157" i="1" s="1"/>
  <c r="H155" i="1"/>
  <c r="Q155" i="1" s="1"/>
  <c r="H151" i="1"/>
  <c r="Q151" i="1" s="1"/>
  <c r="H149" i="1"/>
  <c r="Q149" i="1" s="1"/>
  <c r="H148" i="1"/>
  <c r="Q148" i="1" s="1"/>
  <c r="H147" i="1"/>
  <c r="Q147" i="1" s="1"/>
  <c r="H146" i="1"/>
  <c r="Q146" i="1" s="1"/>
  <c r="H145" i="1"/>
  <c r="Q145" i="1" s="1"/>
  <c r="H144" i="1"/>
  <c r="Q144" i="1" s="1"/>
  <c r="H143" i="1"/>
  <c r="Q143" i="1" s="1"/>
  <c r="H142" i="1"/>
  <c r="Q142" i="1" s="1"/>
  <c r="H141" i="1"/>
  <c r="Q141" i="1" s="1"/>
  <c r="H140" i="1"/>
  <c r="Q140" i="1" s="1"/>
  <c r="H139" i="1"/>
  <c r="Q139" i="1" s="1"/>
  <c r="H138" i="1"/>
  <c r="Q138" i="1" s="1"/>
  <c r="H137" i="1"/>
  <c r="Q137" i="1" s="1"/>
  <c r="H136" i="1"/>
  <c r="Q136" i="1" s="1"/>
  <c r="H135" i="1"/>
  <c r="Q135" i="1" s="1"/>
  <c r="H134" i="1"/>
  <c r="Q134" i="1" s="1"/>
  <c r="H133" i="1"/>
  <c r="Q133" i="1" s="1"/>
  <c r="H132" i="1"/>
  <c r="Q132" i="1" s="1"/>
  <c r="H131" i="1"/>
  <c r="Q131" i="1" s="1"/>
  <c r="H130" i="1"/>
  <c r="Q130" i="1" s="1"/>
  <c r="H129" i="1"/>
  <c r="Q129" i="1" s="1"/>
  <c r="H128" i="1"/>
  <c r="Q128" i="1" s="1"/>
  <c r="H127" i="1"/>
  <c r="Q127" i="1" s="1"/>
  <c r="H126" i="1"/>
  <c r="Q126" i="1" s="1"/>
  <c r="H125" i="1"/>
  <c r="Q125" i="1" s="1"/>
  <c r="H124" i="1"/>
  <c r="Q124" i="1" s="1"/>
  <c r="H122" i="1"/>
  <c r="Q122" i="1" s="1"/>
  <c r="H118" i="1"/>
  <c r="Q118" i="1" s="1"/>
  <c r="H116" i="1"/>
  <c r="Q116" i="1" s="1"/>
  <c r="H115" i="1"/>
  <c r="Q115" i="1" s="1"/>
  <c r="H114" i="1"/>
  <c r="Q114" i="1" s="1"/>
  <c r="H113" i="1"/>
  <c r="Q113" i="1" s="1"/>
  <c r="H112" i="1"/>
  <c r="Q112" i="1" s="1"/>
  <c r="H111" i="1"/>
  <c r="Q111" i="1" s="1"/>
  <c r="H110" i="1"/>
  <c r="Q110" i="1" s="1"/>
  <c r="H109" i="1"/>
  <c r="Q109" i="1" s="1"/>
  <c r="H108" i="1"/>
  <c r="Q108" i="1" s="1"/>
  <c r="H107" i="1"/>
  <c r="Q107" i="1" s="1"/>
  <c r="H106" i="1"/>
  <c r="Q106" i="1" s="1"/>
  <c r="H105" i="1"/>
  <c r="Q105" i="1" s="1"/>
  <c r="H104" i="1"/>
  <c r="Q104" i="1" s="1"/>
  <c r="H103" i="1"/>
  <c r="Q103" i="1" s="1"/>
  <c r="H102" i="1"/>
  <c r="Q102" i="1" s="1"/>
  <c r="H101" i="1"/>
  <c r="Q101" i="1" s="1"/>
  <c r="H97" i="1"/>
  <c r="Q97" i="1" s="1"/>
  <c r="H96" i="1"/>
  <c r="Q96" i="1" s="1"/>
  <c r="H95" i="1"/>
  <c r="Q95" i="1" s="1"/>
  <c r="H94" i="1"/>
  <c r="Q94" i="1" s="1"/>
  <c r="H93" i="1"/>
  <c r="Q93" i="1" s="1"/>
  <c r="H92" i="1"/>
  <c r="Q92" i="1" s="1"/>
  <c r="H91" i="1"/>
  <c r="Q91" i="1" s="1"/>
  <c r="H90" i="1"/>
  <c r="Q90" i="1" s="1"/>
  <c r="H89" i="1"/>
  <c r="Q89" i="1" s="1"/>
  <c r="H88" i="1"/>
  <c r="Q88" i="1" s="1"/>
  <c r="H87" i="1"/>
  <c r="Q87" i="1" s="1"/>
  <c r="H86" i="1"/>
  <c r="Q86" i="1" s="1"/>
  <c r="H84" i="1"/>
  <c r="Q84" i="1" s="1"/>
  <c r="H80" i="1"/>
  <c r="Q80" i="1" s="1"/>
  <c r="H79" i="1"/>
  <c r="Q79" i="1" s="1"/>
  <c r="H78" i="1"/>
  <c r="Q78" i="1" s="1"/>
  <c r="H77" i="1"/>
  <c r="Q77" i="1" s="1"/>
  <c r="H76" i="1"/>
  <c r="Q76" i="1" s="1"/>
  <c r="H75" i="1"/>
  <c r="Q75" i="1" s="1"/>
  <c r="H74" i="1"/>
  <c r="Q74" i="1" s="1"/>
  <c r="H73" i="1"/>
  <c r="Q73" i="1" s="1"/>
  <c r="H70" i="1"/>
  <c r="Q70" i="1" s="1"/>
  <c r="H64" i="1"/>
  <c r="Q64" i="1" s="1"/>
  <c r="H59" i="1"/>
  <c r="Q59" i="1" s="1"/>
  <c r="H58" i="1"/>
  <c r="Q58" i="1" s="1"/>
  <c r="H57" i="1"/>
  <c r="Q57" i="1" s="1"/>
  <c r="H56" i="1"/>
  <c r="Q56" i="1" s="1"/>
  <c r="H55" i="1"/>
  <c r="Q55" i="1" s="1"/>
  <c r="H54" i="1"/>
  <c r="Q54" i="1" s="1"/>
  <c r="H53" i="1"/>
  <c r="Q53" i="1" s="1"/>
  <c r="H52" i="1"/>
  <c r="Q52" i="1" s="1"/>
  <c r="H51" i="1"/>
  <c r="Q51" i="1" s="1"/>
  <c r="H50" i="1"/>
  <c r="Q50" i="1" s="1"/>
  <c r="H49" i="1"/>
  <c r="Q49" i="1" s="1"/>
  <c r="H48" i="1"/>
  <c r="Q48" i="1" s="1"/>
  <c r="H47" i="1"/>
  <c r="Q47" i="1" s="1"/>
  <c r="H46" i="1"/>
  <c r="Q46" i="1" s="1"/>
  <c r="H44" i="1"/>
  <c r="Q44" i="1" s="1"/>
  <c r="H43" i="1"/>
  <c r="Q43" i="1" s="1"/>
  <c r="H42" i="1"/>
  <c r="Q42" i="1" s="1"/>
  <c r="H41" i="1"/>
  <c r="Q41" i="1" s="1"/>
  <c r="H40" i="1"/>
  <c r="Q40" i="1" s="1"/>
  <c r="H39" i="1"/>
  <c r="Q39" i="1" s="1"/>
  <c r="H38" i="1"/>
  <c r="Q38" i="1" s="1"/>
  <c r="H33" i="1"/>
  <c r="Q33" i="1" s="1"/>
  <c r="H32" i="1"/>
  <c r="Q32" i="1" s="1"/>
  <c r="H31" i="1"/>
  <c r="Q31" i="1" s="1"/>
  <c r="H30" i="1"/>
  <c r="Q30" i="1" s="1"/>
  <c r="H29" i="1"/>
  <c r="Q29" i="1" s="1"/>
  <c r="H28" i="1"/>
  <c r="Q28" i="1" s="1"/>
  <c r="H27" i="1"/>
  <c r="Q27" i="1" s="1"/>
  <c r="H21" i="1"/>
  <c r="Q21" i="1" s="1"/>
  <c r="H17" i="1"/>
  <c r="Q17" i="1" s="1"/>
  <c r="H16" i="1"/>
  <c r="Q16" i="1" s="1"/>
  <c r="H15" i="1"/>
  <c r="Q15" i="1" s="1"/>
  <c r="Q340" i="1" l="1"/>
  <c r="H165" i="1"/>
  <c r="Q165" i="1" s="1"/>
  <c r="H305" i="1"/>
  <c r="H210" i="1"/>
  <c r="H82" i="1"/>
  <c r="Q82" i="1" s="1"/>
  <c r="H153" i="1"/>
  <c r="Q153" i="1" s="1"/>
  <c r="H203" i="1"/>
  <c r="Q203" i="1" s="1"/>
  <c r="H35" i="1"/>
  <c r="Q35" i="1" s="1"/>
  <c r="H25" i="1"/>
  <c r="Q25" i="1" s="1"/>
  <c r="H239" i="1" l="1"/>
  <c r="Q239" i="1" s="1"/>
  <c r="Q210" i="1"/>
  <c r="H338" i="1"/>
  <c r="Q338" i="1" s="1"/>
  <c r="Q305" i="1"/>
  <c r="H402" i="1"/>
  <c r="H251" i="1"/>
  <c r="H298" i="1" l="1"/>
  <c r="Q298" i="1" s="1"/>
  <c r="Q251" i="1"/>
  <c r="Q402" i="1"/>
  <c r="H425" i="1"/>
  <c r="Q425" i="1" s="1"/>
  <c r="H350" i="1"/>
  <c r="H14" i="1"/>
  <c r="H19" i="1" l="1"/>
  <c r="Q19" i="1" s="1"/>
  <c r="Q14" i="1"/>
  <c r="Q350" i="1"/>
  <c r="H392" i="1"/>
  <c r="Q392" i="1" s="1"/>
  <c r="H427" i="1" l="1"/>
  <c r="Q427" i="1" l="1"/>
  <c r="D2" i="2"/>
  <c r="D4" i="2" s="1"/>
</calcChain>
</file>

<file path=xl/sharedStrings.xml><?xml version="1.0" encoding="utf-8"?>
<sst xmlns="http://schemas.openxmlformats.org/spreadsheetml/2006/main" count="1065" uniqueCount="434">
  <si>
    <t>FONDO DE DESARROLLO LOCAL DE KENNEDY
ESTRUCTURA DE COSTOS  
PROYECTOS 2054 KENNEDY, CULTURA EN MI BARRIO</t>
  </si>
  <si>
    <t>OBJETO: “REALIZAR MUESTRAS ARTISTICAS, CULTURALES, ACADÉMICAS Y DE MEMORIA PARA EL FORTALECIMIENTO DE LOS PROCESOS DE CIRCULACIÓN A TRAVÉS DE EVENTOS EN EL MARCO DEL PROYECTO DE INVERSIÓN KENNEDY CULTURA EN MI BARRIO”</t>
  </si>
  <si>
    <t>ESTRUCTURA DE COSTOS 2111-2079 FORMULACIÓN  2024</t>
  </si>
  <si>
    <t xml:space="preserve">PRESENTACION PUBLICA </t>
  </si>
  <si>
    <t>PROMEDIO</t>
  </si>
  <si>
    <t xml:space="preserve">No item </t>
  </si>
  <si>
    <t>Concepto</t>
  </si>
  <si>
    <t>Descripción</t>
  </si>
  <si>
    <t>Personas requeridas</t>
  </si>
  <si>
    <t>Cantidad</t>
  </si>
  <si>
    <t xml:space="preserve">Unidad de medida </t>
  </si>
  <si>
    <t>Valor unitario IVA INCLUIDO</t>
  </si>
  <si>
    <t>Valor total CON IVA</t>
  </si>
  <si>
    <t xml:space="preserve">1.1 RECURSO HUMANO GENERAL </t>
  </si>
  <si>
    <t>Coordinador General del Proyecto</t>
  </si>
  <si>
    <t>Profesional en áreas de las ciencias humanas y/o ciencias sociales y/o ciencias administrativas.
Con especialización en áreas de las ciencias humanas y/o ciencias sociales y/o ciencias administrativas y/o afines al sector artístico.
General: Profesional certificado con mínimo cinco (5) años de experiencia.
Específica: Mínima de tres (3) años como coordinador de eventos y espectáculos artísticos o culturales.
Conocimientos especificos: Manejo de programas office , Organización de eventos,y Montaje de eventos</t>
  </si>
  <si>
    <t>Mes</t>
  </si>
  <si>
    <t>Asistente administrativo</t>
  </si>
  <si>
    <t>Título en formación técnica o tecnológica en áreas de gestión cultural, áreas administrativas o afines.
Experiencia certificada: Mínima de dos (2) años de experiencia certificada en proyectos artísticos, culturales, comunitarios o sociales, que asocien al objeto del presente contrato.</t>
  </si>
  <si>
    <t xml:space="preserve">Productor </t>
  </si>
  <si>
    <t xml:space="preserve">Productor de eventos, profesional en gestión cultural, ingeniero industrial y/o profesional en alguna areá artística,  con experencia en planificar, organizar y ejecutar eventos de diversa naturaleza, como conferencias, conciertos, ferias comerciales o lanzamiento de productos, entre otros. Facilidad de comunicación y habilidades para tratar con artistas y equipos de trabajo. Con conocimientos en logística, producción de campo, permisos para eventos públicos y conocimientos en producción técnica de escenarios. Destreza para manejar diferentes equipos técnicos como cámaras, equipos de sonido y sistemas de montaje. Con experiencia certficada de mínimo 48 meses en eventos públicos, masivos, privados. </t>
  </si>
  <si>
    <t>Asistente de producción</t>
  </si>
  <si>
    <t xml:space="preserve">Tecnico en producción y/o gestión que pueda asegurar aspectos del evento, desde el transporte hasta la configuración del lugar, el catering, la seguridad, y la gestión de los tiempos, se lleven a cabo de manera eficiente y sin contratiempos. Con experiencia certficada de mínimo 48 meses en eventos públicos, masivos, privados. </t>
  </si>
  <si>
    <t>Recurso Humano Logística e inscripciones</t>
  </si>
  <si>
    <t>Bachillerato académico 
Conocimientos especificos: Manejo de programas office, Internet, Formatos , Atención al usuario</t>
  </si>
  <si>
    <t>Subtotal Recurso Humano</t>
  </si>
  <si>
    <t>1.3 PLAN DE MEDIOS</t>
  </si>
  <si>
    <t xml:space="preserve">Plan de medios </t>
  </si>
  <si>
    <t>Global</t>
  </si>
  <si>
    <t>FASE II. INSCRIPCIÓN Y AUDICIONES EN VIVO</t>
  </si>
  <si>
    <t>DIVULGACIÓN, CONVOCATORIA PARA EL PROCESO DE INSCRIPCIONES</t>
  </si>
  <si>
    <r>
      <rPr>
        <b/>
        <sz val="11"/>
        <rFont val="Calibri"/>
        <family val="2"/>
        <scheme val="minor"/>
      </rPr>
      <t>Pagina para inscripciones:</t>
    </r>
    <r>
      <rPr>
        <sz val="11"/>
        <rFont val="Calibri"/>
        <family val="2"/>
        <scheme val="minor"/>
      </rPr>
      <t xml:space="preserve">
El contratista deberá diseñar un formulario de inscripción digital y físico que contenga datos personales, (edad, si pertenece a población diferencial, lugar de residencia, datos de contacto como teléfonos, correo electrónico), y un formato de presentación de la propuesta. A continuación, se detallan las condiciones de los formularios de inscripción: 
* Se deben diseñar e imprimir dos (2) tipos de formularios de inscripciones (impreso y digital) y un formato de presentación de la propuesta (impreso y digital), que contengan la información requerida para la vinculación de los beneficiarios a los procesos. En total son dos (2) tipos de formularios.
*Demás detalles técnicos en el documento técnico del proceso. Valor incluye diseño.</t>
    </r>
  </si>
  <si>
    <t>El contratista deberá realizar las inscripciones de las personas interesadas, por medio de dos (2) modulos  fijos,Uno de los módulos deberá ser instalado de manera permanente en las instalaciones de la Alcaldía Local de Kennedy.  El contratista deberá facilitar la inscripción a traves de formularios físicos y de herramientas tecnológicas como Tablet o computadores para la inscripción digital cuando sea el caso.  Valor incluye diseño
Material: pvc + tubo f2cm, tamaño: 80x81x39cm, cenefa superior 79x30cm, altura total: 2.15m, cajón interno, color: blanco, empaque: maleta lona individual, incluye impresión en alta resolución, con impresión en vinilo adhesivo laminado en alta calidad.</t>
  </si>
  <si>
    <t>Unidades</t>
  </si>
  <si>
    <t>Subtotal Plan de medios  e inscripciones</t>
  </si>
  <si>
    <t>2.2 AUDICIONES EN VIVO</t>
  </si>
  <si>
    <t xml:space="preserve">Alquiler de sonido
</t>
  </si>
  <si>
    <r>
      <t xml:space="preserve">Incluye transporte, montaje, operación y desmontaje.
Public address (PA): Sistema estéreo de mínimo 5.000 w RMS de potencia con dos (2) subwoofers incluidos.
Monitor: Sistema estéreo de mínimo 3.500 w RMS con dos (2) cabinas de piso Frontfill, dos (2) side fills y un (1) drumfill.
Front of house (FOH): Consola digital de 32 canales con snake.
Personal: Mínimo un (1)
 ingeniero de mezcla y un (1) roadie.
Otros: Todos los cables de audio y de corriente necesarios para el montaje y los shows.
</t>
    </r>
    <r>
      <rPr>
        <b/>
        <sz val="11"/>
        <color rgb="FF000000"/>
        <rFont val="Calibri"/>
        <family val="2"/>
        <scheme val="minor"/>
      </rPr>
      <t>Para la audición de 32 propuestas artísticas</t>
    </r>
    <r>
      <rPr>
        <sz val="11"/>
        <color rgb="FF000000"/>
        <rFont val="Calibri"/>
        <family val="2"/>
        <scheme val="minor"/>
      </rPr>
      <t>.
Tiempo total: 600 min = 10 hrs</t>
    </r>
  </si>
  <si>
    <t>DIAS</t>
  </si>
  <si>
    <r>
      <t xml:space="preserve">Incluye transporte, montaje, operación y desmontaje, para dos sitios diferentes.
Public address (PA): Sistema estéreo de mínimo 1.400 w RMS de potencia.
Monitor: Sistema estéreo de mínimo 1.400w RMS de potencia para 2 cabinas de piso.
Consola: Análoga mínimo de 8 canales.
Otros: Todos los cables de audio y de corriente necesarios para el montaje y los shows.
</t>
    </r>
    <r>
      <rPr>
        <b/>
        <sz val="11"/>
        <color rgb="FF000000"/>
        <rFont val="Calibri"/>
        <family val="2"/>
        <scheme val="minor"/>
      </rPr>
      <t>Para la audición de 50 propuestas artísticas</t>
    </r>
    <r>
      <rPr>
        <sz val="11"/>
        <color rgb="FF000000"/>
        <rFont val="Calibri"/>
        <family val="2"/>
        <scheme val="minor"/>
      </rPr>
      <t>.
Tiempo total: 470 min = 7,8 hrs (Distribuidas en 2 días en diferente locación)</t>
    </r>
  </si>
  <si>
    <t>Alquiler Backline Festivales de rock, salsa, gospel y carranga</t>
  </si>
  <si>
    <t>Incluye transporte, montaje, operación y desmontaje.
Categorias: Festival Rock, multicultural Gospel 
Micrófonos: Mínimo seis (6) micrófonos inalámbricos profesionales; 15 micrófonos alámbricos profesionales dinámicos o de condensador (de acuerdo a la necesidad); Nueve (9) micrófonos alámbricos profesionales para bateria (6 dinámicos y 3 de condensador).
Tornamesas DJ:  (4) profesionales.
Agujas DJ: cuatro (4).
Mixer DJ: Uno (1) profesional.
Interfaz DJ con sus respectivos decks y software: Una (1) profesional.
Batería acústica: Una (1) profesional de cinco (5) piezas, cuatro (4) bases para platillos, una (1) base para redoblante, un (1) pedal de bombo, una (1) silla graduable, un (1) tapete.
Amplificador de bajo: Cabina de 8*10 y cabezote de mínimo de 800w RMS. 
Amplificadores de guitarra: Dos equipos de acuerdo con la necesidad. Tipo combo de mínimo 100w RMS ó cabina 4*12 con cabezote de mínimo 150w RMS.
Otros: Mínimo diez (10) cajas directas, dos (2) soportes para Racks DJ, dos (2) stands para guitarra, un (1) stand para bajo y todos los cables de audio y de corriente necesarios para el montaje y los shows.
Todo esto en óptimas condiciones.
Tiempo total: 600 min = 10 hrs</t>
  </si>
  <si>
    <t>Dias</t>
  </si>
  <si>
    <t>Alquiler Backline Festival de Hip-Hop</t>
  </si>
  <si>
    <t xml:space="preserve">Sistema de reproducción de audio para formatos Mp3, Wav, etc.
Tornamesas DJ: (4) profesionales.
Agujas DJ: cuatro (4).
Mixer DJ: Uno (1) profesional.
Interfaz DJ con sus respectivos decks y software: Una (1) profesional.
Sobrepiso para de 6m*6m con almeno 1,5 cm de espesor.
Todo incluye transporte, montaje y desmontaje </t>
  </si>
  <si>
    <t xml:space="preserve">Sonidista </t>
  </si>
  <si>
    <t>Ingeniero y/o técnico de sonido en vivo con experiencia en manejo de consolas digitales, estará atento a las indicaciones de cada uno de los representantes de los diferentes grupos a presentarse.</t>
  </si>
  <si>
    <t>Servicio de aseo y limpieza</t>
  </si>
  <si>
    <t>Para lugar de audición. Este se realizará después de cada una de las jornadas de audiciones</t>
  </si>
  <si>
    <t>Alquiler de Sillas y mesas para audiciones por dia</t>
  </si>
  <si>
    <t xml:space="preserve">40 sillas platicas, sin brazos, blancas.
3 mesas platicas tipo tablón con mantel </t>
  </si>
  <si>
    <t>Espacio para audiciones</t>
  </si>
  <si>
    <t>Alquiler de espacio con 40 personas, señalización de ruta de salida de emergencias, contar con área para camerino, equipado con extintores y elementos seguridad contra incendios, debe contar con baños para hombre y mujer, debe contar con sistema trifásico de energía de 40 amperios para la conexión de equipos eléctricos que serán utilizados para las audiciones.</t>
  </si>
  <si>
    <t>Subtotal Audiciones</t>
  </si>
  <si>
    <t>FASE III. EJECUCIÓN DE FESTIVALES</t>
  </si>
  <si>
    <t>1. FESTIVAL DE GOSPEL -  1 dia- Duración: 6 hrs- 200. Personas</t>
  </si>
  <si>
    <t>Alquiler Carpa para registro</t>
  </si>
  <si>
    <t>Carpa tipo kiosco de 4m*4m, con 2 laterales, anclaje o contrapeso, debe incluir una mesa y 2 sillas blancas plásticas, debe incluir transporte, montaje y desmontaje.</t>
  </si>
  <si>
    <t>Global -Alquiler</t>
  </si>
  <si>
    <t>Alquiler 
Camerino</t>
  </si>
  <si>
    <t>Carpa tipo kiosco de 4m*4m, con 4 laterales, anclaje o contrapeso, 1 puerta, 1 sofá de tres puestos, 1 sofá de dos puestos, 2 puff sencillos, 1 espejo de cuerpo completo, 1 rack de vestuario, 1 mesa de centro, 1 mesa auxiliar, 1 lámpara, 1 punto de corriente con multitoma, 1 sobrepiso de caucho o goma para toda el área (16m2).  Todos los elementos deben estar en perfecto estado y limpieza. La carpa debe incluir transporte, montaje y desmontaje</t>
  </si>
  <si>
    <t xml:space="preserve">Alquiler 
Camerino Artista invitado </t>
  </si>
  <si>
    <t>Carpa tipo kiosco de 4m*4m, con 4 laterales, anclaje o contrapeso, 1 puerta, 1 sofá de tres puestos, 1 sofá de dos puestos, 2 puff sencillos, 1 espejo de cuerpo completo, 1 rack de vestuario, 1 mesa de centro, 1 mesa auxiliar, 1 lámpara, 1 punto de corriente con multitoma, 1 sobrepiso de caucho o goma para toda el área (16m2).  Todos los elementos deben estar en perfecto estado y limpieza. La carpa debe incluir transporte, montaje y desmontaje.</t>
  </si>
  <si>
    <t>Global-Alquiler</t>
  </si>
  <si>
    <t>Alquiler 
Carpa para bodega</t>
  </si>
  <si>
    <t>Carpa tipo kiosco de 4m*4m, con 4 laterales, puerta de acceso, anclaje o contrapeso, debe incluir transporte, montaje y desmontaje.</t>
  </si>
  <si>
    <t>Carpa- Alquiler</t>
  </si>
  <si>
    <t xml:space="preserve">Alquiler 
Carpa pabellón para tarima </t>
  </si>
  <si>
    <t>Pabellón media luna de 24m (largo) x 12m (ancho) x 5m (alto centro), debe tener dos (2) laterales y un (1) fondo, debe contar con anclaje o contrapeso, debe incluir transporte, montaje y desmontaje.</t>
  </si>
  <si>
    <t>Carpa - Alquiler</t>
  </si>
  <si>
    <t xml:space="preserve">Alquiler
Tarima </t>
  </si>
  <si>
    <t>Tarima de 6m (ancho) x 5m (largo) x 1m (alto), debe tener una (1) escalera y faldón negro.  Incluye transporte, montaje y desmontaje.</t>
  </si>
  <si>
    <t>Tarima Alquiler</t>
  </si>
  <si>
    <t>Alquiler
Pantalla LED</t>
  </si>
  <si>
    <t>Global - Alquiler</t>
  </si>
  <si>
    <t xml:space="preserve">Alquiler 
Sistema de sonido </t>
  </si>
  <si>
    <t>Sistema de sonido: Public Address (PA): (15.000w RMS mínimo) Sistema line array estéreo colgado y elevado en estructura truss, dos (2) ó más subwoofers de doble bocina.   (5.000w RMS mínimo) Cuatro (4) cabinas de piso front fill, dos (2) side fills con subwoofers c/u. Mesa de mezcla: Consola digital de 32 canales con grabación multitrack. Personal mínimo: Un (1) stage manager, dos (2) roadies, un (1) ingeniero de mezcla, un (1) ingeniero eléctrico. Debe estar disponible (6) horas antes del evento para pruebas de sonido.  Incluye transporte, montaje, operación y desmontaje.</t>
  </si>
  <si>
    <t xml:space="preserve">Alquiler 
Backline profesional </t>
  </si>
  <si>
    <t>Micrófonos: Mínimo seis (6) micrófonos inalámbricos profesionales; 15 micrófonos alámbricos profesionales dinámicos o de condensador (de acuerdo con la necesidad); Nueve (9) micrófonos alámbricos profesionales para batería (6 dinámicos y 3 de condensador). Batería acústica: Dos (2) profesionales, de cinco (5) piezas c/u, cuatro (4) bases para platillos c/u, una (1) base para redoblante c/u, un (1) pedal de bombo c/u, una (1) silla graduable c/u, un (1) tapete c/u. Kit de percusión latina: Un (1) juego de dos (2) timbales profesionales, un (1) cencerro, un (1) juego de dos (2) congas profesionales. Amplificador de bajo: Cabina de 8*10 y cabezote de mínimo de 800w RMS. Amplificador de guitarra: Un (1) equipos de acuerdo con la necesidad. Tipo combo de mínimo 100w RMS ó cabina 4*12 con cabezote de mínimo 150w RMS. Otros: Mínimo diez (10) cajas directas, dos (2) stands para guitarra, un (1) stand para bajo.  Todos los elementos y equipos deben estar en óptimas condiciones. Incluye transporte, montaje, operación y desmontaje.</t>
  </si>
  <si>
    <t xml:space="preserve">Alquiler 
Sistema de iluminación </t>
  </si>
  <si>
    <t>Par 64 LED: 16 unidades. Cabezas móviles beam led color: 8 unidades Maquina de humo: una (1) máquina de humo convencional. Controlador: Consola DMX (Digital Multiplex). Personal mínimo: Un (1) ingeniero de iluminación.  Incluye transporte, montaje, operación y desmontaje.</t>
  </si>
  <si>
    <t xml:space="preserve">Alquiler 
Planta eléctrica </t>
  </si>
  <si>
    <t>Planta eléctrica portátil: Con cubre cables (yellow jacket) para toda la distancia del cableado. Debe tener capacidad para soportar el sonido, la iluminación del escenario, y todos los puntos de corriente del evento. Potencia: Mínimo 1kw</t>
  </si>
  <si>
    <t>Planta - alquiler</t>
  </si>
  <si>
    <t>Alquiler
Baños portátiles públicos de uso masivo</t>
  </si>
  <si>
    <t xml:space="preserve">3 baños públicos para zona de producción. 5 baños para público zona general de los cuales mínimo uno (1) debe estar acondicionado para personas con discapacidad. Los baños deben estar identificados 1 para uso de hombres y 1 para uso de mujeres y 1 para persona con discapacidad. </t>
  </si>
  <si>
    <t>Unidad - Alquiler</t>
  </si>
  <si>
    <t xml:space="preserve">Alquiler 
Vallas de separación </t>
  </si>
  <si>
    <t>Vallas con dimensión aproximada: 2m (largo) x 1,4 (alto). Deben estar ajustadas, aseguradas y en óptimas condiciones para su manejo.  Incluye transporte, montaje y desmontaje.</t>
  </si>
  <si>
    <t>Alquiler 
Sillas</t>
  </si>
  <si>
    <t>Sillas plásticas sin brazos, color blanco, debe incluir transporte, acomodación y recolección.</t>
  </si>
  <si>
    <t xml:space="preserve">
Manillas </t>
  </si>
  <si>
    <t>Pulsera o brazalete de papel para control de ingreso y de un sólo uso, con cierre de seguridad basado en un fuerte adhesivo que impide su transferencia a otra persona. Resistente al agua, al rasgado y a la tensión. Con impresión digital de logos, textos, numeración y control de consumo, diferente para artistas, producción o staff, VIP y general.</t>
  </si>
  <si>
    <t>Unidad</t>
  </si>
  <si>
    <t xml:space="preserve">
Agua en botella</t>
  </si>
  <si>
    <t xml:space="preserve">Botellas de agua natural de 600 ml, para las y los artistas </t>
  </si>
  <si>
    <t xml:space="preserve">Escarapelas </t>
  </si>
  <si>
    <t>Escarapelas de identificación para artistas: de 11*16cm con listón marcado con logos institucionales</t>
  </si>
  <si>
    <t xml:space="preserve">Refrigerio </t>
  </si>
  <si>
    <t>Sólido (pastel de pollo ó sándwich de jamón y queso ó sándwich vegetariano), bebida de 300ml (jugo en caja o botella, o jugo preparado o café en leche), fruta (manzana, pera, mandarina u otra), y un dulce o caramelo.</t>
  </si>
  <si>
    <t xml:space="preserve">Servicio de aseo y limpieza </t>
  </si>
  <si>
    <t>Incluye el personal y los insumos: Mínimo dos (2) personas para limpieza del lugar del evento previo a su desarrollo, durante y después. Incluye insumos para limpieza y disposición de desechos.</t>
  </si>
  <si>
    <t xml:space="preserve">Plan de contingencia </t>
  </si>
  <si>
    <t>Para la realización de los eventos se debe solicitar permiso a las entidades que hacen parte del Sistema Único de Gestión de Aglomeraciones-SUGA.  Los eventos tienen una calificación en el SUGA que se divide en baja, media y alta complejidad de acuerdo con esto serán los costos.</t>
  </si>
  <si>
    <t>BAJA COMPLEJIDAD</t>
  </si>
  <si>
    <t xml:space="preserve">Póliza </t>
  </si>
  <si>
    <t>Póliza de seguro de responsabilidad civil extracontractual, expedida por compañía de seguros debidamente autorizada por la Superintendencia Financiera de Colombia o quien haga sus veces que ampare los perjuicios imputables al asegurado por lesiones o muerte a personas o daños a bienes, en desarrollo o con ocasión del espectáculo público y/o la actividad de aglomeración que ocurra en el lugar donde se lleve a cabo la actividad y su área circunvecina.</t>
  </si>
  <si>
    <t>Poliza</t>
  </si>
  <si>
    <t xml:space="preserve">Alquiler de Servicio de atención médica y primeros auxilios </t>
  </si>
  <si>
    <t>Coordinador de Atención Médica y Primeros Auxilios
1 persona designada para coordinar la prestación de Primeros Auxilios Médicos en el sitio del evento. 
-Debe tener radio de dos vías, con pila de repuesto y cargador, linterna y estar identificado con escarapela, brazalete, sellos y prendas distintivas de personal de salud.</t>
  </si>
  <si>
    <t>Personal de salud:
1 enfermero designado para prestar primeros auxilios en el sitio del evento.  
-Debe tener radio de dos vías, con pila de repuesto y cargador, linterna y estar identificado con escarapela, brazalete, sellos y prendas distintivas de personal de salud.</t>
  </si>
  <si>
    <t>Medico: 1 médico designado para prestar servicios de atención médica en el sitio del evento.
-Debe tener radio de dos vías, con pila de repuesto y cargador, linterna y estar identificado con escarapela, brazalete, sellos y prendas distintivas de personal de salud.</t>
  </si>
  <si>
    <t>Brigada médica móvil:
1 brigada conformada por 2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t>
  </si>
  <si>
    <t>Puesto de salud: 
1 brigada conformada por 2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t>
  </si>
  <si>
    <t>Alquiler Servicio de Logística Certificada</t>
  </si>
  <si>
    <t>Plan de emergencias y contingencias-PEC: 
Documento que contiene la estrategia desarrollada para identificar, prevenir y mitigar los riesgos, además de atender adecuadamente una emergencia en un escenario o lugar en el que se desarrolle actividades de aglomeración de público.
El responsable de la elaboración e implementación será el contratista (organizador, productor, empresario) que realice el evento que implique aglomeración de público.
Documento: 
• Programa y descripción del evento
• Aforos por sector
• Cronograma de actividades del evento
• Medidas de prevención y protección
• Organización y planes de acción
• Cuadro de recursos
• Planos
• Directorio del personal encargado del evento
• Identificaciones para el personal
• Anexos (Certificaciones y conceptos favorables): 
Certificado del suministro de los Recursos del Plan de Atención Medica y Primeros Auxilios.
Certificado del servicio de la UAECOBB.
Concepto favorable de brigadas y del lugar emitido por UAECOBB.
Certificado del suministro de los Recursos del Plan Logística.
Certificado del suministro de Vallas de Separación (División)
Concepto favorable del evento emitido por la Secretaría Distrital de Gobierno
Concepto favorable del evento emitido por la Alcaldía Local.
Concepto favorable del evento emitido por la UAECOBB.
Concepto favorable del evento emitido por el IDIGER.
Concepto favorable del evento emitido por la Policía Metropolitana.
Concepto favorable del evento emitido por la Secretaría Distrital de Salud
Concepto favorable del evento emitido por la Secretaria Distrital de Ambiente 
Concepto favorable del evento emitido por la Secretaría Distrital de Cultura, Recreación y Deporte (si aplica).
Concepto favorable del evento emitido por la Secretaria Distrital de Movilidad</t>
  </si>
  <si>
    <t>Coordinador general de logística: 
1 persona designada responsable del evento, su planeación y preparación, así como responsable de la preparación e implementación del PEC.
-Debe encargarse de las acciones de manejo de entradas, salidas, acomodación, manejo de vallas, control de sectores y seguridad en general.
- Debe contar con 1 radio de dos vías con pila de repuesto y cargador.
-Deben estar identificado con escarapela, brazalete, sellos y prendas distintivas de personal de logística.</t>
  </si>
  <si>
    <t>Personal de seguridad, vigilancia, control y acomodación: 
conformado por mínimo 20 personas.
-Deben estar identificado con escarapela, brazalete, sellos y prendas distintivas de personal de logística.
-Deben ser distribuidos en los diferentes sectores de que hacen parte del evento: 3 en camerinos, 1 en bodega, 2 en tarima, 1 en baños públicos, 2 en acceso a zona de producción, 4 en acceso a zona general y 7 en perímetros en demás zonas.</t>
  </si>
  <si>
    <t xml:space="preserve">Coordinador de implementación del plan contra incendios: 1 persona encargada de coordinar con el Cuerpo Oficial de Bomberos de Bogotá el Plan contra Incendios y siniestros asociados.  </t>
  </si>
  <si>
    <t>Brigada contraincendios: 
1 brigada conformada con 4 personas.
-Deben estar identificado con escarapela, brazalete, sellos y prendas distintivas de personal de brigada contra incendios.
- Debe contar con 1 radio de dos vías con pila de repuesto y cargador.
-Debe tener equipo de protección: casco, lentes, guantes, linterna con pilas de repuesto, entre otros.</t>
  </si>
  <si>
    <t>Insumos: 
*2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10 extintores de acuerdo con las áreas a proteger distribuidos así: 2 en escenario, 2 en control de luces y sonido, 3 en camerinos, 1 en bodega, 1 en planta eléctrica, 1 en puesto de salud.</t>
  </si>
  <si>
    <t>Alquiler Servicio de transporte asistencial</t>
  </si>
  <si>
    <t>Ambulancia: 1 ambulancia medicalizada con tripulación por un periodo de 6 horas.</t>
  </si>
  <si>
    <t>Horas</t>
  </si>
  <si>
    <t xml:space="preserve">Tripulación: 
1 conductor con curso de primeros auxilios, 1 auxiliar de enfermería con curso de soporte vital básicos y avanzado, 1 médico </t>
  </si>
  <si>
    <t>Vehículo: 
Vehículo con adecuaciones para el fácil manejo de los pacientes y fácil desplazamiento de los tripulantes, pisos en aluminio, sistema de energía con corazas auto extinguibles y protegidas contra la humedad, aire acondicionado, extractor de olores, compartimientos de carga para trauma, sillas de ruedas portátiles, aspirador eléctrico, respirador manual pediátrico y adulto, equipo cirugía, equipo de parto, equipo paramédico especializado alta mente calificado para atención de urgencias, equipo de soporte básico para primeros auxilios y monitor multiparámetros. * Debe disponer de ambulancias de relevo, para cada ambulancia que sea utilizada. En ningún Momento se puede estar sin ambulancias disponibles. * Se realizará verificación de la funcionalidad del parqueo, entrada y salida.</t>
  </si>
  <si>
    <t>Presentador y/o maestro de ceremonias</t>
  </si>
  <si>
    <t>Anfitrión oficial del evento que presenta el programa del día, hace anuncios, da pautas para emergencias y evacuaciones, capta la atención del público y los guía a través del espectáculo con la utilización de música.
-Debe contar con fluidez verbal, excelente presentación personal y experiencia de 3 años en presentación de eventos.</t>
  </si>
  <si>
    <t>Dia</t>
  </si>
  <si>
    <t xml:space="preserve">Certificados </t>
  </si>
  <si>
    <t>Certificados de participación: 
diseño e impresión de certificados de participación para artistas locales.
-Deben ser en tamaño carta, papel propalcote esmaltado a 280 gramos, full color. El Certificado deber enviado por el operador a cada uno de los artistas al correo de contracto.</t>
  </si>
  <si>
    <t>Certificado</t>
  </si>
  <si>
    <t>Pago de derechos a Sayco</t>
  </si>
  <si>
    <t>Pago de derechos de artistas registrados. Tarifa de eventos de entidades gubernamentales sin cobro de entrada, para 3,000 personas.</t>
  </si>
  <si>
    <t>Evento</t>
  </si>
  <si>
    <t>Pago de derechos a Acinpro</t>
  </si>
  <si>
    <t>Pago de derechos de artistas registrados. Tarifa de eventos de entidades gubernamentales sin cobro de entrada, para 1.000 personas.</t>
  </si>
  <si>
    <t>Estímulos Artistas Locales</t>
  </si>
  <si>
    <t>Pago por presentacion</t>
  </si>
  <si>
    <t>Categoría A: emergente o corta trayectoria</t>
  </si>
  <si>
    <t>Estimulo</t>
  </si>
  <si>
    <t xml:space="preserve">Categoría B:  mediana trayectoria  </t>
  </si>
  <si>
    <t>Categoría B: Larga trayectoria</t>
  </si>
  <si>
    <t xml:space="preserve">Artista invitado </t>
  </si>
  <si>
    <t>*El operador del contrato deberá contemplar que para el evento es necesario la invitación y participación de un artista de reconocimiento nacional o internacional, recorrido mínimo de 10 años de trayectoria ya sea como solista o agrupación. 
*La contratación del artista invitado de reconocimiento nacional o internacional será a todo costo; esto es que su contratación incluye hospedaje, transporte, alimentación, backline adicional, entre otros aspectos que permitan su participación y presentación.
*La participación y/o show del artista invitado tendrá una duración de 1 hora</t>
  </si>
  <si>
    <t xml:space="preserve">Alquiler de espacio para el evento </t>
  </si>
  <si>
    <t>Alquiler de espacio para el evento con capacidad para 1000 personas.* Valor tomado del manual de aprovechamiento IDRD</t>
  </si>
  <si>
    <t>Hora</t>
  </si>
  <si>
    <t>Subtotal Festival de Gospel</t>
  </si>
  <si>
    <t>2. FESTIVAL HIP- HOP  Duración: 2 días ( 8 hrs por dia) 1000 Personas</t>
  </si>
  <si>
    <t>Alquiler Carpa para registro por 2 dias</t>
  </si>
  <si>
    <t>Carpa tipo kiosco de 4m*4m, con 2 laterales, anclaje o contrapeso, debe incluir 1 mesa y 2 sillas blancas plásticas, debe incluir transporte, montaje y desmontaje.</t>
  </si>
  <si>
    <t>Alquiler Carpa para entrega de refrigerios por 2 dias</t>
  </si>
  <si>
    <t>Carpa tipo kiosco de 6m*6m, con 4 laterales, puerta de acceso, anclaje o contrapeso, debe incluir 3 mesas, 10 sillas blancas plástica y 2 personas encargadas de la entrega y administración de los refrigerios y la hidratación, debe incluir transporte, montaje y desmontaje.</t>
  </si>
  <si>
    <t>Alquiler Camerino por 2 dias</t>
  </si>
  <si>
    <r>
      <t>Carpa tipo kiosco de 4m*4m, con 4 laterales, anclaje o contrapeso, 1 puerta, 1 sofá de tres puestos, 1 sofá de dos puestos, 2 puff sencillos, 1 espejo de cuerpo completo, 1 rack de vestuario, 1 mesa de centro, 1 mesa auxiliar, 1 lámpara, 1 punto de corriente con multitoma, 1 sobrepiso de caucho o goma para toda el área (16m</t>
    </r>
    <r>
      <rPr>
        <vertAlign val="superscript"/>
        <sz val="11"/>
        <color theme="1"/>
        <rFont val="Calibri"/>
        <family val="2"/>
        <scheme val="minor"/>
      </rPr>
      <t>2</t>
    </r>
    <r>
      <rPr>
        <sz val="11"/>
        <color theme="1"/>
        <rFont val="Calibri"/>
        <family val="2"/>
        <scheme val="minor"/>
      </rPr>
      <t>).  Todos los elementos deben estar en perfecto estado y limpieza. La carpa debe incluir transporte, montaje y desmontaje.</t>
    </r>
  </si>
  <si>
    <t>Alquiler Camerino Artista invitado por 1 dia</t>
  </si>
  <si>
    <r>
      <t>Carpa tipo kiosco de 4m*4m, con 4 laterales, anclaje o contrapeso, 1 puerta, 1 sofá de tres puestos, 1 sofá de dos puestos, 2 puff sencillos, 1 espejo de cuerpo completo, 1 rack de vestuario, 1 mesa de centro, 1 mesa auxiliar, 1 lámpara, iluminación, 1 punto de corriente con multitoma, 1 sobrepiso de caucho o goma para toda el área (16m</t>
    </r>
    <r>
      <rPr>
        <vertAlign val="superscript"/>
        <sz val="11"/>
        <color theme="1"/>
        <rFont val="Calibri"/>
        <family val="2"/>
        <scheme val="minor"/>
      </rPr>
      <t>2</t>
    </r>
    <r>
      <rPr>
        <sz val="11"/>
        <color theme="1"/>
        <rFont val="Calibri"/>
        <family val="2"/>
        <scheme val="minor"/>
      </rPr>
      <t>).  Todos los elementos deben estar en perfecto estado y limpieza. La carpa debe incluir transporte, montaje y desmontaje.</t>
    </r>
  </si>
  <si>
    <t>Alquiler Carpa para bodega por 2 dias</t>
  </si>
  <si>
    <t>Carpa tipo kiosco de 4m x 4m, con 4 laterales, puerta de acceso, anclaje o contrapeso, debe incluir transporte, montaje y desmontaje.</t>
  </si>
  <si>
    <t xml:space="preserve">Alquiler Carpa pabellón para tarima por 2 dias </t>
  </si>
  <si>
    <t xml:space="preserve">Alquiler Carpa exhibición de Emprendimientos por 2 dias </t>
  </si>
  <si>
    <t>Carpa tipo pabellón de 6m ancho x 12m largo, debe tener 3 laterales, 2 puertas de acceso, debe contar puntos de iluminación y conexión eléctrica. Debe contar anclaje o contrapeso, debe incluir transporte, montaje y desmontaje.</t>
  </si>
  <si>
    <t>Alquiler Sillas por 2 dias</t>
  </si>
  <si>
    <t>Silla plástica sin brazos: color blanco, largo 0,51 mt x ancho 0,47 mt x alto 0,87 mt, peso 2,18 kg. Incluye transporte y acomodación,</t>
  </si>
  <si>
    <t>Alquiler Mesas plásticas por 2 dias</t>
  </si>
  <si>
    <t>Mesa tablón plegable para exteriores (180 cm * 76 cm m), con mantel blanco. Incluye transporte y acomodación.</t>
  </si>
  <si>
    <t>Alquiler Carpa FOH por 2 dias</t>
  </si>
  <si>
    <t>Carpa tipo kisoco de 4m*4m, debe tener 3 laterales, puerta de acceso, debe incluir cubre cables hacia las 2 tarimas y ser ubicada a una distancia no mayor a 20 metros de las tarimas. debe contar con anclaje o contrapeso, Debe incluir transporte, montaje y desmontaje.</t>
  </si>
  <si>
    <t>Alquiler Carpa para Mix House por 2 dias</t>
  </si>
  <si>
    <t>Carpa para mix house en tarima, tipo kiosco de 3m*3m con 3 laterales, debe contar con anclaje o contrapeso.</t>
  </si>
  <si>
    <t>Alquiler Tarima Principal por 2 dias</t>
  </si>
  <si>
    <t>Tarima de 12m (ancho) x 9m (largo) x 2m (alto), con una línea de pasarela de 8m de largo x 1 m de ancho, debe tener 2 escaleras con barandales, faldón negro. Debe tener 2 sobretarimas de 3m de ancho x 4m de largo con rodachines para racks DJ y 1 sobretarima de 3m de ancho por 4 m de largo con rodachines para batería acústica. Incluye transporte, montaje y desmontaje.</t>
  </si>
  <si>
    <t>Alquiler Contador tarima principal y secundaria por 2 dias</t>
  </si>
  <si>
    <t>Reloj de pared digital LED, tipo contador de cuenta regresiva o temporizador de nueve (9) dígitos. Incluye transporte, montaje y desmontaje.</t>
  </si>
  <si>
    <t>Alquiler Pantalla LED por 2 dias</t>
  </si>
  <si>
    <t xml:space="preserve"> Servicio de trasmisión Eventos Circuito Cerrado por 2 dias</t>
  </si>
  <si>
    <r>
      <t xml:space="preserve">Brindar el servicio de streeming y proyección del evento por medio de un circuito cerrado a dos cámaras en pantallas Led. Las pantallas no hacen parte de este servicio ni el sonido. Sin embargo, la sincronización de los nombrados así.
</t>
    </r>
    <r>
      <rPr>
        <b/>
        <sz val="11"/>
        <color rgb="FF000000"/>
        <rFont val="Calibri"/>
        <family val="2"/>
        <scheme val="minor"/>
      </rPr>
      <t xml:space="preserve">SOFTWARE
</t>
    </r>
    <r>
      <rPr>
        <sz val="11"/>
        <color rgb="FF000000"/>
        <rFont val="Calibri"/>
        <family val="2"/>
        <scheme val="minor"/>
      </rPr>
      <t xml:space="preserve">Alquiler de (1) Software para control de switcher de video. 
</t>
    </r>
    <r>
      <rPr>
        <b/>
        <sz val="11"/>
        <color rgb="FF000000"/>
        <rFont val="Calibri"/>
        <family val="2"/>
        <scheme val="minor"/>
      </rPr>
      <t xml:space="preserve">EQUIPO SOFWARE </t>
    </r>
    <r>
      <rPr>
        <sz val="11"/>
        <color rgb="FF000000"/>
        <rFont val="Calibri"/>
        <family val="2"/>
        <scheme val="minor"/>
      </rPr>
      <t xml:space="preserve">
Alquiler de (1) equipo PC para software de multi stream y software para mezclar video con las siguientes características:
-	(1) NZXT H510i: NEGRA/ROJA led rgb 2 fan 120mm graf verti.
-	(1) 750W XPG CORE REACTOR GOLD MODULAR
-	(1) Z390 P PRIME ASUS a.v.r 64gb dual m.2 pci express3.0
-	(1) PROCESADOR INTEL CORE I7 9700K
-	(1) DDR4 – 32GB 2X16GB 3000 MHZ SPECTRIX GRIS D60 ADATA.
-	(1) 512GB ADATA XPG SX6000 LITE PCIe Gen3x2.
-	(1) 2TB WD BLUE 7200rpm 64mb
-	(1) RTX 2080 SUPER: 8GB DDR6 ASUS DUAL.
-	(1) REF. LIQUIDA NZXT KRAKEN X62 280mm.
-	(1) CORE I9 9900K (3,6 GHz).
-	(1) Coffee Lake /CACHE 16 MB / 8/16 CORES/.
-	Alquiler de (2) equipos portatiles para software de control de switcher Asus Zenbook S 13.3" UX391UA-ET038T I5 8Va 8Gb SSD 256Gb Win 10 Azul</t>
    </r>
  </si>
  <si>
    <r>
      <rPr>
        <b/>
        <sz val="11"/>
        <color rgb="FF000000"/>
        <rFont val="Calibri"/>
        <family val="2"/>
        <scheme val="minor"/>
      </rPr>
      <t xml:space="preserve">EQUIPOS DE VIDEO  </t>
    </r>
    <r>
      <rPr>
        <sz val="11"/>
        <color rgb="FF000000"/>
        <rFont val="Calibri"/>
        <family val="2"/>
        <scheme val="minor"/>
      </rPr>
      <t xml:space="preserve">
-	Alquiler de (1) Interfaz de video: BMK Design ATEM 1 M/E Production Studio 4K
-	Alquiler de (1) Interfaz de video: BMK Design ATEM 1 M/E Production Studio 4K
-	Alquiler de (1) Monitor de video: BMK Design SmartView Duo 2
-	Alquiler de (1) Tarjeta para captura de video BM Design DeckLink Duo 2
-	Alquiler de (2) Cámaras de video con las siguientes características: Variable velocidad de hasta 120 fps en FHD/MP4/MOV grabación en 4 K Integrado Leica 13 x F/2.8 – F/4.5 lente individual 3 x anillos de control 2 x ranuras para tarjetas SD (U3 compatible) HDMI 2.0, 3 G-SDI salida.
-	Alquiler de (2) Tripodes para camara profesional 316MVB, cangrejo, pies 515-MVB y bolsa de transporte, Capacidad de carga 30 kg.Ideal para cámaras de video.
-	Alquiler de (1) UPS para equipos de video de las siguientes caracteristicas: 1500 VA/900 W batería de respaldo sistema de alimentación ininterrumpida (ups) 10 tomas de corriente total: 5 salidas proporcionan ups de copia de seguridad y protección contra sobretensiones; 5 salidas ofrecen protección contra sobretensiones sólo Regulación automática de tensión (AVR) mantiene seguro Voltaje condiciones de uso sin batería potencia.
-	Alquiler de (1) Puntos de Intercom para director de cámaras y camarógrafos
-	Alquiler de (1) Set de cables SDI de diferentes metrajes para camaras: 30mts, 70mts, 100mts
-	(3) Extensiones de 220v de 30 mts </t>
    </r>
  </si>
  <si>
    <r>
      <rPr>
        <b/>
        <sz val="11"/>
        <color rgb="FF000000"/>
        <rFont val="Calibri"/>
        <family val="2"/>
        <scheme val="minor"/>
      </rPr>
      <t xml:space="preserve">PUESTO DE CONTROL </t>
    </r>
    <r>
      <rPr>
        <sz val="11"/>
        <color rgb="FF000000"/>
        <rFont val="Calibri"/>
        <family val="2"/>
        <scheme val="minor"/>
      </rPr>
      <t xml:space="preserve">
-	1 carpa de 4x4 mts con paredes
-	1 mesa tipo tablón plástica de 180 cm largo por 75 cm de ancho 
-	4 sillas plásticas
</t>
    </r>
    <r>
      <rPr>
        <b/>
        <sz val="11"/>
        <color rgb="FF000000"/>
        <rFont val="Calibri"/>
        <family val="2"/>
        <scheme val="minor"/>
      </rPr>
      <t xml:space="preserve">PERSONAL OPERATIVO </t>
    </r>
    <r>
      <rPr>
        <sz val="11"/>
        <color rgb="FF000000"/>
        <rFont val="Calibri"/>
        <family val="2"/>
        <scheme val="minor"/>
      </rPr>
      <t xml:space="preserve">
-	(1) Técnico o Profesional En comunicación Audiovisual con 2 años de experiencia en Streaming y circuito cerrado para eventos. Cargo: Operador de Master Streaming.
-	(2) Camarógrafos Técnicos o profesionales con conocimiento de cámaras FHD, HC-X1500E AG-UX180 para trasmisión y con experiencia en Streaming de eventos. 
-	(2) Asistentes de camarógrafos con conocimientos básicos de cámara, cableado señal y manipulación de equipos audiovisuales.</t>
    </r>
  </si>
  <si>
    <t>Alquiler Sistema de sonido tarima principal por 2 dias</t>
  </si>
  <si>
    <t>Sistema de sonido profesional: Public Address (PA): Sistema estéreo de mínimo 30.000w RMS de potencia, line array colgado y elevado en estructura truss, 4 ó más subwoofers de doble bocina. 
Monitor: Sistema estéreo de mínimo 6.000w RMS de potencia, con 4 cabinas de piso front fill, 2 side fills con subwoofers c/u y 1 drum fill. 
Mesa de mezcla FOH: Consola digital de 32 canales con grabación multitrack.
Mesa de mezcla monitoreo: Consola digital de 32 canales.
Snake: Desde FOH hasta tarima de 32 canales, debe tener cubre cables para toda la distancia del cableado.
Personal mínimo: 1 stage manager, 6 roadies, 2 ingenieros de mezcla, 1 ingeniero eléctrico.  Disponible 6 horas antes de inicio del evento, incluye transporte, montaje y desmontaje.</t>
  </si>
  <si>
    <t>Alquiler Backline profesional tarima por 2 dias</t>
  </si>
  <si>
    <t>Micrófonos: Mínimo seis (6) micrófonos inalámbricos profesionales; 15 micrófonos alámbricos profesionales dinámicos o de condensador (de acuerdo con la necesidad); Nueve (9) micrófonos alámbricos profesionales para bateria (6 dinámicos y 3 de condensador).
Tornamesas DJ: Cuatro (4) profesionales con agujas c/u.
Mixer DJ: Dos (2) profesionales.
Interfaz DJ con sus respectivos decks: Dos (2) profesionales.
Otros: Mínimo diez (10) cajas directas, dos (2) soportes para Racks DJ. Todos los elementos y equipos deben estar en óptimas condiciones. Incluye transporte, montaje, operación y desmontaje.</t>
  </si>
  <si>
    <t>Alquiler Sistema de iluminación tarima  por 2 dias</t>
  </si>
  <si>
    <r>
      <t xml:space="preserve">Par 64 LED: 32 unidades. Cabezas móviles beam led color: </t>
    </r>
    <r>
      <rPr>
        <b/>
        <sz val="11"/>
        <color rgb="FF000000"/>
        <rFont val="Calibri"/>
        <family val="2"/>
        <scheme val="minor"/>
      </rPr>
      <t>12 unidades</t>
    </r>
    <r>
      <rPr>
        <sz val="11"/>
        <color rgb="FF000000"/>
        <rFont val="Calibri"/>
        <family val="2"/>
        <scheme val="minor"/>
      </rPr>
      <t>, Maquina de humo: una (1) máquina de humo convencional, Máquina de niebla: una (1) máquina de niebla piso hielo seco.
Controlador: Consola DMX (Digital Multiplex). Personal mínimo: Un (1) ingeniero de iluminación.  Incluye transporte, montaje, operación y desmontaje.</t>
    </r>
  </si>
  <si>
    <t>Alquiler Planta eléctrica por 2 dias</t>
  </si>
  <si>
    <t>Planta eléctrica portátil: Con cubre cables (yellow jacket) para toda la distancia del cableado. Debe tener capacidad de potencia de 50KVA, debe soportar toda la carga eléctrica de los equipos que se vayan a instalar.</t>
  </si>
  <si>
    <t>Alquiler Bastidor por 2 dias</t>
  </si>
  <si>
    <t>Lienzo de 120 cm (alto) x 160 (ancho) cm x 4 (grosor) cm</t>
  </si>
  <si>
    <t xml:space="preserve">Alquiler Caballete por 2 dias </t>
  </si>
  <si>
    <t>Tipo trípode repisa de 175 cm de alto</t>
  </si>
  <si>
    <t>Alquiler Baños portátiles públicos de uso masivo por 2 dias</t>
  </si>
  <si>
    <t>3 baños públicos para zona de producción. 5 baños para público zona general de los cuales mínimo 1 debe estar acondicionado para personas con discapacidad. Los baños deben estar identificados para uso de hombres y para uso de mujeres y para persona con discapacidad. Incluye transporte, montaje y desmontaje.</t>
  </si>
  <si>
    <t xml:space="preserve">Alquiler Vallas de separación por 2 dias </t>
  </si>
  <si>
    <t xml:space="preserve">Compra Manillas </t>
  </si>
  <si>
    <t>Agua en botella</t>
  </si>
  <si>
    <t>Botellas de agua natural de 600 ml, para las y los artistas</t>
  </si>
  <si>
    <t>Refrigerio balanceado que incluya solido de 200 gramos con proteína; liquido entre 250 y 330 ml; fruta y golosina, con 30% de total de los refrigerios con opción vegetariana</t>
  </si>
  <si>
    <t xml:space="preserve"> Servicio de aseo y limpieza </t>
  </si>
  <si>
    <t>Incluye el personal y los insumos: Mínimo 5 personas para limpieza del lugar del evento previo a su desarrollo, durante y después. Incluye insumos para limpieza y disposición de desechos.</t>
  </si>
  <si>
    <t>Unidad (Meda complejidad)</t>
  </si>
  <si>
    <t>Póliza</t>
  </si>
  <si>
    <t xml:space="preserve"> Servicio de atención médica y primeros auxilios por 2 dias </t>
  </si>
  <si>
    <r>
      <rPr>
        <b/>
        <sz val="11"/>
        <color rgb="FF000000"/>
        <rFont val="Calibri"/>
        <family val="2"/>
        <scheme val="minor"/>
      </rPr>
      <t>Coordinador de Atención Médica y Primeros Auxilios:</t>
    </r>
    <r>
      <rPr>
        <sz val="11"/>
        <color rgb="FF000000"/>
        <rFont val="Calibri"/>
        <family val="2"/>
        <scheme val="minor"/>
      </rPr>
      <t xml:space="preserve"> 1 persona designada para coordinar la prestación de Primeros Auxilios Médicos en el sitio del evento. 
-Debe tener radio de dos vías, con pila de repuesto y cargador, linterna y estar identificado con escarapela, brazalete, sellos y prendas distintivas de personal de salud.
</t>
    </r>
    <r>
      <rPr>
        <b/>
        <sz val="11"/>
        <color rgb="FF000000"/>
        <rFont val="Calibri"/>
        <family val="2"/>
        <scheme val="minor"/>
      </rPr>
      <t xml:space="preserve">primeros auxilios en el sitio del evento.  </t>
    </r>
    <r>
      <rPr>
        <sz val="11"/>
        <color rgb="FF000000"/>
        <rFont val="Calibri"/>
        <family val="2"/>
        <scheme val="minor"/>
      </rPr>
      <t xml:space="preserve">
-Debe tener radio de dos vías, con pila de repuesto y cargador, linterna y estar identificado con escarapela, brazalete, sellos y prendas distintivas de personal de salud.
</t>
    </r>
    <r>
      <rPr>
        <b/>
        <sz val="11"/>
        <color rgb="FF000000"/>
        <rFont val="Calibri"/>
        <family val="2"/>
        <scheme val="minor"/>
      </rPr>
      <t>Médico</t>
    </r>
    <r>
      <rPr>
        <sz val="11"/>
        <color rgb="FF000000"/>
        <rFont val="Calibri"/>
        <family val="2"/>
        <scheme val="minor"/>
      </rPr>
      <t>: 1 médico designado para prestar servicios de atención médica en el sitio del evento.
-Debe tener radio de dos vías, con pila de repuesto y cargador, linterna y estar identificado con escarapela, brazalete, sellos y prendas distintivas de personal de salud.</t>
    </r>
  </si>
  <si>
    <r>
      <rPr>
        <b/>
        <sz val="11"/>
        <color rgb="FF000000"/>
        <rFont val="Calibri"/>
        <family val="2"/>
        <scheme val="minor"/>
      </rPr>
      <t>Brigada médica móvil:</t>
    </r>
    <r>
      <rPr>
        <sz val="11"/>
        <color rgb="FF000000"/>
        <rFont val="Calibri"/>
        <family val="2"/>
        <scheme val="minor"/>
      </rPr>
      <t xml:space="preserve"> 1 brigada conformada por 4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
</t>
    </r>
    <r>
      <rPr>
        <b/>
        <sz val="11"/>
        <color rgb="FF000000"/>
        <rFont val="Calibri"/>
        <family val="2"/>
        <scheme val="minor"/>
      </rPr>
      <t xml:space="preserve">Puesto de salud: </t>
    </r>
    <r>
      <rPr>
        <sz val="11"/>
        <color rgb="FF000000"/>
        <rFont val="Calibri"/>
        <family val="2"/>
        <scheme val="minor"/>
      </rPr>
      <t xml:space="preserve">1 puesto de salud que incluye el alquiler de una carpa tipo kiosco de 4m*4m.
-Debe contar con iluminación, suministro de agua y equipo médico de primeros auxilios.
-Debe contar con 1 radio de dos vías con pila de repuesto y cargador.
-Debe contar con 1 botiquín fijo (trauma kit) que incluye un desfibrilador.
-Debe contar con 1 botiquín portátil de reserva, dos camillas rígidas, dos camillas plegables, cuatro catres con frazada o manta, lona o piso de estabilización para atención masiva de pacientes y dos balas de oxígeno portátiles. </t>
    </r>
  </si>
  <si>
    <t xml:space="preserve"> Servicio de Logística Certificada por 2 dias</t>
  </si>
  <si>
    <r>
      <rPr>
        <b/>
        <sz val="11"/>
        <color rgb="FF000000"/>
        <rFont val="Calibri"/>
        <family val="2"/>
        <scheme val="minor"/>
      </rPr>
      <t>PLAN DE EMERGENCIAS Y CONTINGENCIAS-PEC</t>
    </r>
    <r>
      <rPr>
        <sz val="11"/>
        <color rgb="FF000000"/>
        <rFont val="Calibri"/>
        <family val="2"/>
        <scheme val="minor"/>
      </rPr>
      <t xml:space="preserve">
</t>
    </r>
    <r>
      <rPr>
        <b/>
        <sz val="11"/>
        <color rgb="FF000000"/>
        <rFont val="Calibri"/>
        <family val="2"/>
        <scheme val="minor"/>
      </rPr>
      <t xml:space="preserve">PUESTO DE MANDO UNIFICADO-PMU:  </t>
    </r>
    <r>
      <rPr>
        <sz val="11"/>
        <color rgb="FF000000"/>
        <rFont val="Calibri"/>
        <family val="2"/>
        <scheme val="minor"/>
      </rPr>
      <t xml:space="preserve">Lugar donde se coordina todo el manejo del Evento en su Desarrollo Normal y en Caso de Emergencia. Incluye el alquiler de carpa tipo kiosco de 5m x 5m con laterales y puerta de acceso.
Este Lugar cumplirá con:
</t>
    </r>
    <r>
      <rPr>
        <b/>
        <sz val="11"/>
        <color rgb="FF000000"/>
        <rFont val="Calibri"/>
        <family val="2"/>
        <scheme val="minor"/>
      </rPr>
      <t>ACCESO</t>
    </r>
    <r>
      <rPr>
        <sz val="11"/>
        <color rgb="FF000000"/>
        <rFont val="Calibri"/>
        <family val="2"/>
        <scheme val="minor"/>
      </rPr>
      <t xml:space="preserve">: Facilidades de acceso, tanto desde el interior del lugar del evento, como para las personas que lleguen al lugar. 
</t>
    </r>
    <r>
      <rPr>
        <b/>
        <sz val="11"/>
        <color rgb="FF000000"/>
        <rFont val="Calibri"/>
        <family val="2"/>
        <scheme val="minor"/>
      </rPr>
      <t>RIESGO</t>
    </r>
    <r>
      <rPr>
        <sz val="11"/>
        <color rgb="FF000000"/>
        <rFont val="Calibri"/>
        <family val="2"/>
        <scheme val="minor"/>
      </rPr>
      <t xml:space="preserve">: Ubicación en un sitio que ofrezca niveles confiables de seguridad respecto a las emergencias de posible ocurrencia. Deberá buscarse un sitio aislado del público asistente al evento, estructuralmente seguro, y con los medios de protección adecuados al riesgo.
</t>
    </r>
    <r>
      <rPr>
        <b/>
        <sz val="11"/>
        <color rgb="FF000000"/>
        <rFont val="Calibri"/>
        <family val="2"/>
        <scheme val="minor"/>
      </rPr>
      <t>CAPACIDAD</t>
    </r>
    <r>
      <rPr>
        <sz val="11"/>
        <color rgb="FF000000"/>
        <rFont val="Calibri"/>
        <family val="2"/>
        <scheme val="minor"/>
      </rPr>
      <t xml:space="preserve">: Contará con un espacio mínimo disponible de 20 metros cuadrados a un solo nivel (Área Plana y no inclinada).
</t>
    </r>
    <r>
      <rPr>
        <b/>
        <sz val="11"/>
        <color rgb="FF000000"/>
        <rFont val="Calibri"/>
        <family val="2"/>
        <scheme val="minor"/>
      </rPr>
      <t>COMUNICACIONES</t>
    </r>
    <r>
      <rPr>
        <sz val="11"/>
        <color rgb="FF000000"/>
        <rFont val="Calibri"/>
        <family val="2"/>
        <scheme val="minor"/>
      </rPr>
      <t xml:space="preserve">: Contará con medios de comunicación interna (Radios, Avanteles, Teléfonos, etc.) con las diferentes áreas de la instalación y hacia el exterior (Teléfonos, Fax e Internet), así como con los diferentes grupos y áreas operativas, tal como se especifica más adelante.
</t>
    </r>
    <r>
      <rPr>
        <b/>
        <sz val="11"/>
        <color rgb="FF000000"/>
        <rFont val="Calibri"/>
        <family val="2"/>
        <scheme val="minor"/>
      </rPr>
      <t xml:space="preserve">FACILIDADES O RECURSOS: </t>
    </r>
    <r>
      <rPr>
        <sz val="11"/>
        <color rgb="FF000000"/>
        <rFont val="Calibri"/>
        <family val="2"/>
        <scheme val="minor"/>
      </rPr>
      <t xml:space="preserve">Contará con Visibilidad completa del Evento, Iluminación propia (Planta, o Linternas), Mesas y sillas, Tablero de acrílico, resma de Papel, Esferos, Borrador y Marcadores.
</t>
    </r>
    <r>
      <rPr>
        <b/>
        <sz val="11"/>
        <color rgb="FF000000"/>
        <rFont val="Calibri"/>
        <family val="2"/>
        <scheme val="minor"/>
      </rPr>
      <t>INFORMACION</t>
    </r>
    <r>
      <rPr>
        <sz val="11"/>
        <color rgb="FF000000"/>
        <rFont val="Calibri"/>
        <family val="2"/>
        <scheme val="minor"/>
      </rPr>
      <t>: Dispondrá de toda la información básica requerida por la organización y por los organismos de socorro para el manejo de las emergencias, como Plan de emergencia, Planos, Directorios telefónicos internos y externos.</t>
    </r>
  </si>
  <si>
    <r>
      <rPr>
        <b/>
        <sz val="11"/>
        <color rgb="FF000000"/>
        <rFont val="Calibri"/>
        <family val="2"/>
        <scheme val="minor"/>
      </rPr>
      <t xml:space="preserve">COORDINADOR GENERAL DE LOGÍSTICA: </t>
    </r>
    <r>
      <rPr>
        <sz val="11"/>
        <color rgb="FF000000"/>
        <rFont val="Calibri"/>
        <family val="2"/>
        <scheme val="minor"/>
      </rPr>
      <t xml:space="preserve">1 persona designada responsable del evento, su planeación y preparación, así como responsable de la preparación e implementación del PEC.
-Debe encargarse de las acciones de manejo de entradas, salidas, acomodación, manejo y vallas, control de sectores y seguridad en general.
- Debe contar con 1 radio de dos vías con pila de repuesto y cargador.
-Deben estar identificado con escarapela, brazalete, sellos y prendas distintivas de personal de logística
Coordinador grupo logística: 1 persona encargada de un grupo privado para desarrollar las acciones de manejo de entradas, salidas, acomodación, manejo de vallas, control de sectores y seguridad en general.
Debe tener radio de dos vías, con pila de repuesto y cargador, linterna y estar identificado con escarapela, brazalete, sellos y prendas distintivas de personal de logística.
</t>
    </r>
    <r>
      <rPr>
        <b/>
        <sz val="11"/>
        <color rgb="FF000000"/>
        <rFont val="Calibri"/>
        <family val="2"/>
        <scheme val="minor"/>
      </rPr>
      <t xml:space="preserve">COORDINADOR GRUPO LOGÍSTICA: </t>
    </r>
    <r>
      <rPr>
        <sz val="11"/>
        <color rgb="FF000000"/>
        <rFont val="Calibri"/>
        <family val="2"/>
        <scheme val="minor"/>
      </rPr>
      <t xml:space="preserve">1 persona encargada de un grupo privado para desarrollar las acciones de manejo de entradas, salidas, acomodación, manejo de vallas, control de sectores y seguridad en general.
Debe tener radio de dos vías, con pila de repuesto y cargador, linterna y estar identificado con escarapela, brazalete, sellos y prendas distintivas de personal de logística
</t>
    </r>
    <r>
      <rPr>
        <b/>
        <sz val="11"/>
        <color rgb="FF000000"/>
        <rFont val="Calibri"/>
        <family val="2"/>
        <scheme val="minor"/>
      </rPr>
      <t xml:space="preserve">JEFE DE EMERGENCIAS: </t>
    </r>
    <r>
      <rPr>
        <sz val="11"/>
        <color rgb="FF000000"/>
        <rFont val="Calibri"/>
        <family val="2"/>
        <scheme val="minor"/>
      </rPr>
      <t>persona designada por la organización como responsable del Desarrollo del Evento, su Plan General y de la Preparación y Respuesta a Emergencias, coordinando operativamente los diferentes grupos internos (en el desarrollo normal del Evento y en caso de emergencia), y apoyando las acciones de las autoridades. Esta persona tiene contacto directo con el Productor y Empresario del evento para cualquier requerimiento.
- Debe contar con 1 radio de dos vías con pila de repuesto y cargador.
-Deben estar identificado con escarapela, brazalete, sellos y prendas distintivas.</t>
    </r>
  </si>
  <si>
    <r>
      <rPr>
        <b/>
        <sz val="11"/>
        <color rgb="FF000000"/>
        <rFont val="Calibri"/>
        <family val="2"/>
        <scheme val="minor"/>
      </rPr>
      <t xml:space="preserve">PERSONAL DE SEGURIDAD, VIGILANCIA, CONTROL Y ACOMODACIÓN: </t>
    </r>
    <r>
      <rPr>
        <sz val="11"/>
        <color rgb="FF000000"/>
        <rFont val="Calibri"/>
        <family val="2"/>
        <scheme val="minor"/>
      </rPr>
      <t xml:space="preserve">conformado por mínimo 30 personas.
-Deben estar identificado con escarapela, brazalete, sellos y prendas distintivas de personal de logística.
-Deben ser distribuidos en los diferentes sectores de que hacen parte del evento: 5 en camerinos, 1 en bodega, 1 en carpa refrigerios, 2 en tarima, 1 en baños públicos generales, 2 en acceso a zona de producción, 4 en acceso a zona general y 13 en perímetros en demás zonas 1 en FOH.
</t>
    </r>
    <r>
      <rPr>
        <b/>
        <sz val="11"/>
        <color rgb="FF000000"/>
        <rFont val="Calibri"/>
        <family val="2"/>
        <scheme val="minor"/>
      </rPr>
      <t xml:space="preserve">COORDINADOR DE EVACUACIÓN: </t>
    </r>
    <r>
      <rPr>
        <sz val="11"/>
        <color rgb="FF000000"/>
        <rFont val="Calibri"/>
        <family val="2"/>
        <scheme val="minor"/>
      </rPr>
      <t xml:space="preserve">1 persona designada como responsable de la existencia y operación del plan de evacuación para casos de emergencia.
- Debe contar con 1 radio de dos vías con pila de repuesto y cargador.
-Deben estar identificado con escarapela, brazalete, sellos y prendas distintivas.
</t>
    </r>
    <r>
      <rPr>
        <b/>
        <sz val="11"/>
        <color rgb="FF000000"/>
        <rFont val="Calibri"/>
        <family val="2"/>
        <scheme val="minor"/>
      </rPr>
      <t>COORDINADOR DE IMPLEMENTACIÓN DEL PLAN CONTRA INCENDIOS:</t>
    </r>
    <r>
      <rPr>
        <sz val="11"/>
        <color rgb="FF000000"/>
        <rFont val="Calibri"/>
        <family val="2"/>
        <scheme val="minor"/>
      </rPr>
      <t xml:space="preserve"> 1 persona encargada de coordinar con el Cuerpo Oficial de Bomberos de Bogotá el Plan contra Incendios y siniestros asociados. 
</t>
    </r>
    <r>
      <rPr>
        <b/>
        <sz val="11"/>
        <color rgb="FF000000"/>
        <rFont val="Calibri"/>
        <family val="2"/>
        <scheme val="minor"/>
      </rPr>
      <t>BRIGADA CONTRAINCENDIOS</t>
    </r>
    <r>
      <rPr>
        <sz val="11"/>
        <color rgb="FF000000"/>
        <rFont val="Calibri"/>
        <family val="2"/>
        <scheme val="minor"/>
      </rPr>
      <t xml:space="preserve">: 1 brigada conformada con 4 personas.
-Deben estar identificado con escarapela, brazalete, sellos y prendas distintivas de personal de brigada contra incendios.
- Debe contar con 1 radio de dos vías con pila de repuesto y cargador.
-Debe tener equipo de protección: casco, lentes, guantes, linterna con pilas de repuesto, entre otros. </t>
    </r>
  </si>
  <si>
    <r>
      <rPr>
        <b/>
        <sz val="11"/>
        <color rgb="FF000000"/>
        <rFont val="Calibri"/>
        <family val="2"/>
        <scheme val="minor"/>
      </rPr>
      <t xml:space="preserve">INSUMOS: </t>
    </r>
    <r>
      <rPr>
        <sz val="11"/>
        <color rgb="FF000000"/>
        <rFont val="Calibri"/>
        <family val="2"/>
        <scheme val="minor"/>
      </rPr>
      <t xml:space="preserve">
-4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14 extintores de acuerdo con las áreas a proteger distribuidos así: 2 en escenario, 2 en control de luces y sonido, 5 en camerinos, 1 en bodega, 1 en planta eléctrica, 1 en PMU, 1 en carpa de refrigerios, 1 en puesto de salud</t>
    </r>
  </si>
  <si>
    <t>Alquiler Servicio de transporte asistencial por 2 dias</t>
  </si>
  <si>
    <t>Ambulancia: Mínimo una (1) ambulancia durante 8 horas.
Tipo : Medicalizada.
Este servicio deberá contar con el siguiente equipo médico:
* Doctor especializado en emergencias, con la capacidad de atender cualquier situación que tenga en riesgo la salud del paciente.
* Un(a) enfermero(a) apoyando de manera oportuna al médico
* Un (1) conductor responsable, que llevará al paciente de la manera más segura al lugar de destino.
* Vehículo con adecuaciones para la fácil reanimación y mantenimiento del paciente crítico, compartimentos para carga y descarga de cilindros de oxígeno de 3 m3
* Camillas para trauma, sillas de ruedas portátiles, aspirador eléctrico, respirador manual pediátrico y de adulto, equipo de pequeña cirugía, equipo de parto, equipo paramédico especializado para atención de urgencias, respirador de transporte o ventilador de trasporte, monitor multiparámetros, monitor con desfibrilador marcapaso tras cutáneo, marcapaso trasvenos equipo de oxígeno portátil, pulsioxímetro, glucómetro, capnógrafo para controlar los pacientes con soporte ventilatorio.
* Deben disponer de ambulancias de relevo, para cada ambulancia que sea utilizada.
 En ningún Momento se puede estar sin ambulancias disponibles.
* Deben disponer de Médico y Auxiliar (el cual es independiente del personal del puesto de salud).
* Se realizará verificación de la funcionalidad del parqueo, entrada y salida.</t>
  </si>
  <si>
    <t xml:space="preserve">Anfitrión oficial del evento que presenta el programa del día, hace anuncios, da pautas para emergencias y evacuaciones, capta la atención del público y los guía a través del espectáculo con la utilización de música.
-Debe contar con fluidez verbal, excelente presentación personal y experiencia de 3 años en presentación de eventos.
-Debe presentar la actividad y/o evento de audiciones de las batallas que se realizarán en otra locación y en diferente fecha, con una duración de 4 horas </t>
  </si>
  <si>
    <t>Presentador-Día</t>
  </si>
  <si>
    <t>Certificados de participación: diseño e impresión de certificados de participación para artistas locales.
-Deben ser en tamaño carta, papel propalcote esmaltado a 280 gramos, full color. El Certificado deber enviado por el operador a cada uno de los artistas al correo de contracto.</t>
  </si>
  <si>
    <t>Estímulos Artistas Locales- Hip-Hop</t>
  </si>
  <si>
    <t>Rap larga trayectoria</t>
  </si>
  <si>
    <t>Estímulo</t>
  </si>
  <si>
    <t>Rap corta trayectoria</t>
  </si>
  <si>
    <t xml:space="preserve">DJ tornamesista para Break Dance </t>
  </si>
  <si>
    <t>DJ RAP</t>
  </si>
  <si>
    <t>DJ Free Style</t>
  </si>
  <si>
    <t>Batallas Free Style</t>
  </si>
  <si>
    <t xml:space="preserve">Puesto 1 </t>
  </si>
  <si>
    <t>Puesto 2</t>
  </si>
  <si>
    <t>BREAK DANCE ESCUELAS AMATER 2VS2</t>
  </si>
  <si>
    <t xml:space="preserve"> PRIMER  PUESTO</t>
  </si>
  <si>
    <t xml:space="preserve"> SEGUNDO PUESTO</t>
  </si>
  <si>
    <t xml:space="preserve"> TERCERO  PUESTO</t>
  </si>
  <si>
    <t xml:space="preserve"> CUARTO  PUESTO</t>
  </si>
  <si>
    <t>BREAK DANCE SHOW ESCUELAS</t>
  </si>
  <si>
    <t>BREAK DANCE B-BOYS</t>
  </si>
  <si>
    <t>BREAK DANCE B-GIRLS</t>
  </si>
  <si>
    <t>GRAFITTI</t>
  </si>
  <si>
    <t>Emprendimientos</t>
  </si>
  <si>
    <t xml:space="preserve">Artista invitado Distrital con experiencia de 7 o más años. </t>
  </si>
  <si>
    <t>Artista</t>
  </si>
  <si>
    <t>Jurados</t>
  </si>
  <si>
    <t>Terna de  jurados para Rap MC, Break Dance, Free Style y graffiti</t>
  </si>
  <si>
    <t>Subtotal festival de Hip Hop</t>
  </si>
  <si>
    <t>3. FESTIVAL FESTIVAL DE ROCK  - Duración: 1 Dia ( 10 hrs) 1000 Personas</t>
  </si>
  <si>
    <t>Carpa para registro (Alquiler)</t>
  </si>
  <si>
    <t>Carpa tipo kiosco de 4m*4m, con 2 laterales, anclaje o contrapeso, debe incluir 1 mesa y 2 sillas blancas plásticas, debe incluir transporte, montaje y desmontaje</t>
  </si>
  <si>
    <t>Camerino (Alquiler)</t>
  </si>
  <si>
    <t>Camerino artista invitado (Alquiler)</t>
  </si>
  <si>
    <t>Carpa para bodega(Alquiler)</t>
  </si>
  <si>
    <t>Carpa FOH (Alquiler)</t>
  </si>
  <si>
    <t>Carpa tipo kisoco de 4m*4m, debe tener 3 laterales, puerta de acceso, debe incluir cubre cables y ser ubicada a una distancia no mayor a 20 metros de la tarima. debe contar con anclaje o contrapeso, Debe incluir transporte, montaje y desmontaje.</t>
  </si>
  <si>
    <t>Carpa para Mix House (Alquiler)</t>
  </si>
  <si>
    <t>Carpa para mix house en tarima, tipo kiosco de 3m*3m con 3 laterales, debe contar con anclaje o contrapeso. Ubicadas sobre la tarima y a un costado. Debe incluir transporte, montaje y desmontaje.</t>
  </si>
  <si>
    <t>Carpa tarima principal (Alquiler)</t>
  </si>
  <si>
    <t>Carpa tipo hangar a 2 aguas, montada en estructura Truss, de 12m ancho x 8m largo, 2 laterales, con anclaje y contrapeso. Debe contar con telas indifugas blackout negras para bloquear el 100% del fondo. Debe incluir transporte, montaje y desmontaje.</t>
  </si>
  <si>
    <t>Tarima Principal (Alquiler)</t>
  </si>
  <si>
    <t>Tarima de 12m (ancho) x 9m (largo) x 2m (alto), con una línea de pasarela de 8m de largo x 1 m de ancho, debe tener 2 escaleras con barandales, faldón negro. Debe tener 2 sobretarimas de 3m de ancho x 4m de largo con rodachines para para batería acústica. Incluye transporte, montaje y desmontaje.</t>
  </si>
  <si>
    <t>Pantalla LED (Alquiler)</t>
  </si>
  <si>
    <t>Pantalla de 3 m (ancho) x 4 m (alto).
Colgada y elevada en estructura como fondo de tarima. Debe contar con equipos para reproducción de video, de animaciones e imágenes, debe incluir transporte, montaje, operación y desmontaje.</t>
  </si>
  <si>
    <t>Servicio de trasmisión Eventos Circuito Cerrado (Alquiler). Debe incluir transporte, montaje y desmontaje.</t>
  </si>
  <si>
    <t>por medio de un circuito cerrado a dos cámaras en pantallas Led. Las pantallas no hacen parte de este servicio ni el sonido. Sin embargo, la sincronización de los nombrados así.
SOFTWARE
Alquiler de (1) Software para control de switcher de video. 
EQUIPO SOFWARE 
Alquiler de (1) equipo PC para software de multi stream y software para mezclar video con las siguientes características:
-	(1) NZXT H510i: NEGRA/ROJA led rgb 2 fan 120mm graf verti.
-	(1) 750W XPG CORE REACTOR GOLD MODULAR
-	(1) Z390 P PRIME ASUS a.v.r 64gb dual m.2 pci express3.0
-	(1) PROCESADOR INTEL CORE I7 9700K
-	(1) DDR4 – 32GB 2X16GB 3000 MHZ SPECTRIX GRIS D60 ADATA.
-	(1) 512GB ADATA XPG SX6000 LITE PCIe Gen3x2.
-	(1) 2TB WD BLUE 7200rpm 64mb
-	(1) RTX 2080 SUPER: 8GB DDR6 ASUS DUAL.
-	(1) REF. LIQUIDA NZXT KRAKEN X62 280mm.
-	(1) CORE I9 9900K (3,6 GHz).
-	(1) Coffee Lake /CACHE 16 MB / 8/16 CORES/.
-	Alquiler de (2) equipos portatiles para software de control de switcher Asus Zenbook S 13.3" UX391UA-ET038T I5 8Va 8Gb SSD 256Gb Win 10 Azul
EQUIPOS DE VIDEO  
-	Alquiler de (1) Interfaz de video: BMK Design ATEM 1 M/E Production Studio 4K
-	Alquiler de (1) Interfaz de video: BMK Design ATEM 1 M/E Production Studio 4K
-	Alquiler de (1) Monitor de video: BMK Design SmartView Duo 2
-	Alquiler de (1) Tarjeta para captura de video BM Design DeckLink Duo 2
-	Alquiler de (2) Cámaras de video con las siguientes características: Variable velocidad de hasta 120 fps en FHD/MP4/MOV grabación en 4 K Integrado Leica 13 x F/2.8 – F/4.5 lente individual 3 x anillos de control 2 x ranuras para tarjetas SD (U3 compatible) HDMI 2.0, 3 G-SDI salida.
-	Alquiler de (2) Tripodes para camara profesional 316MVB, cangrejo, pies 515-MVB y bolsa de transporte, Capacidad de carga 30 kg.Ideal para cámaras de video.
-	Alquiler de (1) UPS para equipos de video de las siguientes caracteristicas: 1500 VA/900 W batería de respaldo sistema de alimentación ininterrumpida (ups) 10 tomas de corriente total: 5 salidas proporcionan ups de copia de seguridad y protección contra sobretensiones; 5 salidas ofrecen protección contra sobretensiones sólo Regulación automática de tensión (AVR) mantiene seguro Voltaje condiciones de uso sin batería potencia.
-	Alquiler de (1) Puntos de Intercom para director de cámaras y camarógrafos
-	Alquiler de (1) Set de cables SDI de diferentes metrajes para camaras: 30mts, 70mts, 100mts
-	(3) Extensiones de 220v de 30 mts 
PUESTO DE CONTROL 
-	1 carpa de 4x4 mts con paredes
-	1 mesa tipo tablón plástica de 180 cm largo por 75 cm de ancho 
-	4 sillas plásticas
 PERSONAL OPERATIVO 
-	(1) Técnico o Profesional En comunicación Audiovisual con 2 años de experiencia en Streaming y circuito cerrado para eventos. Cargo: Operador de Master Streaming.
-	(2) Camarógrafos Técnicos o profesionales con conocimiento de cámaras FHD, HC-X1500E AG-UX180 para trasmisión y con experiencia en Streaming de eventos. 
-	(2) Asistentes de camarógrafos con conocimientos básicos de cámara, cableado señal y manipulación de equipos audiovisuales.</t>
  </si>
  <si>
    <t xml:space="preserve">Sistema de sonido (Alquiler) </t>
  </si>
  <si>
    <t>Sistema de sonido profesional: Public Address (PA): Sistema estéreo de mínimo 30.000w RMS de potencia, line array colgado y elevado en estructura truss, cuatro (4) ó más subwoofers de doble bocina. 
Monitor: Sistema estéreo de mínimo 6.000w RMS de potencia, con cuatro (4) cabinas de piso, dos (2) side fills con subwoofers c/u y un (1) drum fill. 
Mesa de mezcla FOH: Consola digital de 32 canales con grabación multitrack.
Mesa de mezcla monitoreo: Consola digital de 32 canales.
Snake: Desde FOH hasta tarima de 32 canales, debe tener cubre cables para toda la distancia del cableado.
Personal mínimo: Un (1) stage manager, seis (6) roadies, dos (2) ingenieros de mezcla, un (1) ingeniero eléctrico.
Disponible 4 horas antes de inicio del evento, incluye transporte, montaje y desmontaje.</t>
  </si>
  <si>
    <t>Backline profesional tarima principal (Alquiler)</t>
  </si>
  <si>
    <t>Micrófonos: Mínimo seis (6) micrófonos inalámbricos profesionales; 15 micrófonos alámbricos profesionales dinámicos o de condensador (de acuerdo a la necesidad); Nueve (9) micrófonos alámbricos profesionales para batería (6 dinámicos y 3 de condensador).
Batería acústica: Dos (2) profesionales, de cinco (5) piezas c/u, cuatro (4) bases para platillos c/u, una (1) base para redoblante c/u, un (1) pedal de bombo c/u, una (1) silla graduable c/u, un (1) tapete c/u.
Amplificador de bajo: Cabina de 8*10 y cabezote de mínimo de 800w RMS. 
Amplificadores de guitarra: Dos equipos de acuerdo con la necesidad. Tipo combo de mínimo 100w RMS ó cabina 4*12 con cabezote de mínimo 150w RMS.
Otros: Mínimo diez (10) cajas directas, dos (2) stands para guitarra, un (1) stand para bajo. Todos los elementos y equipos deben estar en óptimas condiciones. Incluye transporte, montaje, operación y desmontaje.</t>
  </si>
  <si>
    <t>Sistema de iluminación tarima principal (Alquiler)</t>
  </si>
  <si>
    <t>Par 64 LED: 32 unidades. 
Cabezas móviles beam led color: 12 unidades
Maquina de humo: una (1) máquina de humo convencional.
Máquina de niebla: una (1) máquina de niebla piso hielo seco.
Controlador: Consola DMX (Digital Multiplex). Incluye transporte, montaje, operación y desmontaje.</t>
  </si>
  <si>
    <t>Planta eléctrica (Alquiler)</t>
  </si>
  <si>
    <t>Planta eléctrica portátil: Con cubre cables (yellow jacket) para toda la distancia del cableado. Debe tener capacidad de potencia de 50KVA, debe soportar toda la carga eléctrica de los equipos que se vayan a instalar.   Incluye transporte, montaje, y operación.</t>
  </si>
  <si>
    <t>Baños portátiles públicos de uso masivo (Alquiler)</t>
  </si>
  <si>
    <t>3 baños públicos para zona de producción. 3 baños para público zona general de los cuales mínimo 1 debe estar acondicionado para personas con discapacidad. Los baños deben estar identificados para uso de hombres y para uso de mujeres y para persona con discapacidad. Incluye transporte, montaje y desmontaje</t>
  </si>
  <si>
    <t xml:space="preserve">Vallas de separación (Alquiler) </t>
  </si>
  <si>
    <t xml:space="preserve">Tela PP para cerramiento </t>
  </si>
  <si>
    <t>2 rollos de tela de 2 m de ancho x 100m de largo, en polipropileno 100% virgen, color blanco, con aditivo UV, debe contemplar los postes de andamio y estacas para aislamiento del área del evento.</t>
  </si>
  <si>
    <t xml:space="preserve">Manillas </t>
  </si>
  <si>
    <t>Incluye el personal y los insumos: Mínimo 4 personas para limpieza del lugar del evento previo a su desarrollo, durante y después. Incluye insumos para limpieza y disposición de desechos.</t>
  </si>
  <si>
    <t>Unidad (Media complejidad)</t>
  </si>
  <si>
    <t>Servicio de atención médica y primeros auxilios. Incluye transporte, montaje y desmontaje.</t>
  </si>
  <si>
    <t>Coordinador de Atención Médica y Primeros Auxilios: 1 persona designada para coordinar la prestación de Primeros Auxilios Médicos en el sitio del evento. 
-Debe tener radio de dos vías, con pila de repuesto y cargador, linterna y estar identificado con escarapela, brazalete, sellos y prendas distintivas de personal de salud.</t>
  </si>
  <si>
    <t>Personal de salud: 3 enfermeros designados para prestar primeros auxilios en el sitio del evento.  
-Debe tener radio de dos vías, con pila de repuesto y cargador, linterna y estar identificado con escarapela, brazalete, sellos y prendas distintivas de personal de salud.</t>
  </si>
  <si>
    <t>Médico: 1 médico designado para prestar servicios de atención médica en el sitio del evento.
-Debe tener radio de dos vías, con pila de repuesto y cargador, linterna y estar identificado con escarapela, brazalete, sellos y prendas distintivas de personal de salud.</t>
  </si>
  <si>
    <t>Brigada médica móvil: 1 brigada conformada por 4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t>
  </si>
  <si>
    <t xml:space="preserve">Puesto de salud: 1 puesto de salud que incluye el alquiler de una carpa tipo kiosco de 4m*4m.
-Debe contar con iluminación, suministro de agua y equipo médico de primeros auxilios.
-Debe contar con 1 radio de dos vías con pila de repuesto y cargador.
-Debe contar con 1 botiquín fijo (trauma kit) que incluye un desfibrilador.
-Debe contar con 1 botiquín portátil de reserva, dos camillas rígidas, dos camillas plegables, cuatro catres con frazada o manta, lona o piso de estabilización para atención masiva de pacientes y dos balas de oxígeno portátiles. </t>
  </si>
  <si>
    <t>Servicio de Logística Certificada. Incluye transporte, montaje y desmontaje.</t>
  </si>
  <si>
    <t>Plan de emergencias y contingencias-PEC</t>
  </si>
  <si>
    <t>Puesto de Mando Unificado-PMU: Lugar donde se coordina todo el manejo del Evento en su Desarrollo Normal y en Caso de Emergencia. Incluye el alquiler de carpa tipo kiosco de 5m x 5m con laterales y puerta de acceso.
Este Lugar cumplirá con:
ACCESO: Facilidades de acceso, tanto desde el interior del lugar del evento, como para las personas que lleguen al lugar. 
RIESGO: Ubicación en un sitio que ofrezca niveles confiables de seguridad respecto a las emergencias de posible ocurrencia. Deberá buscarse un sitio aislado del público asistente al evento, estructuralmente seguro, y con los medios de protección adecuados al riesgo.
CAPACIDAD: Contará con un espacio mínimo disponible de 20 metros cuadrados a un solo nivel (Área Plana y no inclinada).
COMUNICACIONES: Contará con medios de comunicación interna (Radios, Avanteles, Teléfonos, etc.) con las diferentes áreas de la instalación y hacia el exterior (Teléfonos, Fax e Internet), así como con los diferentes grupos y áreas operativas, tal como se especifica más adelante.
FACILIDADES O RECURSOS: Contará con Visibilidad completa del Evento, Iluminación propia (Planta, o Linternas), Mesas y sillas, Tablero de acrílico, resma de Papel, Esferos, Borrador y Marcadores.
INFORMACION: Dispondrá de toda la información básica requerida por la organización y por los organismos de socorro para el manejo de las emergencias, como Plan de emergencia, Planos, Directorios telefónicos internos y externos.</t>
  </si>
  <si>
    <t>Coordinador general de logística: 1 persona designada responsable del evento, su planeación y preparación, así como responsable de la preparación e implementación del PEC.
-Debe encargarse de las acciones de manejo de entradas, salidas, acomodación, manejo y vallas, control de sectores y seguridad en general.
- Debe contar con 1 radio de dos vías con pila de repuesto y cargador.
-Deben estar identificado con escarapela, brazalete, sellos y prendas distintivas de personal de logística.</t>
  </si>
  <si>
    <t>Coordinador grupo logística: 1 persona encargada de un grupo privado para desarrollar las acciones de manejo de entradas, salidas, acomodación, manejo de vallas, control de sectores y seguridad en general.
Debe tener radio de dos vías, con pila de repuesto y cargador, linterna y estar identificado con escarapela, brazalete, sellos y prendas distintivas de personal de logística.</t>
  </si>
  <si>
    <t>Jefe de Emergencias: persona designada por la organización como responsable del Desarrollo del Evento, su Plan General y de la Preparación y Respuesta a Emergencias, coordinando operativamente los diferentes grupos internos (en el desarrollo normal del Evento y en caso de emergencia), y apoyando las acciones de las autoridades. Esta persona tiene contacto directo con el Productor y Empresario del evento para cualquier requerimiento.
- Debe contar con 1 radio de dos vías con pila de repuesto y cargador.
-Deben estar identificado con escarapela, brazalete, sellos y prendas distintivas.</t>
  </si>
  <si>
    <t>Personal de seguridad, vigilancia, control y acomodación: conformado por mínimo 30 personas.
-Deben estar identificado con escarapela, brazalete, sellos y prendas distintivas de personal de logística.
-Deben ser distribuidos en los diferentes sectores de que hacen parte del evento: 5 en camerinos, 1 en bodega, 1 en carpa refrigerios, 2 en tarima, 1 en baños públicos generales, 2 en acceso a zona de producción, 4 en acceso a zona general y 13 en perímetros en demás zonas 1 en FOH.</t>
  </si>
  <si>
    <t>Coordinador de evacuación: 1 persona designada como responsable de la existencia y operación del plan de evacuación para casos de emergencia.
- Debe contar con 1 radio de dos vías con pila de repuesto y cargador.
-Deben estar identificado con escarapela, brazalete, sellos y prendas distintivas.</t>
  </si>
  <si>
    <t>Brigada contraincendios: Mínimo 2 brigada conformada con 4 personas.
-Deben estar identificado con escarapela, brazalete, sellos y prendas distintivas de personal de brigada contra incendios.
- Debe contar con 1 radio de dos vías con pila de repuesto y cargador.
-Debe tener equipo de protección: casco, lentes, guantes, linterna con pilas de repuesto, entre otros.</t>
  </si>
  <si>
    <t>Insumos: 
-4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14 extintores de acuerdo con las áreas a proteger distribuidos así: 2 en escenario, 2 en control de luces y sonido, 5 en camerinos, 1 en bodega, 1 en planta eléctrica, 1 en PMU, 1 en carpa de refrigerios, 1 en puesto de salud</t>
  </si>
  <si>
    <t>Ambulancia: Mínimo una (1) ambulancia durante nueve (9) horas.
Tipo : Medicalizada.
Este servicio deberá contar con el siguiente equipo médico:
* Doctor especializado en emergencias, con la capacidad de atender cualquier situación que tenga en riesgo la salud del paciente.
* Un(a) enfermero(a) apoyando de manera oportuna al médico
* Un (1) conductor responsable, que llevará al paciente de la manera más segura al lugar de destino.
* Vehículo con adecuaciones para la fácil reanimación y mantenimiento del paciente crítico, compartimentos para carga y descarga de cilindros de oxígeno de 3 m3
* Camillas para trauma, sillas de ruedas portátiles, aspirador eléctrico, respirador manual pediátrico y de adulto, equipo de pequeña cirugía, equipo de parto, equipo paramédico especializado para atención de urgencias, respirador de transporte o ventilador de trasporte, monitor multiparámetros, monitor con desfibrilador marcapaso tras cutáneo, marcapaso trasvenos equipo de oxígeno portátil, pulsioxímetro, glucómetro, capnógrafo para controlar los pacientes con soporte ventilatorio.
* Deben disponer de ambulancias de relevo, para cada ambulancia que sea utilizada.
 En ningún Momento se puede estar sin ambulancias disponibles.
* Deben disponer de Médico y Auxiliar (el cual es independiente del personal del puesto de salud).
* Se realizará verificación de la funcionalidad del parqueo, entrada y salida.</t>
  </si>
  <si>
    <t>Certificados de participación: diseño e impresión de certificados de participación para artistas locales.
-Deben ser en tamaño carta, papel propalcote esmaltado a 280 gramos, full color.  El Certificado deber enviado por el operador a cada uno de los artistas al correo de contracto.</t>
  </si>
  <si>
    <t xml:space="preserve">Evento </t>
  </si>
  <si>
    <t xml:space="preserve">Categoría A-Emergente o corta trayectoria: Experiencia de 2 año demostrable de puesta en escena, con material audiovisual mp4 o 4k en vivo sin edición con tres canciones, no covers, broshure, rider técnico, contrarider, derechos de autor y códigos de recaudo audiovisual  </t>
  </si>
  <si>
    <t xml:space="preserve">
</t>
  </si>
  <si>
    <t>Estimulos</t>
  </si>
  <si>
    <t>Categoría B-Mediana y larga trayectoria: Experiencia superior a 4 años demostrable de puesta en escena, con material audiovisual mp4 o 4k en vivo sin edición con 3 canciones, captura de audio en vivo y video con formato HD, un video lyric, no covers, broshure, rider técnico, contrarider, un demo, un disco prensado, derechos de autor y códigos de recaudo audiovisual.</t>
  </si>
  <si>
    <t>Terna Música Rock</t>
  </si>
  <si>
    <t>Título profesional en música, con tres (3) años o más de experiencia profesional certificada en el área de la música</t>
  </si>
  <si>
    <t>Terna</t>
  </si>
  <si>
    <t>Subtotal</t>
  </si>
  <si>
    <t>4. LIBERTAD RELIGIOSA - Duración: 1 Dia</t>
  </si>
  <si>
    <t xml:space="preserve">Tarima (Alquiler) </t>
  </si>
  <si>
    <t xml:space="preserve">Carpa bodega (Alquiler) </t>
  </si>
  <si>
    <t>Carpa tipo kiosco de 4m x 4m.
Debe tener cuatro (4) laterales, uno (1) de ellos con puerta de acceso, anclaje o contrapeso. Incluye transporte, montaje y desmontaje.</t>
  </si>
  <si>
    <t xml:space="preserve">Carpa para Camerino (Alquiler) </t>
  </si>
  <si>
    <t>Incluye transporte, montaje y desmontaje.
Dimensiones: 4m (largo) x 4m (ancho)
Debe tener cuatro (4) laterales, una (1) puerta, un (1) sofá de tres (3) puestos, un (1) sofá de dos (2) puestos, dos (2) puff sencillos, un (1) espejo de cuerpo completo, un (1) rack de vestuario, una (1) mesa auxiliar, una (1) lámpara, un (1) punto de corriente con multitoma, sobrepiso de caucho o goma para toda el área (16m2), todo esto en óptimas condiciones de aseo. 
La carpa debe tener anclaje o contrapeso.</t>
  </si>
  <si>
    <t>Sonido profesional que incluye:
-4 Micrófonos dinámicos: 8 micrófonos de diadema 
- Instrumentales y Vocales: micrófonos dinámicos y de condensador
-2 Cajas directas activas.
-1 Consola Análoga (26 ch. + 2 estéreo)
-1 Ecualizador Gráfico 
-1 Reverberación digital en consola.
-1 Reproductor de Medios (mp3, wav, cd, dvd, usb)
-2 Trípodes.
-4 Bases tipo Boom 
-Sistema Profesional de corriente (cableado de corriente y señal).
-Cable de conexión de Ipad y medios portátiles.
SONIDO DE PUBLICO:
-4 Cabinas dB Technologies 605d, by (Auto-potenciadas)
-2 Subwoofers de 2000w RMS
-1 Técnico de audio y 1 operario de montaje y desarrollo del servicio.
-Incluye transporte, montaje y desmontaje.</t>
  </si>
  <si>
    <t xml:space="preserve">Planta eléctrica (Alquiler) </t>
  </si>
  <si>
    <t>Alquiler de Planta Eléctrica de 16 KVA (transporte, parcial de corriente 10 metros, trifásica, tierra y neutro, operario, combustible) e insonorizada - Tiempo de Alquiler 1 Día. Con cubrecables (yellow jacket) para toda la distancia del cableado. Debe tener capacidad para soportar el sonido, la iluminación del escenario, y todos los puntos de corriente del evento. Incluye transporte, montaje operación y desmontaje.</t>
  </si>
  <si>
    <t xml:space="preserve">Baños portátiles públicos de uso masivo (Alquiler) </t>
  </si>
  <si>
    <t xml:space="preserve">2 baños públicos para zona de producción. 3 baños para público zona general de los cuales mínimo 1 debe estar acondicionado para personas con discapacidad. Los baños deben estar identificados para uso de hombres y para uso de mujeres y para persona con discapacidad. Incluye transporte, montaje y desmontaje.  Serán utilizados para presentaciones en espacio abierto. </t>
  </si>
  <si>
    <t xml:space="preserve">Alquiler Servicio de aseo y limpieza </t>
  </si>
  <si>
    <t>Servicio de aseso que incluye: mínimo 2 personas y los insumos requeridos para limpieza del lugar del evento previo a su desarrollo, durante y después. Incluye insumos para limpieza y disposición de desechos.</t>
  </si>
  <si>
    <t>BAJA COMPLEGIDAD</t>
  </si>
  <si>
    <t xml:space="preserve">Personal de seguridad, vigilancia, control y acomodación: conformado por mínimo 10 personas.
-Deben estar identificado con escarapela, brazalete, sellos y prendas distintivas de personal de logística.
-Deben ser distribuidos en los diferentes sectores de que hacen parte del evento: 2 en camerinos, 1 en baños públicos generales, 2 en acceso, 2 en zona de sonido y 3 en demás zonas. </t>
  </si>
  <si>
    <t>Insumos: 
-2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14 extintores de acuerdo con las áreas a proteger distribuidos así: 2 en escenario, 2 en control de luces y sonido, 5 en camerinos, 1 en bodega, 1 en planta eléctrica, 1 en PMU, 1 en carpa de refrigerios, 1 en puesto de salud</t>
  </si>
  <si>
    <t>Día</t>
  </si>
  <si>
    <t>Certificados de participación: diseño e impresión de certificados de participación para artistas locales.
-Deben ser en tamaño carta, papel propalcote esmaltado a 280 gramos, full color, se deben enviar vía correo electrónico a cada agrupación El Certificado deber enviado por el operador a cada uno de los artistas al correo de contracto</t>
  </si>
  <si>
    <t>Ensable coral</t>
  </si>
  <si>
    <t>Menor a un año de trayectoria</t>
  </si>
  <si>
    <t>De 1 a 5 años de trayectoria</t>
  </si>
  <si>
    <t>Mas de 5 años de trayectoria</t>
  </si>
  <si>
    <t xml:space="preserve">Banda musical genero diverso </t>
  </si>
  <si>
    <t>Agrupacion me danza mediano formato</t>
  </si>
  <si>
    <t>Hasta 12 integrantes</t>
  </si>
  <si>
    <t>Agrupacion de danza de gran formato</t>
  </si>
  <si>
    <t>de 13 o más integrantes</t>
  </si>
  <si>
    <t>Terna de jurados</t>
  </si>
  <si>
    <t>de 7 a mas años de trayectoria</t>
  </si>
  <si>
    <t xml:space="preserve">Espacio para la realización de evento </t>
  </si>
  <si>
    <t>hora</t>
  </si>
  <si>
    <t>5. SALSA - Duración: 1 Dia ( 10 hrs)</t>
  </si>
  <si>
    <t>Unidad BAJA COMPLEJIDAD</t>
  </si>
  <si>
    <t xml:space="preserve">Artista Invitado Nacional o Internacional </t>
  </si>
  <si>
    <t>1 artista solista o agrupación invitada a todo costo, de reconocimiento Nacional o internacional, trayectoria de 10 años. Contratación a todo costo significa que incluye tiquetes, hospedaje, transporte, alimentación, backline adicional, entre otros necesarios para el show. La duración del show será de una (1) hora</t>
  </si>
  <si>
    <t>Artista con una trayectoria de
menos 1 a 3 años</t>
  </si>
  <si>
    <t>Procesos de escuelas locales, cada una con intervenciones en vivo de 25 minutos en dos salidas por ganador</t>
  </si>
  <si>
    <t>Artista con una trayectoria de
menos 3 a 5 años</t>
  </si>
  <si>
    <t>Shows de baile de pareja o dúo de genero salsa, de artistas locales, cada una con intervenciones en vivo de 15 minutos en dos salidas por ganador</t>
  </si>
  <si>
    <t>Artista con una trayectoria de más
de 5 años</t>
  </si>
  <si>
    <t>Artista con reconocimiento y
trayectoria en el sector</t>
  </si>
  <si>
    <t>Sets en vivo de colecciones de salsa locales, de amplio reconocimiento en la escena, con intervenciones en vivo de 40 minutos por ganador.</t>
  </si>
  <si>
    <t>Artista mujer con reconocimiento a nivel distrital</t>
  </si>
  <si>
    <t>Set en vivo de DJ de salsa local de reconocida trayectoria en el sector.</t>
  </si>
  <si>
    <t>Artistas con una trayectoria de 1 a
5 años</t>
  </si>
  <si>
    <t>Cantante solista, con repertorio inédito.</t>
  </si>
  <si>
    <t>Set de melómano en vivo</t>
  </si>
  <si>
    <t>Jurados terna Música Salsa</t>
  </si>
  <si>
    <t>6. FESTIVAL DE CARRANGA  - Duración: 1 Dia ( 10 hrs) 1000 Personas</t>
  </si>
  <si>
    <t>Artista o agrupación musical</t>
  </si>
  <si>
    <t>Artistas con una trayectoria de menos de 1 año</t>
  </si>
  <si>
    <t>Artistas con una trayectoria de 1 a 5 años</t>
  </si>
  <si>
    <t>Artista con una trayectoria de mas de 5 años</t>
  </si>
  <si>
    <t>Artistas o agrupaciones de Danza mediano formato</t>
  </si>
  <si>
    <t>Agrupacion de Danza mediano formato hasta 6 integrantes</t>
  </si>
  <si>
    <t>Artistas o agrupaciones de Danza gran formato</t>
  </si>
  <si>
    <t>Agrupacion de Danza gran formato 7 integrantes o más</t>
  </si>
  <si>
    <t>Profesional en algún área de las humanidades que demuestre mínimo cuatro (4) años de experiencia de trabajo en gestión cultural a través de la formulación, gestión o evaluación de proyectos relacionados con la temática del concurso a evaluar.
Campo de experiencia: Creación, investigación, circulación, formación en artes, o ejecución de proyectos con enfoque diferencial o poblacional.
El jurado debe tener experiencia o trayectoria enfocada en una o varias de las siguientes áreas: Música, Danza, Teatro, Artes Plásticas y Visuales.</t>
  </si>
  <si>
    <t>Artista invitado</t>
  </si>
  <si>
    <t>7. FESTIVAL DE FESTIVALES, CUMPLEAÑOS DE KENNEDY   - Duración: 1 Dia ( 10 hrs) 1000 Personas</t>
  </si>
  <si>
    <t>Estimulos para artistas locales</t>
  </si>
  <si>
    <t>Artistas locales de Danza</t>
  </si>
  <si>
    <t>Artistas locales de Circo</t>
  </si>
  <si>
    <t>Artistas locales de Teatro</t>
  </si>
  <si>
    <t>Artistas musicales emergentes</t>
  </si>
  <si>
    <t>Artistas musicales larga trayectoria</t>
  </si>
  <si>
    <t xml:space="preserve">3 jurados </t>
  </si>
  <si>
    <t xml:space="preserve">Jurados </t>
  </si>
  <si>
    <t xml:space="preserve">Alquiler Carpa para sonido </t>
  </si>
  <si>
    <t>Carpa para sonido logístico de 4m de largo*4m de ancho, con 4 laterales, 1 puerta, 1 rack para vestuario, 2 mesas plásticas, 1 punto de corriente con multitona, 1 sobrepiso de caucho o goma para el área de la carpa, 10 sillas plásticas.  Todos los elementos deben estar en óptimas condiciones de limpieza y estado.  Incluye transporte, montaje y desmontaje.  Incluye iluminación para la carpa</t>
  </si>
  <si>
    <t>Carpa para Mix House</t>
  </si>
  <si>
    <t>Carpa tipo kiosco de 4m x 4m.
Debe tener cuatro (4) laterales, uno (1) de ellos con puerta de acceso, anclaje o contrapeso.  Incluye transporte, montaje y desmontaje.</t>
  </si>
  <si>
    <t xml:space="preserve"> Alquiler Camerino</t>
  </si>
  <si>
    <t>Dimensiones: 4m (largo) x 4m (ancho)
Debe tener cuatro (4) laterales, una (1) puerta, un (1) sofá de tres (3) puestos, un (1) sofá de dos (2) puestos, dos (2) puff sencillos, un (1) espejo de cuerpo completo, un (1) rack de vestuario, una (1) mesa de centro, una (1) mesa auxiliar, una (1) lampara, un (1) punto de corriente con multitoma, 1 rack para vestuario un (1) sobrepiso de caucho o goma para toda el área (16m2), todo esto en óptimas condiciones de aseo. 
La carpa debe tener anclaje o contrapeso.  
Incluye transporte, montaje y desmontaje</t>
  </si>
  <si>
    <t>Alquiler Camerino artista invitado</t>
  </si>
  <si>
    <t>Dimensiones: 4m (largo) x 4m (ancho)
Debe tener cuatro (4) laterales, una (1) puerta, un (1) sofá de tres (3) puestos, un (1) sofá de dos (2) puestos, dos (2) puff sencillos, un (1) espejo de cuerpo completo, un (1) rack de vestuario, una (1) mesa de centro, una (1) mesa auxiliar, una (1) lampara, un (1) punto de corriente con multitoma, 1 rack para vestuario un (1) sobrepiso de caucho o goma para toda el área (16m2), todo esto en óptimas condiciones de aseo. 
La carpa debe tener anclaje o contrapeso.  
Incluye transporte, montaje y desmontaje.</t>
  </si>
  <si>
    <t xml:space="preserve">Alquiler Carpa tarima principal </t>
  </si>
  <si>
    <t xml:space="preserve">Alquiler Tarima Principal </t>
  </si>
  <si>
    <t>Alquiler Carpa para bodega</t>
  </si>
  <si>
    <t>Carpa tipo kiosco de 2m x 2m, con 4 laterales, puerta de acceso, anclaje o contrapeso, debe incluir transporte, montaje y desmontaje.</t>
  </si>
  <si>
    <t>Alquiler Carpa para refrigerios</t>
  </si>
  <si>
    <t>Dimensiones: 4m (largo) x 4m (ancho)
Debe tener cuatro (4) laterales, una (1) puerta, 4 mesas plásticas y 4 sillas plásticas blancas, sin brazos, un punto con multitoma, sobrepiso de caucho o goma para toda el área (16m2), todos los elementos en óptimas condiciones de aseo. 
La carpa debe tener anclaje o contrapeso.  Incluye transporte, montaje y desmontaje.</t>
  </si>
  <si>
    <t xml:space="preserve">Alquiler Sistema de sonido </t>
  </si>
  <si>
    <t>Sonido profesional que incluye:
Public Address (PA): (10.000w RMS mínimo) Sistema line array estéreo colgado y elevado en estructura truss, dos (2) ó más subwoofers de doble bocina.
Monitor: 3000
 w RMS mínimo, con dos (2) cabinas de piso.
Mesa de mezcla: Consola de 16 canales.
Micrófonos: Diez (10) micrófonos inalámbricos profesionales.
Personal mínimo: un (1) ingeniero de mezcla, un roadie, un (1) ingeniero eléctrico.
-Disponibilidad 2 horas antes de cada evento.
-Incluye transporte, montaje y desmontaje.</t>
  </si>
  <si>
    <t xml:space="preserve">Alquiler Sistema de iluminación </t>
  </si>
  <si>
    <t>Un sistema de sonido profesional, que incluye: par 64 LED: 16 unidades. 
Cabezas móviles beam led color: 14 unidades
Maquina de humo: una (1) máquina de humo convencional.
Controlador: Consola DMX (Digital Multiplex). Incluye transporte, montaje, operación y desmontaje.</t>
  </si>
  <si>
    <t xml:space="preserve"> Alquiler Planta eléctrica </t>
  </si>
  <si>
    <t>Alquiler Baños portátiles públicos de uso masivo</t>
  </si>
  <si>
    <t xml:space="preserve">3 baños públicos para zona de producción. 5 baños para público zona general de los cuales mínimo 1 debe estar acondicionado para personas con discapacidad. Los baños deben estar identificados para uso de hombres y para uso de mujeres y para persona con discapacidad. Incluye transporte, montaje y desmontaje.  Serán utilizados para presentaciones en espacio abierto. </t>
  </si>
  <si>
    <t xml:space="preserve">Alquiler Sillas </t>
  </si>
  <si>
    <t>Sillas plásticas, blancas, sin brazos, ( 400 unidades  por evento)</t>
  </si>
  <si>
    <t xml:space="preserve"> Plan de contingencia </t>
  </si>
  <si>
    <t>Servicio de Logística Certificada</t>
  </si>
  <si>
    <t>COSTOS TOTALES DEL PROYECTO</t>
  </si>
  <si>
    <t>Artista invitado Distrital con experiencia de 3 o más años.</t>
  </si>
  <si>
    <t>Ambulancia: 1 ambulancia basica con tripulación por un periodo de 6 horas.
Tripulación: 1 conductor con curso de primeros auxilios, 1 auxiliar de enfermería con curso de soporte vital básicos y avanzado, 1 médico 
Vehículo: Vehículo con adecuaciones para el fácil manejo de los pacientes y fácil desplazamiento de los tripulantes, pisos en aluminio, sistema de energía con corazas auto extinguibles y protegidas contra la humedad, aire acondicionado, extractor de olores, compartimientos de carga para trauma, sillas de ruedas portátiles, aspirador eléctrico, respirador manual pediátrico y adulto, equipo cirugía, equipo de parto, equipo paramédico especializado alta mente calificado para atención de urgencias, equipo de soporte básico para primeros auxilios y monitor multiparámetros. * Debe disponer de ambulancias de relevo, para cada ambulancia que sea utilizada. En ningún Momento se puede estar sin ambulancias disponibles. * Se realizará verificación de la funcionalidad del parqueo, entrada y salida.</t>
  </si>
  <si>
    <t>mec</t>
  </si>
  <si>
    <t>Tarima de 6m (ancho) x 6m (largo) x 2m (alto), debe tener 1 escalera con barandales, faldón negro.  Incluye transporte, montaje y desmontaje.</t>
  </si>
  <si>
    <t>Pantalla de 4 m (ancho) x 3 m (alto),
colgada y elevada en estructura entre 1 a 3 metros del suelo, debe contar con equipos para reproducción de video, de animaciones e imágenes, debe contar con un operario del sistema y/o equipo y debe incluir transporte, montaje, operación y desmontaje.</t>
  </si>
  <si>
    <t>Pantalla de 2 m (ancho) x 3 m (alto).
Colgada y elevada en estructura como fondo de tarima. Debe contar con equipos para reproducción de video, de animaciones e imágenes, debe incluir transporte, montaje, operación y desmontaje.</t>
  </si>
  <si>
    <t xml:space="preserve">Pantalla de 2 m (ancho) x 3m (alto).Colgada y elevada en estructura como fondo de tarima. Debe contar con equipos para reproducción de video, de animaciones e imágenes, debe incluir transporte, montaje, operación y desmontaje. </t>
  </si>
  <si>
    <t>Carpa tarima  (Alquiler)</t>
  </si>
  <si>
    <t xml:space="preserve">Tarima modular de 1,5 mts de alto, al menos 6mts de profundidad y 6mts de ancho
Escenario con caja, cerramiento negro del escenario; aforado con telón de fondo y telones laterales. Incluye transporte, montaje y desmontaje.
</t>
  </si>
  <si>
    <t>Carpa  a 2 aguas, montada en estructura Truss, de 6m ancho x 6m largo, 2 laterales, con anclaje y contrapeso. Debe contar con telas indifugas blackout negras para bloquear el 100% del fondo. Debe incluir transporte, montaje y desmontaje.</t>
  </si>
  <si>
    <t xml:space="preserve">Horas </t>
  </si>
  <si>
    <t xml:space="preserve">Refrigerio navideño </t>
  </si>
  <si>
    <t>Natilla, dulce de mora, buñuelo y jugo en caja.  300 Unidades por día.</t>
  </si>
  <si>
    <t xml:space="preserve">Animador </t>
  </si>
  <si>
    <t>Personas</t>
  </si>
  <si>
    <t>Premiación</t>
  </si>
  <si>
    <t>Bicicletas de montaña Unisex. 2 Por novena</t>
  </si>
  <si>
    <t>Carpa a 2 aguas, montada en estructura, de 4m ancho x 4m largo, 2 laterales, con anclaje y contrapeso. Debe contar con telas indifugas blackout negras para bloquear el 100% del fondo.</t>
  </si>
  <si>
    <t>Carpa tipo hangar a 2 aguas, montada en estructura Truss, de 12m ancho x 9m largo, 2 laterales, con anclaje y contrapeso. Debe contar con telas indifugas blackout negras para bloquear el 100% del fondo. Debe incluir transporte, montaje y desmontaje.</t>
  </si>
  <si>
    <t>Gorros navideños</t>
  </si>
  <si>
    <t xml:space="preserve">Gorros navideños en algodón para niños. </t>
  </si>
  <si>
    <t>Personaje. Papá Noel PARA ENTREGA DE PREMICIÓN</t>
  </si>
  <si>
    <t>Alquiler de espacio para el evento con capacidad para 300  personas.* Valor tomado del manual de aprovechamiento IDRD</t>
  </si>
  <si>
    <t xml:space="preserve">Espacio y adecuacion  para la realización de evento </t>
  </si>
  <si>
    <t>TOTAL COSTOS</t>
  </si>
  <si>
    <t>PRESUPUESTO OFICIAL COMPONENTE 1</t>
  </si>
  <si>
    <t>Componente 1</t>
  </si>
  <si>
    <t>Festivales culturales</t>
  </si>
  <si>
    <t>Componente 2</t>
  </si>
  <si>
    <t>Dotacion</t>
  </si>
  <si>
    <t xml:space="preserve">Total proyecto </t>
  </si>
  <si>
    <t>Artista o artistas invitados</t>
  </si>
  <si>
    <t>COTIZACION ASERCA</t>
  </si>
  <si>
    <t>COTIZACION FUNINDER</t>
  </si>
  <si>
    <t>COTIZACION FUNVIVIR</t>
  </si>
  <si>
    <t>SUMA DE LOS VALORES TOTALES</t>
  </si>
  <si>
    <t xml:space="preserve">Categoría A-Emergente o corta trayectoria: Experiencia de 1 año demostrable de puesta en escena, con material audiovisual mp4 o 4k en vivo sin edición con tres canciones, no covers, broshure, rider técnico, contrarider, derechos de autor y códigos de recaudo audiovisual  </t>
  </si>
  <si>
    <t>TEMPORADA NAVIDEÑA   - Duración: 8 Dias ( 10 hrs) 1000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</si>
</sst>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0_-;\-&quot;$&quot;* #,##0_-;_-&quot;$&quot;* &quot;-&quot;??_-;_-@_-"/>
    <numFmt numFmtId="166" formatCode="_-* #,##0_-;\-* #,##0_-;_-* &quot;-&quot;??_-;_-@_-"/>
    <numFmt numFmtId="167" formatCode="_-&quot;$&quot;\ * #,##0_-;\-&quot;$&quot;\ * #,##0_-;_-&quot;$&quot;\ * &quot;-&quot;??_-;_-@_-"/>
  </numFmts>
  <fonts count="23" x14ac:knownFonts="1">
    <font>
      <sz val="11"/>
      <color theme="1"/>
      <name val="Calibri"/>
      <family val="2"/>
      <scheme val="minor"/>
    </font>
    <font>
      <sz val="11"/>
      <color theme="1"/>
      <name val="Calibri"/>
      <family val="2"/>
      <scheme val="minor"/>
    </font>
    <font>
      <b/>
      <sz val="10"/>
      <name val="Arial"/>
      <family val="2"/>
    </font>
    <font>
      <b/>
      <sz val="10"/>
      <color rgb="FF000000"/>
      <name val="Times New Roman"/>
      <family val="1"/>
    </font>
    <font>
      <b/>
      <sz val="10"/>
      <color theme="1"/>
      <name val="Times New Roman"/>
      <family val="1"/>
    </font>
    <font>
      <b/>
      <sz val="10"/>
      <color theme="1"/>
      <name val="Arial Narrow"/>
      <family val="2"/>
    </font>
    <font>
      <b/>
      <sz val="10"/>
      <name val="Arial Narrow"/>
      <family val="2"/>
    </font>
    <font>
      <b/>
      <sz val="10"/>
      <color rgb="FF000000"/>
      <name val="Arial Narrow"/>
      <family val="2"/>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sz val="10"/>
      <color rgb="FF000000"/>
      <name val="Calibri"/>
      <family val="2"/>
      <scheme val="minor"/>
    </font>
    <font>
      <sz val="10"/>
      <color theme="1"/>
      <name val="Calibri"/>
      <family val="2"/>
      <scheme val="minor"/>
    </font>
    <font>
      <vertAlign val="superscript"/>
      <sz val="11"/>
      <color theme="1"/>
      <name val="Calibri"/>
      <family val="2"/>
      <scheme val="minor"/>
    </font>
    <font>
      <sz val="11"/>
      <color rgb="FF000000"/>
      <name val="Arial"/>
      <family val="2"/>
    </font>
    <font>
      <sz val="10"/>
      <color theme="1"/>
      <name val="Arial"/>
      <family val="2"/>
    </font>
    <font>
      <b/>
      <sz val="14"/>
      <color theme="1"/>
      <name val="Calibri"/>
      <family val="2"/>
      <scheme val="minor"/>
    </font>
    <font>
      <sz val="14"/>
      <color theme="1"/>
      <name val="Calibri"/>
      <family val="2"/>
      <scheme val="minor"/>
    </font>
    <font>
      <sz val="11"/>
      <color rgb="FFFF0000"/>
      <name val="Calibri"/>
      <family val="2"/>
      <scheme val="minor"/>
    </font>
    <font>
      <b/>
      <sz val="11"/>
      <color theme="3"/>
      <name val="Calibri"/>
      <family val="2"/>
      <scheme val="minor"/>
    </font>
    <font>
      <sz val="11"/>
      <color theme="3"/>
      <name val="Calibri"/>
      <family val="2"/>
      <scheme val="minor"/>
    </font>
    <font>
      <b/>
      <sz val="11"/>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9" tint="0.79998168889431442"/>
        <bgColor rgb="FFC1F0C8"/>
      </patternFill>
    </fill>
    <fill>
      <patternFill patternType="solid">
        <fgColor theme="8" tint="0.79998168889431442"/>
        <bgColor indexed="64"/>
      </patternFill>
    </fill>
    <fill>
      <patternFill patternType="solid">
        <fgColor rgb="FF92D050"/>
        <bgColor indexed="64"/>
      </patternFill>
    </fill>
    <fill>
      <patternFill patternType="solid">
        <fgColor rgb="FFCC66FF"/>
        <bgColor indexed="64"/>
      </patternFill>
    </fill>
    <fill>
      <patternFill patternType="solid">
        <fgColor rgb="FF91C46E"/>
        <bgColor indexed="64"/>
      </patternFill>
    </fill>
    <fill>
      <patternFill patternType="solid">
        <fgColor theme="9"/>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3D8FA"/>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00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44" fontId="1" fillId="0" borderId="0" applyFont="0" applyFill="0" applyBorder="0" applyAlignment="0" applyProtection="0"/>
  </cellStyleXfs>
  <cellXfs count="145">
    <xf numFmtId="0" fontId="0" fillId="0" borderId="0" xfId="0"/>
    <xf numFmtId="0" fontId="7" fillId="4" borderId="1" xfId="0" applyFont="1" applyFill="1" applyBorder="1" applyAlignment="1">
      <alignment horizontal="center" vertical="center" wrapText="1"/>
    </xf>
    <xf numFmtId="1" fontId="7" fillId="4" borderId="1" xfId="0" applyNumberFormat="1" applyFont="1" applyFill="1" applyBorder="1" applyAlignment="1">
      <alignment horizontal="center" vertical="center" wrapText="1"/>
    </xf>
    <xf numFmtId="165" fontId="7" fillId="4" borderId="1" xfId="0" applyNumberFormat="1" applyFont="1" applyFill="1" applyBorder="1" applyAlignment="1">
      <alignment horizontal="center" vertical="center" wrapText="1"/>
    </xf>
    <xf numFmtId="0" fontId="9" fillId="0" borderId="1" xfId="0" applyFont="1" applyBorder="1" applyAlignment="1">
      <alignment vertical="center" wrapText="1"/>
    </xf>
    <xf numFmtId="165" fontId="9" fillId="0" borderId="1" xfId="0" applyNumberFormat="1" applyFont="1" applyBorder="1" applyAlignment="1">
      <alignment vertical="center" wrapText="1"/>
    </xf>
    <xf numFmtId="0" fontId="10" fillId="0" borderId="1" xfId="0" applyFont="1" applyBorder="1" applyAlignment="1">
      <alignment horizontal="left" vertical="top" wrapText="1"/>
    </xf>
    <xf numFmtId="0" fontId="10" fillId="0" borderId="1" xfId="0" applyFont="1" applyBorder="1" applyAlignment="1">
      <alignment horizontal="center" vertical="center"/>
    </xf>
    <xf numFmtId="1" fontId="9"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vertical="center"/>
    </xf>
    <xf numFmtId="0" fontId="9" fillId="2" borderId="1" xfId="0" applyFont="1" applyFill="1" applyBorder="1" applyAlignment="1">
      <alignment vertical="center" wrapText="1"/>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12"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vertical="center" wrapText="1"/>
    </xf>
    <xf numFmtId="0" fontId="13" fillId="0" borderId="1" xfId="0" applyFont="1" applyBorder="1" applyAlignment="1">
      <alignment vertical="center" wrapText="1"/>
    </xf>
    <xf numFmtId="165" fontId="9" fillId="0" borderId="1" xfId="0" applyNumberFormat="1" applyFont="1" applyBorder="1" applyAlignment="1">
      <alignment horizontal="center" vertical="center" wrapText="1"/>
    </xf>
    <xf numFmtId="0" fontId="0" fillId="0" borderId="1" xfId="0" applyBorder="1" applyAlignment="1">
      <alignment horizontal="left" vertical="center" wrapText="1"/>
    </xf>
    <xf numFmtId="0" fontId="9" fillId="0" borderId="1" xfId="0" applyFont="1" applyBorder="1" applyAlignment="1">
      <alignment vertical="top" wrapText="1"/>
    </xf>
    <xf numFmtId="0" fontId="0" fillId="0" borderId="1" xfId="0" applyBorder="1" applyAlignment="1">
      <alignment vertical="top" wrapText="1"/>
    </xf>
    <xf numFmtId="0" fontId="0" fillId="0" borderId="1" xfId="0"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Border="1" applyAlignment="1">
      <alignment horizontal="left" vertical="center" wrapText="1"/>
    </xf>
    <xf numFmtId="165" fontId="8" fillId="6"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165" fontId="12" fillId="0" borderId="1" xfId="1" applyNumberFormat="1" applyFont="1" applyFill="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xf>
    <xf numFmtId="0" fontId="16" fillId="0" borderId="1" xfId="0" applyFont="1" applyBorder="1" applyAlignment="1">
      <alignment vertical="center"/>
    </xf>
    <xf numFmtId="0" fontId="0" fillId="0" borderId="1" xfId="0" applyBorder="1"/>
    <xf numFmtId="3" fontId="9" fillId="0" borderId="1" xfId="0" applyNumberFormat="1" applyFont="1" applyBorder="1" applyAlignment="1">
      <alignment horizontal="center" vertical="center" wrapText="1"/>
    </xf>
    <xf numFmtId="3" fontId="0" fillId="0" borderId="1" xfId="0" applyNumberFormat="1" applyBorder="1" applyAlignment="1">
      <alignment horizontal="center" vertical="center"/>
    </xf>
    <xf numFmtId="164" fontId="9" fillId="0" borderId="1" xfId="0" applyNumberFormat="1" applyFont="1" applyBorder="1" applyAlignment="1">
      <alignment horizontal="center" vertical="center" wrapText="1"/>
    </xf>
    <xf numFmtId="165" fontId="18" fillId="8" borderId="1" xfId="0" applyNumberFormat="1" applyFont="1" applyFill="1" applyBorder="1"/>
    <xf numFmtId="0" fontId="0" fillId="0" borderId="0" xfId="0" applyAlignment="1">
      <alignment horizontal="center" vertical="center"/>
    </xf>
    <xf numFmtId="165" fontId="0" fillId="0" borderId="0" xfId="0" applyNumberFormat="1"/>
    <xf numFmtId="0" fontId="0" fillId="0" borderId="0" xfId="0" applyAlignment="1">
      <alignment vertical="center"/>
    </xf>
    <xf numFmtId="0" fontId="0" fillId="0" borderId="1" xfId="0"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167" fontId="0" fillId="0" borderId="0" xfId="2" applyNumberFormat="1" applyFont="1"/>
    <xf numFmtId="0" fontId="10" fillId="0" borderId="1" xfId="0" applyFont="1" applyBorder="1" applyAlignment="1">
      <alignment vertical="center" wrapText="1"/>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2"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165" fontId="12" fillId="2" borderId="1" xfId="2" applyNumberFormat="1" applyFont="1" applyFill="1" applyBorder="1" applyAlignment="1">
      <alignment horizontal="center" vertical="center" wrapText="1"/>
    </xf>
    <xf numFmtId="165" fontId="8" fillId="5" borderId="1" xfId="0" applyNumberFormat="1" applyFont="1" applyFill="1" applyBorder="1" applyAlignment="1">
      <alignment vertical="center" wrapText="1"/>
    </xf>
    <xf numFmtId="0" fontId="10" fillId="0" borderId="1" xfId="0" applyFont="1" applyBorder="1" applyAlignment="1">
      <alignment horizontal="left" vertical="center" wrapText="1"/>
    </xf>
    <xf numFmtId="165" fontId="8" fillId="6" borderId="1" xfId="3" applyNumberFormat="1" applyFont="1" applyFill="1" applyBorder="1" applyAlignment="1">
      <alignment horizontal="center" vertical="center" wrapText="1"/>
    </xf>
    <xf numFmtId="165" fontId="8" fillId="6" borderId="1" xfId="2" applyNumberFormat="1" applyFont="1" applyFill="1" applyBorder="1" applyAlignment="1">
      <alignment horizontal="center" vertical="center" wrapText="1"/>
    </xf>
    <xf numFmtId="165" fontId="9" fillId="2" borderId="1" xfId="0" applyNumberFormat="1" applyFont="1" applyFill="1" applyBorder="1" applyAlignment="1">
      <alignment horizontal="center" vertical="center" wrapText="1"/>
    </xf>
    <xf numFmtId="165" fontId="12" fillId="0" borderId="1" xfId="2" applyNumberFormat="1" applyFont="1" applyFill="1" applyBorder="1" applyAlignment="1">
      <alignment horizontal="center" vertical="center" wrapText="1"/>
    </xf>
    <xf numFmtId="0" fontId="0" fillId="7" borderId="1" xfId="0" applyFill="1" applyBorder="1" applyAlignment="1">
      <alignment horizontal="center" vertical="center"/>
    </xf>
    <xf numFmtId="165" fontId="8" fillId="7" borderId="1" xfId="0" applyNumberFormat="1" applyFont="1" applyFill="1" applyBorder="1" applyAlignment="1">
      <alignment vertical="center" wrapText="1"/>
    </xf>
    <xf numFmtId="166" fontId="9" fillId="0" borderId="1" xfId="1" applyNumberFormat="1" applyFont="1" applyBorder="1" applyAlignment="1">
      <alignment horizontal="center" vertical="center" wrapText="1"/>
    </xf>
    <xf numFmtId="165" fontId="12" fillId="0" borderId="1" xfId="0"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165" fontId="0" fillId="0" borderId="1" xfId="0" applyNumberFormat="1" applyBorder="1" applyAlignment="1">
      <alignment horizontal="center" vertical="center" wrapText="1"/>
    </xf>
    <xf numFmtId="165" fontId="10" fillId="0" borderId="1" xfId="0" applyNumberFormat="1" applyFont="1" applyBorder="1" applyAlignment="1">
      <alignment horizontal="center" vertical="center" wrapText="1"/>
    </xf>
    <xf numFmtId="0" fontId="0" fillId="8" borderId="1" xfId="0" applyFill="1" applyBorder="1" applyAlignment="1">
      <alignment horizontal="center" vertical="center"/>
    </xf>
    <xf numFmtId="165" fontId="8" fillId="8" borderId="1" xfId="0" applyNumberFormat="1" applyFont="1" applyFill="1" applyBorder="1" applyAlignment="1">
      <alignment vertical="center" wrapText="1"/>
    </xf>
    <xf numFmtId="164" fontId="8" fillId="6" borderId="1"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165" fontId="21" fillId="0" borderId="1" xfId="0" applyNumberFormat="1" applyFont="1" applyBorder="1" applyAlignment="1">
      <alignment horizontal="center" vertical="center" wrapText="1"/>
    </xf>
    <xf numFmtId="165" fontId="20" fillId="6" borderId="1" xfId="0" applyNumberFormat="1" applyFont="1" applyFill="1" applyBorder="1" applyAlignment="1">
      <alignment horizontal="center" vertical="center" wrapText="1"/>
    </xf>
    <xf numFmtId="0" fontId="21" fillId="0" borderId="1" xfId="0" applyFont="1" applyBorder="1" applyAlignment="1">
      <alignment horizontal="center" vertical="center" wrapText="1"/>
    </xf>
    <xf numFmtId="164" fontId="0" fillId="0" borderId="1" xfId="0" applyNumberFormat="1" applyBorder="1" applyAlignment="1">
      <alignment horizontal="center" vertical="center" wrapText="1"/>
    </xf>
    <xf numFmtId="167" fontId="0" fillId="0" borderId="1" xfId="2" applyNumberFormat="1" applyFont="1" applyBorder="1"/>
    <xf numFmtId="167" fontId="0" fillId="9" borderId="1" xfId="2" applyNumberFormat="1" applyFont="1" applyFill="1" applyBorder="1" applyAlignment="1">
      <alignment vertical="center"/>
    </xf>
    <xf numFmtId="0" fontId="9" fillId="11" borderId="1" xfId="0" applyFont="1" applyFill="1" applyBorder="1" applyAlignment="1">
      <alignment horizontal="center" vertical="center" wrapText="1"/>
    </xf>
    <xf numFmtId="167" fontId="0" fillId="0" borderId="0" xfId="2" applyNumberFormat="1" applyFont="1" applyAlignment="1">
      <alignment vertical="center"/>
    </xf>
    <xf numFmtId="167" fontId="0" fillId="0" borderId="0" xfId="2" applyNumberFormat="1" applyFont="1" applyFill="1" applyAlignment="1">
      <alignment vertical="center"/>
    </xf>
    <xf numFmtId="167" fontId="0" fillId="0" borderId="0" xfId="2" applyNumberFormat="1" applyFont="1" applyAlignment="1">
      <alignment horizontal="center" vertical="center"/>
    </xf>
    <xf numFmtId="167" fontId="22" fillId="0" borderId="0" xfId="2" applyNumberFormat="1" applyFont="1" applyAlignment="1">
      <alignment vertical="center" wrapText="1"/>
    </xf>
    <xf numFmtId="167" fontId="22" fillId="0" borderId="0" xfId="2" applyNumberFormat="1" applyFont="1" applyAlignment="1">
      <alignment vertical="center"/>
    </xf>
    <xf numFmtId="167" fontId="0" fillId="15" borderId="0" xfId="2" applyNumberFormat="1" applyFont="1" applyFill="1" applyAlignment="1">
      <alignment vertical="center"/>
    </xf>
    <xf numFmtId="167" fontId="0" fillId="12" borderId="0" xfId="2" applyNumberFormat="1" applyFont="1" applyFill="1" applyAlignment="1">
      <alignment vertical="center"/>
    </xf>
    <xf numFmtId="167" fontId="0" fillId="13" borderId="0" xfId="2" applyNumberFormat="1" applyFont="1" applyFill="1" applyAlignment="1">
      <alignment vertical="center"/>
    </xf>
    <xf numFmtId="167" fontId="0" fillId="14" borderId="0" xfId="2" applyNumberFormat="1" applyFont="1" applyFill="1" applyAlignment="1">
      <alignment vertical="center"/>
    </xf>
    <xf numFmtId="167" fontId="0" fillId="12" borderId="0" xfId="2" applyNumberFormat="1" applyFont="1" applyFill="1" applyAlignment="1">
      <alignment horizontal="center" vertical="center"/>
    </xf>
    <xf numFmtId="167" fontId="0" fillId="13" borderId="0" xfId="2" applyNumberFormat="1" applyFont="1" applyFill="1" applyAlignment="1">
      <alignment horizontal="center" vertical="center"/>
    </xf>
    <xf numFmtId="167" fontId="0" fillId="14" borderId="0" xfId="2" applyNumberFormat="1" applyFont="1" applyFill="1" applyAlignment="1">
      <alignment horizontal="center" vertical="center"/>
    </xf>
    <xf numFmtId="167" fontId="7" fillId="4" borderId="1" xfId="2" applyNumberFormat="1" applyFont="1" applyFill="1" applyBorder="1" applyAlignment="1">
      <alignment horizontal="center" vertical="center" wrapText="1"/>
    </xf>
    <xf numFmtId="167" fontId="8" fillId="5" borderId="1" xfId="2" applyNumberFormat="1" applyFont="1" applyFill="1" applyBorder="1" applyAlignment="1">
      <alignment vertical="center" wrapText="1"/>
    </xf>
    <xf numFmtId="167" fontId="0" fillId="0" borderId="1" xfId="2" applyNumberFormat="1" applyFont="1" applyBorder="1" applyAlignment="1">
      <alignment vertical="center"/>
    </xf>
    <xf numFmtId="167" fontId="8" fillId="0" borderId="1" xfId="2" applyNumberFormat="1" applyFont="1" applyBorder="1" applyAlignment="1">
      <alignment horizontal="center" vertical="center" wrapText="1"/>
    </xf>
    <xf numFmtId="167" fontId="9" fillId="0" borderId="1" xfId="2" applyNumberFormat="1" applyFont="1" applyBorder="1" applyAlignment="1">
      <alignment vertical="center" wrapText="1"/>
    </xf>
    <xf numFmtId="167" fontId="8" fillId="0" borderId="1" xfId="2" applyNumberFormat="1" applyFont="1" applyBorder="1" applyAlignment="1">
      <alignment vertical="center" wrapText="1"/>
    </xf>
    <xf numFmtId="167" fontId="8" fillId="7" borderId="1" xfId="2" applyNumberFormat="1" applyFont="1" applyFill="1" applyBorder="1" applyAlignment="1">
      <alignment vertical="center" wrapText="1"/>
    </xf>
    <xf numFmtId="167" fontId="8" fillId="8" borderId="1" xfId="2" applyNumberFormat="1" applyFont="1" applyFill="1" applyBorder="1" applyAlignment="1">
      <alignment vertical="center" wrapText="1"/>
    </xf>
    <xf numFmtId="167" fontId="8" fillId="6" borderId="1" xfId="2" applyNumberFormat="1" applyFont="1" applyFill="1" applyBorder="1" applyAlignment="1">
      <alignment horizontal="center" vertical="center" wrapText="1"/>
    </xf>
    <xf numFmtId="167" fontId="0" fillId="0" borderId="5" xfId="2" applyNumberFormat="1" applyFont="1" applyBorder="1" applyAlignment="1">
      <alignment horizontal="center" vertical="center"/>
    </xf>
    <xf numFmtId="167" fontId="0" fillId="12" borderId="0" xfId="2" applyNumberFormat="1" applyFont="1" applyFill="1" applyAlignment="1">
      <alignment horizontal="center" vertical="center"/>
    </xf>
    <xf numFmtId="167" fontId="0" fillId="0" borderId="0" xfId="2" applyNumberFormat="1" applyFont="1" applyAlignment="1">
      <alignment horizontal="center" vertical="center"/>
    </xf>
    <xf numFmtId="167" fontId="0" fillId="13" borderId="0" xfId="2" applyNumberFormat="1" applyFont="1" applyFill="1" applyAlignment="1">
      <alignment horizontal="center" vertical="center"/>
    </xf>
    <xf numFmtId="167" fontId="0" fillId="14" borderId="0" xfId="2" applyNumberFormat="1" applyFont="1" applyFill="1" applyAlignment="1">
      <alignment horizontal="center" vertical="center"/>
    </xf>
    <xf numFmtId="167" fontId="0" fillId="15" borderId="0" xfId="2" applyNumberFormat="1" applyFont="1" applyFill="1" applyAlignment="1">
      <alignment horizontal="center" vertical="center"/>
    </xf>
    <xf numFmtId="167" fontId="22" fillId="12" borderId="1" xfId="2" applyNumberFormat="1" applyFont="1" applyFill="1" applyBorder="1" applyAlignment="1">
      <alignment vertical="center"/>
    </xf>
    <xf numFmtId="167" fontId="22" fillId="13" borderId="1" xfId="2" applyNumberFormat="1" applyFont="1" applyFill="1" applyBorder="1" applyAlignment="1">
      <alignment vertical="center"/>
    </xf>
    <xf numFmtId="167" fontId="22" fillId="14" borderId="1" xfId="2" applyNumberFormat="1" applyFont="1" applyFill="1" applyBorder="1" applyAlignment="1">
      <alignment vertical="center"/>
    </xf>
    <xf numFmtId="167" fontId="22" fillId="14" borderId="2" xfId="2" applyNumberFormat="1" applyFont="1" applyFill="1" applyBorder="1" applyAlignment="1">
      <alignment vertical="center"/>
    </xf>
    <xf numFmtId="0" fontId="8" fillId="5"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 fillId="2" borderId="1" xfId="4" applyFont="1" applyFill="1" applyBorder="1" applyAlignment="1">
      <alignment horizontal="center" vertical="center" wrapText="1"/>
    </xf>
    <xf numFmtId="0" fontId="2" fillId="2" borderId="1" xfId="4" applyFont="1" applyFill="1" applyBorder="1" applyAlignment="1">
      <alignment horizontal="center" vertical="center"/>
    </xf>
    <xf numFmtId="0" fontId="3"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167" fontId="2" fillId="2" borderId="1" xfId="5" applyNumberFormat="1" applyFont="1" applyFill="1" applyBorder="1" applyAlignment="1">
      <alignment horizontal="center" vertical="center" wrapText="1"/>
    </xf>
    <xf numFmtId="0" fontId="5"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4" fontId="7" fillId="4" borderId="1"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167" fontId="0" fillId="0" borderId="2" xfId="2" applyNumberFormat="1" applyFont="1" applyBorder="1" applyAlignment="1">
      <alignment horizontal="center" vertical="center"/>
    </xf>
    <xf numFmtId="167" fontId="0" fillId="0" borderId="3" xfId="2" applyNumberFormat="1" applyFont="1" applyBorder="1" applyAlignment="1">
      <alignment horizontal="center" vertical="center"/>
    </xf>
    <xf numFmtId="167" fontId="0" fillId="0" borderId="4" xfId="2" applyNumberFormat="1" applyFont="1" applyBorder="1" applyAlignment="1">
      <alignment horizontal="center" vertical="center"/>
    </xf>
    <xf numFmtId="165" fontId="9"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9"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1" fillId="7" borderId="1" xfId="0" applyFont="1" applyFill="1" applyBorder="1" applyAlignment="1">
      <alignment horizontal="center" vertical="center" wrapText="1"/>
    </xf>
    <xf numFmtId="165"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12" fillId="0" borderId="1" xfId="0" applyFont="1" applyBorder="1" applyAlignment="1">
      <alignment horizontal="left" vertical="center" wrapText="1"/>
    </xf>
    <xf numFmtId="0" fontId="8" fillId="0" borderId="1" xfId="0" applyFont="1" applyBorder="1" applyAlignment="1">
      <alignment horizontal="right" vertical="center" wrapText="1"/>
    </xf>
    <xf numFmtId="0" fontId="11" fillId="10"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164" fontId="9" fillId="0" borderId="1" xfId="0" applyNumberFormat="1" applyFont="1" applyBorder="1" applyAlignment="1">
      <alignment horizontal="center" vertical="center" wrapText="1"/>
    </xf>
    <xf numFmtId="0" fontId="17" fillId="9" borderId="1" xfId="0" applyFont="1" applyFill="1" applyBorder="1" applyAlignment="1">
      <alignment horizontal="center" vertical="center"/>
    </xf>
    <xf numFmtId="0" fontId="17" fillId="0" borderId="1" xfId="0" applyFont="1" applyBorder="1" applyAlignment="1">
      <alignment horizontal="right"/>
    </xf>
    <xf numFmtId="0" fontId="0" fillId="0" borderId="1" xfId="0" applyBorder="1" applyAlignment="1">
      <alignment horizontal="center"/>
    </xf>
    <xf numFmtId="0" fontId="8" fillId="9" borderId="1" xfId="0" applyFont="1" applyFill="1" applyBorder="1" applyAlignment="1">
      <alignment horizontal="center" vertical="center" wrapText="1"/>
    </xf>
    <xf numFmtId="0" fontId="12" fillId="9" borderId="1" xfId="0" applyFont="1" applyFill="1" applyBorder="1" applyAlignment="1">
      <alignment horizontal="left" vertical="center" wrapText="1"/>
    </xf>
  </cellXfs>
  <cellStyles count="6">
    <cellStyle name="Millares" xfId="1" builtinId="3"/>
    <cellStyle name="Moneda" xfId="2" builtinId="4"/>
    <cellStyle name="Moneda [0]" xfId="3" builtinId="7"/>
    <cellStyle name="Moneda 10" xfId="5" xr:uid="{00000000-0005-0000-0000-000003000000}"/>
    <cellStyle name="Normal" xfId="0" builtinId="0"/>
    <cellStyle name="Normal 2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6</xdr:col>
      <xdr:colOff>0</xdr:colOff>
      <xdr:row>72</xdr:row>
      <xdr:rowOff>36515</xdr:rowOff>
    </xdr:from>
    <xdr:ext cx="266700" cy="41910"/>
    <xdr:sp macro="" textlink="">
      <xdr:nvSpPr>
        <xdr:cNvPr id="8" name="Shape 4">
          <a:extLst>
            <a:ext uri="{FF2B5EF4-FFF2-40B4-BE49-F238E27FC236}">
              <a16:creationId xmlns:a16="http://schemas.microsoft.com/office/drawing/2014/main" id="{79F916FF-43D9-4D61-8082-8C6FCBE3B189}"/>
            </a:ext>
          </a:extLst>
        </xdr:cNvPr>
        <xdr:cNvSpPr/>
      </xdr:nvSpPr>
      <xdr:spPr>
        <a:xfrm>
          <a:off x="10025063" y="62587190"/>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73</xdr:row>
      <xdr:rowOff>36515</xdr:rowOff>
    </xdr:from>
    <xdr:ext cx="266700" cy="41910"/>
    <xdr:sp macro="" textlink="">
      <xdr:nvSpPr>
        <xdr:cNvPr id="9" name="Shape 4">
          <a:extLst>
            <a:ext uri="{FF2B5EF4-FFF2-40B4-BE49-F238E27FC236}">
              <a16:creationId xmlns:a16="http://schemas.microsoft.com/office/drawing/2014/main" id="{9D8B060C-8F61-4B3F-A66C-A237F409F6AD}"/>
            </a:ext>
          </a:extLst>
        </xdr:cNvPr>
        <xdr:cNvSpPr/>
      </xdr:nvSpPr>
      <xdr:spPr>
        <a:xfrm>
          <a:off x="10025063" y="631682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102</xdr:row>
      <xdr:rowOff>36515</xdr:rowOff>
    </xdr:from>
    <xdr:ext cx="266700" cy="41910"/>
    <xdr:sp macro="" textlink="">
      <xdr:nvSpPr>
        <xdr:cNvPr id="10" name="Shape 4">
          <a:extLst>
            <a:ext uri="{FF2B5EF4-FFF2-40B4-BE49-F238E27FC236}">
              <a16:creationId xmlns:a16="http://schemas.microsoft.com/office/drawing/2014/main" id="{324E203B-0E5D-42D6-BFB0-CAF9C820A9F4}"/>
            </a:ext>
          </a:extLst>
        </xdr:cNvPr>
        <xdr:cNvSpPr/>
      </xdr:nvSpPr>
      <xdr:spPr>
        <a:xfrm>
          <a:off x="10025063" y="875522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103</xdr:row>
      <xdr:rowOff>36515</xdr:rowOff>
    </xdr:from>
    <xdr:ext cx="266700" cy="41910"/>
    <xdr:sp macro="" textlink="">
      <xdr:nvSpPr>
        <xdr:cNvPr id="11" name="Shape 4">
          <a:extLst>
            <a:ext uri="{FF2B5EF4-FFF2-40B4-BE49-F238E27FC236}">
              <a16:creationId xmlns:a16="http://schemas.microsoft.com/office/drawing/2014/main" id="{2850F6E9-8CE4-43DA-A3F4-74E81047BAAB}"/>
            </a:ext>
          </a:extLst>
        </xdr:cNvPr>
        <xdr:cNvSpPr/>
      </xdr:nvSpPr>
      <xdr:spPr>
        <a:xfrm>
          <a:off x="10025063" y="890762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104</xdr:row>
      <xdr:rowOff>36515</xdr:rowOff>
    </xdr:from>
    <xdr:ext cx="266700" cy="41910"/>
    <xdr:sp macro="" textlink="">
      <xdr:nvSpPr>
        <xdr:cNvPr id="12" name="Shape 4">
          <a:extLst>
            <a:ext uri="{FF2B5EF4-FFF2-40B4-BE49-F238E27FC236}">
              <a16:creationId xmlns:a16="http://schemas.microsoft.com/office/drawing/2014/main" id="{71ED66FD-5BAB-46FA-8857-153830FC4ECA}"/>
            </a:ext>
          </a:extLst>
        </xdr:cNvPr>
        <xdr:cNvSpPr/>
      </xdr:nvSpPr>
      <xdr:spPr>
        <a:xfrm>
          <a:off x="10025063" y="906192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105</xdr:row>
      <xdr:rowOff>36515</xdr:rowOff>
    </xdr:from>
    <xdr:ext cx="266700" cy="41910"/>
    <xdr:sp macro="" textlink="">
      <xdr:nvSpPr>
        <xdr:cNvPr id="13" name="Shape 4">
          <a:extLst>
            <a:ext uri="{FF2B5EF4-FFF2-40B4-BE49-F238E27FC236}">
              <a16:creationId xmlns:a16="http://schemas.microsoft.com/office/drawing/2014/main" id="{F3283232-63D2-4494-BCBD-7A6545F5E5C1}"/>
            </a:ext>
          </a:extLst>
        </xdr:cNvPr>
        <xdr:cNvSpPr/>
      </xdr:nvSpPr>
      <xdr:spPr>
        <a:xfrm>
          <a:off x="10025063" y="91409840"/>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113</xdr:row>
      <xdr:rowOff>36515</xdr:rowOff>
    </xdr:from>
    <xdr:ext cx="266700" cy="41910"/>
    <xdr:sp macro="" textlink="">
      <xdr:nvSpPr>
        <xdr:cNvPr id="14" name="Shape 4">
          <a:extLst>
            <a:ext uri="{FF2B5EF4-FFF2-40B4-BE49-F238E27FC236}">
              <a16:creationId xmlns:a16="http://schemas.microsoft.com/office/drawing/2014/main" id="{6D562FF6-B4E5-4F75-B4DD-7A0AE39AF8E5}"/>
            </a:ext>
          </a:extLst>
        </xdr:cNvPr>
        <xdr:cNvSpPr/>
      </xdr:nvSpPr>
      <xdr:spPr>
        <a:xfrm>
          <a:off x="10025063" y="983154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121</xdr:row>
      <xdr:rowOff>36515</xdr:rowOff>
    </xdr:from>
    <xdr:ext cx="266700" cy="41910"/>
    <xdr:sp macro="" textlink="">
      <xdr:nvSpPr>
        <xdr:cNvPr id="15" name="Shape 4">
          <a:extLst>
            <a:ext uri="{FF2B5EF4-FFF2-40B4-BE49-F238E27FC236}">
              <a16:creationId xmlns:a16="http://schemas.microsoft.com/office/drawing/2014/main" id="{7118B47D-7808-4D14-9797-6BF3B527EBE1}"/>
            </a:ext>
          </a:extLst>
        </xdr:cNvPr>
        <xdr:cNvSpPr/>
      </xdr:nvSpPr>
      <xdr:spPr>
        <a:xfrm>
          <a:off x="10025063" y="108912028"/>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164</xdr:row>
      <xdr:rowOff>36515</xdr:rowOff>
    </xdr:from>
    <xdr:ext cx="266700" cy="41910"/>
    <xdr:sp macro="" textlink="">
      <xdr:nvSpPr>
        <xdr:cNvPr id="16" name="Shape 4">
          <a:extLst>
            <a:ext uri="{FF2B5EF4-FFF2-40B4-BE49-F238E27FC236}">
              <a16:creationId xmlns:a16="http://schemas.microsoft.com/office/drawing/2014/main" id="{D7F3001B-BB89-4189-AE21-EC0B55A30691}"/>
            </a:ext>
          </a:extLst>
        </xdr:cNvPr>
        <xdr:cNvSpPr/>
      </xdr:nvSpPr>
      <xdr:spPr>
        <a:xfrm>
          <a:off x="10025063" y="133643690"/>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165</xdr:row>
      <xdr:rowOff>36515</xdr:rowOff>
    </xdr:from>
    <xdr:ext cx="266700" cy="41910"/>
    <xdr:sp macro="" textlink="">
      <xdr:nvSpPr>
        <xdr:cNvPr id="17" name="Shape 4">
          <a:extLst>
            <a:ext uri="{FF2B5EF4-FFF2-40B4-BE49-F238E27FC236}">
              <a16:creationId xmlns:a16="http://schemas.microsoft.com/office/drawing/2014/main" id="{0404D834-CEBD-4FED-8462-88D4C9F6AA03}"/>
            </a:ext>
          </a:extLst>
        </xdr:cNvPr>
        <xdr:cNvSpPr/>
      </xdr:nvSpPr>
      <xdr:spPr>
        <a:xfrm>
          <a:off x="10025063" y="1359392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252</xdr:row>
      <xdr:rowOff>36515</xdr:rowOff>
    </xdr:from>
    <xdr:ext cx="266700" cy="41910"/>
    <xdr:sp macro="" textlink="">
      <xdr:nvSpPr>
        <xdr:cNvPr id="18" name="Shape 4">
          <a:extLst>
            <a:ext uri="{FF2B5EF4-FFF2-40B4-BE49-F238E27FC236}">
              <a16:creationId xmlns:a16="http://schemas.microsoft.com/office/drawing/2014/main" id="{FC84D0A5-046E-400F-9EF5-F5C46689353B}"/>
            </a:ext>
          </a:extLst>
        </xdr:cNvPr>
        <xdr:cNvSpPr/>
      </xdr:nvSpPr>
      <xdr:spPr>
        <a:xfrm>
          <a:off x="10025063" y="205819378"/>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404</xdr:row>
      <xdr:rowOff>36515</xdr:rowOff>
    </xdr:from>
    <xdr:ext cx="266700" cy="41910"/>
    <xdr:sp macro="" textlink="">
      <xdr:nvSpPr>
        <xdr:cNvPr id="19" name="Shape 4">
          <a:extLst>
            <a:ext uri="{FF2B5EF4-FFF2-40B4-BE49-F238E27FC236}">
              <a16:creationId xmlns:a16="http://schemas.microsoft.com/office/drawing/2014/main" id="{B078DA1D-D705-4990-9E66-2B8BF24B0485}"/>
            </a:ext>
          </a:extLst>
        </xdr:cNvPr>
        <xdr:cNvSpPr/>
      </xdr:nvSpPr>
      <xdr:spPr>
        <a:xfrm>
          <a:off x="10025063" y="296983153"/>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704"/>
  <sheetViews>
    <sheetView tabSelected="1" topLeftCell="A193" zoomScale="60" zoomScaleNormal="60" workbookViewId="0">
      <selection activeCell="C198" sqref="C198"/>
    </sheetView>
  </sheetViews>
  <sheetFormatPr baseColWidth="10" defaultRowHeight="15" x14ac:dyDescent="0.25"/>
  <cols>
    <col min="1" max="1" width="6.85546875" style="39" bestFit="1" customWidth="1"/>
    <col min="2" max="2" width="25" style="41" customWidth="1"/>
    <col min="3" max="3" width="66.140625" customWidth="1"/>
    <col min="4" max="4" width="18.140625" style="39" customWidth="1"/>
    <col min="5" max="5" width="12.85546875" style="39" customWidth="1"/>
    <col min="6" max="6" width="11.42578125" style="39" customWidth="1"/>
    <col min="7" max="7" width="25" style="45" customWidth="1"/>
    <col min="8" max="8" width="33.140625" style="40" customWidth="1"/>
    <col min="9" max="9" width="18.42578125" style="78" customWidth="1"/>
    <col min="10" max="10" width="23.28515625" style="84" bestFit="1" customWidth="1"/>
    <col min="11" max="11" width="17.42578125" style="78" customWidth="1"/>
    <col min="12" max="12" width="22.28515625" style="85" bestFit="1" customWidth="1"/>
    <col min="13" max="13" width="15.28515625" style="78" customWidth="1"/>
    <col min="14" max="14" width="22.85546875" style="86" customWidth="1"/>
    <col min="15" max="15" width="26.85546875" style="78" customWidth="1"/>
    <col min="16" max="16" width="21" style="78" customWidth="1"/>
    <col min="17" max="17" width="19.140625" style="83" bestFit="1" customWidth="1"/>
    <col min="18" max="22" width="16" style="78" bestFit="1" customWidth="1"/>
  </cols>
  <sheetData>
    <row r="1" spans="1:22" x14ac:dyDescent="0.25">
      <c r="A1" s="112" t="s">
        <v>0</v>
      </c>
      <c r="B1" s="113"/>
      <c r="C1" s="113"/>
      <c r="D1" s="113"/>
      <c r="E1" s="113"/>
      <c r="F1" s="113"/>
      <c r="G1" s="113"/>
      <c r="H1" s="113"/>
    </row>
    <row r="2" spans="1:22" x14ac:dyDescent="0.25">
      <c r="A2" s="113"/>
      <c r="B2" s="113"/>
      <c r="C2" s="113"/>
      <c r="D2" s="113"/>
      <c r="E2" s="113"/>
      <c r="F2" s="113"/>
      <c r="G2" s="113"/>
      <c r="H2" s="113"/>
    </row>
    <row r="3" spans="1:22" x14ac:dyDescent="0.25">
      <c r="A3" s="113"/>
      <c r="B3" s="113"/>
      <c r="C3" s="113"/>
      <c r="D3" s="113"/>
      <c r="E3" s="113"/>
      <c r="F3" s="113"/>
      <c r="G3" s="113"/>
      <c r="H3" s="113"/>
    </row>
    <row r="4" spans="1:22" x14ac:dyDescent="0.25">
      <c r="A4" s="113"/>
      <c r="B4" s="113"/>
      <c r="C4" s="113"/>
      <c r="D4" s="113"/>
      <c r="E4" s="113"/>
      <c r="F4" s="113"/>
      <c r="G4" s="113"/>
      <c r="H4" s="113"/>
    </row>
    <row r="5" spans="1:22" x14ac:dyDescent="0.25">
      <c r="A5" s="114" t="s">
        <v>1</v>
      </c>
      <c r="B5" s="114"/>
      <c r="C5" s="114"/>
      <c r="D5" s="114"/>
      <c r="E5" s="114"/>
      <c r="F5" s="114"/>
      <c r="G5" s="114"/>
      <c r="H5" s="114"/>
    </row>
    <row r="6" spans="1:22" x14ac:dyDescent="0.25">
      <c r="A6" s="114"/>
      <c r="B6" s="114"/>
      <c r="C6" s="114"/>
      <c r="D6" s="114"/>
      <c r="E6" s="114"/>
      <c r="F6" s="114"/>
      <c r="G6" s="114"/>
      <c r="H6" s="114"/>
    </row>
    <row r="7" spans="1:22" x14ac:dyDescent="0.25">
      <c r="A7" s="114"/>
      <c r="B7" s="114"/>
      <c r="C7" s="114"/>
      <c r="D7" s="114"/>
      <c r="E7" s="114"/>
      <c r="F7" s="114"/>
      <c r="G7" s="114"/>
      <c r="H7" s="114"/>
    </row>
    <row r="8" spans="1:22" x14ac:dyDescent="0.25">
      <c r="A8" s="115" t="s">
        <v>421</v>
      </c>
      <c r="B8" s="115"/>
      <c r="C8" s="115"/>
      <c r="D8" s="116">
        <v>2620022556</v>
      </c>
      <c r="E8" s="116"/>
      <c r="F8" s="116"/>
      <c r="G8" s="116"/>
      <c r="H8" s="116"/>
    </row>
    <row r="9" spans="1:22" x14ac:dyDescent="0.25">
      <c r="A9" s="117" t="s">
        <v>2</v>
      </c>
      <c r="B9" s="117"/>
      <c r="C9" s="117"/>
      <c r="D9" s="117"/>
      <c r="E9" s="117"/>
      <c r="F9" s="117"/>
      <c r="G9" s="117"/>
      <c r="H9" s="117"/>
    </row>
    <row r="10" spans="1:22" x14ac:dyDescent="0.25">
      <c r="A10" s="117"/>
      <c r="B10" s="117"/>
      <c r="C10" s="117"/>
      <c r="D10" s="117"/>
      <c r="E10" s="117"/>
      <c r="F10" s="117"/>
      <c r="G10" s="117"/>
      <c r="H10" s="117"/>
    </row>
    <row r="11" spans="1:22" x14ac:dyDescent="0.25">
      <c r="A11" s="118" t="s">
        <v>3</v>
      </c>
      <c r="B11" s="118"/>
      <c r="C11" s="118"/>
      <c r="D11" s="118"/>
      <c r="E11" s="118"/>
      <c r="F11" s="119" t="s">
        <v>4</v>
      </c>
      <c r="G11" s="119"/>
      <c r="H11" s="119"/>
    </row>
    <row r="12" spans="1:22" ht="27" customHeight="1" x14ac:dyDescent="0.25">
      <c r="A12" s="1" t="s">
        <v>5</v>
      </c>
      <c r="B12" s="1" t="s">
        <v>6</v>
      </c>
      <c r="C12" s="1" t="s">
        <v>7</v>
      </c>
      <c r="D12" s="1" t="s">
        <v>8</v>
      </c>
      <c r="E12" s="1" t="s">
        <v>9</v>
      </c>
      <c r="F12" s="2" t="s">
        <v>10</v>
      </c>
      <c r="G12" s="90" t="s">
        <v>11</v>
      </c>
      <c r="H12" s="3" t="s">
        <v>12</v>
      </c>
      <c r="I12" s="105" t="s">
        <v>428</v>
      </c>
      <c r="J12" s="105"/>
      <c r="K12" s="106" t="s">
        <v>429</v>
      </c>
      <c r="L12" s="106"/>
      <c r="M12" s="107" t="s">
        <v>430</v>
      </c>
      <c r="N12" s="108"/>
      <c r="O12" s="81" t="s">
        <v>431</v>
      </c>
      <c r="P12" s="82" t="s">
        <v>4</v>
      </c>
    </row>
    <row r="13" spans="1:22" x14ac:dyDescent="0.25">
      <c r="A13" s="109" t="s">
        <v>13</v>
      </c>
      <c r="B13" s="109"/>
      <c r="C13" s="109"/>
      <c r="D13" s="109"/>
      <c r="E13" s="109"/>
      <c r="F13" s="109"/>
      <c r="G13" s="91"/>
      <c r="H13" s="53"/>
    </row>
    <row r="14" spans="1:22" ht="165" x14ac:dyDescent="0.25">
      <c r="A14" s="43">
        <v>1</v>
      </c>
      <c r="B14" s="44" t="s">
        <v>14</v>
      </c>
      <c r="C14" s="4" t="s">
        <v>15</v>
      </c>
      <c r="D14" s="43">
        <v>1</v>
      </c>
      <c r="E14" s="43">
        <v>8</v>
      </c>
      <c r="F14" s="43" t="s">
        <v>16</v>
      </c>
      <c r="G14" s="92">
        <v>9000000</v>
      </c>
      <c r="H14" s="5">
        <f>+G14*E14</f>
        <v>72000000</v>
      </c>
      <c r="I14" s="78">
        <v>8963254</v>
      </c>
      <c r="J14" s="84">
        <f>+I14*E14</f>
        <v>71706032</v>
      </c>
      <c r="K14" s="78">
        <v>9632140</v>
      </c>
      <c r="L14" s="85">
        <f>+K14*E14</f>
        <v>77057120</v>
      </c>
      <c r="M14" s="78">
        <v>8404606</v>
      </c>
      <c r="N14" s="86">
        <f>+M14*E14</f>
        <v>67236848</v>
      </c>
      <c r="O14" s="78">
        <f>+J14+L14+N14</f>
        <v>216000000</v>
      </c>
      <c r="P14" s="78">
        <f>+O14/3</f>
        <v>72000000</v>
      </c>
      <c r="Q14" s="83">
        <f>+P14-H14</f>
        <v>0</v>
      </c>
      <c r="R14" s="78">
        <f>+G14-I14</f>
        <v>36746</v>
      </c>
      <c r="S14" s="78">
        <f>+G14-K14</f>
        <v>-632140</v>
      </c>
      <c r="T14" s="78">
        <f>+G14-M14</f>
        <v>595394</v>
      </c>
      <c r="U14" s="78">
        <f>+R14+S14+T14</f>
        <v>0</v>
      </c>
      <c r="V14" s="78">
        <f>+M14+U14</f>
        <v>8404606</v>
      </c>
    </row>
    <row r="15" spans="1:22" ht="75" x14ac:dyDescent="0.25">
      <c r="A15" s="43">
        <v>2</v>
      </c>
      <c r="B15" s="44" t="s">
        <v>17</v>
      </c>
      <c r="C15" s="4" t="s">
        <v>18</v>
      </c>
      <c r="D15" s="43">
        <v>1</v>
      </c>
      <c r="E15" s="43">
        <v>8</v>
      </c>
      <c r="F15" s="43" t="s">
        <v>16</v>
      </c>
      <c r="G15" s="92">
        <v>3000000</v>
      </c>
      <c r="H15" s="5">
        <f t="shared" ref="H15:H16" si="0">+G15*E15</f>
        <v>24000000</v>
      </c>
      <c r="I15" s="80">
        <v>2369854</v>
      </c>
      <c r="J15" s="84">
        <f t="shared" ref="J15:J78" si="1">+I15*E15</f>
        <v>18958832</v>
      </c>
      <c r="K15" s="80">
        <v>2963258</v>
      </c>
      <c r="L15" s="85">
        <f t="shared" ref="L15:L78" si="2">+K15*E15</f>
        <v>23706064</v>
      </c>
      <c r="M15" s="80">
        <v>3666888</v>
      </c>
      <c r="N15" s="86">
        <f t="shared" ref="N15:N78" si="3">+M15*E15</f>
        <v>29335104</v>
      </c>
      <c r="O15" s="78">
        <f t="shared" ref="O15:O78" si="4">+J15+L15+N15</f>
        <v>72000000</v>
      </c>
      <c r="P15" s="78">
        <f t="shared" ref="P15:P78" si="5">+O15/3</f>
        <v>24000000</v>
      </c>
      <c r="Q15" s="83">
        <f t="shared" ref="Q15:Q78" si="6">+P15-H15</f>
        <v>0</v>
      </c>
      <c r="R15" s="78">
        <f t="shared" ref="R15:R78" si="7">+G15-I15</f>
        <v>630146</v>
      </c>
      <c r="S15" s="78">
        <f t="shared" ref="S15:S78" si="8">+G15-K15</f>
        <v>36742</v>
      </c>
      <c r="T15" s="78">
        <f t="shared" ref="T15:T78" si="9">+G15-M15</f>
        <v>-666888</v>
      </c>
      <c r="U15" s="78">
        <f t="shared" ref="U15:U78" si="10">+R15+S15+T15</f>
        <v>0</v>
      </c>
      <c r="V15" s="78">
        <f t="shared" ref="V15:V78" si="11">+M15+U15</f>
        <v>3666888</v>
      </c>
    </row>
    <row r="16" spans="1:22" ht="165" x14ac:dyDescent="0.25">
      <c r="A16" s="43">
        <v>3</v>
      </c>
      <c r="B16" s="44" t="s">
        <v>19</v>
      </c>
      <c r="C16" s="4" t="s">
        <v>20</v>
      </c>
      <c r="D16" s="43">
        <v>1</v>
      </c>
      <c r="E16" s="43">
        <v>8</v>
      </c>
      <c r="F16" s="43" t="s">
        <v>16</v>
      </c>
      <c r="G16" s="92">
        <v>5500000</v>
      </c>
      <c r="H16" s="5">
        <f t="shared" si="0"/>
        <v>44000000</v>
      </c>
      <c r="I16" s="80">
        <v>5632147</v>
      </c>
      <c r="J16" s="84">
        <f t="shared" si="1"/>
        <v>45057176</v>
      </c>
      <c r="K16" s="80">
        <v>5896325</v>
      </c>
      <c r="L16" s="85">
        <f t="shared" si="2"/>
        <v>47170600</v>
      </c>
      <c r="M16" s="80">
        <v>4971528</v>
      </c>
      <c r="N16" s="86">
        <f t="shared" si="3"/>
        <v>39772224</v>
      </c>
      <c r="O16" s="78">
        <f t="shared" si="4"/>
        <v>132000000</v>
      </c>
      <c r="P16" s="78">
        <f t="shared" si="5"/>
        <v>44000000</v>
      </c>
      <c r="Q16" s="83">
        <f t="shared" si="6"/>
        <v>0</v>
      </c>
      <c r="R16" s="78">
        <f t="shared" si="7"/>
        <v>-132147</v>
      </c>
      <c r="S16" s="78">
        <f t="shared" si="8"/>
        <v>-396325</v>
      </c>
      <c r="T16" s="78">
        <f t="shared" si="9"/>
        <v>528472</v>
      </c>
      <c r="U16" s="78">
        <f t="shared" si="10"/>
        <v>0</v>
      </c>
      <c r="V16" s="78">
        <f t="shared" si="11"/>
        <v>4971528</v>
      </c>
    </row>
    <row r="17" spans="1:22" ht="75" x14ac:dyDescent="0.25">
      <c r="A17" s="43">
        <v>4</v>
      </c>
      <c r="B17" s="44" t="s">
        <v>21</v>
      </c>
      <c r="C17" s="4" t="s">
        <v>22</v>
      </c>
      <c r="D17" s="43">
        <v>1</v>
      </c>
      <c r="E17" s="43">
        <v>8</v>
      </c>
      <c r="F17" s="43" t="s">
        <v>16</v>
      </c>
      <c r="G17" s="92">
        <v>3000000</v>
      </c>
      <c r="H17" s="5">
        <f>+G17*E17</f>
        <v>24000000</v>
      </c>
      <c r="I17" s="80">
        <v>2369854</v>
      </c>
      <c r="J17" s="84">
        <f t="shared" si="1"/>
        <v>18958832</v>
      </c>
      <c r="K17" s="80">
        <v>2963258</v>
      </c>
      <c r="L17" s="85">
        <f t="shared" si="2"/>
        <v>23706064</v>
      </c>
      <c r="M17" s="80">
        <v>3666888</v>
      </c>
      <c r="N17" s="86">
        <f t="shared" si="3"/>
        <v>29335104</v>
      </c>
      <c r="O17" s="78">
        <f t="shared" si="4"/>
        <v>72000000</v>
      </c>
      <c r="P17" s="78">
        <f t="shared" si="5"/>
        <v>24000000</v>
      </c>
      <c r="Q17" s="83">
        <f t="shared" si="6"/>
        <v>0</v>
      </c>
      <c r="R17" s="78">
        <f t="shared" si="7"/>
        <v>630146</v>
      </c>
      <c r="S17" s="78">
        <f t="shared" si="8"/>
        <v>36742</v>
      </c>
      <c r="T17" s="78">
        <f t="shared" si="9"/>
        <v>-666888</v>
      </c>
      <c r="U17" s="78">
        <f t="shared" si="10"/>
        <v>0</v>
      </c>
      <c r="V17" s="78">
        <f t="shared" si="11"/>
        <v>3666888</v>
      </c>
    </row>
    <row r="18" spans="1:22" ht="45" x14ac:dyDescent="0.25">
      <c r="A18" s="12">
        <v>5</v>
      </c>
      <c r="B18" s="9" t="s">
        <v>23</v>
      </c>
      <c r="C18" s="4" t="s">
        <v>24</v>
      </c>
      <c r="D18" s="43">
        <v>2</v>
      </c>
      <c r="E18" s="43">
        <v>1</v>
      </c>
      <c r="F18" s="43" t="s">
        <v>16</v>
      </c>
      <c r="G18" s="92">
        <v>2000000</v>
      </c>
      <c r="H18" s="20">
        <f>+G18*D18*E18</f>
        <v>4000000</v>
      </c>
      <c r="I18" s="80">
        <v>1963258</v>
      </c>
      <c r="J18" s="84">
        <f>+I18*E18*D18</f>
        <v>3926516</v>
      </c>
      <c r="K18" s="80">
        <v>2014589</v>
      </c>
      <c r="L18" s="85">
        <f>+K18*E18*D18</f>
        <v>4029178</v>
      </c>
      <c r="M18" s="80">
        <v>2022153</v>
      </c>
      <c r="N18" s="86">
        <f>+M18*E18*D18</f>
        <v>4044306</v>
      </c>
      <c r="O18" s="78">
        <f t="shared" si="4"/>
        <v>12000000</v>
      </c>
      <c r="P18" s="78">
        <f t="shared" si="5"/>
        <v>4000000</v>
      </c>
      <c r="Q18" s="83">
        <f t="shared" si="6"/>
        <v>0</v>
      </c>
      <c r="R18" s="78">
        <f t="shared" si="7"/>
        <v>36742</v>
      </c>
      <c r="S18" s="78">
        <f t="shared" si="8"/>
        <v>-14589</v>
      </c>
      <c r="T18" s="78">
        <f t="shared" si="9"/>
        <v>-22153</v>
      </c>
      <c r="U18" s="78">
        <f t="shared" si="10"/>
        <v>0</v>
      </c>
      <c r="V18" s="78">
        <f t="shared" si="11"/>
        <v>2022153</v>
      </c>
    </row>
    <row r="19" spans="1:22" x14ac:dyDescent="0.25">
      <c r="A19" s="110" t="s">
        <v>25</v>
      </c>
      <c r="B19" s="110"/>
      <c r="C19" s="110"/>
      <c r="D19" s="110"/>
      <c r="E19" s="110"/>
      <c r="F19" s="110"/>
      <c r="G19" s="93"/>
      <c r="H19" s="27">
        <f>+SUM(H14:H18)</f>
        <v>168000000</v>
      </c>
      <c r="I19" s="27"/>
      <c r="J19" s="27">
        <f>SUM(J14:J18)</f>
        <v>158607388</v>
      </c>
      <c r="K19" s="27"/>
      <c r="L19" s="27">
        <f>SUM(L14:L18)</f>
        <v>175669026</v>
      </c>
      <c r="M19" s="27"/>
      <c r="N19" s="27">
        <f>SUM(N14:N18)</f>
        <v>169723586</v>
      </c>
      <c r="O19" s="27">
        <f t="shared" si="4"/>
        <v>504000000</v>
      </c>
      <c r="P19" s="27">
        <f t="shared" si="5"/>
        <v>168000000</v>
      </c>
      <c r="Q19" s="83">
        <f t="shared" si="6"/>
        <v>0</v>
      </c>
      <c r="R19" s="78">
        <f t="shared" si="7"/>
        <v>0</v>
      </c>
      <c r="S19" s="78">
        <f t="shared" si="8"/>
        <v>0</v>
      </c>
      <c r="T19" s="78">
        <f t="shared" si="9"/>
        <v>0</v>
      </c>
      <c r="U19" s="78">
        <f t="shared" si="10"/>
        <v>0</v>
      </c>
      <c r="V19" s="78">
        <f t="shared" si="11"/>
        <v>0</v>
      </c>
    </row>
    <row r="20" spans="1:22" x14ac:dyDescent="0.25">
      <c r="A20" s="109" t="s">
        <v>26</v>
      </c>
      <c r="B20" s="109"/>
      <c r="C20" s="109"/>
      <c r="D20" s="109"/>
      <c r="E20" s="109"/>
      <c r="F20" s="109"/>
      <c r="G20" s="91"/>
      <c r="H20" s="53"/>
      <c r="J20" s="84">
        <f t="shared" si="1"/>
        <v>0</v>
      </c>
      <c r="L20" s="85">
        <f t="shared" si="2"/>
        <v>0</v>
      </c>
      <c r="N20" s="86">
        <f t="shared" si="3"/>
        <v>0</v>
      </c>
      <c r="O20" s="78">
        <f t="shared" si="4"/>
        <v>0</v>
      </c>
      <c r="P20" s="78">
        <f t="shared" si="5"/>
        <v>0</v>
      </c>
      <c r="Q20" s="83">
        <f t="shared" si="6"/>
        <v>0</v>
      </c>
      <c r="R20" s="78">
        <f t="shared" si="7"/>
        <v>0</v>
      </c>
      <c r="S20" s="78">
        <f t="shared" si="8"/>
        <v>0</v>
      </c>
      <c r="T20" s="78">
        <f t="shared" si="9"/>
        <v>0</v>
      </c>
      <c r="U20" s="78">
        <f t="shared" si="10"/>
        <v>0</v>
      </c>
      <c r="V20" s="78">
        <f t="shared" si="11"/>
        <v>0</v>
      </c>
    </row>
    <row r="21" spans="1:22" x14ac:dyDescent="0.25">
      <c r="A21" s="12">
        <v>6</v>
      </c>
      <c r="B21" s="4" t="s">
        <v>27</v>
      </c>
      <c r="C21" s="4"/>
      <c r="D21" s="43">
        <v>0</v>
      </c>
      <c r="E21" s="43">
        <v>1</v>
      </c>
      <c r="F21" s="43" t="s">
        <v>28</v>
      </c>
      <c r="G21" s="94">
        <v>10000000</v>
      </c>
      <c r="H21" s="5">
        <f>+G21*E21</f>
        <v>10000000</v>
      </c>
      <c r="I21" s="80">
        <v>9863256</v>
      </c>
      <c r="J21" s="84">
        <f t="shared" si="1"/>
        <v>9863256</v>
      </c>
      <c r="K21" s="80">
        <v>10236980</v>
      </c>
      <c r="L21" s="85">
        <f t="shared" si="2"/>
        <v>10236980</v>
      </c>
      <c r="M21" s="80">
        <v>9899764</v>
      </c>
      <c r="N21" s="86">
        <f t="shared" si="3"/>
        <v>9899764</v>
      </c>
      <c r="O21" s="78">
        <f t="shared" si="4"/>
        <v>30000000</v>
      </c>
      <c r="P21" s="78">
        <f t="shared" si="5"/>
        <v>10000000</v>
      </c>
      <c r="Q21" s="83">
        <f t="shared" si="6"/>
        <v>0</v>
      </c>
      <c r="R21" s="78">
        <f t="shared" si="7"/>
        <v>136744</v>
      </c>
      <c r="S21" s="78">
        <f t="shared" si="8"/>
        <v>-236980</v>
      </c>
      <c r="T21" s="78">
        <f t="shared" si="9"/>
        <v>100236</v>
      </c>
      <c r="U21" s="78">
        <f t="shared" si="10"/>
        <v>0</v>
      </c>
      <c r="V21" s="78">
        <f t="shared" si="11"/>
        <v>9899764</v>
      </c>
    </row>
    <row r="22" spans="1:22" x14ac:dyDescent="0.25">
      <c r="A22" s="109" t="s">
        <v>29</v>
      </c>
      <c r="B22" s="109"/>
      <c r="C22" s="109"/>
      <c r="D22" s="109"/>
      <c r="E22" s="109"/>
      <c r="F22" s="109"/>
      <c r="G22" s="91"/>
      <c r="H22" s="53"/>
      <c r="J22" s="84">
        <f t="shared" si="1"/>
        <v>0</v>
      </c>
      <c r="L22" s="85">
        <f t="shared" si="2"/>
        <v>0</v>
      </c>
      <c r="N22" s="86">
        <f t="shared" si="3"/>
        <v>0</v>
      </c>
      <c r="O22" s="78">
        <f t="shared" si="4"/>
        <v>0</v>
      </c>
      <c r="P22" s="78">
        <f t="shared" si="5"/>
        <v>0</v>
      </c>
      <c r="Q22" s="83">
        <f t="shared" si="6"/>
        <v>0</v>
      </c>
      <c r="R22" s="78">
        <f t="shared" si="7"/>
        <v>0</v>
      </c>
      <c r="S22" s="78">
        <f t="shared" si="8"/>
        <v>0</v>
      </c>
      <c r="T22" s="78">
        <f t="shared" si="9"/>
        <v>0</v>
      </c>
      <c r="U22" s="78">
        <f t="shared" si="10"/>
        <v>0</v>
      </c>
      <c r="V22" s="78">
        <f t="shared" si="11"/>
        <v>0</v>
      </c>
    </row>
    <row r="23" spans="1:22" ht="240" x14ac:dyDescent="0.25">
      <c r="A23" s="12">
        <v>5</v>
      </c>
      <c r="B23" s="111" t="s">
        <v>30</v>
      </c>
      <c r="C23" s="6" t="s">
        <v>31</v>
      </c>
      <c r="D23" s="7">
        <v>0</v>
      </c>
      <c r="E23" s="7">
        <v>1</v>
      </c>
      <c r="F23" s="43" t="s">
        <v>28</v>
      </c>
      <c r="G23" s="92">
        <v>5950000</v>
      </c>
      <c r="H23" s="20">
        <f>+G23*E23</f>
        <v>5950000</v>
      </c>
      <c r="I23" s="80">
        <v>5963214</v>
      </c>
      <c r="J23" s="84">
        <f t="shared" si="1"/>
        <v>5963214</v>
      </c>
      <c r="K23" s="80">
        <v>4985236</v>
      </c>
      <c r="L23" s="85">
        <f t="shared" si="2"/>
        <v>4985236</v>
      </c>
      <c r="M23" s="80">
        <v>6901550</v>
      </c>
      <c r="N23" s="86">
        <f t="shared" si="3"/>
        <v>6901550</v>
      </c>
      <c r="O23" s="78">
        <f t="shared" si="4"/>
        <v>17850000</v>
      </c>
      <c r="P23" s="78">
        <f t="shared" si="5"/>
        <v>5950000</v>
      </c>
      <c r="Q23" s="83">
        <f t="shared" si="6"/>
        <v>0</v>
      </c>
      <c r="R23" s="78">
        <f t="shared" si="7"/>
        <v>-13214</v>
      </c>
      <c r="S23" s="78">
        <f t="shared" si="8"/>
        <v>964764</v>
      </c>
      <c r="T23" s="78">
        <f t="shared" si="9"/>
        <v>-951550</v>
      </c>
      <c r="U23" s="78">
        <f t="shared" si="10"/>
        <v>0</v>
      </c>
      <c r="V23" s="78">
        <f t="shared" si="11"/>
        <v>6901550</v>
      </c>
    </row>
    <row r="24" spans="1:22" ht="180" x14ac:dyDescent="0.25">
      <c r="A24" s="12">
        <v>6</v>
      </c>
      <c r="B24" s="111"/>
      <c r="C24" s="54" t="s">
        <v>32</v>
      </c>
      <c r="D24" s="7">
        <v>0</v>
      </c>
      <c r="E24" s="7">
        <v>2</v>
      </c>
      <c r="F24" s="43" t="s">
        <v>33</v>
      </c>
      <c r="G24" s="92">
        <v>2975000</v>
      </c>
      <c r="H24" s="20">
        <f>+G24*E24</f>
        <v>5950000</v>
      </c>
      <c r="I24" s="80">
        <v>2896321</v>
      </c>
      <c r="J24" s="84">
        <f t="shared" si="1"/>
        <v>5792642</v>
      </c>
      <c r="K24" s="80">
        <v>3012589</v>
      </c>
      <c r="L24" s="85">
        <f t="shared" si="2"/>
        <v>6025178</v>
      </c>
      <c r="M24" s="80">
        <v>3016090</v>
      </c>
      <c r="N24" s="86">
        <f t="shared" si="3"/>
        <v>6032180</v>
      </c>
      <c r="O24" s="78">
        <f t="shared" si="4"/>
        <v>17850000</v>
      </c>
      <c r="P24" s="78">
        <f t="shared" si="5"/>
        <v>5950000</v>
      </c>
      <c r="Q24" s="83">
        <f t="shared" si="6"/>
        <v>0</v>
      </c>
      <c r="R24" s="78">
        <f t="shared" si="7"/>
        <v>78679</v>
      </c>
      <c r="S24" s="78">
        <f t="shared" si="8"/>
        <v>-37589</v>
      </c>
      <c r="T24" s="78">
        <f t="shared" si="9"/>
        <v>-41090</v>
      </c>
      <c r="U24" s="78">
        <f t="shared" si="10"/>
        <v>0</v>
      </c>
      <c r="V24" s="78">
        <f t="shared" si="11"/>
        <v>3016090</v>
      </c>
    </row>
    <row r="25" spans="1:22" x14ac:dyDescent="0.25">
      <c r="A25" s="110" t="s">
        <v>34</v>
      </c>
      <c r="B25" s="110"/>
      <c r="C25" s="110"/>
      <c r="D25" s="110"/>
      <c r="E25" s="110"/>
      <c r="F25" s="110"/>
      <c r="G25" s="95"/>
      <c r="H25" s="55">
        <f>SUM((H21:H24))</f>
        <v>21900000</v>
      </c>
      <c r="I25" s="55"/>
      <c r="J25" s="55">
        <f>SUM(J20:J24)</f>
        <v>21619112</v>
      </c>
      <c r="K25" s="55"/>
      <c r="L25" s="55">
        <f>SUM(L20:L24)</f>
        <v>21247394</v>
      </c>
      <c r="M25" s="55"/>
      <c r="N25" s="55">
        <f>SUM(N20:N24)</f>
        <v>22833494</v>
      </c>
      <c r="O25" s="55">
        <f t="shared" si="4"/>
        <v>65700000</v>
      </c>
      <c r="P25" s="78">
        <f t="shared" si="5"/>
        <v>21900000</v>
      </c>
      <c r="Q25" s="83">
        <f t="shared" si="6"/>
        <v>0</v>
      </c>
      <c r="R25" s="78">
        <f t="shared" si="7"/>
        <v>0</v>
      </c>
      <c r="S25" s="78">
        <f t="shared" si="8"/>
        <v>0</v>
      </c>
      <c r="T25" s="78">
        <f t="shared" si="9"/>
        <v>0</v>
      </c>
      <c r="U25" s="78">
        <f t="shared" si="10"/>
        <v>0</v>
      </c>
      <c r="V25" s="78">
        <f t="shared" si="11"/>
        <v>0</v>
      </c>
    </row>
    <row r="26" spans="1:22" x14ac:dyDescent="0.25">
      <c r="A26" s="109" t="s">
        <v>35</v>
      </c>
      <c r="B26" s="109"/>
      <c r="C26" s="109"/>
      <c r="D26" s="109"/>
      <c r="E26" s="109"/>
      <c r="F26" s="109"/>
      <c r="G26" s="91"/>
      <c r="H26" s="53"/>
      <c r="J26" s="84">
        <f t="shared" si="1"/>
        <v>0</v>
      </c>
      <c r="L26" s="85">
        <f t="shared" si="2"/>
        <v>0</v>
      </c>
      <c r="N26" s="86">
        <f t="shared" si="3"/>
        <v>0</v>
      </c>
      <c r="O26" s="78">
        <f t="shared" si="4"/>
        <v>0</v>
      </c>
      <c r="P26" s="78">
        <f t="shared" si="5"/>
        <v>0</v>
      </c>
      <c r="Q26" s="83">
        <f t="shared" si="6"/>
        <v>0</v>
      </c>
      <c r="R26" s="78">
        <f t="shared" si="7"/>
        <v>0</v>
      </c>
      <c r="S26" s="78">
        <f t="shared" si="8"/>
        <v>0</v>
      </c>
      <c r="T26" s="78">
        <f t="shared" si="9"/>
        <v>0</v>
      </c>
      <c r="U26" s="78">
        <f t="shared" si="10"/>
        <v>0</v>
      </c>
      <c r="V26" s="78">
        <f t="shared" si="11"/>
        <v>0</v>
      </c>
    </row>
    <row r="27" spans="1:22" ht="180" x14ac:dyDescent="0.25">
      <c r="A27" s="12">
        <v>7</v>
      </c>
      <c r="B27" s="120" t="s">
        <v>36</v>
      </c>
      <c r="C27" s="4" t="s">
        <v>37</v>
      </c>
      <c r="D27" s="8"/>
      <c r="E27" s="8">
        <v>6</v>
      </c>
      <c r="F27" s="43" t="s">
        <v>38</v>
      </c>
      <c r="G27" s="92">
        <v>3085063.1</v>
      </c>
      <c r="H27" s="20">
        <f>+G27*E27</f>
        <v>18510378.600000001</v>
      </c>
      <c r="I27" s="80">
        <v>3962147</v>
      </c>
      <c r="J27" s="84">
        <f t="shared" si="1"/>
        <v>23772882</v>
      </c>
      <c r="K27" s="78">
        <v>2963254</v>
      </c>
      <c r="L27" s="85">
        <f t="shared" si="2"/>
        <v>17779524</v>
      </c>
      <c r="M27" s="78">
        <v>2329788</v>
      </c>
      <c r="N27" s="86">
        <f t="shared" si="3"/>
        <v>13978728</v>
      </c>
      <c r="O27" s="78">
        <f t="shared" si="4"/>
        <v>55531134</v>
      </c>
      <c r="P27" s="78">
        <f t="shared" si="5"/>
        <v>18510378</v>
      </c>
      <c r="Q27" s="83">
        <f t="shared" si="6"/>
        <v>-0.60000000149011612</v>
      </c>
      <c r="R27" s="78">
        <f t="shared" si="7"/>
        <v>-877083.89999999991</v>
      </c>
      <c r="S27" s="78">
        <f t="shared" si="8"/>
        <v>121809.10000000009</v>
      </c>
      <c r="T27" s="78">
        <f t="shared" si="9"/>
        <v>755275.10000000009</v>
      </c>
      <c r="U27" s="78">
        <f t="shared" si="10"/>
        <v>0.30000000027939677</v>
      </c>
      <c r="V27" s="78">
        <f t="shared" si="11"/>
        <v>2329788.3000000003</v>
      </c>
    </row>
    <row r="28" spans="1:22" ht="180" x14ac:dyDescent="0.25">
      <c r="A28" s="12">
        <v>8</v>
      </c>
      <c r="B28" s="120"/>
      <c r="C28" s="4" t="s">
        <v>39</v>
      </c>
      <c r="D28" s="43"/>
      <c r="E28" s="43">
        <v>6</v>
      </c>
      <c r="F28" s="43" t="s">
        <v>38</v>
      </c>
      <c r="G28" s="92">
        <v>5047968.0999999996</v>
      </c>
      <c r="H28" s="20">
        <f>+G28*E28</f>
        <v>30287808.599999998</v>
      </c>
      <c r="I28" s="78">
        <v>5014236</v>
      </c>
      <c r="J28" s="84">
        <f t="shared" si="1"/>
        <v>30085416</v>
      </c>
      <c r="K28" s="78">
        <v>4986320</v>
      </c>
      <c r="L28" s="85">
        <f t="shared" si="2"/>
        <v>29917920</v>
      </c>
      <c r="M28" s="78">
        <v>5143348</v>
      </c>
      <c r="N28" s="86">
        <f t="shared" si="3"/>
        <v>30860088</v>
      </c>
      <c r="O28" s="78">
        <f t="shared" si="4"/>
        <v>90863424</v>
      </c>
      <c r="P28" s="78">
        <f t="shared" si="5"/>
        <v>30287808</v>
      </c>
      <c r="Q28" s="83">
        <f t="shared" si="6"/>
        <v>-0.59999999776482582</v>
      </c>
      <c r="R28" s="78">
        <f t="shared" si="7"/>
        <v>33732.099999999627</v>
      </c>
      <c r="S28" s="78">
        <f t="shared" si="8"/>
        <v>61648.099999999627</v>
      </c>
      <c r="T28" s="78">
        <f t="shared" si="9"/>
        <v>-95379.900000000373</v>
      </c>
      <c r="U28" s="78">
        <f t="shared" si="10"/>
        <v>0.29999999888241291</v>
      </c>
      <c r="V28" s="78">
        <f t="shared" si="11"/>
        <v>5143348.2999999989</v>
      </c>
    </row>
    <row r="29" spans="1:22" ht="345" x14ac:dyDescent="0.25">
      <c r="A29" s="12">
        <v>9</v>
      </c>
      <c r="B29" s="44" t="s">
        <v>40</v>
      </c>
      <c r="C29" s="4" t="s">
        <v>41</v>
      </c>
      <c r="D29" s="43"/>
      <c r="E29" s="43">
        <v>4</v>
      </c>
      <c r="F29" s="43" t="s">
        <v>42</v>
      </c>
      <c r="G29" s="92">
        <v>3085063.1</v>
      </c>
      <c r="H29" s="20">
        <f>+G29*E29</f>
        <v>12340252.4</v>
      </c>
      <c r="I29" s="80">
        <v>3962147</v>
      </c>
      <c r="J29" s="84">
        <f t="shared" si="1"/>
        <v>15848588</v>
      </c>
      <c r="K29" s="78">
        <v>2963254</v>
      </c>
      <c r="L29" s="85">
        <f t="shared" si="2"/>
        <v>11853016</v>
      </c>
      <c r="M29" s="78">
        <v>2329788</v>
      </c>
      <c r="N29" s="86">
        <f t="shared" si="3"/>
        <v>9319152</v>
      </c>
      <c r="O29" s="78">
        <f t="shared" si="4"/>
        <v>37020756</v>
      </c>
      <c r="P29" s="78">
        <f t="shared" si="5"/>
        <v>12340252</v>
      </c>
      <c r="Q29" s="83">
        <f t="shared" si="6"/>
        <v>-0.40000000037252903</v>
      </c>
      <c r="R29" s="78">
        <f t="shared" si="7"/>
        <v>-877083.89999999991</v>
      </c>
      <c r="S29" s="78">
        <f t="shared" si="8"/>
        <v>121809.10000000009</v>
      </c>
      <c r="T29" s="78">
        <f t="shared" si="9"/>
        <v>755275.10000000009</v>
      </c>
      <c r="U29" s="78">
        <f t="shared" si="10"/>
        <v>0.30000000027939677</v>
      </c>
      <c r="V29" s="78">
        <f t="shared" si="11"/>
        <v>2329788.3000000003</v>
      </c>
    </row>
    <row r="30" spans="1:22" ht="105" x14ac:dyDescent="0.25">
      <c r="A30" s="12">
        <v>10</v>
      </c>
      <c r="B30" s="9" t="s">
        <v>43</v>
      </c>
      <c r="C30" s="4" t="s">
        <v>44</v>
      </c>
      <c r="D30" s="43"/>
      <c r="E30" s="43">
        <v>2</v>
      </c>
      <c r="F30" s="43" t="s">
        <v>42</v>
      </c>
      <c r="G30" s="92">
        <v>5047968.0999999996</v>
      </c>
      <c r="H30" s="20">
        <f>+G30*E30</f>
        <v>10095936.199999999</v>
      </c>
      <c r="I30" s="78">
        <v>5014236</v>
      </c>
      <c r="J30" s="84">
        <f t="shared" si="1"/>
        <v>10028472</v>
      </c>
      <c r="K30" s="78">
        <v>4986320</v>
      </c>
      <c r="L30" s="85">
        <f t="shared" si="2"/>
        <v>9972640</v>
      </c>
      <c r="M30" s="78">
        <v>5143348</v>
      </c>
      <c r="N30" s="86">
        <f t="shared" si="3"/>
        <v>10286696</v>
      </c>
      <c r="O30" s="78">
        <f t="shared" si="4"/>
        <v>30287808</v>
      </c>
      <c r="P30" s="78">
        <f t="shared" si="5"/>
        <v>10095936</v>
      </c>
      <c r="Q30" s="83">
        <f t="shared" si="6"/>
        <v>-0.19999999925494194</v>
      </c>
      <c r="R30" s="78">
        <f t="shared" si="7"/>
        <v>33732.099999999627</v>
      </c>
      <c r="S30" s="78">
        <f t="shared" si="8"/>
        <v>61648.099999999627</v>
      </c>
      <c r="T30" s="78">
        <f t="shared" si="9"/>
        <v>-95379.900000000373</v>
      </c>
      <c r="U30" s="78">
        <f t="shared" si="10"/>
        <v>0.29999999888241291</v>
      </c>
      <c r="V30" s="78">
        <f t="shared" si="11"/>
        <v>5143348.2999999989</v>
      </c>
    </row>
    <row r="31" spans="1:22" ht="45" x14ac:dyDescent="0.25">
      <c r="A31" s="12">
        <v>11</v>
      </c>
      <c r="B31" s="10" t="s">
        <v>45</v>
      </c>
      <c r="C31" s="4" t="s">
        <v>46</v>
      </c>
      <c r="D31" s="43">
        <v>1</v>
      </c>
      <c r="E31" s="43">
        <v>6</v>
      </c>
      <c r="F31" s="43" t="s">
        <v>42</v>
      </c>
      <c r="G31" s="92">
        <v>3828027.7</v>
      </c>
      <c r="H31" s="20">
        <f>+G31*E31*D31</f>
        <v>22968166.200000003</v>
      </c>
      <c r="I31" s="78">
        <v>3698521</v>
      </c>
      <c r="J31" s="84">
        <f t="shared" si="1"/>
        <v>22191126</v>
      </c>
      <c r="K31" s="78">
        <v>3965214</v>
      </c>
      <c r="L31" s="85">
        <f t="shared" si="2"/>
        <v>23791284</v>
      </c>
      <c r="M31" s="78">
        <v>3820348</v>
      </c>
      <c r="N31" s="86">
        <f t="shared" si="3"/>
        <v>22922088</v>
      </c>
      <c r="O31" s="78">
        <f t="shared" si="4"/>
        <v>68904498</v>
      </c>
      <c r="P31" s="78">
        <f t="shared" si="5"/>
        <v>22968166</v>
      </c>
      <c r="Q31" s="83">
        <f t="shared" si="6"/>
        <v>-0.20000000298023224</v>
      </c>
      <c r="R31" s="78">
        <f t="shared" si="7"/>
        <v>129506.70000000019</v>
      </c>
      <c r="S31" s="78">
        <f t="shared" si="8"/>
        <v>-137186.29999999981</v>
      </c>
      <c r="T31" s="78">
        <f t="shared" si="9"/>
        <v>7679.7000000001863</v>
      </c>
      <c r="U31" s="78">
        <f t="shared" si="10"/>
        <v>0.10000000055879354</v>
      </c>
      <c r="V31" s="78">
        <f t="shared" si="11"/>
        <v>3820348.1000000006</v>
      </c>
    </row>
    <row r="32" spans="1:22" ht="30" x14ac:dyDescent="0.25">
      <c r="A32" s="12">
        <v>12</v>
      </c>
      <c r="B32" s="44" t="s">
        <v>47</v>
      </c>
      <c r="C32" s="4" t="s">
        <v>48</v>
      </c>
      <c r="D32" s="43"/>
      <c r="E32" s="43">
        <v>6</v>
      </c>
      <c r="F32" s="43" t="s">
        <v>42</v>
      </c>
      <c r="G32" s="92">
        <v>3190021.1</v>
      </c>
      <c r="H32" s="20">
        <f>+G32*E32</f>
        <v>19140126.600000001</v>
      </c>
      <c r="I32" s="78">
        <v>3214587</v>
      </c>
      <c r="J32" s="84">
        <f t="shared" si="1"/>
        <v>19287522</v>
      </c>
      <c r="K32" s="78">
        <v>3698521</v>
      </c>
      <c r="L32" s="85">
        <f t="shared" si="2"/>
        <v>22191126</v>
      </c>
      <c r="M32" s="78">
        <v>2656955</v>
      </c>
      <c r="N32" s="86">
        <f t="shared" si="3"/>
        <v>15941730</v>
      </c>
      <c r="O32" s="78">
        <f t="shared" si="4"/>
        <v>57420378</v>
      </c>
      <c r="P32" s="78">
        <f t="shared" si="5"/>
        <v>19140126</v>
      </c>
      <c r="Q32" s="83">
        <f t="shared" si="6"/>
        <v>-0.60000000149011612</v>
      </c>
      <c r="R32" s="78">
        <f t="shared" si="7"/>
        <v>-24565.899999999907</v>
      </c>
      <c r="S32" s="78">
        <f t="shared" si="8"/>
        <v>-508499.89999999991</v>
      </c>
      <c r="T32" s="78">
        <f t="shared" si="9"/>
        <v>533066.10000000009</v>
      </c>
      <c r="U32" s="78">
        <f t="shared" si="10"/>
        <v>0.30000000027939677</v>
      </c>
      <c r="V32" s="78">
        <f t="shared" si="11"/>
        <v>2656955.3000000003</v>
      </c>
    </row>
    <row r="33" spans="1:22" ht="30" x14ac:dyDescent="0.25">
      <c r="A33" s="12">
        <v>13</v>
      </c>
      <c r="B33" s="9" t="s">
        <v>49</v>
      </c>
      <c r="C33" s="4" t="s">
        <v>50</v>
      </c>
      <c r="D33" s="43"/>
      <c r="E33" s="43">
        <v>6</v>
      </c>
      <c r="F33" s="43" t="s">
        <v>28</v>
      </c>
      <c r="G33" s="92">
        <v>857383.1</v>
      </c>
      <c r="H33" s="20">
        <f>+G33*E33</f>
        <v>5144298.5999999996</v>
      </c>
      <c r="I33" s="78">
        <v>875236</v>
      </c>
      <c r="J33" s="84">
        <f t="shared" si="1"/>
        <v>5251416</v>
      </c>
      <c r="K33" s="78">
        <v>745896</v>
      </c>
      <c r="L33" s="85">
        <f t="shared" si="2"/>
        <v>4475376</v>
      </c>
      <c r="M33" s="78">
        <v>951017</v>
      </c>
      <c r="N33" s="86">
        <f t="shared" si="3"/>
        <v>5706102</v>
      </c>
      <c r="O33" s="78">
        <f t="shared" si="4"/>
        <v>15432894</v>
      </c>
      <c r="P33" s="78">
        <f t="shared" si="5"/>
        <v>5144298</v>
      </c>
      <c r="Q33" s="83">
        <f t="shared" si="6"/>
        <v>-0.59999999962747097</v>
      </c>
      <c r="R33" s="78">
        <f t="shared" si="7"/>
        <v>-17852.900000000023</v>
      </c>
      <c r="S33" s="78">
        <f t="shared" si="8"/>
        <v>111487.09999999998</v>
      </c>
      <c r="T33" s="78">
        <f t="shared" si="9"/>
        <v>-93633.900000000023</v>
      </c>
      <c r="U33" s="78">
        <f t="shared" si="10"/>
        <v>0.29999999993015081</v>
      </c>
      <c r="V33" s="78">
        <f t="shared" si="11"/>
        <v>951017.29999999993</v>
      </c>
    </row>
    <row r="34" spans="1:22" ht="90" x14ac:dyDescent="0.25">
      <c r="A34" s="12">
        <v>14</v>
      </c>
      <c r="B34" s="9" t="s">
        <v>51</v>
      </c>
      <c r="C34" s="4" t="s">
        <v>52</v>
      </c>
      <c r="D34" s="43"/>
      <c r="E34" s="43">
        <v>48</v>
      </c>
      <c r="F34" s="43" t="s">
        <v>406</v>
      </c>
      <c r="G34" s="92">
        <v>446592.72</v>
      </c>
      <c r="H34" s="20">
        <f>+G34*E34</f>
        <v>21436450.559999999</v>
      </c>
      <c r="I34" s="78">
        <v>420369</v>
      </c>
      <c r="J34" s="84">
        <f t="shared" si="1"/>
        <v>20177712</v>
      </c>
      <c r="K34" s="78">
        <v>523698</v>
      </c>
      <c r="L34" s="85">
        <f t="shared" si="2"/>
        <v>25137504</v>
      </c>
      <c r="M34" s="78">
        <v>395711</v>
      </c>
      <c r="N34" s="86">
        <f t="shared" si="3"/>
        <v>18994128</v>
      </c>
      <c r="O34" s="78">
        <f t="shared" si="4"/>
        <v>64309344</v>
      </c>
      <c r="P34" s="78">
        <f t="shared" si="5"/>
        <v>21436448</v>
      </c>
      <c r="Q34" s="83">
        <f t="shared" si="6"/>
        <v>-2.5599999986588955</v>
      </c>
      <c r="R34" s="78">
        <f t="shared" si="7"/>
        <v>26223.719999999972</v>
      </c>
      <c r="S34" s="78">
        <f t="shared" si="8"/>
        <v>-77105.280000000028</v>
      </c>
      <c r="T34" s="78">
        <f t="shared" si="9"/>
        <v>50881.719999999972</v>
      </c>
      <c r="U34" s="78">
        <f t="shared" si="10"/>
        <v>0.15999999991618097</v>
      </c>
      <c r="V34" s="78">
        <f t="shared" si="11"/>
        <v>395711.15999999992</v>
      </c>
    </row>
    <row r="35" spans="1:22" x14ac:dyDescent="0.25">
      <c r="A35" s="110" t="s">
        <v>53</v>
      </c>
      <c r="B35" s="110"/>
      <c r="C35" s="110"/>
      <c r="D35" s="110"/>
      <c r="E35" s="110"/>
      <c r="F35" s="110"/>
      <c r="G35" s="95"/>
      <c r="H35" s="56">
        <f>SUM(H27:H34)</f>
        <v>139923417.75999999</v>
      </c>
      <c r="I35" s="56"/>
      <c r="J35" s="56">
        <f>SUM(J26:J34)</f>
        <v>146643134</v>
      </c>
      <c r="K35" s="56"/>
      <c r="L35" s="56">
        <f>SUM(L26:L34)</f>
        <v>145118390</v>
      </c>
      <c r="M35" s="56"/>
      <c r="N35" s="56">
        <f>SUM(N26:N34)</f>
        <v>128008712</v>
      </c>
      <c r="O35" s="56">
        <f t="shared" si="4"/>
        <v>419770236</v>
      </c>
      <c r="P35" s="56">
        <f t="shared" si="5"/>
        <v>139923412</v>
      </c>
      <c r="Q35" s="83">
        <f t="shared" si="6"/>
        <v>-5.7599999904632568</v>
      </c>
      <c r="R35" s="78">
        <f t="shared" si="7"/>
        <v>0</v>
      </c>
      <c r="S35" s="78">
        <f t="shared" si="8"/>
        <v>0</v>
      </c>
      <c r="T35" s="78">
        <f t="shared" si="9"/>
        <v>0</v>
      </c>
      <c r="U35" s="78">
        <f t="shared" si="10"/>
        <v>0</v>
      </c>
      <c r="V35" s="78">
        <f t="shared" si="11"/>
        <v>0</v>
      </c>
    </row>
    <row r="36" spans="1:22" x14ac:dyDescent="0.25">
      <c r="A36" s="109" t="s">
        <v>54</v>
      </c>
      <c r="B36" s="109"/>
      <c r="C36" s="109"/>
      <c r="D36" s="109"/>
      <c r="E36" s="109"/>
      <c r="F36" s="109"/>
      <c r="G36" s="91"/>
      <c r="H36" s="53"/>
      <c r="J36" s="84">
        <f t="shared" si="1"/>
        <v>0</v>
      </c>
      <c r="L36" s="85">
        <f t="shared" si="2"/>
        <v>0</v>
      </c>
      <c r="N36" s="86">
        <f t="shared" si="3"/>
        <v>0</v>
      </c>
      <c r="O36" s="78">
        <f t="shared" si="4"/>
        <v>0</v>
      </c>
      <c r="P36" s="78">
        <f t="shared" si="5"/>
        <v>0</v>
      </c>
      <c r="Q36" s="83">
        <f t="shared" si="6"/>
        <v>0</v>
      </c>
      <c r="R36" s="78">
        <f t="shared" si="7"/>
        <v>0</v>
      </c>
      <c r="S36" s="78">
        <f t="shared" si="8"/>
        <v>0</v>
      </c>
      <c r="T36" s="78">
        <f t="shared" si="9"/>
        <v>0</v>
      </c>
      <c r="U36" s="78">
        <f t="shared" si="10"/>
        <v>0</v>
      </c>
      <c r="V36" s="78">
        <f t="shared" si="11"/>
        <v>0</v>
      </c>
    </row>
    <row r="37" spans="1:22" x14ac:dyDescent="0.25">
      <c r="A37" s="109" t="s">
        <v>55</v>
      </c>
      <c r="B37" s="109"/>
      <c r="C37" s="109"/>
      <c r="D37" s="109"/>
      <c r="E37" s="109"/>
      <c r="F37" s="109"/>
      <c r="G37" s="91"/>
      <c r="H37" s="53"/>
      <c r="J37" s="84">
        <f t="shared" si="1"/>
        <v>0</v>
      </c>
      <c r="L37" s="85">
        <f t="shared" si="2"/>
        <v>0</v>
      </c>
      <c r="N37" s="86">
        <f t="shared" si="3"/>
        <v>0</v>
      </c>
      <c r="O37" s="78">
        <f t="shared" si="4"/>
        <v>0</v>
      </c>
      <c r="P37" s="78">
        <f t="shared" si="5"/>
        <v>0</v>
      </c>
      <c r="Q37" s="83">
        <f t="shared" si="6"/>
        <v>0</v>
      </c>
      <c r="R37" s="78">
        <f t="shared" si="7"/>
        <v>0</v>
      </c>
      <c r="S37" s="78">
        <f t="shared" si="8"/>
        <v>0</v>
      </c>
      <c r="T37" s="78">
        <f t="shared" si="9"/>
        <v>0</v>
      </c>
      <c r="U37" s="78">
        <f t="shared" si="10"/>
        <v>0</v>
      </c>
      <c r="V37" s="78">
        <f t="shared" si="11"/>
        <v>0</v>
      </c>
    </row>
    <row r="38" spans="1:22" ht="45" x14ac:dyDescent="0.25">
      <c r="A38" s="12">
        <v>15</v>
      </c>
      <c r="B38" s="42" t="s">
        <v>56</v>
      </c>
      <c r="C38" s="11" t="s">
        <v>57</v>
      </c>
      <c r="D38" s="12"/>
      <c r="E38" s="50">
        <v>1</v>
      </c>
      <c r="F38" s="42" t="s">
        <v>58</v>
      </c>
      <c r="G38" s="92">
        <v>336520.1</v>
      </c>
      <c r="H38" s="20">
        <f t="shared" ref="H38:H44" si="12">+G38*E38</f>
        <v>336520.1</v>
      </c>
      <c r="I38" s="78">
        <v>369852</v>
      </c>
      <c r="J38" s="84">
        <f t="shared" si="1"/>
        <v>369852</v>
      </c>
      <c r="K38" s="78">
        <v>321458</v>
      </c>
      <c r="L38" s="85">
        <f t="shared" si="2"/>
        <v>321458</v>
      </c>
      <c r="M38" s="80">
        <v>318250</v>
      </c>
      <c r="N38" s="86">
        <f t="shared" si="3"/>
        <v>318250</v>
      </c>
      <c r="O38" s="78">
        <f t="shared" si="4"/>
        <v>1009560</v>
      </c>
      <c r="P38" s="78">
        <f t="shared" si="5"/>
        <v>336520</v>
      </c>
      <c r="Q38" s="83">
        <f t="shared" si="6"/>
        <v>-9.9999999976716936E-2</v>
      </c>
      <c r="R38" s="78">
        <f t="shared" si="7"/>
        <v>-33331.900000000023</v>
      </c>
      <c r="S38" s="78">
        <f t="shared" si="8"/>
        <v>15062.099999999977</v>
      </c>
      <c r="T38" s="78">
        <f t="shared" si="9"/>
        <v>18270.099999999977</v>
      </c>
      <c r="U38" s="78">
        <f t="shared" si="10"/>
        <v>0.29999999993015081</v>
      </c>
      <c r="V38" s="78">
        <f t="shared" si="11"/>
        <v>318250.29999999993</v>
      </c>
    </row>
    <row r="39" spans="1:22" ht="105" x14ac:dyDescent="0.25">
      <c r="A39" s="12">
        <v>16</v>
      </c>
      <c r="B39" s="42" t="s">
        <v>59</v>
      </c>
      <c r="C39" s="11" t="s">
        <v>60</v>
      </c>
      <c r="D39" s="12"/>
      <c r="E39" s="50">
        <v>2</v>
      </c>
      <c r="F39" s="50" t="s">
        <v>58</v>
      </c>
      <c r="G39" s="92">
        <v>2997268.47</v>
      </c>
      <c r="H39" s="20">
        <f t="shared" si="12"/>
        <v>5994536.9400000004</v>
      </c>
      <c r="I39" s="78">
        <v>2896321</v>
      </c>
      <c r="J39" s="84">
        <f t="shared" si="1"/>
        <v>5792642</v>
      </c>
      <c r="K39" s="78">
        <v>3012589</v>
      </c>
      <c r="L39" s="85">
        <f t="shared" si="2"/>
        <v>6025178</v>
      </c>
      <c r="M39" s="80">
        <v>3082895</v>
      </c>
      <c r="N39" s="86">
        <f t="shared" si="3"/>
        <v>6165790</v>
      </c>
      <c r="O39" s="78">
        <f t="shared" si="4"/>
        <v>17983610</v>
      </c>
      <c r="P39" s="78">
        <f t="shared" si="5"/>
        <v>5994536.666666667</v>
      </c>
      <c r="Q39" s="83">
        <f t="shared" si="6"/>
        <v>-0.27333333343267441</v>
      </c>
      <c r="R39" s="78">
        <f t="shared" si="7"/>
        <v>100947.4700000002</v>
      </c>
      <c r="S39" s="78">
        <f t="shared" si="8"/>
        <v>-15320.529999999795</v>
      </c>
      <c r="T39" s="78">
        <f t="shared" si="9"/>
        <v>-85626.529999999795</v>
      </c>
      <c r="U39" s="78">
        <f t="shared" si="10"/>
        <v>0.4100000006146729</v>
      </c>
      <c r="V39" s="78">
        <f t="shared" si="11"/>
        <v>3082895.4100000006</v>
      </c>
    </row>
    <row r="40" spans="1:22" ht="105" x14ac:dyDescent="0.25">
      <c r="A40" s="12">
        <v>17</v>
      </c>
      <c r="B40" s="42" t="s">
        <v>61</v>
      </c>
      <c r="C40" s="11" t="s">
        <v>62</v>
      </c>
      <c r="D40" s="12"/>
      <c r="E40" s="50">
        <v>1</v>
      </c>
      <c r="F40" s="50" t="s">
        <v>63</v>
      </c>
      <c r="G40" s="92">
        <v>2997268.47</v>
      </c>
      <c r="H40" s="20">
        <f t="shared" si="12"/>
        <v>2997268.47</v>
      </c>
      <c r="I40" s="78">
        <v>2896321</v>
      </c>
      <c r="J40" s="84">
        <f t="shared" si="1"/>
        <v>2896321</v>
      </c>
      <c r="K40" s="78">
        <v>3012589</v>
      </c>
      <c r="L40" s="85">
        <f t="shared" si="2"/>
        <v>3012589</v>
      </c>
      <c r="M40" s="80">
        <v>3082895</v>
      </c>
      <c r="N40" s="86">
        <f t="shared" si="3"/>
        <v>3082895</v>
      </c>
      <c r="O40" s="78">
        <f t="shared" si="4"/>
        <v>8991805</v>
      </c>
      <c r="P40" s="78">
        <f t="shared" si="5"/>
        <v>2997268.3333333335</v>
      </c>
      <c r="Q40" s="83">
        <f t="shared" si="6"/>
        <v>-0.1366666667163372</v>
      </c>
      <c r="R40" s="78">
        <f t="shared" si="7"/>
        <v>100947.4700000002</v>
      </c>
      <c r="S40" s="78">
        <f t="shared" si="8"/>
        <v>-15320.529999999795</v>
      </c>
      <c r="T40" s="78">
        <f t="shared" si="9"/>
        <v>-85626.529999999795</v>
      </c>
      <c r="U40" s="78">
        <f t="shared" si="10"/>
        <v>0.4100000006146729</v>
      </c>
      <c r="V40" s="78">
        <f t="shared" si="11"/>
        <v>3082895.4100000006</v>
      </c>
    </row>
    <row r="41" spans="1:22" ht="39.75" customHeight="1" x14ac:dyDescent="0.25">
      <c r="A41" s="12">
        <v>18</v>
      </c>
      <c r="B41" s="42" t="s">
        <v>64</v>
      </c>
      <c r="C41" s="11" t="s">
        <v>65</v>
      </c>
      <c r="D41" s="12"/>
      <c r="E41" s="50">
        <v>1</v>
      </c>
      <c r="F41" s="50" t="s">
        <v>66</v>
      </c>
      <c r="G41" s="92">
        <v>264406.09999999998</v>
      </c>
      <c r="H41" s="20">
        <f t="shared" si="12"/>
        <v>264406.09999999998</v>
      </c>
      <c r="I41" s="78">
        <v>258962</v>
      </c>
      <c r="J41" s="84">
        <f t="shared" si="1"/>
        <v>258962</v>
      </c>
      <c r="K41" s="78">
        <v>254136</v>
      </c>
      <c r="L41" s="85">
        <f t="shared" si="2"/>
        <v>254136</v>
      </c>
      <c r="M41" s="80">
        <v>280120</v>
      </c>
      <c r="N41" s="86">
        <f t="shared" si="3"/>
        <v>280120</v>
      </c>
      <c r="O41" s="78">
        <f t="shared" si="4"/>
        <v>793218</v>
      </c>
      <c r="P41" s="78">
        <f t="shared" si="5"/>
        <v>264406</v>
      </c>
      <c r="Q41" s="83">
        <f t="shared" si="6"/>
        <v>-9.9999999976716936E-2</v>
      </c>
      <c r="R41" s="78">
        <f t="shared" si="7"/>
        <v>5444.0999999999767</v>
      </c>
      <c r="S41" s="78">
        <f t="shared" si="8"/>
        <v>10270.099999999977</v>
      </c>
      <c r="T41" s="78">
        <f t="shared" si="9"/>
        <v>-15713.900000000023</v>
      </c>
      <c r="U41" s="78">
        <f t="shared" si="10"/>
        <v>0.29999999993015081</v>
      </c>
      <c r="V41" s="78">
        <f t="shared" si="11"/>
        <v>280120.29999999993</v>
      </c>
    </row>
    <row r="42" spans="1:22" ht="54.75" customHeight="1" x14ac:dyDescent="0.25">
      <c r="A42" s="12">
        <v>19</v>
      </c>
      <c r="B42" s="42" t="s">
        <v>67</v>
      </c>
      <c r="C42" s="11" t="s">
        <v>68</v>
      </c>
      <c r="D42" s="12"/>
      <c r="E42" s="50">
        <v>1</v>
      </c>
      <c r="F42" s="50" t="s">
        <v>69</v>
      </c>
      <c r="G42" s="92">
        <v>9448588.0999999996</v>
      </c>
      <c r="H42" s="20">
        <f t="shared" si="12"/>
        <v>9448588.0999999996</v>
      </c>
      <c r="I42" s="78">
        <v>9863254</v>
      </c>
      <c r="J42" s="84">
        <f t="shared" si="1"/>
        <v>9863254</v>
      </c>
      <c r="K42" s="78">
        <v>8523698</v>
      </c>
      <c r="L42" s="85">
        <f t="shared" si="2"/>
        <v>8523698</v>
      </c>
      <c r="M42" s="80">
        <v>9958812</v>
      </c>
      <c r="N42" s="86">
        <f t="shared" si="3"/>
        <v>9958812</v>
      </c>
      <c r="O42" s="78">
        <f t="shared" si="4"/>
        <v>28345764</v>
      </c>
      <c r="P42" s="78">
        <f t="shared" si="5"/>
        <v>9448588</v>
      </c>
      <c r="Q42" s="83">
        <f t="shared" si="6"/>
        <v>-9.999999962747097E-2</v>
      </c>
      <c r="R42" s="78">
        <f t="shared" si="7"/>
        <v>-414665.90000000037</v>
      </c>
      <c r="S42" s="78">
        <f t="shared" si="8"/>
        <v>924890.09999999963</v>
      </c>
      <c r="T42" s="78">
        <f t="shared" si="9"/>
        <v>-510223.90000000037</v>
      </c>
      <c r="U42" s="78">
        <f t="shared" si="10"/>
        <v>0.29999999888241291</v>
      </c>
      <c r="V42" s="78">
        <f t="shared" si="11"/>
        <v>9958812.2999999989</v>
      </c>
    </row>
    <row r="43" spans="1:22" ht="54" customHeight="1" x14ac:dyDescent="0.25">
      <c r="A43" s="12">
        <v>20</v>
      </c>
      <c r="B43" s="42" t="s">
        <v>70</v>
      </c>
      <c r="C43" s="11" t="s">
        <v>71</v>
      </c>
      <c r="D43" s="12"/>
      <c r="E43" s="50">
        <v>1</v>
      </c>
      <c r="F43" s="50" t="s">
        <v>72</v>
      </c>
      <c r="G43" s="92">
        <v>1620139.78</v>
      </c>
      <c r="H43" s="20">
        <f t="shared" si="12"/>
        <v>1620139.78</v>
      </c>
      <c r="I43" s="78">
        <v>1236980</v>
      </c>
      <c r="J43" s="84">
        <f t="shared" si="1"/>
        <v>1236980</v>
      </c>
      <c r="K43" s="78">
        <v>1452369</v>
      </c>
      <c r="L43" s="85">
        <f t="shared" si="2"/>
        <v>1452369</v>
      </c>
      <c r="M43" s="80">
        <v>2171070</v>
      </c>
      <c r="N43" s="86">
        <f t="shared" si="3"/>
        <v>2171070</v>
      </c>
      <c r="O43" s="78">
        <f t="shared" si="4"/>
        <v>4860419</v>
      </c>
      <c r="P43" s="78">
        <f t="shared" si="5"/>
        <v>1620139.6666666667</v>
      </c>
      <c r="Q43" s="83">
        <f t="shared" si="6"/>
        <v>-0.1133333332836628</v>
      </c>
      <c r="R43" s="78">
        <f t="shared" si="7"/>
        <v>383159.78</v>
      </c>
      <c r="S43" s="78">
        <f t="shared" si="8"/>
        <v>167770.78000000003</v>
      </c>
      <c r="T43" s="78">
        <f t="shared" si="9"/>
        <v>-550930.22</v>
      </c>
      <c r="U43" s="78">
        <f t="shared" si="10"/>
        <v>0.34000000008381903</v>
      </c>
      <c r="V43" s="78">
        <f t="shared" si="11"/>
        <v>2171070.34</v>
      </c>
    </row>
    <row r="44" spans="1:22" ht="75" x14ac:dyDescent="0.25">
      <c r="A44" s="12">
        <v>21</v>
      </c>
      <c r="B44" s="42" t="s">
        <v>73</v>
      </c>
      <c r="C44" s="4" t="s">
        <v>400</v>
      </c>
      <c r="D44" s="12"/>
      <c r="E44" s="43">
        <v>1</v>
      </c>
      <c r="F44" s="43" t="s">
        <v>74</v>
      </c>
      <c r="G44" s="92">
        <v>5950000</v>
      </c>
      <c r="H44" s="20">
        <f t="shared" si="12"/>
        <v>5950000</v>
      </c>
      <c r="I44" s="80">
        <v>5963214</v>
      </c>
      <c r="J44" s="84">
        <f t="shared" si="1"/>
        <v>5963214</v>
      </c>
      <c r="K44" s="80">
        <v>4985236</v>
      </c>
      <c r="L44" s="85">
        <f t="shared" si="2"/>
        <v>4985236</v>
      </c>
      <c r="M44" s="80">
        <v>6901550</v>
      </c>
      <c r="N44" s="86">
        <f t="shared" si="3"/>
        <v>6901550</v>
      </c>
      <c r="O44" s="78">
        <f t="shared" si="4"/>
        <v>17850000</v>
      </c>
      <c r="P44" s="78">
        <f t="shared" si="5"/>
        <v>5950000</v>
      </c>
      <c r="Q44" s="83">
        <f t="shared" si="6"/>
        <v>0</v>
      </c>
      <c r="R44" s="78">
        <f t="shared" si="7"/>
        <v>-13214</v>
      </c>
      <c r="S44" s="78">
        <f t="shared" si="8"/>
        <v>964764</v>
      </c>
      <c r="T44" s="78">
        <f t="shared" si="9"/>
        <v>-951550</v>
      </c>
      <c r="U44" s="78">
        <f t="shared" si="10"/>
        <v>0</v>
      </c>
      <c r="V44" s="78">
        <f t="shared" si="11"/>
        <v>6901550</v>
      </c>
    </row>
    <row r="45" spans="1:22" ht="135" x14ac:dyDescent="0.25">
      <c r="A45" s="12">
        <v>22</v>
      </c>
      <c r="B45" s="42" t="s">
        <v>75</v>
      </c>
      <c r="C45" s="4" t="s">
        <v>76</v>
      </c>
      <c r="D45" s="12"/>
      <c r="E45" s="43">
        <v>1</v>
      </c>
      <c r="F45" s="43" t="s">
        <v>63</v>
      </c>
      <c r="G45" s="92">
        <v>8925000</v>
      </c>
      <c r="H45" s="20">
        <f t="shared" ref="H45:H59" si="13">+G45*E45</f>
        <v>8925000</v>
      </c>
      <c r="I45" s="78">
        <v>9523687</v>
      </c>
      <c r="J45" s="84">
        <f t="shared" si="1"/>
        <v>9523687</v>
      </c>
      <c r="K45" s="78">
        <v>8523698</v>
      </c>
      <c r="L45" s="85">
        <f t="shared" si="2"/>
        <v>8523698</v>
      </c>
      <c r="M45" s="78">
        <v>8727615</v>
      </c>
      <c r="N45" s="86">
        <f t="shared" si="3"/>
        <v>8727615</v>
      </c>
      <c r="O45" s="78">
        <f t="shared" si="4"/>
        <v>26775000</v>
      </c>
      <c r="P45" s="78">
        <f t="shared" si="5"/>
        <v>8925000</v>
      </c>
      <c r="Q45" s="83">
        <f t="shared" si="6"/>
        <v>0</v>
      </c>
      <c r="R45" s="78">
        <f t="shared" si="7"/>
        <v>-598687</v>
      </c>
      <c r="S45" s="78">
        <f t="shared" si="8"/>
        <v>401302</v>
      </c>
      <c r="T45" s="78">
        <f t="shared" si="9"/>
        <v>197385</v>
      </c>
      <c r="U45" s="78">
        <f t="shared" si="10"/>
        <v>0</v>
      </c>
      <c r="V45" s="78">
        <f t="shared" si="11"/>
        <v>8727615</v>
      </c>
    </row>
    <row r="46" spans="1:22" ht="225" x14ac:dyDescent="0.25">
      <c r="A46" s="12">
        <v>23</v>
      </c>
      <c r="B46" s="42" t="s">
        <v>77</v>
      </c>
      <c r="C46" s="11" t="s">
        <v>78</v>
      </c>
      <c r="D46" s="12"/>
      <c r="E46" s="50">
        <v>1</v>
      </c>
      <c r="F46" s="50" t="s">
        <v>63</v>
      </c>
      <c r="G46" s="92">
        <v>3605688.1</v>
      </c>
      <c r="H46" s="20">
        <f t="shared" si="13"/>
        <v>3605688.1</v>
      </c>
      <c r="I46" s="78">
        <v>4023698</v>
      </c>
      <c r="J46" s="84">
        <f t="shared" si="1"/>
        <v>4023698</v>
      </c>
      <c r="K46" s="78">
        <v>3025698</v>
      </c>
      <c r="L46" s="85">
        <f t="shared" si="2"/>
        <v>3025698</v>
      </c>
      <c r="M46" s="78">
        <v>3767668</v>
      </c>
      <c r="N46" s="86">
        <f t="shared" si="3"/>
        <v>3767668</v>
      </c>
      <c r="O46" s="78">
        <f t="shared" si="4"/>
        <v>10817064</v>
      </c>
      <c r="P46" s="78">
        <f t="shared" si="5"/>
        <v>3605688</v>
      </c>
      <c r="Q46" s="83">
        <f t="shared" si="6"/>
        <v>-0.10000000009313226</v>
      </c>
      <c r="R46" s="78">
        <f t="shared" si="7"/>
        <v>-418009.89999999991</v>
      </c>
      <c r="S46" s="78">
        <f t="shared" si="8"/>
        <v>579990.10000000009</v>
      </c>
      <c r="T46" s="78">
        <f t="shared" si="9"/>
        <v>-161979.89999999991</v>
      </c>
      <c r="U46" s="78">
        <f t="shared" si="10"/>
        <v>0.30000000027939677</v>
      </c>
      <c r="V46" s="78">
        <f t="shared" si="11"/>
        <v>3767668.3000000003</v>
      </c>
    </row>
    <row r="47" spans="1:22" ht="75" x14ac:dyDescent="0.25">
      <c r="A47" s="12">
        <v>24</v>
      </c>
      <c r="B47" s="42" t="s">
        <v>79</v>
      </c>
      <c r="C47" s="11" t="s">
        <v>80</v>
      </c>
      <c r="D47" s="12"/>
      <c r="E47" s="50">
        <v>1</v>
      </c>
      <c r="F47" s="42" t="s">
        <v>63</v>
      </c>
      <c r="G47" s="92">
        <v>6361287.7999999998</v>
      </c>
      <c r="H47" s="20">
        <f t="shared" si="13"/>
        <v>6361287.7999999998</v>
      </c>
      <c r="I47" s="78">
        <v>6523698</v>
      </c>
      <c r="J47" s="84">
        <f t="shared" si="1"/>
        <v>6523698</v>
      </c>
      <c r="K47" s="78">
        <v>6541201</v>
      </c>
      <c r="L47" s="85">
        <f t="shared" si="2"/>
        <v>6541201</v>
      </c>
      <c r="M47" s="78">
        <v>6018964</v>
      </c>
      <c r="N47" s="86">
        <f t="shared" si="3"/>
        <v>6018964</v>
      </c>
      <c r="O47" s="78">
        <f t="shared" si="4"/>
        <v>19083863</v>
      </c>
      <c r="P47" s="78">
        <f t="shared" si="5"/>
        <v>6361287.666666667</v>
      </c>
      <c r="Q47" s="83">
        <f t="shared" si="6"/>
        <v>-0.13333333283662796</v>
      </c>
      <c r="R47" s="78">
        <f t="shared" si="7"/>
        <v>-162410.20000000019</v>
      </c>
      <c r="S47" s="78">
        <f t="shared" si="8"/>
        <v>-179913.20000000019</v>
      </c>
      <c r="T47" s="78">
        <f t="shared" si="9"/>
        <v>342323.79999999981</v>
      </c>
      <c r="U47" s="78">
        <f t="shared" si="10"/>
        <v>0.39999999944120646</v>
      </c>
      <c r="V47" s="78">
        <f t="shared" si="11"/>
        <v>6018964.3999999994</v>
      </c>
    </row>
    <row r="48" spans="1:22" ht="60" x14ac:dyDescent="0.25">
      <c r="A48" s="12">
        <v>25</v>
      </c>
      <c r="B48" s="42" t="s">
        <v>81</v>
      </c>
      <c r="C48" s="11" t="s">
        <v>82</v>
      </c>
      <c r="D48" s="12"/>
      <c r="E48" s="50">
        <v>1</v>
      </c>
      <c r="F48" s="50" t="s">
        <v>83</v>
      </c>
      <c r="G48" s="92">
        <v>3566418.1</v>
      </c>
      <c r="H48" s="20">
        <f t="shared" si="13"/>
        <v>3566418.1</v>
      </c>
      <c r="I48" s="78">
        <v>3985214</v>
      </c>
      <c r="J48" s="84">
        <f t="shared" si="1"/>
        <v>3985214</v>
      </c>
      <c r="K48" s="78">
        <v>3541203</v>
      </c>
      <c r="L48" s="85">
        <f t="shared" si="2"/>
        <v>3541203</v>
      </c>
      <c r="M48" s="78">
        <v>3172837</v>
      </c>
      <c r="N48" s="86">
        <f t="shared" si="3"/>
        <v>3172837</v>
      </c>
      <c r="O48" s="78">
        <f t="shared" si="4"/>
        <v>10699254</v>
      </c>
      <c r="P48" s="78">
        <f t="shared" si="5"/>
        <v>3566418</v>
      </c>
      <c r="Q48" s="83">
        <f t="shared" si="6"/>
        <v>-0.10000000009313226</v>
      </c>
      <c r="R48" s="78">
        <f t="shared" si="7"/>
        <v>-418795.89999999991</v>
      </c>
      <c r="S48" s="78">
        <f t="shared" si="8"/>
        <v>25215.100000000093</v>
      </c>
      <c r="T48" s="78">
        <f t="shared" si="9"/>
        <v>393581.10000000009</v>
      </c>
      <c r="U48" s="78">
        <f t="shared" si="10"/>
        <v>0.30000000027939677</v>
      </c>
      <c r="V48" s="78">
        <f t="shared" si="11"/>
        <v>3172837.3000000003</v>
      </c>
    </row>
    <row r="49" spans="1:22" ht="75" x14ac:dyDescent="0.25">
      <c r="A49" s="12">
        <v>26</v>
      </c>
      <c r="B49" s="13" t="s">
        <v>84</v>
      </c>
      <c r="C49" s="11" t="s">
        <v>85</v>
      </c>
      <c r="D49" s="14"/>
      <c r="E49" s="50">
        <v>8</v>
      </c>
      <c r="F49" s="50" t="s">
        <v>86</v>
      </c>
      <c r="G49" s="92">
        <v>337519.7</v>
      </c>
      <c r="H49" s="57">
        <f t="shared" si="13"/>
        <v>2700157.6</v>
      </c>
      <c r="I49" s="78">
        <v>325698</v>
      </c>
      <c r="J49" s="84">
        <f t="shared" si="1"/>
        <v>2605584</v>
      </c>
      <c r="K49" s="78">
        <v>410236</v>
      </c>
      <c r="L49" s="85">
        <f t="shared" si="2"/>
        <v>3281888</v>
      </c>
      <c r="M49" s="78">
        <v>276625</v>
      </c>
      <c r="N49" s="86">
        <f t="shared" si="3"/>
        <v>2213000</v>
      </c>
      <c r="O49" s="78">
        <f t="shared" si="4"/>
        <v>8100472</v>
      </c>
      <c r="P49" s="78">
        <f t="shared" si="5"/>
        <v>2700157.3333333335</v>
      </c>
      <c r="Q49" s="83">
        <f t="shared" si="6"/>
        <v>-0.2666666666045785</v>
      </c>
      <c r="R49" s="78">
        <f t="shared" si="7"/>
        <v>11821.700000000012</v>
      </c>
      <c r="S49" s="78">
        <f t="shared" si="8"/>
        <v>-72716.299999999988</v>
      </c>
      <c r="T49" s="78">
        <f t="shared" si="9"/>
        <v>60894.700000000012</v>
      </c>
      <c r="U49" s="78">
        <f t="shared" si="10"/>
        <v>0.1000000000349246</v>
      </c>
      <c r="V49" s="78">
        <f t="shared" si="11"/>
        <v>276625.10000000003</v>
      </c>
    </row>
    <row r="50" spans="1:22" ht="45" x14ac:dyDescent="0.25">
      <c r="A50" s="12">
        <v>27</v>
      </c>
      <c r="B50" s="42" t="s">
        <v>87</v>
      </c>
      <c r="C50" s="11" t="s">
        <v>88</v>
      </c>
      <c r="D50" s="12"/>
      <c r="E50" s="70">
        <v>50</v>
      </c>
      <c r="F50" s="50" t="s">
        <v>86</v>
      </c>
      <c r="G50" s="92">
        <v>25030.46</v>
      </c>
      <c r="H50" s="20">
        <f t="shared" si="13"/>
        <v>1251523</v>
      </c>
      <c r="I50" s="78">
        <v>23698</v>
      </c>
      <c r="J50" s="84">
        <f t="shared" si="1"/>
        <v>1184900</v>
      </c>
      <c r="K50" s="78">
        <v>19852</v>
      </c>
      <c r="L50" s="85">
        <f t="shared" si="2"/>
        <v>992600</v>
      </c>
      <c r="M50" s="78">
        <v>31541</v>
      </c>
      <c r="N50" s="86">
        <f t="shared" si="3"/>
        <v>1577050</v>
      </c>
      <c r="O50" s="78">
        <f t="shared" si="4"/>
        <v>3754550</v>
      </c>
      <c r="P50" s="78">
        <f t="shared" si="5"/>
        <v>1251516.6666666667</v>
      </c>
      <c r="Q50" s="83">
        <f t="shared" si="6"/>
        <v>-6.3333333332557231</v>
      </c>
      <c r="R50" s="78">
        <f t="shared" si="7"/>
        <v>1332.4599999999991</v>
      </c>
      <c r="S50" s="78">
        <f t="shared" si="8"/>
        <v>5178.4599999999991</v>
      </c>
      <c r="T50" s="78">
        <f t="shared" si="9"/>
        <v>-6510.5400000000009</v>
      </c>
      <c r="U50" s="78">
        <f t="shared" si="10"/>
        <v>0.37999999999738066</v>
      </c>
      <c r="V50" s="78">
        <f t="shared" si="11"/>
        <v>31541.379999999997</v>
      </c>
    </row>
    <row r="51" spans="1:22" ht="30" x14ac:dyDescent="0.25">
      <c r="A51" s="12">
        <v>28</v>
      </c>
      <c r="B51" s="42" t="s">
        <v>89</v>
      </c>
      <c r="C51" s="11" t="s">
        <v>90</v>
      </c>
      <c r="D51" s="12"/>
      <c r="E51" s="50">
        <v>300</v>
      </c>
      <c r="F51" s="50" t="s">
        <v>86</v>
      </c>
      <c r="G51" s="92">
        <v>4349.45</v>
      </c>
      <c r="H51" s="20">
        <f t="shared" si="13"/>
        <v>1304835</v>
      </c>
      <c r="I51" s="78">
        <v>3698</v>
      </c>
      <c r="J51" s="84">
        <f t="shared" si="1"/>
        <v>1109400</v>
      </c>
      <c r="K51" s="78">
        <v>4236</v>
      </c>
      <c r="L51" s="85">
        <f t="shared" si="2"/>
        <v>1270800</v>
      </c>
      <c r="M51" s="78">
        <v>5114</v>
      </c>
      <c r="N51" s="86">
        <f t="shared" si="3"/>
        <v>1534200</v>
      </c>
      <c r="O51" s="78">
        <f t="shared" si="4"/>
        <v>3914400</v>
      </c>
      <c r="P51" s="78">
        <f t="shared" si="5"/>
        <v>1304800</v>
      </c>
      <c r="Q51" s="83">
        <f t="shared" si="6"/>
        <v>-35</v>
      </c>
      <c r="R51" s="78">
        <f t="shared" si="7"/>
        <v>651.44999999999982</v>
      </c>
      <c r="S51" s="78">
        <f t="shared" si="8"/>
        <v>113.44999999999982</v>
      </c>
      <c r="T51" s="78">
        <f t="shared" si="9"/>
        <v>-764.55000000000018</v>
      </c>
      <c r="U51" s="78">
        <f t="shared" si="10"/>
        <v>0.3499999999994543</v>
      </c>
      <c r="V51" s="78">
        <f t="shared" si="11"/>
        <v>5114.3499999999995</v>
      </c>
    </row>
    <row r="52" spans="1:22" ht="75" x14ac:dyDescent="0.25">
      <c r="A52" s="12">
        <v>29</v>
      </c>
      <c r="B52" s="42" t="s">
        <v>91</v>
      </c>
      <c r="C52" s="11" t="s">
        <v>92</v>
      </c>
      <c r="D52" s="12"/>
      <c r="E52" s="77">
        <v>835</v>
      </c>
      <c r="F52" s="50" t="s">
        <v>93</v>
      </c>
      <c r="G52" s="92">
        <v>2927.4</v>
      </c>
      <c r="H52" s="20">
        <f t="shared" si="13"/>
        <v>2444379</v>
      </c>
      <c r="I52" s="78">
        <v>3024</v>
      </c>
      <c r="J52" s="84">
        <f t="shared" si="1"/>
        <v>2525040</v>
      </c>
      <c r="K52" s="78">
        <v>2874</v>
      </c>
      <c r="L52" s="85">
        <f t="shared" si="2"/>
        <v>2399790</v>
      </c>
      <c r="M52" s="78">
        <v>2884</v>
      </c>
      <c r="N52" s="86">
        <f t="shared" si="3"/>
        <v>2408140</v>
      </c>
      <c r="O52" s="78">
        <f t="shared" si="4"/>
        <v>7332970</v>
      </c>
      <c r="P52" s="78">
        <f t="shared" si="5"/>
        <v>2444323.3333333335</v>
      </c>
      <c r="Q52" s="83">
        <f t="shared" si="6"/>
        <v>-55.666666666511446</v>
      </c>
      <c r="R52" s="78">
        <f t="shared" si="7"/>
        <v>-96.599999999999909</v>
      </c>
      <c r="S52" s="78">
        <f t="shared" si="8"/>
        <v>53.400000000000091</v>
      </c>
      <c r="T52" s="78">
        <f t="shared" si="9"/>
        <v>43.400000000000091</v>
      </c>
      <c r="U52" s="78">
        <f t="shared" si="10"/>
        <v>0.20000000000027285</v>
      </c>
      <c r="V52" s="78">
        <f t="shared" si="11"/>
        <v>2884.2000000000003</v>
      </c>
    </row>
    <row r="53" spans="1:22" s="41" customFormat="1" ht="30" x14ac:dyDescent="0.25">
      <c r="A53" s="12">
        <v>30</v>
      </c>
      <c r="B53" s="42" t="s">
        <v>94</v>
      </c>
      <c r="C53" s="11" t="s">
        <v>95</v>
      </c>
      <c r="D53" s="12"/>
      <c r="E53" s="43">
        <v>100</v>
      </c>
      <c r="F53" s="50" t="s">
        <v>93</v>
      </c>
      <c r="G53" s="92">
        <v>2992.85</v>
      </c>
      <c r="H53" s="20">
        <f t="shared" si="13"/>
        <v>299285</v>
      </c>
      <c r="I53" s="78">
        <v>3025</v>
      </c>
      <c r="J53" s="84">
        <f t="shared" si="1"/>
        <v>302500</v>
      </c>
      <c r="K53" s="78">
        <v>2985</v>
      </c>
      <c r="L53" s="85">
        <f t="shared" si="2"/>
        <v>298500</v>
      </c>
      <c r="M53" s="78">
        <v>2969</v>
      </c>
      <c r="N53" s="86">
        <f t="shared" si="3"/>
        <v>296900</v>
      </c>
      <c r="O53" s="78">
        <f t="shared" si="4"/>
        <v>897900</v>
      </c>
      <c r="P53" s="78">
        <f t="shared" si="5"/>
        <v>299300</v>
      </c>
      <c r="Q53" s="83">
        <f t="shared" si="6"/>
        <v>15</v>
      </c>
      <c r="R53" s="78">
        <f t="shared" si="7"/>
        <v>-32.150000000000091</v>
      </c>
      <c r="S53" s="78">
        <f t="shared" si="8"/>
        <v>7.8499999999999091</v>
      </c>
      <c r="T53" s="78">
        <f t="shared" si="9"/>
        <v>23.849999999999909</v>
      </c>
      <c r="U53" s="78">
        <f t="shared" si="10"/>
        <v>-0.45000000000027285</v>
      </c>
      <c r="V53" s="78">
        <f t="shared" si="11"/>
        <v>2968.5499999999997</v>
      </c>
    </row>
    <row r="54" spans="1:22" ht="30" x14ac:dyDescent="0.25">
      <c r="A54" s="12">
        <v>31</v>
      </c>
      <c r="B54" s="42" t="s">
        <v>96</v>
      </c>
      <c r="C54" s="11" t="s">
        <v>97</v>
      </c>
      <c r="D54" s="12"/>
      <c r="E54" s="50">
        <v>100</v>
      </c>
      <c r="F54" s="50" t="s">
        <v>93</v>
      </c>
      <c r="G54" s="92">
        <v>12921.02</v>
      </c>
      <c r="H54" s="20">
        <f t="shared" si="13"/>
        <v>1292102</v>
      </c>
      <c r="I54" s="78">
        <v>11236</v>
      </c>
      <c r="J54" s="84">
        <f t="shared" si="1"/>
        <v>1123600</v>
      </c>
      <c r="K54" s="78">
        <v>12563</v>
      </c>
      <c r="L54" s="85">
        <f t="shared" si="2"/>
        <v>1256300</v>
      </c>
      <c r="M54" s="78">
        <v>14964</v>
      </c>
      <c r="N54" s="86">
        <f t="shared" si="3"/>
        <v>1496400</v>
      </c>
      <c r="O54" s="78">
        <f t="shared" si="4"/>
        <v>3876300</v>
      </c>
      <c r="P54" s="78">
        <f t="shared" si="5"/>
        <v>1292100</v>
      </c>
      <c r="Q54" s="83">
        <f t="shared" si="6"/>
        <v>-2</v>
      </c>
      <c r="R54" s="78">
        <f t="shared" si="7"/>
        <v>1685.0200000000004</v>
      </c>
      <c r="S54" s="78">
        <f t="shared" si="8"/>
        <v>358.02000000000044</v>
      </c>
      <c r="T54" s="78">
        <f t="shared" si="9"/>
        <v>-2042.9799999999996</v>
      </c>
      <c r="U54" s="78">
        <f t="shared" si="10"/>
        <v>6.0000000001309672E-2</v>
      </c>
      <c r="V54" s="78">
        <f t="shared" si="11"/>
        <v>14964.060000000001</v>
      </c>
    </row>
    <row r="55" spans="1:22" ht="60" x14ac:dyDescent="0.25">
      <c r="A55" s="12">
        <v>32</v>
      </c>
      <c r="B55" s="42" t="s">
        <v>98</v>
      </c>
      <c r="C55" s="11" t="s">
        <v>99</v>
      </c>
      <c r="D55" s="12"/>
      <c r="E55" s="50">
        <v>100</v>
      </c>
      <c r="F55" s="50" t="s">
        <v>93</v>
      </c>
      <c r="G55" s="92">
        <v>16189.95</v>
      </c>
      <c r="H55" s="20">
        <f t="shared" si="13"/>
        <v>1618995</v>
      </c>
      <c r="I55" s="78">
        <v>16325</v>
      </c>
      <c r="J55" s="84">
        <f t="shared" si="1"/>
        <v>1632500</v>
      </c>
      <c r="K55" s="78">
        <v>15247</v>
      </c>
      <c r="L55" s="85">
        <f t="shared" si="2"/>
        <v>1524700</v>
      </c>
      <c r="M55" s="78">
        <v>16998</v>
      </c>
      <c r="N55" s="86">
        <f t="shared" si="3"/>
        <v>1699800</v>
      </c>
      <c r="O55" s="78">
        <f t="shared" si="4"/>
        <v>4857000</v>
      </c>
      <c r="P55" s="78">
        <f t="shared" si="5"/>
        <v>1619000</v>
      </c>
      <c r="Q55" s="83">
        <f t="shared" si="6"/>
        <v>5</v>
      </c>
      <c r="R55" s="78">
        <f t="shared" si="7"/>
        <v>-135.04999999999927</v>
      </c>
      <c r="S55" s="78">
        <f t="shared" si="8"/>
        <v>942.95000000000073</v>
      </c>
      <c r="T55" s="78">
        <f t="shared" si="9"/>
        <v>-808.04999999999927</v>
      </c>
      <c r="U55" s="78">
        <f t="shared" si="10"/>
        <v>-0.14999999999781721</v>
      </c>
      <c r="V55" s="78">
        <f t="shared" si="11"/>
        <v>16997.850000000002</v>
      </c>
    </row>
    <row r="56" spans="1:22" ht="45" x14ac:dyDescent="0.25">
      <c r="A56" s="12">
        <v>33</v>
      </c>
      <c r="B56" s="42" t="s">
        <v>100</v>
      </c>
      <c r="C56" s="11" t="s">
        <v>101</v>
      </c>
      <c r="D56" s="12"/>
      <c r="E56" s="50">
        <v>1</v>
      </c>
      <c r="F56" s="50" t="s">
        <v>63</v>
      </c>
      <c r="G56" s="92">
        <v>472532.33999999997</v>
      </c>
      <c r="H56" s="20">
        <f t="shared" si="13"/>
        <v>472532.33999999997</v>
      </c>
      <c r="I56" s="78">
        <v>485236</v>
      </c>
      <c r="J56" s="84">
        <f t="shared" si="1"/>
        <v>485236</v>
      </c>
      <c r="K56" s="78">
        <v>520147</v>
      </c>
      <c r="L56" s="85">
        <f t="shared" si="2"/>
        <v>520147</v>
      </c>
      <c r="M56" s="78">
        <v>412214</v>
      </c>
      <c r="N56" s="86">
        <f t="shared" si="3"/>
        <v>412214</v>
      </c>
      <c r="O56" s="78">
        <f t="shared" si="4"/>
        <v>1417597</v>
      </c>
      <c r="P56" s="78">
        <f t="shared" si="5"/>
        <v>472532.33333333331</v>
      </c>
      <c r="Q56" s="83">
        <f t="shared" si="6"/>
        <v>-6.6666666534729302E-3</v>
      </c>
      <c r="R56" s="78">
        <f t="shared" si="7"/>
        <v>-12703.660000000033</v>
      </c>
      <c r="S56" s="78">
        <f t="shared" si="8"/>
        <v>-47614.660000000033</v>
      </c>
      <c r="T56" s="78">
        <f t="shared" si="9"/>
        <v>60318.339999999967</v>
      </c>
      <c r="U56" s="78">
        <f t="shared" si="10"/>
        <v>1.999999990221113E-2</v>
      </c>
      <c r="V56" s="78">
        <f t="shared" si="11"/>
        <v>412214.0199999999</v>
      </c>
    </row>
    <row r="57" spans="1:22" ht="75" x14ac:dyDescent="0.25">
      <c r="A57" s="12">
        <v>34</v>
      </c>
      <c r="B57" s="42" t="s">
        <v>102</v>
      </c>
      <c r="C57" s="11" t="s">
        <v>103</v>
      </c>
      <c r="D57" s="12"/>
      <c r="E57" s="50">
        <v>1</v>
      </c>
      <c r="F57" s="42" t="s">
        <v>104</v>
      </c>
      <c r="G57" s="92">
        <v>3617588.1</v>
      </c>
      <c r="H57" s="20">
        <f t="shared" si="13"/>
        <v>3617588.1</v>
      </c>
      <c r="I57" s="78">
        <v>3214589</v>
      </c>
      <c r="J57" s="84">
        <f t="shared" si="1"/>
        <v>3214589</v>
      </c>
      <c r="K57" s="78">
        <v>4012369</v>
      </c>
      <c r="L57" s="85">
        <f t="shared" si="2"/>
        <v>4012369</v>
      </c>
      <c r="M57" s="78">
        <v>3625806</v>
      </c>
      <c r="N57" s="86">
        <f t="shared" si="3"/>
        <v>3625806</v>
      </c>
      <c r="O57" s="78">
        <f t="shared" si="4"/>
        <v>10852764</v>
      </c>
      <c r="P57" s="78">
        <f t="shared" si="5"/>
        <v>3617588</v>
      </c>
      <c r="Q57" s="83">
        <f t="shared" si="6"/>
        <v>-0.10000000009313226</v>
      </c>
      <c r="R57" s="78">
        <f t="shared" si="7"/>
        <v>402999.10000000009</v>
      </c>
      <c r="S57" s="78">
        <f t="shared" si="8"/>
        <v>-394780.89999999991</v>
      </c>
      <c r="T57" s="78">
        <f t="shared" si="9"/>
        <v>-8217.8999999999069</v>
      </c>
      <c r="U57" s="78">
        <f t="shared" si="10"/>
        <v>0.30000000027939677</v>
      </c>
      <c r="V57" s="78">
        <f t="shared" si="11"/>
        <v>3625806.3000000003</v>
      </c>
    </row>
    <row r="58" spans="1:22" ht="105" x14ac:dyDescent="0.25">
      <c r="A58" s="12">
        <v>35</v>
      </c>
      <c r="B58" s="42" t="s">
        <v>105</v>
      </c>
      <c r="C58" s="11" t="s">
        <v>106</v>
      </c>
      <c r="D58" s="12"/>
      <c r="E58" s="50">
        <v>1</v>
      </c>
      <c r="F58" s="50" t="s">
        <v>107</v>
      </c>
      <c r="G58" s="92">
        <v>1499388.1</v>
      </c>
      <c r="H58" s="20">
        <f t="shared" si="13"/>
        <v>1499388.1</v>
      </c>
      <c r="I58" s="78">
        <v>1236985</v>
      </c>
      <c r="J58" s="84">
        <f t="shared" si="1"/>
        <v>1236985</v>
      </c>
      <c r="K58" s="78">
        <v>1478523</v>
      </c>
      <c r="L58" s="85">
        <f t="shared" si="2"/>
        <v>1478523</v>
      </c>
      <c r="M58" s="78">
        <v>1782656</v>
      </c>
      <c r="N58" s="86">
        <f t="shared" si="3"/>
        <v>1782656</v>
      </c>
      <c r="O58" s="78">
        <f t="shared" si="4"/>
        <v>4498164</v>
      </c>
      <c r="P58" s="78">
        <f t="shared" si="5"/>
        <v>1499388</v>
      </c>
      <c r="Q58" s="83">
        <f t="shared" si="6"/>
        <v>-0.10000000009313226</v>
      </c>
      <c r="R58" s="78">
        <f t="shared" si="7"/>
        <v>262403.10000000009</v>
      </c>
      <c r="S58" s="78">
        <f t="shared" si="8"/>
        <v>20865.100000000093</v>
      </c>
      <c r="T58" s="78">
        <f t="shared" si="9"/>
        <v>-283267.89999999991</v>
      </c>
      <c r="U58" s="78">
        <f t="shared" si="10"/>
        <v>0.30000000027939677</v>
      </c>
      <c r="V58" s="78">
        <f t="shared" si="11"/>
        <v>1782656.3000000003</v>
      </c>
    </row>
    <row r="59" spans="1:22" ht="90" x14ac:dyDescent="0.25">
      <c r="A59" s="12">
        <v>36</v>
      </c>
      <c r="B59" s="125" t="s">
        <v>108</v>
      </c>
      <c r="C59" s="4" t="s">
        <v>109</v>
      </c>
      <c r="D59" s="126"/>
      <c r="E59" s="127">
        <v>1</v>
      </c>
      <c r="F59" s="127" t="s">
        <v>28</v>
      </c>
      <c r="G59" s="121">
        <v>5043826.9000000004</v>
      </c>
      <c r="H59" s="124">
        <f t="shared" si="13"/>
        <v>5043826.9000000004</v>
      </c>
      <c r="I59" s="99">
        <v>5986322</v>
      </c>
      <c r="J59" s="100">
        <f t="shared" si="1"/>
        <v>5986322</v>
      </c>
      <c r="K59" s="101">
        <v>4985230</v>
      </c>
      <c r="L59" s="102">
        <f t="shared" si="2"/>
        <v>4985230</v>
      </c>
      <c r="M59" s="101">
        <v>4159929</v>
      </c>
      <c r="N59" s="103">
        <f t="shared" si="3"/>
        <v>4159929</v>
      </c>
      <c r="O59" s="101">
        <f t="shared" si="4"/>
        <v>15131481</v>
      </c>
      <c r="P59" s="101">
        <f t="shared" si="5"/>
        <v>5043827</v>
      </c>
      <c r="Q59" s="104">
        <f t="shared" si="6"/>
        <v>9.999999962747097E-2</v>
      </c>
      <c r="R59" s="101">
        <f t="shared" si="7"/>
        <v>-942495.09999999963</v>
      </c>
      <c r="S59" s="101">
        <f t="shared" si="8"/>
        <v>58596.900000000373</v>
      </c>
      <c r="T59" s="101">
        <f t="shared" si="9"/>
        <v>883897.90000000037</v>
      </c>
      <c r="U59" s="101">
        <f t="shared" si="10"/>
        <v>-0.29999999888241291</v>
      </c>
      <c r="V59" s="101">
        <f t="shared" si="11"/>
        <v>4159928.7000000011</v>
      </c>
    </row>
    <row r="60" spans="1:22" ht="90" x14ac:dyDescent="0.25">
      <c r="A60" s="12">
        <v>37</v>
      </c>
      <c r="B60" s="125"/>
      <c r="C60" s="9" t="s">
        <v>110</v>
      </c>
      <c r="D60" s="126"/>
      <c r="E60" s="127"/>
      <c r="F60" s="127"/>
      <c r="G60" s="122"/>
      <c r="H60" s="124"/>
      <c r="I60" s="99"/>
      <c r="J60" s="100"/>
      <c r="K60" s="101"/>
      <c r="L60" s="102"/>
      <c r="M60" s="101"/>
      <c r="N60" s="103"/>
      <c r="O60" s="101"/>
      <c r="P60" s="101"/>
      <c r="Q60" s="104"/>
      <c r="R60" s="101"/>
      <c r="S60" s="101"/>
      <c r="T60" s="101"/>
      <c r="U60" s="101"/>
      <c r="V60" s="101"/>
    </row>
    <row r="61" spans="1:22" ht="75" x14ac:dyDescent="0.25">
      <c r="A61" s="12">
        <v>38</v>
      </c>
      <c r="B61" s="125"/>
      <c r="C61" s="4" t="s">
        <v>111</v>
      </c>
      <c r="D61" s="126"/>
      <c r="E61" s="127"/>
      <c r="F61" s="127"/>
      <c r="G61" s="122"/>
      <c r="H61" s="124"/>
      <c r="I61" s="99"/>
      <c r="J61" s="100"/>
      <c r="K61" s="101"/>
      <c r="L61" s="102"/>
      <c r="M61" s="101"/>
      <c r="N61" s="103"/>
      <c r="O61" s="101"/>
      <c r="P61" s="101"/>
      <c r="Q61" s="104"/>
      <c r="R61" s="101"/>
      <c r="S61" s="101"/>
      <c r="T61" s="101"/>
      <c r="U61" s="101"/>
      <c r="V61" s="101"/>
    </row>
    <row r="62" spans="1:22" ht="105" x14ac:dyDescent="0.25">
      <c r="A62" s="12">
        <v>39</v>
      </c>
      <c r="B62" s="125"/>
      <c r="C62" s="4" t="s">
        <v>112</v>
      </c>
      <c r="D62" s="126"/>
      <c r="E62" s="127"/>
      <c r="F62" s="127"/>
      <c r="G62" s="122"/>
      <c r="H62" s="124"/>
      <c r="I62" s="99"/>
      <c r="J62" s="100"/>
      <c r="K62" s="101"/>
      <c r="L62" s="102"/>
      <c r="M62" s="101"/>
      <c r="N62" s="103"/>
      <c r="O62" s="101"/>
      <c r="P62" s="101"/>
      <c r="Q62" s="104"/>
      <c r="R62" s="101"/>
      <c r="S62" s="101"/>
      <c r="T62" s="101"/>
      <c r="U62" s="101"/>
      <c r="V62" s="101"/>
    </row>
    <row r="63" spans="1:22" ht="105" x14ac:dyDescent="0.25">
      <c r="A63" s="12">
        <v>40</v>
      </c>
      <c r="B63" s="125"/>
      <c r="C63" s="4" t="s">
        <v>113</v>
      </c>
      <c r="D63" s="126"/>
      <c r="E63" s="127"/>
      <c r="F63" s="127"/>
      <c r="G63" s="123"/>
      <c r="H63" s="124"/>
      <c r="I63" s="99"/>
      <c r="J63" s="100"/>
      <c r="K63" s="101"/>
      <c r="L63" s="102"/>
      <c r="M63" s="101"/>
      <c r="N63" s="103"/>
      <c r="O63" s="101"/>
      <c r="P63" s="101"/>
      <c r="Q63" s="104"/>
      <c r="R63" s="101"/>
      <c r="S63" s="101"/>
      <c r="T63" s="101"/>
      <c r="U63" s="101"/>
      <c r="V63" s="101"/>
    </row>
    <row r="64" spans="1:22" ht="409.5" x14ac:dyDescent="0.25">
      <c r="A64" s="12">
        <v>41</v>
      </c>
      <c r="B64" s="125" t="s">
        <v>114</v>
      </c>
      <c r="C64" s="4" t="s">
        <v>115</v>
      </c>
      <c r="D64" s="126"/>
      <c r="E64" s="127">
        <v>1</v>
      </c>
      <c r="F64" s="127" t="s">
        <v>28</v>
      </c>
      <c r="G64" s="121">
        <v>7869910.2999999998</v>
      </c>
      <c r="H64" s="124">
        <f>+G64*E64</f>
        <v>7869910.2999999998</v>
      </c>
      <c r="I64" s="99">
        <v>7852369</v>
      </c>
      <c r="J64" s="100">
        <f t="shared" si="1"/>
        <v>7852369</v>
      </c>
      <c r="K64" s="101">
        <v>7412589</v>
      </c>
      <c r="L64" s="102">
        <f t="shared" si="2"/>
        <v>7412589</v>
      </c>
      <c r="M64" s="101">
        <v>8344773</v>
      </c>
      <c r="N64" s="103">
        <f t="shared" si="3"/>
        <v>8344773</v>
      </c>
      <c r="O64" s="78">
        <f t="shared" si="4"/>
        <v>23609731</v>
      </c>
      <c r="P64" s="78">
        <f t="shared" si="5"/>
        <v>7869910.333333333</v>
      </c>
      <c r="Q64" s="83">
        <f t="shared" si="6"/>
        <v>3.333333320915699E-2</v>
      </c>
      <c r="R64" s="78">
        <f t="shared" si="7"/>
        <v>17541.299999999814</v>
      </c>
      <c r="S64" s="78">
        <f t="shared" si="8"/>
        <v>457321.29999999981</v>
      </c>
      <c r="T64" s="78">
        <f t="shared" si="9"/>
        <v>-474862.70000000019</v>
      </c>
      <c r="U64" s="78">
        <f t="shared" si="10"/>
        <v>-0.10000000055879354</v>
      </c>
      <c r="V64" s="78">
        <f t="shared" si="11"/>
        <v>8344772.8999999994</v>
      </c>
    </row>
    <row r="65" spans="1:22" ht="150" x14ac:dyDescent="0.25">
      <c r="A65" s="12">
        <v>42</v>
      </c>
      <c r="B65" s="125"/>
      <c r="C65" s="4" t="s">
        <v>116</v>
      </c>
      <c r="D65" s="126"/>
      <c r="E65" s="127"/>
      <c r="F65" s="127"/>
      <c r="G65" s="122"/>
      <c r="H65" s="124"/>
      <c r="I65" s="99"/>
      <c r="J65" s="100"/>
      <c r="K65" s="101"/>
      <c r="L65" s="102"/>
      <c r="M65" s="101"/>
      <c r="N65" s="103"/>
      <c r="O65" s="78">
        <f t="shared" si="4"/>
        <v>0</v>
      </c>
      <c r="P65" s="78">
        <f t="shared" si="5"/>
        <v>0</v>
      </c>
      <c r="Q65" s="83">
        <f t="shared" si="6"/>
        <v>0</v>
      </c>
      <c r="R65" s="78">
        <f t="shared" si="7"/>
        <v>0</v>
      </c>
      <c r="S65" s="78">
        <f t="shared" si="8"/>
        <v>0</v>
      </c>
      <c r="T65" s="78">
        <f t="shared" si="9"/>
        <v>0</v>
      </c>
      <c r="U65" s="78">
        <f t="shared" si="10"/>
        <v>0</v>
      </c>
      <c r="V65" s="78">
        <f t="shared" si="11"/>
        <v>0</v>
      </c>
    </row>
    <row r="66" spans="1:22" ht="120" x14ac:dyDescent="0.25">
      <c r="A66" s="12">
        <v>43</v>
      </c>
      <c r="B66" s="125"/>
      <c r="C66" s="4" t="s">
        <v>117</v>
      </c>
      <c r="D66" s="126"/>
      <c r="E66" s="127"/>
      <c r="F66" s="127"/>
      <c r="G66" s="122"/>
      <c r="H66" s="124"/>
      <c r="I66" s="99"/>
      <c r="J66" s="100"/>
      <c r="K66" s="101"/>
      <c r="L66" s="102"/>
      <c r="M66" s="101"/>
      <c r="N66" s="103"/>
      <c r="O66" s="78">
        <f t="shared" si="4"/>
        <v>0</v>
      </c>
      <c r="P66" s="78">
        <f t="shared" si="5"/>
        <v>0</v>
      </c>
      <c r="Q66" s="83">
        <f t="shared" si="6"/>
        <v>0</v>
      </c>
      <c r="R66" s="78">
        <f t="shared" si="7"/>
        <v>0</v>
      </c>
      <c r="S66" s="78">
        <f t="shared" si="8"/>
        <v>0</v>
      </c>
      <c r="T66" s="78">
        <f t="shared" si="9"/>
        <v>0</v>
      </c>
      <c r="U66" s="78">
        <f t="shared" si="10"/>
        <v>0</v>
      </c>
      <c r="V66" s="78">
        <f t="shared" si="11"/>
        <v>0</v>
      </c>
    </row>
    <row r="67" spans="1:22" ht="45" x14ac:dyDescent="0.25">
      <c r="A67" s="12">
        <v>44</v>
      </c>
      <c r="B67" s="125"/>
      <c r="C67" s="4" t="s">
        <v>118</v>
      </c>
      <c r="D67" s="126"/>
      <c r="E67" s="127"/>
      <c r="F67" s="127"/>
      <c r="G67" s="122"/>
      <c r="H67" s="124"/>
      <c r="I67" s="99"/>
      <c r="J67" s="100"/>
      <c r="K67" s="101"/>
      <c r="L67" s="102"/>
      <c r="M67" s="101"/>
      <c r="N67" s="103"/>
      <c r="O67" s="78">
        <f t="shared" si="4"/>
        <v>0</v>
      </c>
      <c r="P67" s="78">
        <f t="shared" si="5"/>
        <v>0</v>
      </c>
      <c r="Q67" s="83">
        <f t="shared" si="6"/>
        <v>0</v>
      </c>
      <c r="R67" s="78">
        <f t="shared" si="7"/>
        <v>0</v>
      </c>
      <c r="S67" s="78">
        <f t="shared" si="8"/>
        <v>0</v>
      </c>
      <c r="T67" s="78">
        <f t="shared" si="9"/>
        <v>0</v>
      </c>
      <c r="U67" s="78">
        <f t="shared" si="10"/>
        <v>0</v>
      </c>
      <c r="V67" s="78">
        <f t="shared" si="11"/>
        <v>0</v>
      </c>
    </row>
    <row r="68" spans="1:22" ht="105" x14ac:dyDescent="0.25">
      <c r="A68" s="12">
        <v>45</v>
      </c>
      <c r="B68" s="125"/>
      <c r="C68" s="4" t="s">
        <v>119</v>
      </c>
      <c r="D68" s="126"/>
      <c r="E68" s="127"/>
      <c r="F68" s="127"/>
      <c r="G68" s="122"/>
      <c r="H68" s="124"/>
      <c r="I68" s="99"/>
      <c r="J68" s="100"/>
      <c r="K68" s="101"/>
      <c r="L68" s="102"/>
      <c r="M68" s="101"/>
      <c r="N68" s="103"/>
      <c r="O68" s="78">
        <f t="shared" si="4"/>
        <v>0</v>
      </c>
      <c r="P68" s="78">
        <f t="shared" si="5"/>
        <v>0</v>
      </c>
      <c r="Q68" s="83">
        <f t="shared" si="6"/>
        <v>0</v>
      </c>
      <c r="R68" s="78">
        <f t="shared" si="7"/>
        <v>0</v>
      </c>
      <c r="S68" s="78">
        <f t="shared" si="8"/>
        <v>0</v>
      </c>
      <c r="T68" s="78">
        <f t="shared" si="9"/>
        <v>0</v>
      </c>
      <c r="U68" s="78">
        <f t="shared" si="10"/>
        <v>0</v>
      </c>
      <c r="V68" s="78">
        <f t="shared" si="11"/>
        <v>0</v>
      </c>
    </row>
    <row r="69" spans="1:22" ht="195" x14ac:dyDescent="0.25">
      <c r="A69" s="12">
        <v>46</v>
      </c>
      <c r="B69" s="125"/>
      <c r="C69" s="4" t="s">
        <v>120</v>
      </c>
      <c r="D69" s="126"/>
      <c r="E69" s="127"/>
      <c r="F69" s="127"/>
      <c r="G69" s="123"/>
      <c r="H69" s="124"/>
      <c r="I69" s="99"/>
      <c r="J69" s="100"/>
      <c r="K69" s="101"/>
      <c r="L69" s="102"/>
      <c r="M69" s="101"/>
      <c r="N69" s="103"/>
      <c r="O69" s="78">
        <f t="shared" si="4"/>
        <v>0</v>
      </c>
      <c r="P69" s="78">
        <f t="shared" si="5"/>
        <v>0</v>
      </c>
      <c r="Q69" s="83">
        <f t="shared" si="6"/>
        <v>0</v>
      </c>
      <c r="R69" s="78">
        <f t="shared" si="7"/>
        <v>0</v>
      </c>
      <c r="S69" s="78">
        <f t="shared" si="8"/>
        <v>0</v>
      </c>
      <c r="T69" s="78">
        <f t="shared" si="9"/>
        <v>0</v>
      </c>
      <c r="U69" s="78">
        <f t="shared" si="10"/>
        <v>0</v>
      </c>
      <c r="V69" s="78">
        <f t="shared" si="11"/>
        <v>0</v>
      </c>
    </row>
    <row r="70" spans="1:22" ht="30" x14ac:dyDescent="0.25">
      <c r="A70" s="12">
        <v>47</v>
      </c>
      <c r="B70" s="125" t="s">
        <v>121</v>
      </c>
      <c r="C70" s="4" t="s">
        <v>122</v>
      </c>
      <c r="D70" s="126"/>
      <c r="E70" s="127">
        <v>6</v>
      </c>
      <c r="F70" s="127" t="s">
        <v>123</v>
      </c>
      <c r="G70" s="121">
        <v>243011.09</v>
      </c>
      <c r="H70" s="124">
        <f>+G70*E70</f>
        <v>1458066.54</v>
      </c>
      <c r="I70" s="99">
        <v>254785</v>
      </c>
      <c r="J70" s="100">
        <f t="shared" si="1"/>
        <v>1528710</v>
      </c>
      <c r="K70" s="101">
        <v>203698</v>
      </c>
      <c r="L70" s="102">
        <f t="shared" si="2"/>
        <v>1222188</v>
      </c>
      <c r="M70" s="101">
        <v>270550</v>
      </c>
      <c r="N70" s="103">
        <f t="shared" si="3"/>
        <v>1623300</v>
      </c>
      <c r="O70" s="78">
        <f t="shared" si="4"/>
        <v>4374198</v>
      </c>
      <c r="P70" s="78">
        <f t="shared" si="5"/>
        <v>1458066</v>
      </c>
      <c r="Q70" s="83">
        <f t="shared" si="6"/>
        <v>-0.5400000000372529</v>
      </c>
      <c r="R70" s="78">
        <f t="shared" si="7"/>
        <v>-11773.910000000003</v>
      </c>
      <c r="S70" s="78">
        <f t="shared" si="8"/>
        <v>39313.089999999997</v>
      </c>
      <c r="T70" s="78">
        <f t="shared" si="9"/>
        <v>-27538.910000000003</v>
      </c>
      <c r="U70" s="78">
        <f t="shared" si="10"/>
        <v>0.26999999998952262</v>
      </c>
      <c r="V70" s="78">
        <f t="shared" si="11"/>
        <v>270550.27</v>
      </c>
    </row>
    <row r="71" spans="1:22" ht="45" x14ac:dyDescent="0.25">
      <c r="A71" s="12">
        <v>48</v>
      </c>
      <c r="B71" s="125"/>
      <c r="C71" s="4" t="s">
        <v>124</v>
      </c>
      <c r="D71" s="126"/>
      <c r="E71" s="127"/>
      <c r="F71" s="127"/>
      <c r="G71" s="122"/>
      <c r="H71" s="124"/>
      <c r="I71" s="99"/>
      <c r="J71" s="100"/>
      <c r="K71" s="101"/>
      <c r="L71" s="102"/>
      <c r="M71" s="101"/>
      <c r="N71" s="103"/>
      <c r="O71" s="78">
        <f t="shared" si="4"/>
        <v>0</v>
      </c>
      <c r="P71" s="78">
        <f t="shared" si="5"/>
        <v>0</v>
      </c>
      <c r="Q71" s="83">
        <f t="shared" si="6"/>
        <v>0</v>
      </c>
      <c r="R71" s="78">
        <f t="shared" si="7"/>
        <v>0</v>
      </c>
      <c r="S71" s="78">
        <f t="shared" si="8"/>
        <v>0</v>
      </c>
      <c r="T71" s="78">
        <f t="shared" si="9"/>
        <v>0</v>
      </c>
      <c r="U71" s="78">
        <f t="shared" si="10"/>
        <v>0</v>
      </c>
      <c r="V71" s="78">
        <f t="shared" si="11"/>
        <v>0</v>
      </c>
    </row>
    <row r="72" spans="1:22" ht="195" x14ac:dyDescent="0.25">
      <c r="A72" s="12">
        <v>49</v>
      </c>
      <c r="B72" s="125"/>
      <c r="C72" s="9" t="s">
        <v>125</v>
      </c>
      <c r="D72" s="126"/>
      <c r="E72" s="127"/>
      <c r="F72" s="127"/>
      <c r="G72" s="123"/>
      <c r="H72" s="124"/>
      <c r="I72" s="99"/>
      <c r="J72" s="100"/>
      <c r="K72" s="101"/>
      <c r="L72" s="102"/>
      <c r="M72" s="101"/>
      <c r="N72" s="103"/>
      <c r="O72" s="78">
        <f t="shared" si="4"/>
        <v>0</v>
      </c>
      <c r="P72" s="78">
        <f t="shared" si="5"/>
        <v>0</v>
      </c>
      <c r="Q72" s="83">
        <f t="shared" si="6"/>
        <v>0</v>
      </c>
      <c r="R72" s="78">
        <f t="shared" si="7"/>
        <v>0</v>
      </c>
      <c r="S72" s="78">
        <f t="shared" si="8"/>
        <v>0</v>
      </c>
      <c r="T72" s="78">
        <f t="shared" si="9"/>
        <v>0</v>
      </c>
      <c r="U72" s="78">
        <f t="shared" si="10"/>
        <v>0</v>
      </c>
      <c r="V72" s="78">
        <f t="shared" si="11"/>
        <v>0</v>
      </c>
    </row>
    <row r="73" spans="1:22" ht="90" x14ac:dyDescent="0.25">
      <c r="A73" s="12">
        <v>50</v>
      </c>
      <c r="B73" s="42" t="s">
        <v>126</v>
      </c>
      <c r="C73" s="4" t="s">
        <v>127</v>
      </c>
      <c r="D73" s="12"/>
      <c r="E73" s="43">
        <v>1</v>
      </c>
      <c r="F73" s="43" t="s">
        <v>128</v>
      </c>
      <c r="G73" s="92">
        <v>1190000</v>
      </c>
      <c r="H73" s="20">
        <f>+G73*E73</f>
        <v>1190000</v>
      </c>
      <c r="I73" s="78">
        <v>1258963</v>
      </c>
      <c r="J73" s="84">
        <f t="shared" si="1"/>
        <v>1258963</v>
      </c>
      <c r="K73" s="78">
        <v>1478523</v>
      </c>
      <c r="L73" s="85">
        <f t="shared" si="2"/>
        <v>1478523</v>
      </c>
      <c r="M73" s="78">
        <v>832514</v>
      </c>
      <c r="N73" s="86">
        <f t="shared" si="3"/>
        <v>832514</v>
      </c>
      <c r="O73" s="78">
        <f t="shared" si="4"/>
        <v>3570000</v>
      </c>
      <c r="P73" s="78">
        <f t="shared" si="5"/>
        <v>1190000</v>
      </c>
      <c r="Q73" s="83">
        <f t="shared" si="6"/>
        <v>0</v>
      </c>
      <c r="R73" s="78">
        <f t="shared" si="7"/>
        <v>-68963</v>
      </c>
      <c r="S73" s="78">
        <f t="shared" si="8"/>
        <v>-288523</v>
      </c>
      <c r="T73" s="78">
        <f t="shared" si="9"/>
        <v>357486</v>
      </c>
      <c r="U73" s="78">
        <f t="shared" si="10"/>
        <v>0</v>
      </c>
      <c r="V73" s="78">
        <f t="shared" si="11"/>
        <v>832514</v>
      </c>
    </row>
    <row r="74" spans="1:22" ht="75" x14ac:dyDescent="0.25">
      <c r="A74" s="12">
        <v>51</v>
      </c>
      <c r="B74" s="42" t="s">
        <v>129</v>
      </c>
      <c r="C74" s="4" t="s">
        <v>130</v>
      </c>
      <c r="D74" s="12"/>
      <c r="E74" s="43">
        <v>13</v>
      </c>
      <c r="F74" s="43" t="s">
        <v>131</v>
      </c>
      <c r="G74" s="92">
        <v>24026.1</v>
      </c>
      <c r="H74" s="20">
        <f>+G74*E74</f>
        <v>312339.3</v>
      </c>
      <c r="I74" s="78">
        <v>21478</v>
      </c>
      <c r="J74" s="84">
        <f t="shared" si="1"/>
        <v>279214</v>
      </c>
      <c r="K74" s="78">
        <v>19632</v>
      </c>
      <c r="L74" s="85">
        <f t="shared" si="2"/>
        <v>255216</v>
      </c>
      <c r="M74" s="78">
        <v>30968</v>
      </c>
      <c r="N74" s="86">
        <f t="shared" si="3"/>
        <v>402584</v>
      </c>
      <c r="O74" s="78">
        <f t="shared" si="4"/>
        <v>937014</v>
      </c>
      <c r="P74" s="78">
        <f t="shared" si="5"/>
        <v>312338</v>
      </c>
      <c r="Q74" s="83">
        <f t="shared" si="6"/>
        <v>-1.2999999999883585</v>
      </c>
      <c r="R74" s="78">
        <f t="shared" si="7"/>
        <v>2548.0999999999985</v>
      </c>
      <c r="S74" s="78">
        <f t="shared" si="8"/>
        <v>4394.0999999999985</v>
      </c>
      <c r="T74" s="78">
        <f t="shared" si="9"/>
        <v>-6941.9000000000015</v>
      </c>
      <c r="U74" s="78">
        <f t="shared" si="10"/>
        <v>0.29999999999563443</v>
      </c>
      <c r="V74" s="78">
        <f t="shared" si="11"/>
        <v>30968.299999999996</v>
      </c>
    </row>
    <row r="75" spans="1:22" ht="25.5" x14ac:dyDescent="0.25">
      <c r="A75" s="12">
        <v>52</v>
      </c>
      <c r="B75" s="15" t="s">
        <v>132</v>
      </c>
      <c r="C75" s="15" t="s">
        <v>133</v>
      </c>
      <c r="D75" s="15"/>
      <c r="E75" s="16">
        <v>1</v>
      </c>
      <c r="F75" s="16" t="s">
        <v>134</v>
      </c>
      <c r="G75" s="92">
        <v>1380400</v>
      </c>
      <c r="H75" s="52">
        <f t="shared" ref="H75:H80" si="14">E75*G75</f>
        <v>1380400</v>
      </c>
      <c r="I75" s="78">
        <v>1236547</v>
      </c>
      <c r="J75" s="84">
        <f t="shared" si="1"/>
        <v>1236547</v>
      </c>
      <c r="K75" s="78">
        <v>1369520</v>
      </c>
      <c r="L75" s="85">
        <f t="shared" si="2"/>
        <v>1369520</v>
      </c>
      <c r="M75" s="78">
        <v>1535133</v>
      </c>
      <c r="N75" s="86">
        <f t="shared" si="3"/>
        <v>1535133</v>
      </c>
      <c r="O75" s="78">
        <f t="shared" si="4"/>
        <v>4141200</v>
      </c>
      <c r="P75" s="78">
        <f t="shared" si="5"/>
        <v>1380400</v>
      </c>
      <c r="Q75" s="83">
        <f t="shared" si="6"/>
        <v>0</v>
      </c>
      <c r="R75" s="78">
        <f t="shared" si="7"/>
        <v>143853</v>
      </c>
      <c r="S75" s="78">
        <f t="shared" si="8"/>
        <v>10880</v>
      </c>
      <c r="T75" s="78">
        <f t="shared" si="9"/>
        <v>-154733</v>
      </c>
      <c r="U75" s="78">
        <f t="shared" si="10"/>
        <v>0</v>
      </c>
      <c r="V75" s="78">
        <f t="shared" si="11"/>
        <v>1535133</v>
      </c>
    </row>
    <row r="76" spans="1:22" ht="25.5" x14ac:dyDescent="0.25">
      <c r="A76" s="12">
        <v>53</v>
      </c>
      <c r="B76" s="15" t="s">
        <v>135</v>
      </c>
      <c r="C76" s="15" t="s">
        <v>136</v>
      </c>
      <c r="D76" s="15"/>
      <c r="E76" s="16">
        <v>1</v>
      </c>
      <c r="F76" s="16" t="s">
        <v>134</v>
      </c>
      <c r="G76" s="92">
        <v>2760800</v>
      </c>
      <c r="H76" s="52">
        <f t="shared" si="14"/>
        <v>2760800</v>
      </c>
      <c r="I76" s="78">
        <v>2589632</v>
      </c>
      <c r="J76" s="84">
        <f t="shared" si="1"/>
        <v>2589632</v>
      </c>
      <c r="K76" s="78">
        <v>3014023</v>
      </c>
      <c r="L76" s="85">
        <f t="shared" si="2"/>
        <v>3014023</v>
      </c>
      <c r="M76" s="78">
        <v>2678745</v>
      </c>
      <c r="N76" s="86">
        <f t="shared" si="3"/>
        <v>2678745</v>
      </c>
      <c r="O76" s="78">
        <f t="shared" si="4"/>
        <v>8282400</v>
      </c>
      <c r="P76" s="78">
        <f t="shared" si="5"/>
        <v>2760800</v>
      </c>
      <c r="Q76" s="83">
        <f t="shared" si="6"/>
        <v>0</v>
      </c>
      <c r="R76" s="78">
        <f t="shared" si="7"/>
        <v>171168</v>
      </c>
      <c r="S76" s="78">
        <f t="shared" si="8"/>
        <v>-253223</v>
      </c>
      <c r="T76" s="78">
        <f t="shared" si="9"/>
        <v>82055</v>
      </c>
      <c r="U76" s="78">
        <f t="shared" si="10"/>
        <v>0</v>
      </c>
      <c r="V76" s="78">
        <f t="shared" si="11"/>
        <v>2678745</v>
      </c>
    </row>
    <row r="77" spans="1:22" ht="38.25" x14ac:dyDescent="0.25">
      <c r="A77" s="12">
        <v>54</v>
      </c>
      <c r="B77" s="128" t="s">
        <v>137</v>
      </c>
      <c r="C77" s="129" t="s">
        <v>138</v>
      </c>
      <c r="D77" s="15" t="s">
        <v>139</v>
      </c>
      <c r="E77" s="17">
        <v>3</v>
      </c>
      <c r="F77" s="16" t="s">
        <v>140</v>
      </c>
      <c r="G77" s="92">
        <v>3570000</v>
      </c>
      <c r="H77" s="52">
        <f t="shared" si="14"/>
        <v>10710000</v>
      </c>
      <c r="I77" s="78">
        <v>3698521</v>
      </c>
      <c r="J77" s="84">
        <f t="shared" si="1"/>
        <v>11095563</v>
      </c>
      <c r="K77" s="78">
        <v>2985236</v>
      </c>
      <c r="L77" s="85">
        <f t="shared" si="2"/>
        <v>8955708</v>
      </c>
      <c r="M77" s="78">
        <v>4026243</v>
      </c>
      <c r="N77" s="86">
        <f t="shared" si="3"/>
        <v>12078729</v>
      </c>
      <c r="O77" s="78">
        <f t="shared" si="4"/>
        <v>32130000</v>
      </c>
      <c r="P77" s="78">
        <f t="shared" si="5"/>
        <v>10710000</v>
      </c>
      <c r="Q77" s="83">
        <f t="shared" si="6"/>
        <v>0</v>
      </c>
      <c r="R77" s="78">
        <f t="shared" si="7"/>
        <v>-128521</v>
      </c>
      <c r="S77" s="78">
        <f t="shared" si="8"/>
        <v>584764</v>
      </c>
      <c r="T77" s="78">
        <f t="shared" si="9"/>
        <v>-456243</v>
      </c>
      <c r="U77" s="78">
        <f t="shared" si="10"/>
        <v>0</v>
      </c>
      <c r="V77" s="78">
        <f t="shared" si="11"/>
        <v>4026243</v>
      </c>
    </row>
    <row r="78" spans="1:22" ht="25.5" x14ac:dyDescent="0.25">
      <c r="A78" s="12">
        <v>55</v>
      </c>
      <c r="B78" s="128"/>
      <c r="C78" s="129"/>
      <c r="D78" s="15" t="s">
        <v>141</v>
      </c>
      <c r="E78" s="17">
        <v>5</v>
      </c>
      <c r="F78" s="16" t="s">
        <v>140</v>
      </c>
      <c r="G78" s="92">
        <v>4760000</v>
      </c>
      <c r="H78" s="52">
        <f t="shared" si="14"/>
        <v>23800000</v>
      </c>
      <c r="I78" s="78">
        <v>5210369</v>
      </c>
      <c r="J78" s="84">
        <f t="shared" si="1"/>
        <v>26051845</v>
      </c>
      <c r="K78" s="78">
        <v>4896321</v>
      </c>
      <c r="L78" s="85">
        <f t="shared" si="2"/>
        <v>24481605</v>
      </c>
      <c r="M78" s="78">
        <v>4173310</v>
      </c>
      <c r="N78" s="86">
        <f t="shared" si="3"/>
        <v>20866550</v>
      </c>
      <c r="O78" s="78">
        <f t="shared" si="4"/>
        <v>71400000</v>
      </c>
      <c r="P78" s="78">
        <f t="shared" si="5"/>
        <v>23800000</v>
      </c>
      <c r="Q78" s="83">
        <f t="shared" si="6"/>
        <v>0</v>
      </c>
      <c r="R78" s="78">
        <f t="shared" si="7"/>
        <v>-450369</v>
      </c>
      <c r="S78" s="78">
        <f t="shared" si="8"/>
        <v>-136321</v>
      </c>
      <c r="T78" s="78">
        <f t="shared" si="9"/>
        <v>586690</v>
      </c>
      <c r="U78" s="78">
        <f t="shared" si="10"/>
        <v>0</v>
      </c>
      <c r="V78" s="78">
        <f t="shared" si="11"/>
        <v>4173310</v>
      </c>
    </row>
    <row r="79" spans="1:22" ht="25.5" x14ac:dyDescent="0.25">
      <c r="A79" s="12">
        <v>56</v>
      </c>
      <c r="B79" s="128"/>
      <c r="C79" s="129"/>
      <c r="D79" s="15" t="s">
        <v>142</v>
      </c>
      <c r="E79" s="17">
        <v>5</v>
      </c>
      <c r="F79" s="16" t="s">
        <v>140</v>
      </c>
      <c r="G79" s="92">
        <v>5950000</v>
      </c>
      <c r="H79" s="52">
        <f t="shared" si="14"/>
        <v>29750000</v>
      </c>
      <c r="I79" s="80">
        <v>5963214</v>
      </c>
      <c r="J79" s="84">
        <f t="shared" ref="J79" si="15">+I79*E79</f>
        <v>29816070</v>
      </c>
      <c r="K79" s="80">
        <v>4985236</v>
      </c>
      <c r="L79" s="85">
        <f t="shared" ref="L79" si="16">+K79*E79</f>
        <v>24926180</v>
      </c>
      <c r="M79" s="80">
        <v>6901550</v>
      </c>
      <c r="N79" s="86">
        <f t="shared" ref="N79" si="17">+M79*E79</f>
        <v>34507750</v>
      </c>
      <c r="O79" s="78">
        <f t="shared" ref="O79:O142" si="18">+J79+L79+N79</f>
        <v>89250000</v>
      </c>
      <c r="P79" s="78">
        <f t="shared" ref="P79:P142" si="19">+O79/3</f>
        <v>29750000</v>
      </c>
      <c r="Q79" s="83">
        <f t="shared" ref="Q79:Q142" si="20">+P79-H79</f>
        <v>0</v>
      </c>
      <c r="R79" s="78">
        <f t="shared" ref="R79:R142" si="21">+G79-I79</f>
        <v>-13214</v>
      </c>
      <c r="S79" s="78">
        <f t="shared" ref="S79:S142" si="22">+G79-K79</f>
        <v>964764</v>
      </c>
      <c r="T79" s="78">
        <f t="shared" ref="T79:T142" si="23">+G79-M79</f>
        <v>-951550</v>
      </c>
      <c r="U79" s="78">
        <f t="shared" ref="U79:U142" si="24">+R79+S79+T79</f>
        <v>0</v>
      </c>
      <c r="V79" s="78">
        <f t="shared" ref="V79:V142" si="25">+M79+U79</f>
        <v>6901550</v>
      </c>
    </row>
    <row r="80" spans="1:22" ht="114.75" x14ac:dyDescent="0.25">
      <c r="A80" s="12">
        <v>57</v>
      </c>
      <c r="B80" s="18" t="s">
        <v>143</v>
      </c>
      <c r="C80" s="18" t="s">
        <v>144</v>
      </c>
      <c r="D80" s="18"/>
      <c r="E80" s="28">
        <v>1</v>
      </c>
      <c r="F80" s="18" t="s">
        <v>28</v>
      </c>
      <c r="G80" s="92">
        <v>23800000</v>
      </c>
      <c r="H80" s="58">
        <f t="shared" si="14"/>
        <v>23800000</v>
      </c>
      <c r="I80" s="78">
        <v>24785210</v>
      </c>
      <c r="J80" s="84">
        <f t="shared" ref="J80:J97" si="26">+I80*E80</f>
        <v>24785210</v>
      </c>
      <c r="K80" s="78">
        <v>22563014</v>
      </c>
      <c r="L80" s="85">
        <f t="shared" ref="L80:L98" si="27">+K80*E80</f>
        <v>22563014</v>
      </c>
      <c r="M80" s="78">
        <v>24051776</v>
      </c>
      <c r="N80" s="86">
        <f t="shared" ref="N80:N98" si="28">+M80*E80</f>
        <v>24051776</v>
      </c>
      <c r="O80" s="78">
        <f t="shared" si="18"/>
        <v>71400000</v>
      </c>
      <c r="P80" s="78">
        <f t="shared" si="19"/>
        <v>23800000</v>
      </c>
      <c r="Q80" s="83">
        <f t="shared" si="20"/>
        <v>0</v>
      </c>
      <c r="R80" s="78">
        <f t="shared" si="21"/>
        <v>-985210</v>
      </c>
      <c r="S80" s="78">
        <f t="shared" si="22"/>
        <v>1236986</v>
      </c>
      <c r="T80" s="78">
        <f t="shared" si="23"/>
        <v>-251776</v>
      </c>
      <c r="U80" s="78">
        <f t="shared" si="24"/>
        <v>0</v>
      </c>
      <c r="V80" s="78">
        <f t="shared" si="25"/>
        <v>24051776</v>
      </c>
    </row>
    <row r="81" spans="1:22" ht="59.25" customHeight="1" x14ac:dyDescent="0.25">
      <c r="A81" s="12">
        <v>58</v>
      </c>
      <c r="B81" s="19" t="s">
        <v>145</v>
      </c>
      <c r="C81" s="18" t="s">
        <v>146</v>
      </c>
      <c r="D81" s="18"/>
      <c r="E81" s="28">
        <v>24</v>
      </c>
      <c r="F81" s="28" t="s">
        <v>147</v>
      </c>
      <c r="G81" s="92">
        <v>301212.79999999999</v>
      </c>
      <c r="H81" s="52">
        <f>E81*G81</f>
        <v>7229107.1999999993</v>
      </c>
      <c r="I81" s="78">
        <v>302145</v>
      </c>
      <c r="J81" s="84">
        <f t="shared" si="26"/>
        <v>7251480</v>
      </c>
      <c r="K81" s="78">
        <v>302036</v>
      </c>
      <c r="L81" s="85">
        <f t="shared" si="27"/>
        <v>7248864</v>
      </c>
      <c r="M81" s="78">
        <v>299457</v>
      </c>
      <c r="N81" s="86">
        <f t="shared" si="28"/>
        <v>7186968</v>
      </c>
      <c r="O81" s="78">
        <f t="shared" si="18"/>
        <v>21687312</v>
      </c>
      <c r="P81" s="78">
        <f t="shared" si="19"/>
        <v>7229104</v>
      </c>
      <c r="Q81" s="83">
        <f t="shared" si="20"/>
        <v>-3.1999999992549419</v>
      </c>
      <c r="R81" s="78">
        <f t="shared" si="21"/>
        <v>-932.20000000001164</v>
      </c>
      <c r="S81" s="78">
        <f t="shared" si="22"/>
        <v>-823.20000000001164</v>
      </c>
      <c r="T81" s="78">
        <f t="shared" si="23"/>
        <v>1755.7999999999884</v>
      </c>
      <c r="U81" s="78">
        <f t="shared" si="24"/>
        <v>0.3999999999650754</v>
      </c>
      <c r="V81" s="78">
        <f t="shared" si="25"/>
        <v>299457.39999999997</v>
      </c>
    </row>
    <row r="82" spans="1:22" x14ac:dyDescent="0.25">
      <c r="A82" s="110" t="s">
        <v>148</v>
      </c>
      <c r="B82" s="110"/>
      <c r="C82" s="110"/>
      <c r="D82" s="110"/>
      <c r="E82" s="110"/>
      <c r="F82" s="110"/>
      <c r="G82" s="95"/>
      <c r="H82" s="27">
        <f>SUM(H38:H81)</f>
        <v>180875088.87</v>
      </c>
      <c r="I82" s="27"/>
      <c r="J82" s="27">
        <f>SUM(J38:J81)</f>
        <v>185589781</v>
      </c>
      <c r="K82" s="27"/>
      <c r="L82" s="27">
        <f>SUM(L38:L81)</f>
        <v>171154741</v>
      </c>
      <c r="M82" s="27"/>
      <c r="N82" s="27">
        <f>SUM(N38:N81)</f>
        <v>185880488</v>
      </c>
      <c r="O82" s="27">
        <f t="shared" si="18"/>
        <v>542625010</v>
      </c>
      <c r="P82" s="27">
        <f t="shared" si="19"/>
        <v>180875003.33333334</v>
      </c>
      <c r="Q82" s="83">
        <f t="shared" si="20"/>
        <v>-85.536666661500931</v>
      </c>
      <c r="R82" s="78">
        <f t="shared" si="21"/>
        <v>0</v>
      </c>
      <c r="S82" s="78">
        <f t="shared" si="22"/>
        <v>0</v>
      </c>
      <c r="T82" s="78">
        <f t="shared" si="23"/>
        <v>0</v>
      </c>
      <c r="U82" s="78">
        <f t="shared" si="24"/>
        <v>0</v>
      </c>
      <c r="V82" s="78">
        <f t="shared" si="25"/>
        <v>0</v>
      </c>
    </row>
    <row r="83" spans="1:22" x14ac:dyDescent="0.25">
      <c r="A83" s="59"/>
      <c r="B83" s="130" t="s">
        <v>149</v>
      </c>
      <c r="C83" s="130"/>
      <c r="D83" s="130"/>
      <c r="E83" s="130"/>
      <c r="F83" s="130"/>
      <c r="G83" s="96"/>
      <c r="H83" s="60"/>
      <c r="J83" s="84">
        <f t="shared" si="26"/>
        <v>0</v>
      </c>
      <c r="L83" s="85">
        <f t="shared" si="27"/>
        <v>0</v>
      </c>
      <c r="N83" s="86">
        <f t="shared" si="28"/>
        <v>0</v>
      </c>
      <c r="O83" s="78">
        <f t="shared" si="18"/>
        <v>0</v>
      </c>
      <c r="P83" s="78">
        <f t="shared" si="19"/>
        <v>0</v>
      </c>
      <c r="Q83" s="83">
        <f t="shared" si="20"/>
        <v>0</v>
      </c>
      <c r="R83" s="78">
        <f t="shared" si="21"/>
        <v>0</v>
      </c>
      <c r="S83" s="78">
        <f t="shared" si="22"/>
        <v>0</v>
      </c>
      <c r="T83" s="78">
        <f t="shared" si="23"/>
        <v>0</v>
      </c>
      <c r="U83" s="78">
        <f t="shared" si="24"/>
        <v>0</v>
      </c>
      <c r="V83" s="78">
        <f t="shared" si="25"/>
        <v>0</v>
      </c>
    </row>
    <row r="84" spans="1:22" ht="56.25" customHeight="1" x14ac:dyDescent="0.25">
      <c r="A84" s="12">
        <v>59</v>
      </c>
      <c r="B84" s="42" t="s">
        <v>150</v>
      </c>
      <c r="C84" s="4" t="s">
        <v>151</v>
      </c>
      <c r="D84" s="12"/>
      <c r="E84" s="12">
        <v>2</v>
      </c>
      <c r="F84" s="12" t="s">
        <v>33</v>
      </c>
      <c r="G84" s="92">
        <v>572092.5</v>
      </c>
      <c r="H84" s="20">
        <f t="shared" ref="H84:H98" si="29">+G84*E84</f>
        <v>1144185</v>
      </c>
      <c r="I84" s="78">
        <v>578236</v>
      </c>
      <c r="J84" s="84">
        <v>1156472</v>
      </c>
      <c r="K84" s="78">
        <v>499632</v>
      </c>
      <c r="L84" s="85">
        <v>999264</v>
      </c>
      <c r="M84" s="78">
        <v>638410</v>
      </c>
      <c r="N84" s="86">
        <f t="shared" si="28"/>
        <v>1276820</v>
      </c>
      <c r="O84" s="78">
        <f t="shared" si="18"/>
        <v>3432556</v>
      </c>
      <c r="P84" s="78">
        <f t="shared" si="19"/>
        <v>1144185.3333333333</v>
      </c>
      <c r="Q84" s="83">
        <f t="shared" si="20"/>
        <v>0.33333333325572312</v>
      </c>
      <c r="R84" s="78">
        <f t="shared" si="21"/>
        <v>-6143.5</v>
      </c>
      <c r="S84" s="78">
        <f t="shared" si="22"/>
        <v>72460.5</v>
      </c>
      <c r="T84" s="78">
        <f t="shared" si="23"/>
        <v>-66317.5</v>
      </c>
      <c r="U84" s="78">
        <f t="shared" si="24"/>
        <v>-0.5</v>
      </c>
      <c r="V84" s="78">
        <f t="shared" si="25"/>
        <v>638409.5</v>
      </c>
    </row>
    <row r="85" spans="1:22" ht="76.5" customHeight="1" x14ac:dyDescent="0.25">
      <c r="A85" s="12">
        <v>60</v>
      </c>
      <c r="B85" s="42" t="s">
        <v>152</v>
      </c>
      <c r="C85" s="4" t="s">
        <v>153</v>
      </c>
      <c r="D85" s="12"/>
      <c r="E85" s="12">
        <v>2</v>
      </c>
      <c r="F85" s="12" t="s">
        <v>33</v>
      </c>
      <c r="G85" s="92">
        <v>1734901</v>
      </c>
      <c r="H85" s="20">
        <f>+G85*E85</f>
        <v>3469802</v>
      </c>
      <c r="I85" s="78">
        <v>1689523</v>
      </c>
      <c r="J85" s="84">
        <v>3379046</v>
      </c>
      <c r="K85" s="78">
        <v>1874125</v>
      </c>
      <c r="L85" s="85">
        <v>3748250</v>
      </c>
      <c r="M85" s="78">
        <v>1641055</v>
      </c>
      <c r="N85" s="86">
        <f t="shared" si="28"/>
        <v>3282110</v>
      </c>
      <c r="O85" s="78">
        <f t="shared" si="18"/>
        <v>10409406</v>
      </c>
      <c r="P85" s="78">
        <f t="shared" si="19"/>
        <v>3469802</v>
      </c>
      <c r="Q85" s="83">
        <f t="shared" si="20"/>
        <v>0</v>
      </c>
      <c r="R85" s="78">
        <f t="shared" si="21"/>
        <v>45378</v>
      </c>
      <c r="S85" s="78">
        <f t="shared" si="22"/>
        <v>-139224</v>
      </c>
      <c r="T85" s="78">
        <f t="shared" si="23"/>
        <v>93846</v>
      </c>
      <c r="U85" s="78">
        <f t="shared" si="24"/>
        <v>0</v>
      </c>
      <c r="V85" s="78">
        <f t="shared" si="25"/>
        <v>1641055</v>
      </c>
    </row>
    <row r="86" spans="1:22" ht="107.25" x14ac:dyDescent="0.25">
      <c r="A86" s="12">
        <v>61</v>
      </c>
      <c r="B86" s="42" t="s">
        <v>154</v>
      </c>
      <c r="C86" s="4" t="s">
        <v>155</v>
      </c>
      <c r="D86" s="12"/>
      <c r="E86" s="12">
        <v>8</v>
      </c>
      <c r="F86" s="12" t="s">
        <v>33</v>
      </c>
      <c r="G86" s="92">
        <v>4397180.9000000004</v>
      </c>
      <c r="H86" s="61">
        <f t="shared" si="29"/>
        <v>35177447.200000003</v>
      </c>
      <c r="I86" s="78">
        <v>3998526</v>
      </c>
      <c r="J86" s="84">
        <v>31988208</v>
      </c>
      <c r="K86" s="78">
        <v>4023698</v>
      </c>
      <c r="L86" s="85">
        <v>32189584</v>
      </c>
      <c r="M86" s="78">
        <v>5169319</v>
      </c>
      <c r="N86" s="86">
        <f t="shared" si="28"/>
        <v>41354552</v>
      </c>
      <c r="O86" s="78">
        <f t="shared" si="18"/>
        <v>105532344</v>
      </c>
      <c r="P86" s="78">
        <f t="shared" si="19"/>
        <v>35177448</v>
      </c>
      <c r="Q86" s="83">
        <f t="shared" si="20"/>
        <v>0.79999999701976776</v>
      </c>
      <c r="R86" s="78">
        <f t="shared" si="21"/>
        <v>398654.90000000037</v>
      </c>
      <c r="S86" s="78">
        <f t="shared" si="22"/>
        <v>373482.90000000037</v>
      </c>
      <c r="T86" s="78">
        <f t="shared" si="23"/>
        <v>-772138.09999999963</v>
      </c>
      <c r="U86" s="78">
        <f t="shared" si="24"/>
        <v>-0.29999999888241291</v>
      </c>
      <c r="V86" s="78">
        <f t="shared" si="25"/>
        <v>5169318.7000000011</v>
      </c>
    </row>
    <row r="87" spans="1:22" ht="107.25" x14ac:dyDescent="0.25">
      <c r="A87" s="12">
        <v>62</v>
      </c>
      <c r="B87" s="42" t="s">
        <v>156</v>
      </c>
      <c r="C87" s="4" t="s">
        <v>157</v>
      </c>
      <c r="D87" s="12"/>
      <c r="E87" s="12">
        <v>2</v>
      </c>
      <c r="F87" s="12" t="s">
        <v>33</v>
      </c>
      <c r="G87" s="92">
        <v>2903588.1</v>
      </c>
      <c r="H87" s="20">
        <f t="shared" si="29"/>
        <v>5807176.2000000002</v>
      </c>
      <c r="I87" s="78">
        <v>2985201</v>
      </c>
      <c r="J87" s="84">
        <v>5970402</v>
      </c>
      <c r="K87" s="78">
        <v>3001478</v>
      </c>
      <c r="L87" s="85">
        <v>6002956</v>
      </c>
      <c r="M87" s="78">
        <v>2724085</v>
      </c>
      <c r="N87" s="86">
        <f t="shared" si="28"/>
        <v>5448170</v>
      </c>
      <c r="O87" s="78">
        <f t="shared" si="18"/>
        <v>17421528</v>
      </c>
      <c r="P87" s="78">
        <f t="shared" si="19"/>
        <v>5807176</v>
      </c>
      <c r="Q87" s="83">
        <f t="shared" si="20"/>
        <v>-0.20000000018626451</v>
      </c>
      <c r="R87" s="78">
        <f t="shared" si="21"/>
        <v>-81612.899999999907</v>
      </c>
      <c r="S87" s="78">
        <f t="shared" si="22"/>
        <v>-97889.899999999907</v>
      </c>
      <c r="T87" s="78">
        <f t="shared" si="23"/>
        <v>179503.10000000009</v>
      </c>
      <c r="U87" s="78">
        <f t="shared" si="24"/>
        <v>0.30000000027939677</v>
      </c>
      <c r="V87" s="78">
        <f t="shared" si="25"/>
        <v>2724085.3000000003</v>
      </c>
    </row>
    <row r="88" spans="1:22" ht="30" x14ac:dyDescent="0.25">
      <c r="A88" s="12">
        <v>63</v>
      </c>
      <c r="B88" s="42" t="s">
        <v>158</v>
      </c>
      <c r="C88" s="4" t="s">
        <v>159</v>
      </c>
      <c r="D88" s="12"/>
      <c r="E88" s="12">
        <v>2</v>
      </c>
      <c r="F88" s="12" t="s">
        <v>33</v>
      </c>
      <c r="G88" s="92">
        <v>607371.24</v>
      </c>
      <c r="H88" s="20">
        <f t="shared" si="29"/>
        <v>1214742.48</v>
      </c>
      <c r="I88" s="78">
        <v>602147</v>
      </c>
      <c r="J88" s="84">
        <v>1204294</v>
      </c>
      <c r="K88" s="78">
        <v>639852</v>
      </c>
      <c r="L88" s="85">
        <v>1279704</v>
      </c>
      <c r="M88" s="78">
        <v>580115</v>
      </c>
      <c r="N88" s="86">
        <f t="shared" si="28"/>
        <v>1160230</v>
      </c>
      <c r="O88" s="78">
        <f t="shared" si="18"/>
        <v>3644228</v>
      </c>
      <c r="P88" s="78">
        <f t="shared" si="19"/>
        <v>1214742.6666666667</v>
      </c>
      <c r="Q88" s="83">
        <f t="shared" si="20"/>
        <v>0.18666666676290333</v>
      </c>
      <c r="R88" s="78">
        <f t="shared" si="21"/>
        <v>5224.2399999999907</v>
      </c>
      <c r="S88" s="78">
        <f t="shared" si="22"/>
        <v>-32480.760000000009</v>
      </c>
      <c r="T88" s="78">
        <f t="shared" si="23"/>
        <v>27256.239999999991</v>
      </c>
      <c r="U88" s="78">
        <f t="shared" si="24"/>
        <v>-0.28000000002793968</v>
      </c>
      <c r="V88" s="78">
        <f t="shared" si="25"/>
        <v>580114.72</v>
      </c>
    </row>
    <row r="89" spans="1:22" ht="45" x14ac:dyDescent="0.25">
      <c r="A89" s="12">
        <v>64</v>
      </c>
      <c r="B89" s="42" t="s">
        <v>160</v>
      </c>
      <c r="C89" s="4" t="s">
        <v>68</v>
      </c>
      <c r="D89" s="12"/>
      <c r="E89" s="12">
        <v>2</v>
      </c>
      <c r="F89" s="12" t="s">
        <v>33</v>
      </c>
      <c r="G89" s="92">
        <v>14551022.5</v>
      </c>
      <c r="H89" s="20">
        <f t="shared" si="29"/>
        <v>29102045</v>
      </c>
      <c r="I89" s="78">
        <v>14785236</v>
      </c>
      <c r="J89" s="84">
        <v>29570472</v>
      </c>
      <c r="K89" s="78">
        <v>15896321</v>
      </c>
      <c r="L89" s="85">
        <v>31792642</v>
      </c>
      <c r="M89" s="78">
        <v>12971511</v>
      </c>
      <c r="N89" s="86">
        <f t="shared" si="28"/>
        <v>25943022</v>
      </c>
      <c r="O89" s="78">
        <f t="shared" si="18"/>
        <v>87306136</v>
      </c>
      <c r="P89" s="78">
        <f t="shared" si="19"/>
        <v>29102045.333333332</v>
      </c>
      <c r="Q89" s="83">
        <f t="shared" si="20"/>
        <v>0.3333333320915699</v>
      </c>
      <c r="R89" s="78">
        <f t="shared" si="21"/>
        <v>-234213.5</v>
      </c>
      <c r="S89" s="78">
        <f t="shared" si="22"/>
        <v>-1345298.5</v>
      </c>
      <c r="T89" s="78">
        <f t="shared" si="23"/>
        <v>1579511.5</v>
      </c>
      <c r="U89" s="78">
        <f t="shared" si="24"/>
        <v>-0.5</v>
      </c>
      <c r="V89" s="78">
        <f t="shared" si="25"/>
        <v>12971510.5</v>
      </c>
    </row>
    <row r="90" spans="1:22" ht="60" x14ac:dyDescent="0.25">
      <c r="A90" s="12">
        <v>65</v>
      </c>
      <c r="B90" s="42" t="s">
        <v>161</v>
      </c>
      <c r="C90" s="4" t="s">
        <v>162</v>
      </c>
      <c r="D90" s="12"/>
      <c r="E90" s="12">
        <v>2</v>
      </c>
      <c r="F90" s="12" t="s">
        <v>33</v>
      </c>
      <c r="G90" s="92">
        <v>3442810.42</v>
      </c>
      <c r="H90" s="20">
        <f t="shared" si="29"/>
        <v>6885620.8399999999</v>
      </c>
      <c r="I90" s="78">
        <v>3698520</v>
      </c>
      <c r="J90" s="84">
        <v>7397040</v>
      </c>
      <c r="K90" s="78">
        <v>3985214</v>
      </c>
      <c r="L90" s="85">
        <v>7970428</v>
      </c>
      <c r="M90" s="78">
        <v>2644697</v>
      </c>
      <c r="N90" s="86">
        <f t="shared" si="28"/>
        <v>5289394</v>
      </c>
      <c r="O90" s="78">
        <f t="shared" si="18"/>
        <v>20656862</v>
      </c>
      <c r="P90" s="78">
        <f t="shared" si="19"/>
        <v>6885620.666666667</v>
      </c>
      <c r="Q90" s="83">
        <f t="shared" si="20"/>
        <v>-0.17333333287388086</v>
      </c>
      <c r="R90" s="78">
        <f t="shared" si="21"/>
        <v>-255709.58000000007</v>
      </c>
      <c r="S90" s="78">
        <f t="shared" si="22"/>
        <v>-542403.58000000007</v>
      </c>
      <c r="T90" s="78">
        <f t="shared" si="23"/>
        <v>798113.41999999993</v>
      </c>
      <c r="U90" s="78">
        <f t="shared" si="24"/>
        <v>0.25999999977648258</v>
      </c>
      <c r="V90" s="78">
        <f t="shared" si="25"/>
        <v>2644697.2599999998</v>
      </c>
    </row>
    <row r="91" spans="1:22" ht="30" x14ac:dyDescent="0.25">
      <c r="A91" s="12">
        <v>66</v>
      </c>
      <c r="B91" s="42" t="s">
        <v>163</v>
      </c>
      <c r="C91" s="4" t="s">
        <v>164</v>
      </c>
      <c r="D91" s="12"/>
      <c r="E91" s="12">
        <v>80</v>
      </c>
      <c r="F91" s="12" t="s">
        <v>93</v>
      </c>
      <c r="G91" s="92">
        <v>4349.45</v>
      </c>
      <c r="H91" s="20">
        <f t="shared" si="29"/>
        <v>347956</v>
      </c>
      <c r="I91" s="78">
        <v>3256</v>
      </c>
      <c r="J91" s="84">
        <v>260480</v>
      </c>
      <c r="K91" s="78">
        <v>4002</v>
      </c>
      <c r="L91" s="85">
        <v>320160</v>
      </c>
      <c r="M91" s="78">
        <v>5790</v>
      </c>
      <c r="N91" s="86">
        <f t="shared" si="28"/>
        <v>463200</v>
      </c>
      <c r="O91" s="78">
        <f t="shared" si="18"/>
        <v>1043840</v>
      </c>
      <c r="P91" s="78">
        <f t="shared" si="19"/>
        <v>347946.66666666669</v>
      </c>
      <c r="Q91" s="83">
        <f t="shared" si="20"/>
        <v>-9.3333333333139308</v>
      </c>
      <c r="R91" s="78">
        <f t="shared" si="21"/>
        <v>1093.4499999999998</v>
      </c>
      <c r="S91" s="78">
        <f t="shared" si="22"/>
        <v>347.44999999999982</v>
      </c>
      <c r="T91" s="78">
        <f t="shared" si="23"/>
        <v>-1440.5500000000002</v>
      </c>
      <c r="U91" s="78">
        <f t="shared" si="24"/>
        <v>0.3499999999994543</v>
      </c>
      <c r="V91" s="78">
        <f t="shared" si="25"/>
        <v>5790.3499999999995</v>
      </c>
    </row>
    <row r="92" spans="1:22" ht="30" x14ac:dyDescent="0.25">
      <c r="A92" s="12">
        <v>67</v>
      </c>
      <c r="B92" s="42" t="s">
        <v>165</v>
      </c>
      <c r="C92" s="4" t="s">
        <v>166</v>
      </c>
      <c r="D92" s="12"/>
      <c r="E92" s="12">
        <v>20</v>
      </c>
      <c r="F92" s="12" t="s">
        <v>93</v>
      </c>
      <c r="G92" s="92">
        <v>36199.800000000003</v>
      </c>
      <c r="H92" s="20">
        <f t="shared" si="29"/>
        <v>723996</v>
      </c>
      <c r="I92" s="78">
        <v>35896</v>
      </c>
      <c r="J92" s="84">
        <v>717920</v>
      </c>
      <c r="K92" s="78">
        <v>39852</v>
      </c>
      <c r="L92" s="85">
        <v>797040</v>
      </c>
      <c r="M92" s="78">
        <v>32851</v>
      </c>
      <c r="N92" s="86">
        <f t="shared" si="28"/>
        <v>657020</v>
      </c>
      <c r="O92" s="78">
        <f t="shared" si="18"/>
        <v>2171980</v>
      </c>
      <c r="P92" s="78">
        <f t="shared" si="19"/>
        <v>723993.33333333337</v>
      </c>
      <c r="Q92" s="83">
        <f t="shared" si="20"/>
        <v>-2.6666666666278616</v>
      </c>
      <c r="R92" s="78">
        <f t="shared" si="21"/>
        <v>303.80000000000291</v>
      </c>
      <c r="S92" s="78">
        <f t="shared" si="22"/>
        <v>-3652.1999999999971</v>
      </c>
      <c r="T92" s="78">
        <f t="shared" si="23"/>
        <v>3348.8000000000029</v>
      </c>
      <c r="U92" s="78">
        <f t="shared" si="24"/>
        <v>0.40000000000873115</v>
      </c>
      <c r="V92" s="78">
        <f t="shared" si="25"/>
        <v>32851.400000000009</v>
      </c>
    </row>
    <row r="93" spans="1:22" ht="60" x14ac:dyDescent="0.25">
      <c r="A93" s="12">
        <v>68</v>
      </c>
      <c r="B93" s="42" t="s">
        <v>167</v>
      </c>
      <c r="C93" s="4" t="s">
        <v>168</v>
      </c>
      <c r="D93" s="12"/>
      <c r="E93" s="12">
        <v>2</v>
      </c>
      <c r="F93" s="12" t="s">
        <v>33</v>
      </c>
      <c r="G93" s="92">
        <v>1587737.27</v>
      </c>
      <c r="H93" s="20">
        <f t="shared" si="29"/>
        <v>3175474.54</v>
      </c>
      <c r="I93" s="78">
        <v>1478528</v>
      </c>
      <c r="J93" s="84">
        <v>2957056</v>
      </c>
      <c r="K93" s="78">
        <v>1523698</v>
      </c>
      <c r="L93" s="85">
        <v>3047396</v>
      </c>
      <c r="M93" s="78">
        <v>1760986</v>
      </c>
      <c r="N93" s="86">
        <f t="shared" si="28"/>
        <v>3521972</v>
      </c>
      <c r="O93" s="78">
        <f t="shared" si="18"/>
        <v>9526424</v>
      </c>
      <c r="P93" s="78">
        <f t="shared" si="19"/>
        <v>3175474.6666666665</v>
      </c>
      <c r="Q93" s="83">
        <f t="shared" si="20"/>
        <v>0.12666666647419333</v>
      </c>
      <c r="R93" s="78">
        <f t="shared" si="21"/>
        <v>109209.27000000002</v>
      </c>
      <c r="S93" s="78">
        <f t="shared" si="22"/>
        <v>64039.270000000019</v>
      </c>
      <c r="T93" s="78">
        <f t="shared" si="23"/>
        <v>-173248.72999999998</v>
      </c>
      <c r="U93" s="78">
        <f t="shared" si="24"/>
        <v>-0.18999999994412065</v>
      </c>
      <c r="V93" s="78">
        <f t="shared" si="25"/>
        <v>1760985.81</v>
      </c>
    </row>
    <row r="94" spans="1:22" ht="30" x14ac:dyDescent="0.25">
      <c r="A94" s="12">
        <v>69</v>
      </c>
      <c r="B94" s="42" t="s">
        <v>169</v>
      </c>
      <c r="C94" s="4" t="s">
        <v>170</v>
      </c>
      <c r="D94" s="12"/>
      <c r="E94" s="12">
        <v>2</v>
      </c>
      <c r="F94" s="12" t="s">
        <v>33</v>
      </c>
      <c r="G94" s="92">
        <v>573791.82000000007</v>
      </c>
      <c r="H94" s="20">
        <f t="shared" si="29"/>
        <v>1147583.6400000001</v>
      </c>
      <c r="I94" s="78">
        <v>589632</v>
      </c>
      <c r="J94" s="84">
        <v>1179264</v>
      </c>
      <c r="K94" s="78">
        <v>541203</v>
      </c>
      <c r="L94" s="85">
        <v>1082406</v>
      </c>
      <c r="M94" s="78">
        <v>590540</v>
      </c>
      <c r="N94" s="86">
        <f t="shared" si="28"/>
        <v>1181080</v>
      </c>
      <c r="O94" s="78">
        <f t="shared" si="18"/>
        <v>3442750</v>
      </c>
      <c r="P94" s="78">
        <f t="shared" si="19"/>
        <v>1147583.3333333333</v>
      </c>
      <c r="Q94" s="83">
        <f t="shared" si="20"/>
        <v>-0.30666666687466204</v>
      </c>
      <c r="R94" s="78">
        <f t="shared" si="21"/>
        <v>-15840.179999999935</v>
      </c>
      <c r="S94" s="78">
        <f t="shared" si="22"/>
        <v>32588.820000000065</v>
      </c>
      <c r="T94" s="78">
        <f t="shared" si="23"/>
        <v>-16748.179999999935</v>
      </c>
      <c r="U94" s="78">
        <f t="shared" si="24"/>
        <v>0.46000000019557774</v>
      </c>
      <c r="V94" s="78">
        <f t="shared" si="25"/>
        <v>590540.4600000002</v>
      </c>
    </row>
    <row r="95" spans="1:22" ht="90" x14ac:dyDescent="0.25">
      <c r="A95" s="12">
        <v>70</v>
      </c>
      <c r="B95" s="42" t="s">
        <v>171</v>
      </c>
      <c r="C95" s="4" t="s">
        <v>172</v>
      </c>
      <c r="D95" s="12"/>
      <c r="E95" s="12">
        <v>2</v>
      </c>
      <c r="F95" s="12" t="s">
        <v>33</v>
      </c>
      <c r="G95" s="92">
        <v>3597691.3</v>
      </c>
      <c r="H95" s="20">
        <f t="shared" si="29"/>
        <v>7195382.5999999996</v>
      </c>
      <c r="I95" s="78">
        <v>3478521</v>
      </c>
      <c r="J95" s="84">
        <v>6957042</v>
      </c>
      <c r="K95" s="78">
        <v>3698521</v>
      </c>
      <c r="L95" s="85">
        <v>7397042</v>
      </c>
      <c r="M95" s="78">
        <v>3616032</v>
      </c>
      <c r="N95" s="86">
        <f t="shared" si="28"/>
        <v>7232064</v>
      </c>
      <c r="O95" s="78">
        <f t="shared" si="18"/>
        <v>21586148</v>
      </c>
      <c r="P95" s="78">
        <f t="shared" si="19"/>
        <v>7195382.666666667</v>
      </c>
      <c r="Q95" s="83">
        <f t="shared" si="20"/>
        <v>6.6666667349636555E-2</v>
      </c>
      <c r="R95" s="78">
        <f t="shared" si="21"/>
        <v>119170.29999999981</v>
      </c>
      <c r="S95" s="78">
        <f t="shared" si="22"/>
        <v>-100829.70000000019</v>
      </c>
      <c r="T95" s="78">
        <f t="shared" si="23"/>
        <v>-18340.700000000186</v>
      </c>
      <c r="U95" s="78">
        <f t="shared" si="24"/>
        <v>-0.10000000055879354</v>
      </c>
      <c r="V95" s="78">
        <f t="shared" si="25"/>
        <v>3616031.8999999994</v>
      </c>
    </row>
    <row r="96" spans="1:22" ht="45" x14ac:dyDescent="0.25">
      <c r="A96" s="12">
        <v>71</v>
      </c>
      <c r="B96" s="42" t="s">
        <v>173</v>
      </c>
      <c r="C96" s="4" t="s">
        <v>174</v>
      </c>
      <c r="D96" s="12"/>
      <c r="E96" s="12">
        <v>2</v>
      </c>
      <c r="F96" s="12" t="s">
        <v>33</v>
      </c>
      <c r="G96" s="92">
        <v>599605.30000000005</v>
      </c>
      <c r="H96" s="20">
        <f t="shared" si="29"/>
        <v>1199210.6000000001</v>
      </c>
      <c r="I96" s="78">
        <v>600236</v>
      </c>
      <c r="J96" s="84">
        <v>1200472</v>
      </c>
      <c r="K96" s="78">
        <v>602587</v>
      </c>
      <c r="L96" s="85">
        <v>1205174</v>
      </c>
      <c r="M96" s="78">
        <v>595993</v>
      </c>
      <c r="N96" s="86">
        <f t="shared" si="28"/>
        <v>1191986</v>
      </c>
      <c r="O96" s="78">
        <f t="shared" si="18"/>
        <v>3597632</v>
      </c>
      <c r="P96" s="78">
        <f t="shared" si="19"/>
        <v>1199210.6666666667</v>
      </c>
      <c r="Q96" s="83">
        <f t="shared" si="20"/>
        <v>6.6666666651144624E-2</v>
      </c>
      <c r="R96" s="78">
        <f t="shared" si="21"/>
        <v>-630.69999999995343</v>
      </c>
      <c r="S96" s="78">
        <f t="shared" si="22"/>
        <v>-2981.6999999999534</v>
      </c>
      <c r="T96" s="78">
        <f t="shared" si="23"/>
        <v>3612.3000000000466</v>
      </c>
      <c r="U96" s="78">
        <f t="shared" si="24"/>
        <v>-9.9999999860301614E-2</v>
      </c>
      <c r="V96" s="78">
        <f t="shared" si="25"/>
        <v>595992.90000000014</v>
      </c>
    </row>
    <row r="97" spans="1:22" ht="60" x14ac:dyDescent="0.25">
      <c r="A97" s="12">
        <v>72</v>
      </c>
      <c r="B97" s="42" t="s">
        <v>175</v>
      </c>
      <c r="C97" s="4" t="s">
        <v>402</v>
      </c>
      <c r="D97" s="12"/>
      <c r="E97" s="12">
        <v>4</v>
      </c>
      <c r="F97" s="12" t="s">
        <v>33</v>
      </c>
      <c r="G97" s="92">
        <v>5950000</v>
      </c>
      <c r="H97" s="20">
        <f t="shared" si="29"/>
        <v>23800000</v>
      </c>
      <c r="I97" s="80">
        <v>5963214</v>
      </c>
      <c r="J97" s="84">
        <f t="shared" si="26"/>
        <v>23852856</v>
      </c>
      <c r="K97" s="80">
        <v>4985236</v>
      </c>
      <c r="L97" s="85">
        <f t="shared" si="27"/>
        <v>19940944</v>
      </c>
      <c r="M97" s="80">
        <v>6901550</v>
      </c>
      <c r="N97" s="86">
        <f t="shared" si="28"/>
        <v>27606200</v>
      </c>
      <c r="O97" s="78">
        <f t="shared" si="18"/>
        <v>71400000</v>
      </c>
      <c r="P97" s="78">
        <f t="shared" si="19"/>
        <v>23800000</v>
      </c>
      <c r="Q97" s="83">
        <f t="shared" si="20"/>
        <v>0</v>
      </c>
      <c r="R97" s="78">
        <f t="shared" si="21"/>
        <v>-13214</v>
      </c>
      <c r="S97" s="78">
        <f t="shared" si="22"/>
        <v>964764</v>
      </c>
      <c r="T97" s="78">
        <f t="shared" si="23"/>
        <v>-951550</v>
      </c>
      <c r="U97" s="78">
        <f t="shared" si="24"/>
        <v>0</v>
      </c>
      <c r="V97" s="78">
        <f t="shared" si="25"/>
        <v>6901550</v>
      </c>
    </row>
    <row r="98" spans="1:22" ht="345" x14ac:dyDescent="0.25">
      <c r="A98" s="12">
        <v>73</v>
      </c>
      <c r="B98" s="127" t="s">
        <v>176</v>
      </c>
      <c r="C98" s="4" t="s">
        <v>177</v>
      </c>
      <c r="D98" s="126"/>
      <c r="E98" s="127">
        <v>2</v>
      </c>
      <c r="F98" s="127" t="s">
        <v>28</v>
      </c>
      <c r="G98" s="121">
        <v>10710000</v>
      </c>
      <c r="H98" s="124">
        <f t="shared" si="29"/>
        <v>21420000</v>
      </c>
      <c r="I98" s="99">
        <v>9985236</v>
      </c>
      <c r="J98" s="100">
        <f>+I98*E98</f>
        <v>19970472</v>
      </c>
      <c r="K98" s="101">
        <v>10236983</v>
      </c>
      <c r="L98" s="102">
        <f t="shared" si="27"/>
        <v>20473966</v>
      </c>
      <c r="M98" s="101">
        <v>11907781</v>
      </c>
      <c r="N98" s="103">
        <f t="shared" si="28"/>
        <v>23815562</v>
      </c>
      <c r="O98" s="101">
        <f t="shared" si="18"/>
        <v>64260000</v>
      </c>
      <c r="P98" s="101">
        <f t="shared" si="19"/>
        <v>21420000</v>
      </c>
      <c r="Q98" s="104">
        <f t="shared" si="20"/>
        <v>0</v>
      </c>
      <c r="R98" s="101">
        <f t="shared" si="21"/>
        <v>724764</v>
      </c>
      <c r="S98" s="101">
        <f t="shared" si="22"/>
        <v>473017</v>
      </c>
      <c r="T98" s="101">
        <f t="shared" si="23"/>
        <v>-1197781</v>
      </c>
      <c r="U98" s="101">
        <f t="shared" si="24"/>
        <v>0</v>
      </c>
      <c r="V98" s="101">
        <f t="shared" si="25"/>
        <v>11907781</v>
      </c>
    </row>
    <row r="99" spans="1:22" ht="405" x14ac:dyDescent="0.25">
      <c r="A99" s="12">
        <v>74</v>
      </c>
      <c r="B99" s="127"/>
      <c r="C99" s="4" t="s">
        <v>178</v>
      </c>
      <c r="D99" s="126"/>
      <c r="E99" s="127"/>
      <c r="F99" s="127"/>
      <c r="G99" s="122"/>
      <c r="H99" s="124"/>
      <c r="I99" s="99"/>
      <c r="J99" s="100"/>
      <c r="K99" s="101"/>
      <c r="L99" s="102"/>
      <c r="M99" s="101"/>
      <c r="N99" s="103"/>
      <c r="O99" s="101"/>
      <c r="P99" s="101"/>
      <c r="Q99" s="104"/>
      <c r="R99" s="101"/>
      <c r="S99" s="101"/>
      <c r="T99" s="101"/>
      <c r="U99" s="101"/>
      <c r="V99" s="101"/>
    </row>
    <row r="100" spans="1:22" ht="195" x14ac:dyDescent="0.25">
      <c r="A100" s="12">
        <v>75</v>
      </c>
      <c r="B100" s="127"/>
      <c r="C100" s="4" t="s">
        <v>179</v>
      </c>
      <c r="D100" s="126"/>
      <c r="E100" s="127"/>
      <c r="F100" s="127"/>
      <c r="G100" s="123"/>
      <c r="H100" s="124"/>
      <c r="I100" s="99"/>
      <c r="J100" s="100"/>
      <c r="K100" s="101"/>
      <c r="L100" s="102"/>
      <c r="M100" s="101"/>
      <c r="N100" s="103"/>
      <c r="O100" s="101"/>
      <c r="P100" s="101"/>
      <c r="Q100" s="104"/>
      <c r="R100" s="101"/>
      <c r="S100" s="101"/>
      <c r="T100" s="101"/>
      <c r="U100" s="101"/>
      <c r="V100" s="101"/>
    </row>
    <row r="101" spans="1:22" ht="195" x14ac:dyDescent="0.25">
      <c r="A101" s="12">
        <v>76</v>
      </c>
      <c r="B101" s="43" t="s">
        <v>180</v>
      </c>
      <c r="C101" s="4" t="s">
        <v>181</v>
      </c>
      <c r="D101" s="12"/>
      <c r="E101" s="12">
        <v>2</v>
      </c>
      <c r="F101" s="12" t="s">
        <v>33</v>
      </c>
      <c r="G101" s="92">
        <v>12495000</v>
      </c>
      <c r="H101" s="20">
        <f t="shared" ref="H101:H116" si="30">+G101*E101</f>
        <v>24990000</v>
      </c>
      <c r="I101" s="78">
        <v>12586331</v>
      </c>
      <c r="J101" s="84">
        <v>25172662</v>
      </c>
      <c r="K101" s="78">
        <v>11236985</v>
      </c>
      <c r="L101" s="85">
        <v>22473970</v>
      </c>
      <c r="M101" s="78">
        <v>13661684</v>
      </c>
      <c r="N101" s="86">
        <v>27323368</v>
      </c>
      <c r="O101" s="78">
        <f t="shared" si="18"/>
        <v>74970000</v>
      </c>
      <c r="P101" s="78">
        <f t="shared" si="19"/>
        <v>24990000</v>
      </c>
      <c r="Q101" s="83">
        <f t="shared" si="20"/>
        <v>0</v>
      </c>
      <c r="R101" s="78">
        <f t="shared" si="21"/>
        <v>-91331</v>
      </c>
      <c r="S101" s="78">
        <f t="shared" si="22"/>
        <v>1258015</v>
      </c>
      <c r="T101" s="78">
        <f t="shared" si="23"/>
        <v>-1166684</v>
      </c>
      <c r="U101" s="78">
        <f t="shared" si="24"/>
        <v>0</v>
      </c>
      <c r="V101" s="78">
        <f t="shared" si="25"/>
        <v>13661684</v>
      </c>
    </row>
    <row r="102" spans="1:22" ht="150" x14ac:dyDescent="0.25">
      <c r="A102" s="12">
        <v>77</v>
      </c>
      <c r="B102" s="43" t="s">
        <v>182</v>
      </c>
      <c r="C102" s="4" t="s">
        <v>183</v>
      </c>
      <c r="D102" s="12"/>
      <c r="E102" s="12">
        <v>2</v>
      </c>
      <c r="F102" s="12" t="s">
        <v>33</v>
      </c>
      <c r="G102" s="92">
        <v>4495094.0999999996</v>
      </c>
      <c r="H102" s="20">
        <f t="shared" si="30"/>
        <v>8990188.1999999993</v>
      </c>
      <c r="I102" s="78">
        <v>4523698</v>
      </c>
      <c r="J102" s="84">
        <v>9047396</v>
      </c>
      <c r="K102" s="78">
        <v>3989632</v>
      </c>
      <c r="L102" s="85">
        <v>7979264</v>
      </c>
      <c r="M102" s="78">
        <v>4971952</v>
      </c>
      <c r="N102" s="86">
        <v>9943904</v>
      </c>
      <c r="O102" s="78">
        <f t="shared" si="18"/>
        <v>26970564</v>
      </c>
      <c r="P102" s="78">
        <f t="shared" si="19"/>
        <v>8990188</v>
      </c>
      <c r="Q102" s="83">
        <f t="shared" si="20"/>
        <v>-0.19999999925494194</v>
      </c>
      <c r="R102" s="78">
        <f t="shared" si="21"/>
        <v>-28603.900000000373</v>
      </c>
      <c r="S102" s="78">
        <f t="shared" si="22"/>
        <v>505462.09999999963</v>
      </c>
      <c r="T102" s="78">
        <f t="shared" si="23"/>
        <v>-476857.90000000037</v>
      </c>
      <c r="U102" s="78">
        <f t="shared" si="24"/>
        <v>0.29999999888241291</v>
      </c>
      <c r="V102" s="78">
        <f t="shared" si="25"/>
        <v>4971952.2999999989</v>
      </c>
    </row>
    <row r="103" spans="1:22" ht="90" x14ac:dyDescent="0.25">
      <c r="A103" s="12">
        <v>78</v>
      </c>
      <c r="B103" s="43" t="s">
        <v>184</v>
      </c>
      <c r="C103" s="4" t="s">
        <v>185</v>
      </c>
      <c r="D103" s="12"/>
      <c r="E103" s="12">
        <v>2</v>
      </c>
      <c r="F103" s="12" t="s">
        <v>33</v>
      </c>
      <c r="G103" s="92">
        <v>8394628.9000000004</v>
      </c>
      <c r="H103" s="20">
        <f t="shared" si="30"/>
        <v>16789257.800000001</v>
      </c>
      <c r="I103" s="78">
        <v>8521456</v>
      </c>
      <c r="J103" s="84">
        <v>17042912</v>
      </c>
      <c r="K103" s="78">
        <v>8520369</v>
      </c>
      <c r="L103" s="85">
        <v>17040738</v>
      </c>
      <c r="M103" s="78">
        <v>8142062</v>
      </c>
      <c r="N103" s="86">
        <v>16284124</v>
      </c>
      <c r="O103" s="78">
        <f t="shared" si="18"/>
        <v>50367774</v>
      </c>
      <c r="P103" s="78">
        <f t="shared" si="19"/>
        <v>16789258</v>
      </c>
      <c r="Q103" s="83">
        <f t="shared" si="20"/>
        <v>0.19999999925494194</v>
      </c>
      <c r="R103" s="78">
        <f t="shared" si="21"/>
        <v>-126827.09999999963</v>
      </c>
      <c r="S103" s="78">
        <f t="shared" si="22"/>
        <v>-125740.09999999963</v>
      </c>
      <c r="T103" s="78">
        <f t="shared" si="23"/>
        <v>252566.90000000037</v>
      </c>
      <c r="U103" s="78">
        <f t="shared" si="24"/>
        <v>-0.29999999888241291</v>
      </c>
      <c r="V103" s="78">
        <f t="shared" si="25"/>
        <v>8142061.7000000011</v>
      </c>
    </row>
    <row r="104" spans="1:22" ht="60" x14ac:dyDescent="0.25">
      <c r="A104" s="12">
        <v>79</v>
      </c>
      <c r="B104" s="43" t="s">
        <v>186</v>
      </c>
      <c r="C104" s="4" t="s">
        <v>187</v>
      </c>
      <c r="D104" s="12"/>
      <c r="E104" s="12">
        <v>4</v>
      </c>
      <c r="F104" s="12" t="s">
        <v>33</v>
      </c>
      <c r="G104" s="92">
        <v>2198584.5</v>
      </c>
      <c r="H104" s="20">
        <f t="shared" si="30"/>
        <v>8794338</v>
      </c>
      <c r="I104" s="78">
        <v>2036985</v>
      </c>
      <c r="J104" s="84">
        <v>8147940</v>
      </c>
      <c r="K104" s="78">
        <v>3001478</v>
      </c>
      <c r="L104" s="85">
        <v>12005912</v>
      </c>
      <c r="M104" s="78">
        <v>1557291</v>
      </c>
      <c r="N104" s="86">
        <v>6229164</v>
      </c>
      <c r="O104" s="78">
        <f t="shared" si="18"/>
        <v>26383016</v>
      </c>
      <c r="P104" s="78">
        <f t="shared" si="19"/>
        <v>8794338.666666666</v>
      </c>
      <c r="Q104" s="83">
        <f t="shared" si="20"/>
        <v>0.66666666604578495</v>
      </c>
      <c r="R104" s="78">
        <f t="shared" si="21"/>
        <v>161599.5</v>
      </c>
      <c r="S104" s="78">
        <f t="shared" si="22"/>
        <v>-802893.5</v>
      </c>
      <c r="T104" s="78">
        <f t="shared" si="23"/>
        <v>641293.5</v>
      </c>
      <c r="U104" s="78">
        <f t="shared" si="24"/>
        <v>-0.5</v>
      </c>
      <c r="V104" s="78">
        <f t="shared" si="25"/>
        <v>1557290.5</v>
      </c>
    </row>
    <row r="105" spans="1:22" x14ac:dyDescent="0.25">
      <c r="A105" s="12">
        <v>80</v>
      </c>
      <c r="B105" s="43" t="s">
        <v>188</v>
      </c>
      <c r="C105" s="4" t="s">
        <v>189</v>
      </c>
      <c r="D105" s="12"/>
      <c r="E105" s="12">
        <v>6</v>
      </c>
      <c r="F105" s="12" t="s">
        <v>33</v>
      </c>
      <c r="G105" s="92">
        <v>775963.3</v>
      </c>
      <c r="H105" s="20">
        <f t="shared" si="30"/>
        <v>4655779.8000000007</v>
      </c>
      <c r="I105" s="78">
        <v>702369</v>
      </c>
      <c r="J105" s="84">
        <v>4214214</v>
      </c>
      <c r="K105" s="78">
        <v>782036</v>
      </c>
      <c r="L105" s="85">
        <v>4692216</v>
      </c>
      <c r="M105" s="78">
        <v>843485</v>
      </c>
      <c r="N105" s="86">
        <v>5060910</v>
      </c>
      <c r="O105" s="78">
        <f t="shared" si="18"/>
        <v>13967340</v>
      </c>
      <c r="P105" s="78">
        <f t="shared" si="19"/>
        <v>4655780</v>
      </c>
      <c r="Q105" s="83">
        <f t="shared" si="20"/>
        <v>0.19999999925494194</v>
      </c>
      <c r="R105" s="78">
        <f t="shared" si="21"/>
        <v>73594.300000000047</v>
      </c>
      <c r="S105" s="78">
        <f t="shared" si="22"/>
        <v>-6072.6999999999534</v>
      </c>
      <c r="T105" s="78">
        <f t="shared" si="23"/>
        <v>-67521.699999999953</v>
      </c>
      <c r="U105" s="78">
        <f t="shared" si="24"/>
        <v>-9.9999999860301614E-2</v>
      </c>
      <c r="V105" s="78">
        <f t="shared" si="25"/>
        <v>843484.90000000014</v>
      </c>
    </row>
    <row r="106" spans="1:22" ht="30" x14ac:dyDescent="0.25">
      <c r="A106" s="12">
        <v>81</v>
      </c>
      <c r="B106" s="43" t="s">
        <v>190</v>
      </c>
      <c r="C106" s="4" t="s">
        <v>191</v>
      </c>
      <c r="D106" s="12"/>
      <c r="E106" s="12">
        <v>6</v>
      </c>
      <c r="F106" s="12" t="s">
        <v>33</v>
      </c>
      <c r="G106" s="92">
        <v>999350.1</v>
      </c>
      <c r="H106" s="20">
        <f t="shared" si="30"/>
        <v>5996100.5999999996</v>
      </c>
      <c r="I106" s="78">
        <v>896325</v>
      </c>
      <c r="J106" s="84">
        <v>5377950</v>
      </c>
      <c r="K106" s="78">
        <v>1023698</v>
      </c>
      <c r="L106" s="85">
        <v>6142188</v>
      </c>
      <c r="M106" s="78">
        <v>1078027</v>
      </c>
      <c r="N106" s="86">
        <v>6468162</v>
      </c>
      <c r="O106" s="78">
        <f t="shared" si="18"/>
        <v>17988300</v>
      </c>
      <c r="P106" s="78">
        <f t="shared" si="19"/>
        <v>5996100</v>
      </c>
      <c r="Q106" s="83">
        <f t="shared" si="20"/>
        <v>-0.59999999962747097</v>
      </c>
      <c r="R106" s="78">
        <f t="shared" si="21"/>
        <v>103025.09999999998</v>
      </c>
      <c r="S106" s="78">
        <f t="shared" si="22"/>
        <v>-24347.900000000023</v>
      </c>
      <c r="T106" s="78">
        <f t="shared" si="23"/>
        <v>-78676.900000000023</v>
      </c>
      <c r="U106" s="78">
        <f t="shared" si="24"/>
        <v>0.29999999993015081</v>
      </c>
      <c r="V106" s="78">
        <f t="shared" si="25"/>
        <v>1078027.2999999998</v>
      </c>
    </row>
    <row r="107" spans="1:22" ht="75" x14ac:dyDescent="0.25">
      <c r="A107" s="12">
        <v>82</v>
      </c>
      <c r="B107" s="43" t="s">
        <v>192</v>
      </c>
      <c r="C107" s="4" t="s">
        <v>193</v>
      </c>
      <c r="D107" s="12"/>
      <c r="E107" s="43">
        <v>16</v>
      </c>
      <c r="F107" s="43" t="s">
        <v>33</v>
      </c>
      <c r="G107" s="92">
        <v>4457142.62</v>
      </c>
      <c r="H107" s="20">
        <f t="shared" si="30"/>
        <v>71314281.920000002</v>
      </c>
      <c r="I107" s="78">
        <v>4896321</v>
      </c>
      <c r="J107" s="84">
        <v>78341136</v>
      </c>
      <c r="K107" s="78">
        <v>4785213</v>
      </c>
      <c r="L107" s="85">
        <v>76563408</v>
      </c>
      <c r="M107" s="78">
        <v>3689894</v>
      </c>
      <c r="N107" s="86">
        <v>59038304</v>
      </c>
      <c r="O107" s="78">
        <f t="shared" si="18"/>
        <v>213942848</v>
      </c>
      <c r="P107" s="78">
        <f t="shared" si="19"/>
        <v>71314282.666666672</v>
      </c>
      <c r="Q107" s="83">
        <f t="shared" si="20"/>
        <v>0.74666666984558105</v>
      </c>
      <c r="R107" s="78">
        <f t="shared" si="21"/>
        <v>-439178.37999999989</v>
      </c>
      <c r="S107" s="78">
        <f t="shared" si="22"/>
        <v>-328070.37999999989</v>
      </c>
      <c r="T107" s="78">
        <f t="shared" si="23"/>
        <v>767248.62000000011</v>
      </c>
      <c r="U107" s="78">
        <f t="shared" si="24"/>
        <v>-0.13999999966472387</v>
      </c>
      <c r="V107" s="78">
        <f t="shared" si="25"/>
        <v>3689893.8600000003</v>
      </c>
    </row>
    <row r="108" spans="1:22" ht="45" x14ac:dyDescent="0.25">
      <c r="A108" s="12">
        <v>83</v>
      </c>
      <c r="B108" s="43" t="s">
        <v>194</v>
      </c>
      <c r="C108" s="4" t="s">
        <v>88</v>
      </c>
      <c r="D108" s="12"/>
      <c r="E108" s="69">
        <v>150</v>
      </c>
      <c r="F108" s="43" t="s">
        <v>33</v>
      </c>
      <c r="G108" s="92">
        <v>25030.46</v>
      </c>
      <c r="H108" s="20">
        <f t="shared" si="30"/>
        <v>3754569</v>
      </c>
      <c r="I108" s="78">
        <v>20369</v>
      </c>
      <c r="J108" s="84">
        <v>3055350</v>
      </c>
      <c r="K108" s="78">
        <v>25874</v>
      </c>
      <c r="L108" s="85">
        <v>3881100</v>
      </c>
      <c r="M108" s="78">
        <v>28848</v>
      </c>
      <c r="N108" s="86">
        <v>4327200</v>
      </c>
      <c r="O108" s="78">
        <f t="shared" si="18"/>
        <v>11263650</v>
      </c>
      <c r="P108" s="78">
        <f t="shared" si="19"/>
        <v>3754550</v>
      </c>
      <c r="Q108" s="83">
        <f t="shared" si="20"/>
        <v>-19</v>
      </c>
      <c r="R108" s="78">
        <f t="shared" si="21"/>
        <v>4661.4599999999991</v>
      </c>
      <c r="S108" s="78">
        <f t="shared" si="22"/>
        <v>-843.54000000000087</v>
      </c>
      <c r="T108" s="78">
        <f t="shared" si="23"/>
        <v>-3817.5400000000009</v>
      </c>
      <c r="U108" s="78">
        <f t="shared" si="24"/>
        <v>0.37999999999738066</v>
      </c>
      <c r="V108" s="78">
        <f t="shared" si="25"/>
        <v>28848.379999999997</v>
      </c>
    </row>
    <row r="109" spans="1:22" ht="75" x14ac:dyDescent="0.25">
      <c r="A109" s="12">
        <v>84</v>
      </c>
      <c r="B109" s="43" t="s">
        <v>195</v>
      </c>
      <c r="C109" s="4" t="s">
        <v>92</v>
      </c>
      <c r="D109" s="12"/>
      <c r="E109" s="43">
        <v>2000</v>
      </c>
      <c r="F109" s="43" t="s">
        <v>93</v>
      </c>
      <c r="G109" s="92">
        <v>2927.4</v>
      </c>
      <c r="H109" s="61">
        <f t="shared" si="30"/>
        <v>5854800</v>
      </c>
      <c r="I109" s="78">
        <v>3012</v>
      </c>
      <c r="J109" s="84">
        <v>6024000</v>
      </c>
      <c r="K109" s="78">
        <v>2990</v>
      </c>
      <c r="L109" s="85">
        <v>5980000</v>
      </c>
      <c r="M109" s="78">
        <v>2780</v>
      </c>
      <c r="N109" s="86">
        <v>5560000</v>
      </c>
      <c r="O109" s="78">
        <f t="shared" si="18"/>
        <v>17564000</v>
      </c>
      <c r="P109" s="78">
        <f t="shared" si="19"/>
        <v>5854666.666666667</v>
      </c>
      <c r="Q109" s="83">
        <f t="shared" si="20"/>
        <v>-133.33333333302289</v>
      </c>
      <c r="R109" s="78">
        <f t="shared" si="21"/>
        <v>-84.599999999999909</v>
      </c>
      <c r="S109" s="78">
        <f t="shared" si="22"/>
        <v>-62.599999999999909</v>
      </c>
      <c r="T109" s="78">
        <f t="shared" si="23"/>
        <v>147.40000000000009</v>
      </c>
      <c r="U109" s="78">
        <f t="shared" si="24"/>
        <v>0.20000000000027285</v>
      </c>
      <c r="V109" s="78">
        <f t="shared" si="25"/>
        <v>2780.2000000000003</v>
      </c>
    </row>
    <row r="110" spans="1:22" x14ac:dyDescent="0.25">
      <c r="A110" s="12">
        <v>85</v>
      </c>
      <c r="B110" s="43" t="s">
        <v>196</v>
      </c>
      <c r="C110" s="4" t="s">
        <v>197</v>
      </c>
      <c r="D110" s="12"/>
      <c r="E110" s="43">
        <v>1000</v>
      </c>
      <c r="F110" s="43" t="s">
        <v>93</v>
      </c>
      <c r="G110" s="92">
        <v>2927.4</v>
      </c>
      <c r="H110" s="20">
        <f t="shared" si="30"/>
        <v>2927400</v>
      </c>
      <c r="I110" s="78">
        <v>1963</v>
      </c>
      <c r="J110" s="84">
        <v>1963000</v>
      </c>
      <c r="K110" s="78">
        <v>2000</v>
      </c>
      <c r="L110" s="85">
        <v>2000000</v>
      </c>
      <c r="M110" s="78">
        <v>4819</v>
      </c>
      <c r="N110" s="86">
        <v>4819000</v>
      </c>
      <c r="O110" s="78">
        <f t="shared" si="18"/>
        <v>8782000</v>
      </c>
      <c r="P110" s="78">
        <f t="shared" si="19"/>
        <v>2927333.3333333335</v>
      </c>
      <c r="Q110" s="83">
        <f t="shared" si="20"/>
        <v>-66.666666666511446</v>
      </c>
      <c r="R110" s="78">
        <f t="shared" si="21"/>
        <v>964.40000000000009</v>
      </c>
      <c r="S110" s="78">
        <f t="shared" si="22"/>
        <v>927.40000000000009</v>
      </c>
      <c r="T110" s="78">
        <f t="shared" si="23"/>
        <v>-1891.6</v>
      </c>
      <c r="U110" s="78">
        <f t="shared" si="24"/>
        <v>0.20000000000027285</v>
      </c>
      <c r="V110" s="78">
        <f t="shared" si="25"/>
        <v>4819.2000000000007</v>
      </c>
    </row>
    <row r="111" spans="1:22" ht="30" x14ac:dyDescent="0.25">
      <c r="A111" s="12">
        <v>86</v>
      </c>
      <c r="B111" s="43" t="s">
        <v>96</v>
      </c>
      <c r="C111" s="4" t="s">
        <v>97</v>
      </c>
      <c r="D111" s="12"/>
      <c r="E111" s="43">
        <v>500</v>
      </c>
      <c r="F111" s="43" t="s">
        <v>93</v>
      </c>
      <c r="G111" s="92">
        <v>13209</v>
      </c>
      <c r="H111" s="20">
        <f t="shared" si="30"/>
        <v>6604500</v>
      </c>
      <c r="I111" s="78">
        <v>12369</v>
      </c>
      <c r="J111" s="84">
        <v>6184500</v>
      </c>
      <c r="K111" s="78">
        <v>13201</v>
      </c>
      <c r="L111" s="85">
        <v>6600500</v>
      </c>
      <c r="M111" s="78">
        <v>14057</v>
      </c>
      <c r="N111" s="86">
        <v>7028500</v>
      </c>
      <c r="O111" s="78">
        <f t="shared" si="18"/>
        <v>19813500</v>
      </c>
      <c r="P111" s="78">
        <f t="shared" si="19"/>
        <v>6604500</v>
      </c>
      <c r="Q111" s="83">
        <f t="shared" si="20"/>
        <v>0</v>
      </c>
      <c r="R111" s="78">
        <f t="shared" si="21"/>
        <v>840</v>
      </c>
      <c r="S111" s="78">
        <f t="shared" si="22"/>
        <v>8</v>
      </c>
      <c r="T111" s="78">
        <f t="shared" si="23"/>
        <v>-848</v>
      </c>
      <c r="U111" s="78">
        <f t="shared" si="24"/>
        <v>0</v>
      </c>
      <c r="V111" s="78">
        <f t="shared" si="25"/>
        <v>14057</v>
      </c>
    </row>
    <row r="112" spans="1:22" ht="45" x14ac:dyDescent="0.25">
      <c r="A112" s="12">
        <v>87</v>
      </c>
      <c r="B112" s="43" t="s">
        <v>98</v>
      </c>
      <c r="C112" s="4" t="s">
        <v>198</v>
      </c>
      <c r="D112" s="12"/>
      <c r="E112" s="43">
        <v>500</v>
      </c>
      <c r="F112" s="43" t="s">
        <v>93</v>
      </c>
      <c r="G112" s="92">
        <v>17202.64</v>
      </c>
      <c r="H112" s="20">
        <f t="shared" si="30"/>
        <v>8601320</v>
      </c>
      <c r="I112" s="78">
        <v>17023</v>
      </c>
      <c r="J112" s="84">
        <v>8511500</v>
      </c>
      <c r="K112" s="78">
        <v>16895</v>
      </c>
      <c r="L112" s="85">
        <v>8447500</v>
      </c>
      <c r="M112" s="78">
        <v>17690</v>
      </c>
      <c r="N112" s="86">
        <v>8845000</v>
      </c>
      <c r="O112" s="78">
        <f t="shared" si="18"/>
        <v>25804000</v>
      </c>
      <c r="P112" s="78">
        <f t="shared" si="19"/>
        <v>8601333.333333334</v>
      </c>
      <c r="Q112" s="83">
        <f t="shared" si="20"/>
        <v>13.333333333954215</v>
      </c>
      <c r="R112" s="78">
        <f t="shared" si="21"/>
        <v>179.63999999999942</v>
      </c>
      <c r="S112" s="78">
        <f t="shared" si="22"/>
        <v>307.63999999999942</v>
      </c>
      <c r="T112" s="78">
        <f t="shared" si="23"/>
        <v>-487.36000000000058</v>
      </c>
      <c r="U112" s="78">
        <f t="shared" si="24"/>
        <v>-8.000000000174623E-2</v>
      </c>
      <c r="V112" s="78">
        <f t="shared" si="25"/>
        <v>17689.919999999998</v>
      </c>
    </row>
    <row r="113" spans="1:22" ht="45" x14ac:dyDescent="0.25">
      <c r="A113" s="12">
        <v>88</v>
      </c>
      <c r="B113" s="43" t="s">
        <v>199</v>
      </c>
      <c r="C113" s="4" t="s">
        <v>200</v>
      </c>
      <c r="D113" s="12"/>
      <c r="E113" s="43">
        <v>2</v>
      </c>
      <c r="F113" s="43" t="s">
        <v>28</v>
      </c>
      <c r="G113" s="92">
        <v>1080089.22</v>
      </c>
      <c r="H113" s="20">
        <f t="shared" si="30"/>
        <v>2160178.44</v>
      </c>
      <c r="I113" s="78">
        <v>1023698</v>
      </c>
      <c r="J113" s="84">
        <v>2047396</v>
      </c>
      <c r="K113" s="78">
        <v>1004785</v>
      </c>
      <c r="L113" s="85">
        <v>2009570</v>
      </c>
      <c r="M113" s="78">
        <v>1211785</v>
      </c>
      <c r="N113" s="86">
        <v>2423570</v>
      </c>
      <c r="O113" s="78">
        <f t="shared" si="18"/>
        <v>6480536</v>
      </c>
      <c r="P113" s="78">
        <f t="shared" si="19"/>
        <v>2160178.6666666665</v>
      </c>
      <c r="Q113" s="83">
        <f t="shared" si="20"/>
        <v>0.22666666656732559</v>
      </c>
      <c r="R113" s="78">
        <f t="shared" si="21"/>
        <v>56391.219999999972</v>
      </c>
      <c r="S113" s="78">
        <f t="shared" si="22"/>
        <v>75304.219999999972</v>
      </c>
      <c r="T113" s="78">
        <f t="shared" si="23"/>
        <v>-131695.78000000003</v>
      </c>
      <c r="U113" s="78">
        <f t="shared" si="24"/>
        <v>-0.34000000008381903</v>
      </c>
      <c r="V113" s="78">
        <f t="shared" si="25"/>
        <v>1211784.6599999999</v>
      </c>
    </row>
    <row r="114" spans="1:22" ht="75" x14ac:dyDescent="0.25">
      <c r="A114" s="12">
        <v>89</v>
      </c>
      <c r="B114" s="43" t="s">
        <v>102</v>
      </c>
      <c r="C114" s="4" t="s">
        <v>103</v>
      </c>
      <c r="D114" s="12"/>
      <c r="E114" s="43">
        <v>2</v>
      </c>
      <c r="F114" s="43" t="s">
        <v>201</v>
      </c>
      <c r="G114" s="92">
        <v>11900000</v>
      </c>
      <c r="H114" s="20">
        <f t="shared" si="30"/>
        <v>23800000</v>
      </c>
      <c r="I114" s="78">
        <v>11023694</v>
      </c>
      <c r="J114" s="84">
        <v>22047388</v>
      </c>
      <c r="K114" s="78">
        <v>10985234</v>
      </c>
      <c r="L114" s="85">
        <v>21970468</v>
      </c>
      <c r="M114" s="78">
        <v>13691072</v>
      </c>
      <c r="N114" s="86">
        <v>27382144</v>
      </c>
      <c r="O114" s="78">
        <f t="shared" si="18"/>
        <v>71400000</v>
      </c>
      <c r="P114" s="78">
        <f t="shared" si="19"/>
        <v>23800000</v>
      </c>
      <c r="Q114" s="83">
        <f t="shared" si="20"/>
        <v>0</v>
      </c>
      <c r="R114" s="78">
        <f t="shared" si="21"/>
        <v>876306</v>
      </c>
      <c r="S114" s="78">
        <f t="shared" si="22"/>
        <v>914766</v>
      </c>
      <c r="T114" s="78">
        <f t="shared" si="23"/>
        <v>-1791072</v>
      </c>
      <c r="U114" s="78">
        <f t="shared" si="24"/>
        <v>0</v>
      </c>
      <c r="V114" s="78">
        <f t="shared" si="25"/>
        <v>13691072</v>
      </c>
    </row>
    <row r="115" spans="1:22" ht="105" x14ac:dyDescent="0.25">
      <c r="A115" s="12">
        <v>90</v>
      </c>
      <c r="B115" s="43" t="s">
        <v>105</v>
      </c>
      <c r="C115" s="4" t="s">
        <v>106</v>
      </c>
      <c r="D115" s="12"/>
      <c r="E115" s="43">
        <v>2</v>
      </c>
      <c r="F115" s="43" t="s">
        <v>202</v>
      </c>
      <c r="G115" s="92">
        <v>1442268.1</v>
      </c>
      <c r="H115" s="20">
        <f t="shared" si="30"/>
        <v>2884536.2</v>
      </c>
      <c r="I115" s="78">
        <v>1369854</v>
      </c>
      <c r="J115" s="84">
        <v>2739708</v>
      </c>
      <c r="K115" s="78">
        <v>1452369</v>
      </c>
      <c r="L115" s="85">
        <v>2904738</v>
      </c>
      <c r="M115" s="78">
        <v>1504581</v>
      </c>
      <c r="N115" s="86">
        <v>3009162</v>
      </c>
      <c r="O115" s="78">
        <f t="shared" si="18"/>
        <v>8653608</v>
      </c>
      <c r="P115" s="78">
        <f t="shared" si="19"/>
        <v>2884536</v>
      </c>
      <c r="Q115" s="83">
        <f t="shared" si="20"/>
        <v>-0.20000000018626451</v>
      </c>
      <c r="R115" s="78">
        <f t="shared" si="21"/>
        <v>72414.100000000093</v>
      </c>
      <c r="S115" s="78">
        <f t="shared" si="22"/>
        <v>-10100.899999999907</v>
      </c>
      <c r="T115" s="78">
        <f t="shared" si="23"/>
        <v>-62312.899999999907</v>
      </c>
      <c r="U115" s="78">
        <f t="shared" si="24"/>
        <v>0.30000000027939677</v>
      </c>
      <c r="V115" s="78">
        <f t="shared" si="25"/>
        <v>1504581.3000000003</v>
      </c>
    </row>
    <row r="116" spans="1:22" ht="255" x14ac:dyDescent="0.25">
      <c r="A116" s="12">
        <v>91</v>
      </c>
      <c r="B116" s="132" t="s">
        <v>203</v>
      </c>
      <c r="C116" s="11" t="s">
        <v>204</v>
      </c>
      <c r="D116" s="133"/>
      <c r="E116" s="132">
        <v>2</v>
      </c>
      <c r="F116" s="132" t="s">
        <v>28</v>
      </c>
      <c r="G116" s="121">
        <v>10312290.1</v>
      </c>
      <c r="H116" s="131">
        <f t="shared" si="30"/>
        <v>20624580.199999999</v>
      </c>
      <c r="I116" s="99">
        <v>10236986</v>
      </c>
      <c r="J116" s="100">
        <v>20473972</v>
      </c>
      <c r="K116" s="101">
        <v>9998523</v>
      </c>
      <c r="L116" s="102">
        <v>19997046</v>
      </c>
      <c r="M116" s="101">
        <v>10701361</v>
      </c>
      <c r="N116" s="103">
        <v>21402722</v>
      </c>
      <c r="O116" s="78">
        <f t="shared" si="18"/>
        <v>61873740</v>
      </c>
      <c r="P116" s="78">
        <f t="shared" si="19"/>
        <v>20624580</v>
      </c>
      <c r="Q116" s="83">
        <f t="shared" si="20"/>
        <v>-0.19999999925494194</v>
      </c>
      <c r="R116" s="78">
        <f t="shared" si="21"/>
        <v>75304.099999999627</v>
      </c>
      <c r="S116" s="78">
        <f t="shared" si="22"/>
        <v>313767.09999999963</v>
      </c>
      <c r="T116" s="78">
        <f t="shared" si="23"/>
        <v>-389070.90000000037</v>
      </c>
      <c r="U116" s="78">
        <f t="shared" si="24"/>
        <v>0.29999999888241291</v>
      </c>
      <c r="V116" s="78">
        <f t="shared" si="25"/>
        <v>10701361.299999999</v>
      </c>
    </row>
    <row r="117" spans="1:22" ht="285" x14ac:dyDescent="0.25">
      <c r="A117" s="12">
        <v>92</v>
      </c>
      <c r="B117" s="132"/>
      <c r="C117" s="11" t="s">
        <v>205</v>
      </c>
      <c r="D117" s="133"/>
      <c r="E117" s="132"/>
      <c r="F117" s="132"/>
      <c r="G117" s="123"/>
      <c r="H117" s="131"/>
      <c r="I117" s="99"/>
      <c r="J117" s="100"/>
      <c r="K117" s="101"/>
      <c r="L117" s="102"/>
      <c r="M117" s="101"/>
      <c r="N117" s="103"/>
      <c r="O117" s="78">
        <f t="shared" si="18"/>
        <v>0</v>
      </c>
      <c r="P117" s="78">
        <f t="shared" si="19"/>
        <v>0</v>
      </c>
      <c r="Q117" s="83">
        <f t="shared" si="20"/>
        <v>0</v>
      </c>
      <c r="R117" s="78">
        <f t="shared" si="21"/>
        <v>0</v>
      </c>
      <c r="S117" s="78">
        <f t="shared" si="22"/>
        <v>0</v>
      </c>
      <c r="T117" s="78">
        <f t="shared" si="23"/>
        <v>0</v>
      </c>
      <c r="U117" s="78">
        <f t="shared" si="24"/>
        <v>0</v>
      </c>
      <c r="V117" s="78">
        <f t="shared" si="25"/>
        <v>0</v>
      </c>
    </row>
    <row r="118" spans="1:22" ht="405" x14ac:dyDescent="0.25">
      <c r="A118" s="12">
        <v>93</v>
      </c>
      <c r="B118" s="132" t="s">
        <v>206</v>
      </c>
      <c r="C118" s="11" t="s">
        <v>207</v>
      </c>
      <c r="D118" s="133"/>
      <c r="E118" s="132">
        <v>2</v>
      </c>
      <c r="F118" s="132" t="s">
        <v>28</v>
      </c>
      <c r="G118" s="121">
        <v>10299295.300000001</v>
      </c>
      <c r="H118" s="131">
        <f>+G118*E118</f>
        <v>20598590.600000001</v>
      </c>
      <c r="I118" s="99">
        <v>10236987</v>
      </c>
      <c r="J118" s="100">
        <v>20473974</v>
      </c>
      <c r="K118" s="101">
        <v>11203698</v>
      </c>
      <c r="L118" s="102">
        <v>22407396</v>
      </c>
      <c r="M118" s="101">
        <v>9457201</v>
      </c>
      <c r="N118" s="103">
        <v>18914402</v>
      </c>
      <c r="O118" s="78">
        <f t="shared" si="18"/>
        <v>61795772</v>
      </c>
      <c r="P118" s="78">
        <f t="shared" si="19"/>
        <v>20598590.666666668</v>
      </c>
      <c r="Q118" s="83">
        <f t="shared" si="20"/>
        <v>6.666666641831398E-2</v>
      </c>
      <c r="R118" s="78">
        <f t="shared" si="21"/>
        <v>62308.300000000745</v>
      </c>
      <c r="S118" s="78">
        <f t="shared" si="22"/>
        <v>-904402.69999999925</v>
      </c>
      <c r="T118" s="78">
        <f t="shared" si="23"/>
        <v>842094.30000000075</v>
      </c>
      <c r="U118" s="78">
        <f t="shared" si="24"/>
        <v>-9.9999997764825821E-2</v>
      </c>
      <c r="V118" s="78">
        <f t="shared" si="25"/>
        <v>9457200.9000000022</v>
      </c>
    </row>
    <row r="119" spans="1:22" ht="409.5" x14ac:dyDescent="0.25">
      <c r="A119" s="12">
        <v>94</v>
      </c>
      <c r="B119" s="132"/>
      <c r="C119" s="11" t="s">
        <v>208</v>
      </c>
      <c r="D119" s="133"/>
      <c r="E119" s="132"/>
      <c r="F119" s="132"/>
      <c r="G119" s="122"/>
      <c r="H119" s="131"/>
      <c r="I119" s="99"/>
      <c r="J119" s="100"/>
      <c r="K119" s="101"/>
      <c r="L119" s="102"/>
      <c r="M119" s="101"/>
      <c r="N119" s="103"/>
      <c r="O119" s="78">
        <f t="shared" si="18"/>
        <v>0</v>
      </c>
      <c r="P119" s="78">
        <f t="shared" si="19"/>
        <v>0</v>
      </c>
      <c r="Q119" s="83">
        <f t="shared" si="20"/>
        <v>0</v>
      </c>
      <c r="R119" s="78">
        <f t="shared" si="21"/>
        <v>0</v>
      </c>
      <c r="S119" s="78">
        <f t="shared" si="22"/>
        <v>0</v>
      </c>
      <c r="T119" s="78">
        <f t="shared" si="23"/>
        <v>0</v>
      </c>
      <c r="U119" s="78">
        <f t="shared" si="24"/>
        <v>0</v>
      </c>
      <c r="V119" s="78">
        <f t="shared" si="25"/>
        <v>0</v>
      </c>
    </row>
    <row r="120" spans="1:22" ht="360" x14ac:dyDescent="0.25">
      <c r="A120" s="12">
        <v>95</v>
      </c>
      <c r="B120" s="132"/>
      <c r="C120" s="11" t="s">
        <v>209</v>
      </c>
      <c r="D120" s="133"/>
      <c r="E120" s="132"/>
      <c r="F120" s="132"/>
      <c r="G120" s="122"/>
      <c r="H120" s="131"/>
      <c r="I120" s="99"/>
      <c r="J120" s="100"/>
      <c r="K120" s="101"/>
      <c r="L120" s="102"/>
      <c r="M120" s="101"/>
      <c r="N120" s="103"/>
      <c r="O120" s="78">
        <f t="shared" si="18"/>
        <v>0</v>
      </c>
      <c r="P120" s="78">
        <f t="shared" si="19"/>
        <v>0</v>
      </c>
      <c r="Q120" s="83">
        <f t="shared" si="20"/>
        <v>0</v>
      </c>
      <c r="R120" s="78">
        <f t="shared" si="21"/>
        <v>0</v>
      </c>
      <c r="S120" s="78">
        <f t="shared" si="22"/>
        <v>0</v>
      </c>
      <c r="T120" s="78">
        <f t="shared" si="23"/>
        <v>0</v>
      </c>
      <c r="U120" s="78">
        <f t="shared" si="24"/>
        <v>0</v>
      </c>
      <c r="V120" s="78">
        <f t="shared" si="25"/>
        <v>0</v>
      </c>
    </row>
    <row r="121" spans="1:22" ht="210" x14ac:dyDescent="0.25">
      <c r="A121" s="12">
        <v>96</v>
      </c>
      <c r="B121" s="132"/>
      <c r="C121" s="11" t="s">
        <v>210</v>
      </c>
      <c r="D121" s="133"/>
      <c r="E121" s="132"/>
      <c r="F121" s="132"/>
      <c r="G121" s="123"/>
      <c r="H121" s="131"/>
      <c r="I121" s="99"/>
      <c r="J121" s="100"/>
      <c r="K121" s="101"/>
      <c r="L121" s="102"/>
      <c r="M121" s="101"/>
      <c r="N121" s="103"/>
      <c r="O121" s="78">
        <f t="shared" si="18"/>
        <v>0</v>
      </c>
      <c r="P121" s="78">
        <f t="shared" si="19"/>
        <v>0</v>
      </c>
      <c r="Q121" s="83">
        <f t="shared" si="20"/>
        <v>0</v>
      </c>
      <c r="R121" s="78">
        <f t="shared" si="21"/>
        <v>0</v>
      </c>
      <c r="S121" s="78">
        <f t="shared" si="22"/>
        <v>0</v>
      </c>
      <c r="T121" s="78">
        <f t="shared" si="23"/>
        <v>0</v>
      </c>
      <c r="U121" s="78">
        <f t="shared" si="24"/>
        <v>0</v>
      </c>
      <c r="V121" s="78">
        <f t="shared" si="25"/>
        <v>0</v>
      </c>
    </row>
    <row r="122" spans="1:22" ht="390" x14ac:dyDescent="0.25">
      <c r="A122" s="12">
        <v>97</v>
      </c>
      <c r="B122" s="43" t="s">
        <v>211</v>
      </c>
      <c r="C122" s="4" t="s">
        <v>212</v>
      </c>
      <c r="D122" s="12"/>
      <c r="E122" s="43">
        <v>48</v>
      </c>
      <c r="F122" s="43" t="s">
        <v>123</v>
      </c>
      <c r="G122" s="92">
        <v>229671.19</v>
      </c>
      <c r="H122" s="20">
        <f>+G122*E122</f>
        <v>11024217.120000001</v>
      </c>
      <c r="I122" s="78">
        <v>225863</v>
      </c>
      <c r="J122" s="84">
        <v>10841424</v>
      </c>
      <c r="K122" s="78">
        <v>201587</v>
      </c>
      <c r="L122" s="85">
        <v>9676176</v>
      </c>
      <c r="M122" s="78">
        <v>261564</v>
      </c>
      <c r="N122" s="86">
        <v>12555072</v>
      </c>
      <c r="O122" s="78">
        <f t="shared" si="18"/>
        <v>33072672</v>
      </c>
      <c r="P122" s="78">
        <f t="shared" si="19"/>
        <v>11024224</v>
      </c>
      <c r="Q122" s="83">
        <f t="shared" si="20"/>
        <v>6.8799999989569187</v>
      </c>
      <c r="R122" s="78">
        <f t="shared" si="21"/>
        <v>3808.1900000000023</v>
      </c>
      <c r="S122" s="78">
        <f t="shared" si="22"/>
        <v>28084.190000000002</v>
      </c>
      <c r="T122" s="78">
        <f t="shared" si="23"/>
        <v>-31892.809999999998</v>
      </c>
      <c r="U122" s="78">
        <f t="shared" si="24"/>
        <v>-0.42999999999301508</v>
      </c>
      <c r="V122" s="78">
        <f t="shared" si="25"/>
        <v>261563.57</v>
      </c>
    </row>
    <row r="123" spans="1:22" ht="135" x14ac:dyDescent="0.25">
      <c r="A123" s="12">
        <v>98</v>
      </c>
      <c r="B123" s="43" t="s">
        <v>126</v>
      </c>
      <c r="C123" s="4" t="s">
        <v>213</v>
      </c>
      <c r="D123" s="12">
        <v>2</v>
      </c>
      <c r="E123" s="43">
        <v>2</v>
      </c>
      <c r="F123" s="43" t="s">
        <v>214</v>
      </c>
      <c r="G123" s="92">
        <v>1190000</v>
      </c>
      <c r="H123" s="20">
        <f>+G123*E123*D123</f>
        <v>4760000</v>
      </c>
      <c r="I123" s="78">
        <v>1203697</v>
      </c>
      <c r="J123" s="84">
        <f>2407394*D123</f>
        <v>4814788</v>
      </c>
      <c r="K123" s="78">
        <v>1017852</v>
      </c>
      <c r="L123" s="85">
        <f>2035704*D123</f>
        <v>4071408</v>
      </c>
      <c r="M123" s="78">
        <v>1348451</v>
      </c>
      <c r="N123" s="86">
        <f>2696902*D123</f>
        <v>5393804</v>
      </c>
      <c r="O123" s="78">
        <f t="shared" si="18"/>
        <v>14280000</v>
      </c>
      <c r="P123" s="78">
        <f t="shared" si="19"/>
        <v>4760000</v>
      </c>
      <c r="Q123" s="83">
        <f t="shared" si="20"/>
        <v>0</v>
      </c>
      <c r="R123" s="78">
        <f t="shared" si="21"/>
        <v>-13697</v>
      </c>
      <c r="S123" s="78">
        <f t="shared" si="22"/>
        <v>172148</v>
      </c>
      <c r="T123" s="78">
        <f t="shared" si="23"/>
        <v>-158451</v>
      </c>
      <c r="U123" s="78">
        <f t="shared" si="24"/>
        <v>0</v>
      </c>
      <c r="V123" s="78">
        <f t="shared" si="25"/>
        <v>1348451</v>
      </c>
    </row>
    <row r="124" spans="1:22" ht="75" x14ac:dyDescent="0.25">
      <c r="A124" s="12">
        <v>99</v>
      </c>
      <c r="B124" s="43" t="s">
        <v>129</v>
      </c>
      <c r="C124" s="4" t="s">
        <v>215</v>
      </c>
      <c r="D124" s="12"/>
      <c r="E124" s="43">
        <v>100</v>
      </c>
      <c r="F124" s="43" t="s">
        <v>33</v>
      </c>
      <c r="G124" s="92">
        <v>23502.5</v>
      </c>
      <c r="H124" s="20">
        <f>+G124*E124</f>
        <v>2350250</v>
      </c>
      <c r="I124" s="78">
        <v>20145</v>
      </c>
      <c r="J124" s="84">
        <v>2014500</v>
      </c>
      <c r="K124" s="78">
        <v>22145</v>
      </c>
      <c r="L124" s="85">
        <v>2214500</v>
      </c>
      <c r="M124" s="78">
        <v>28218</v>
      </c>
      <c r="N124" s="86">
        <v>2821800</v>
      </c>
      <c r="O124" s="78">
        <f t="shared" si="18"/>
        <v>7050800</v>
      </c>
      <c r="P124" s="78">
        <f t="shared" si="19"/>
        <v>2350266.6666666665</v>
      </c>
      <c r="Q124" s="83">
        <f t="shared" si="20"/>
        <v>16.666666666511446</v>
      </c>
      <c r="R124" s="78">
        <f t="shared" si="21"/>
        <v>3357.5</v>
      </c>
      <c r="S124" s="78">
        <f t="shared" si="22"/>
        <v>1357.5</v>
      </c>
      <c r="T124" s="78">
        <f t="shared" si="23"/>
        <v>-4715.5</v>
      </c>
      <c r="U124" s="78">
        <f t="shared" si="24"/>
        <v>-0.5</v>
      </c>
      <c r="V124" s="78">
        <f t="shared" si="25"/>
        <v>28217.5</v>
      </c>
    </row>
    <row r="125" spans="1:22" ht="25.5" x14ac:dyDescent="0.25">
      <c r="A125" s="12">
        <v>100</v>
      </c>
      <c r="B125" s="51" t="s">
        <v>132</v>
      </c>
      <c r="C125" s="15" t="s">
        <v>133</v>
      </c>
      <c r="D125" s="15"/>
      <c r="E125" s="16">
        <v>2</v>
      </c>
      <c r="F125" s="16" t="s">
        <v>134</v>
      </c>
      <c r="G125" s="92">
        <v>1380400</v>
      </c>
      <c r="H125" s="52">
        <f t="shared" ref="H125:H149" si="31">(G125*E125)</f>
        <v>2760800</v>
      </c>
      <c r="I125" s="78">
        <v>1263587</v>
      </c>
      <c r="J125" s="84">
        <v>2527174</v>
      </c>
      <c r="K125" s="78">
        <v>1320458</v>
      </c>
      <c r="L125" s="85">
        <v>2640916</v>
      </c>
      <c r="M125" s="78">
        <v>1557155</v>
      </c>
      <c r="N125" s="86">
        <v>3114310</v>
      </c>
      <c r="O125" s="78">
        <f t="shared" si="18"/>
        <v>8282400</v>
      </c>
      <c r="P125" s="78">
        <f t="shared" si="19"/>
        <v>2760800</v>
      </c>
      <c r="Q125" s="83">
        <f t="shared" si="20"/>
        <v>0</v>
      </c>
      <c r="R125" s="78">
        <f t="shared" si="21"/>
        <v>116813</v>
      </c>
      <c r="S125" s="78">
        <f t="shared" si="22"/>
        <v>59942</v>
      </c>
      <c r="T125" s="78">
        <f t="shared" si="23"/>
        <v>-176755</v>
      </c>
      <c r="U125" s="78">
        <f t="shared" si="24"/>
        <v>0</v>
      </c>
      <c r="V125" s="78">
        <f t="shared" si="25"/>
        <v>1557155</v>
      </c>
    </row>
    <row r="126" spans="1:22" ht="25.5" x14ac:dyDescent="0.25">
      <c r="A126" s="12">
        <v>101</v>
      </c>
      <c r="B126" s="51" t="s">
        <v>135</v>
      </c>
      <c r="C126" s="15" t="s">
        <v>136</v>
      </c>
      <c r="D126" s="15"/>
      <c r="E126" s="16">
        <v>2</v>
      </c>
      <c r="F126" s="16" t="s">
        <v>134</v>
      </c>
      <c r="G126" s="92">
        <v>2760800</v>
      </c>
      <c r="H126" s="52">
        <f t="shared" si="31"/>
        <v>5521600</v>
      </c>
      <c r="I126" s="78">
        <v>2852369</v>
      </c>
      <c r="J126" s="84">
        <v>5704738</v>
      </c>
      <c r="K126" s="78">
        <v>2741259</v>
      </c>
      <c r="L126" s="85">
        <v>5482518</v>
      </c>
      <c r="M126" s="78">
        <v>2688772</v>
      </c>
      <c r="N126" s="86">
        <v>5377544</v>
      </c>
      <c r="O126" s="78">
        <f t="shared" si="18"/>
        <v>16564800</v>
      </c>
      <c r="P126" s="78">
        <f t="shared" si="19"/>
        <v>5521600</v>
      </c>
      <c r="Q126" s="83">
        <f t="shared" si="20"/>
        <v>0</v>
      </c>
      <c r="R126" s="78">
        <f t="shared" si="21"/>
        <v>-91569</v>
      </c>
      <c r="S126" s="78">
        <f t="shared" si="22"/>
        <v>19541</v>
      </c>
      <c r="T126" s="78">
        <f t="shared" si="23"/>
        <v>72028</v>
      </c>
      <c r="U126" s="78">
        <f t="shared" si="24"/>
        <v>0</v>
      </c>
      <c r="V126" s="78">
        <f t="shared" si="25"/>
        <v>2688772</v>
      </c>
    </row>
    <row r="127" spans="1:22" x14ac:dyDescent="0.25">
      <c r="A127" s="12">
        <v>102</v>
      </c>
      <c r="B127" s="134" t="s">
        <v>216</v>
      </c>
      <c r="C127" s="18" t="s">
        <v>217</v>
      </c>
      <c r="D127" s="18"/>
      <c r="E127" s="28">
        <v>4</v>
      </c>
      <c r="F127" s="28" t="s">
        <v>218</v>
      </c>
      <c r="G127" s="92">
        <v>3570000</v>
      </c>
      <c r="H127" s="62">
        <f t="shared" si="31"/>
        <v>14280000</v>
      </c>
      <c r="I127" s="78">
        <v>3698521</v>
      </c>
      <c r="J127" s="84">
        <v>14794084</v>
      </c>
      <c r="K127" s="78">
        <v>3256987</v>
      </c>
      <c r="L127" s="85">
        <v>13027948</v>
      </c>
      <c r="M127" s="78">
        <v>3754492</v>
      </c>
      <c r="N127" s="86">
        <v>15017968</v>
      </c>
      <c r="O127" s="78">
        <f t="shared" si="18"/>
        <v>42840000</v>
      </c>
      <c r="P127" s="78">
        <f t="shared" si="19"/>
        <v>14280000</v>
      </c>
      <c r="Q127" s="83">
        <f t="shared" si="20"/>
        <v>0</v>
      </c>
      <c r="R127" s="78">
        <f t="shared" si="21"/>
        <v>-128521</v>
      </c>
      <c r="S127" s="78">
        <f t="shared" si="22"/>
        <v>313013</v>
      </c>
      <c r="T127" s="78">
        <f t="shared" si="23"/>
        <v>-184492</v>
      </c>
      <c r="U127" s="78">
        <f t="shared" si="24"/>
        <v>0</v>
      </c>
      <c r="V127" s="78">
        <f t="shared" si="25"/>
        <v>3754492</v>
      </c>
    </row>
    <row r="128" spans="1:22" x14ac:dyDescent="0.25">
      <c r="A128" s="12">
        <v>103</v>
      </c>
      <c r="B128" s="134"/>
      <c r="C128" s="18" t="s">
        <v>219</v>
      </c>
      <c r="D128" s="18"/>
      <c r="E128" s="28">
        <v>4</v>
      </c>
      <c r="F128" s="28" t="s">
        <v>218</v>
      </c>
      <c r="G128" s="92">
        <v>2052750</v>
      </c>
      <c r="H128" s="62">
        <f t="shared" si="31"/>
        <v>8211000</v>
      </c>
      <c r="I128" s="78">
        <v>2014589</v>
      </c>
      <c r="J128" s="84">
        <v>8058356</v>
      </c>
      <c r="K128" s="78">
        <v>3001478</v>
      </c>
      <c r="L128" s="85">
        <v>12005912</v>
      </c>
      <c r="M128" s="78">
        <v>1142183</v>
      </c>
      <c r="N128" s="86">
        <v>4568732</v>
      </c>
      <c r="O128" s="78">
        <f t="shared" si="18"/>
        <v>24633000</v>
      </c>
      <c r="P128" s="78">
        <f t="shared" si="19"/>
        <v>8211000</v>
      </c>
      <c r="Q128" s="83">
        <f t="shared" si="20"/>
        <v>0</v>
      </c>
      <c r="R128" s="78">
        <f t="shared" si="21"/>
        <v>38161</v>
      </c>
      <c r="S128" s="78">
        <f t="shared" si="22"/>
        <v>-948728</v>
      </c>
      <c r="T128" s="78">
        <f t="shared" si="23"/>
        <v>910567</v>
      </c>
      <c r="U128" s="78">
        <f t="shared" si="24"/>
        <v>0</v>
      </c>
      <c r="V128" s="78">
        <f t="shared" si="25"/>
        <v>1142183</v>
      </c>
    </row>
    <row r="129" spans="1:22" x14ac:dyDescent="0.25">
      <c r="A129" s="12">
        <v>104</v>
      </c>
      <c r="B129" s="134"/>
      <c r="C129" s="18" t="s">
        <v>220</v>
      </c>
      <c r="D129" s="19"/>
      <c r="E129" s="28">
        <v>2</v>
      </c>
      <c r="F129" s="28" t="s">
        <v>218</v>
      </c>
      <c r="G129" s="92">
        <v>833000</v>
      </c>
      <c r="H129" s="62">
        <f t="shared" si="31"/>
        <v>1666000</v>
      </c>
      <c r="I129" s="78">
        <v>802365</v>
      </c>
      <c r="J129" s="84">
        <v>1604730</v>
      </c>
      <c r="K129" s="78">
        <v>798521</v>
      </c>
      <c r="L129" s="85">
        <v>1597042</v>
      </c>
      <c r="M129" s="78">
        <v>898114</v>
      </c>
      <c r="N129" s="86">
        <v>1796228</v>
      </c>
      <c r="O129" s="78">
        <f t="shared" si="18"/>
        <v>4998000</v>
      </c>
      <c r="P129" s="78">
        <f t="shared" si="19"/>
        <v>1666000</v>
      </c>
      <c r="Q129" s="83">
        <f t="shared" si="20"/>
        <v>0</v>
      </c>
      <c r="R129" s="78">
        <f t="shared" si="21"/>
        <v>30635</v>
      </c>
      <c r="S129" s="78">
        <f t="shared" si="22"/>
        <v>34479</v>
      </c>
      <c r="T129" s="78">
        <f t="shared" si="23"/>
        <v>-65114</v>
      </c>
      <c r="U129" s="78">
        <f t="shared" si="24"/>
        <v>0</v>
      </c>
      <c r="V129" s="78">
        <f t="shared" si="25"/>
        <v>898114</v>
      </c>
    </row>
    <row r="130" spans="1:22" x14ac:dyDescent="0.25">
      <c r="A130" s="12">
        <v>105</v>
      </c>
      <c r="B130" s="134"/>
      <c r="C130" s="18" t="s">
        <v>221</v>
      </c>
      <c r="D130" s="19"/>
      <c r="E130" s="28">
        <v>1</v>
      </c>
      <c r="F130" s="28" t="s">
        <v>218</v>
      </c>
      <c r="G130" s="92">
        <v>2380000</v>
      </c>
      <c r="H130" s="62">
        <f t="shared" si="31"/>
        <v>2380000</v>
      </c>
      <c r="I130" s="78">
        <v>2354102</v>
      </c>
      <c r="J130" s="84">
        <v>2354102</v>
      </c>
      <c r="K130" s="78">
        <v>3014785</v>
      </c>
      <c r="L130" s="85">
        <v>3014785</v>
      </c>
      <c r="M130" s="78">
        <v>1771113</v>
      </c>
      <c r="N130" s="86">
        <v>1771113</v>
      </c>
      <c r="O130" s="78">
        <f t="shared" si="18"/>
        <v>7140000</v>
      </c>
      <c r="P130" s="78">
        <f t="shared" si="19"/>
        <v>2380000</v>
      </c>
      <c r="Q130" s="83">
        <f t="shared" si="20"/>
        <v>0</v>
      </c>
      <c r="R130" s="78">
        <f t="shared" si="21"/>
        <v>25898</v>
      </c>
      <c r="S130" s="78">
        <f t="shared" si="22"/>
        <v>-634785</v>
      </c>
      <c r="T130" s="78">
        <f t="shared" si="23"/>
        <v>608887</v>
      </c>
      <c r="U130" s="78">
        <f t="shared" si="24"/>
        <v>0</v>
      </c>
      <c r="V130" s="78">
        <f t="shared" si="25"/>
        <v>1771113</v>
      </c>
    </row>
    <row r="131" spans="1:22" x14ac:dyDescent="0.25">
      <c r="A131" s="12">
        <v>106</v>
      </c>
      <c r="B131" s="134"/>
      <c r="C131" s="18" t="s">
        <v>222</v>
      </c>
      <c r="D131" s="19"/>
      <c r="E131" s="28">
        <v>2</v>
      </c>
      <c r="F131" s="28" t="s">
        <v>218</v>
      </c>
      <c r="G131" s="92">
        <v>1190000</v>
      </c>
      <c r="H131" s="62">
        <f t="shared" si="31"/>
        <v>2380000</v>
      </c>
      <c r="I131" s="78">
        <v>986325</v>
      </c>
      <c r="J131" s="84">
        <v>1972650</v>
      </c>
      <c r="K131" s="78">
        <v>200145</v>
      </c>
      <c r="L131" s="85">
        <v>400290</v>
      </c>
      <c r="M131" s="78">
        <v>2383530</v>
      </c>
      <c r="N131" s="86">
        <v>4767060</v>
      </c>
      <c r="O131" s="78">
        <f t="shared" si="18"/>
        <v>7140000</v>
      </c>
      <c r="P131" s="78">
        <f t="shared" si="19"/>
        <v>2380000</v>
      </c>
      <c r="Q131" s="83">
        <f t="shared" si="20"/>
        <v>0</v>
      </c>
      <c r="R131" s="78">
        <f t="shared" si="21"/>
        <v>203675</v>
      </c>
      <c r="S131" s="78">
        <f t="shared" si="22"/>
        <v>989855</v>
      </c>
      <c r="T131" s="78">
        <f t="shared" si="23"/>
        <v>-1193530</v>
      </c>
      <c r="U131" s="78">
        <f t="shared" si="24"/>
        <v>0</v>
      </c>
      <c r="V131" s="78">
        <f t="shared" si="25"/>
        <v>2383530</v>
      </c>
    </row>
    <row r="132" spans="1:22" x14ac:dyDescent="0.25">
      <c r="A132" s="12">
        <v>107</v>
      </c>
      <c r="B132" s="134"/>
      <c r="C132" s="134" t="s">
        <v>223</v>
      </c>
      <c r="D132" s="19" t="s">
        <v>224</v>
      </c>
      <c r="E132" s="28">
        <v>1</v>
      </c>
      <c r="F132" s="28" t="s">
        <v>218</v>
      </c>
      <c r="G132" s="92">
        <v>3570000</v>
      </c>
      <c r="H132" s="62">
        <f t="shared" si="31"/>
        <v>3570000</v>
      </c>
      <c r="I132" s="78">
        <v>3698540</v>
      </c>
      <c r="J132" s="84">
        <v>3698540</v>
      </c>
      <c r="K132" s="78">
        <v>3214564</v>
      </c>
      <c r="L132" s="85">
        <v>3214564</v>
      </c>
      <c r="M132" s="78">
        <v>3796896</v>
      </c>
      <c r="N132" s="86">
        <v>3796896</v>
      </c>
      <c r="O132" s="78">
        <f t="shared" si="18"/>
        <v>10710000</v>
      </c>
      <c r="P132" s="78">
        <f t="shared" si="19"/>
        <v>3570000</v>
      </c>
      <c r="Q132" s="83">
        <f t="shared" si="20"/>
        <v>0</v>
      </c>
      <c r="R132" s="78">
        <f t="shared" si="21"/>
        <v>-128540</v>
      </c>
      <c r="S132" s="78">
        <f t="shared" si="22"/>
        <v>355436</v>
      </c>
      <c r="T132" s="78">
        <f t="shared" si="23"/>
        <v>-226896</v>
      </c>
      <c r="U132" s="78">
        <f t="shared" si="24"/>
        <v>0</v>
      </c>
      <c r="V132" s="78">
        <f t="shared" si="25"/>
        <v>3796896</v>
      </c>
    </row>
    <row r="133" spans="1:22" x14ac:dyDescent="0.25">
      <c r="A133" s="12">
        <v>108</v>
      </c>
      <c r="B133" s="134"/>
      <c r="C133" s="134"/>
      <c r="D133" s="19" t="s">
        <v>225</v>
      </c>
      <c r="E133" s="28">
        <v>1</v>
      </c>
      <c r="F133" s="28" t="s">
        <v>218</v>
      </c>
      <c r="G133" s="92">
        <v>2380000</v>
      </c>
      <c r="H133" s="62">
        <f t="shared" si="31"/>
        <v>2380000</v>
      </c>
      <c r="I133" s="78">
        <v>2354102</v>
      </c>
      <c r="J133" s="84">
        <v>2354102</v>
      </c>
      <c r="K133" s="78">
        <v>3014785</v>
      </c>
      <c r="L133" s="85">
        <v>3014785</v>
      </c>
      <c r="M133" s="78">
        <v>1771113</v>
      </c>
      <c r="N133" s="86">
        <v>1771113</v>
      </c>
      <c r="O133" s="78">
        <f t="shared" si="18"/>
        <v>7140000</v>
      </c>
      <c r="P133" s="78">
        <f t="shared" si="19"/>
        <v>2380000</v>
      </c>
      <c r="Q133" s="83">
        <f t="shared" si="20"/>
        <v>0</v>
      </c>
      <c r="R133" s="78">
        <f t="shared" si="21"/>
        <v>25898</v>
      </c>
      <c r="S133" s="78">
        <f t="shared" si="22"/>
        <v>-634785</v>
      </c>
      <c r="T133" s="78">
        <f t="shared" si="23"/>
        <v>608887</v>
      </c>
      <c r="U133" s="78">
        <f t="shared" si="24"/>
        <v>0</v>
      </c>
      <c r="V133" s="78">
        <f t="shared" si="25"/>
        <v>1771113</v>
      </c>
    </row>
    <row r="134" spans="1:22" x14ac:dyDescent="0.25">
      <c r="A134" s="12">
        <v>109</v>
      </c>
      <c r="B134" s="134"/>
      <c r="C134" s="18" t="s">
        <v>226</v>
      </c>
      <c r="D134" s="19" t="s">
        <v>227</v>
      </c>
      <c r="E134" s="28">
        <v>1</v>
      </c>
      <c r="F134" s="28" t="s">
        <v>218</v>
      </c>
      <c r="G134" s="92">
        <v>714000</v>
      </c>
      <c r="H134" s="62">
        <f t="shared" si="31"/>
        <v>714000</v>
      </c>
      <c r="I134" s="78">
        <v>701256</v>
      </c>
      <c r="J134" s="84">
        <v>701256</v>
      </c>
      <c r="K134" s="78">
        <v>785230</v>
      </c>
      <c r="L134" s="85">
        <v>785230</v>
      </c>
      <c r="M134" s="78">
        <v>655514</v>
      </c>
      <c r="N134" s="86">
        <v>655514</v>
      </c>
      <c r="O134" s="78">
        <f t="shared" si="18"/>
        <v>2142000</v>
      </c>
      <c r="P134" s="78">
        <f t="shared" si="19"/>
        <v>714000</v>
      </c>
      <c r="Q134" s="83">
        <f t="shared" si="20"/>
        <v>0</v>
      </c>
      <c r="R134" s="78">
        <f t="shared" si="21"/>
        <v>12744</v>
      </c>
      <c r="S134" s="78">
        <f t="shared" si="22"/>
        <v>-71230</v>
      </c>
      <c r="T134" s="78">
        <f t="shared" si="23"/>
        <v>58486</v>
      </c>
      <c r="U134" s="78">
        <f t="shared" si="24"/>
        <v>0</v>
      </c>
      <c r="V134" s="78">
        <f t="shared" si="25"/>
        <v>655514</v>
      </c>
    </row>
    <row r="135" spans="1:22" x14ac:dyDescent="0.25">
      <c r="A135" s="12">
        <v>110</v>
      </c>
      <c r="B135" s="134"/>
      <c r="C135" s="18" t="s">
        <v>226</v>
      </c>
      <c r="D135" s="19" t="s">
        <v>228</v>
      </c>
      <c r="E135" s="28">
        <v>1</v>
      </c>
      <c r="F135" s="28" t="s">
        <v>218</v>
      </c>
      <c r="G135" s="92">
        <v>476000</v>
      </c>
      <c r="H135" s="62">
        <f t="shared" si="31"/>
        <v>476000</v>
      </c>
      <c r="I135" s="78">
        <v>402136</v>
      </c>
      <c r="J135" s="84">
        <v>402136</v>
      </c>
      <c r="K135" s="78">
        <v>523698</v>
      </c>
      <c r="L135" s="85">
        <v>523698</v>
      </c>
      <c r="M135" s="78">
        <v>502166</v>
      </c>
      <c r="N135" s="86">
        <v>502166</v>
      </c>
      <c r="O135" s="78">
        <f t="shared" si="18"/>
        <v>1428000</v>
      </c>
      <c r="P135" s="78">
        <f t="shared" si="19"/>
        <v>476000</v>
      </c>
      <c r="Q135" s="83">
        <f t="shared" si="20"/>
        <v>0</v>
      </c>
      <c r="R135" s="78">
        <f t="shared" si="21"/>
        <v>73864</v>
      </c>
      <c r="S135" s="78">
        <f t="shared" si="22"/>
        <v>-47698</v>
      </c>
      <c r="T135" s="78">
        <f t="shared" si="23"/>
        <v>-26166</v>
      </c>
      <c r="U135" s="78">
        <f t="shared" si="24"/>
        <v>0</v>
      </c>
      <c r="V135" s="78">
        <f t="shared" si="25"/>
        <v>502166</v>
      </c>
    </row>
    <row r="136" spans="1:22" x14ac:dyDescent="0.25">
      <c r="A136" s="12">
        <v>111</v>
      </c>
      <c r="B136" s="134"/>
      <c r="C136" s="18" t="s">
        <v>226</v>
      </c>
      <c r="D136" s="19" t="s">
        <v>229</v>
      </c>
      <c r="E136" s="28">
        <v>1</v>
      </c>
      <c r="F136" s="28" t="s">
        <v>218</v>
      </c>
      <c r="G136" s="92">
        <v>357000</v>
      </c>
      <c r="H136" s="62">
        <f t="shared" si="31"/>
        <v>357000</v>
      </c>
      <c r="I136" s="78">
        <v>302589</v>
      </c>
      <c r="J136" s="84">
        <v>302589</v>
      </c>
      <c r="K136" s="78">
        <v>369852</v>
      </c>
      <c r="L136" s="85">
        <v>369852</v>
      </c>
      <c r="M136" s="78">
        <v>398559</v>
      </c>
      <c r="N136" s="86">
        <v>398559</v>
      </c>
      <c r="O136" s="78">
        <f t="shared" si="18"/>
        <v>1071000</v>
      </c>
      <c r="P136" s="78">
        <f t="shared" si="19"/>
        <v>357000</v>
      </c>
      <c r="Q136" s="83">
        <f t="shared" si="20"/>
        <v>0</v>
      </c>
      <c r="R136" s="78">
        <f t="shared" si="21"/>
        <v>54411</v>
      </c>
      <c r="S136" s="78">
        <f t="shared" si="22"/>
        <v>-12852</v>
      </c>
      <c r="T136" s="78">
        <f t="shared" si="23"/>
        <v>-41559</v>
      </c>
      <c r="U136" s="78">
        <f t="shared" si="24"/>
        <v>0</v>
      </c>
      <c r="V136" s="78">
        <f t="shared" si="25"/>
        <v>398559</v>
      </c>
    </row>
    <row r="137" spans="1:22" x14ac:dyDescent="0.25">
      <c r="A137" s="12">
        <v>112</v>
      </c>
      <c r="B137" s="134"/>
      <c r="C137" s="18" t="s">
        <v>226</v>
      </c>
      <c r="D137" s="19" t="s">
        <v>230</v>
      </c>
      <c r="E137" s="28">
        <v>1</v>
      </c>
      <c r="F137" s="28" t="s">
        <v>218</v>
      </c>
      <c r="G137" s="92">
        <v>238000</v>
      </c>
      <c r="H137" s="62">
        <f t="shared" si="31"/>
        <v>238000</v>
      </c>
      <c r="I137" s="78">
        <v>236589</v>
      </c>
      <c r="J137" s="84">
        <v>236589</v>
      </c>
      <c r="K137" s="78">
        <v>240125</v>
      </c>
      <c r="L137" s="85">
        <v>240125</v>
      </c>
      <c r="M137" s="78">
        <v>237286</v>
      </c>
      <c r="N137" s="86">
        <v>237286</v>
      </c>
      <c r="O137" s="78">
        <f t="shared" si="18"/>
        <v>714000</v>
      </c>
      <c r="P137" s="78">
        <f t="shared" si="19"/>
        <v>238000</v>
      </c>
      <c r="Q137" s="83">
        <f t="shared" si="20"/>
        <v>0</v>
      </c>
      <c r="R137" s="78">
        <f t="shared" si="21"/>
        <v>1411</v>
      </c>
      <c r="S137" s="78">
        <f t="shared" si="22"/>
        <v>-2125</v>
      </c>
      <c r="T137" s="78">
        <f t="shared" si="23"/>
        <v>714</v>
      </c>
      <c r="U137" s="78">
        <f t="shared" si="24"/>
        <v>0</v>
      </c>
      <c r="V137" s="78">
        <f t="shared" si="25"/>
        <v>237286</v>
      </c>
    </row>
    <row r="138" spans="1:22" x14ac:dyDescent="0.25">
      <c r="A138" s="12">
        <v>113</v>
      </c>
      <c r="B138" s="134"/>
      <c r="C138" s="18" t="s">
        <v>231</v>
      </c>
      <c r="D138" s="19" t="s">
        <v>227</v>
      </c>
      <c r="E138" s="28">
        <v>1</v>
      </c>
      <c r="F138" s="28" t="s">
        <v>218</v>
      </c>
      <c r="G138" s="92">
        <v>952000</v>
      </c>
      <c r="H138" s="62">
        <f t="shared" si="31"/>
        <v>952000</v>
      </c>
      <c r="I138" s="78">
        <v>921452</v>
      </c>
      <c r="J138" s="84">
        <v>921452</v>
      </c>
      <c r="K138" s="78">
        <v>856936</v>
      </c>
      <c r="L138" s="85">
        <v>856936</v>
      </c>
      <c r="M138" s="78">
        <v>1077612</v>
      </c>
      <c r="N138" s="86">
        <v>1077612</v>
      </c>
      <c r="O138" s="78">
        <f t="shared" si="18"/>
        <v>2856000</v>
      </c>
      <c r="P138" s="78">
        <f t="shared" si="19"/>
        <v>952000</v>
      </c>
      <c r="Q138" s="83">
        <f t="shared" si="20"/>
        <v>0</v>
      </c>
      <c r="R138" s="78">
        <f t="shared" si="21"/>
        <v>30548</v>
      </c>
      <c r="S138" s="78">
        <f t="shared" si="22"/>
        <v>95064</v>
      </c>
      <c r="T138" s="78">
        <f t="shared" si="23"/>
        <v>-125612</v>
      </c>
      <c r="U138" s="78">
        <f t="shared" si="24"/>
        <v>0</v>
      </c>
      <c r="V138" s="78">
        <f t="shared" si="25"/>
        <v>1077612</v>
      </c>
    </row>
    <row r="139" spans="1:22" x14ac:dyDescent="0.25">
      <c r="A139" s="12">
        <v>114</v>
      </c>
      <c r="B139" s="134"/>
      <c r="C139" s="18" t="s">
        <v>231</v>
      </c>
      <c r="D139" s="19" t="s">
        <v>228</v>
      </c>
      <c r="E139" s="28">
        <v>1</v>
      </c>
      <c r="F139" s="28" t="s">
        <v>218</v>
      </c>
      <c r="G139" s="92">
        <v>595000</v>
      </c>
      <c r="H139" s="62">
        <f t="shared" si="31"/>
        <v>595000</v>
      </c>
      <c r="I139" s="78">
        <v>569823</v>
      </c>
      <c r="J139" s="84">
        <v>569823</v>
      </c>
      <c r="K139" s="78">
        <v>623145</v>
      </c>
      <c r="L139" s="85">
        <v>623145</v>
      </c>
      <c r="M139" s="78">
        <v>592032</v>
      </c>
      <c r="N139" s="86">
        <v>592032</v>
      </c>
      <c r="O139" s="78">
        <f t="shared" si="18"/>
        <v>1785000</v>
      </c>
      <c r="P139" s="78">
        <f t="shared" si="19"/>
        <v>595000</v>
      </c>
      <c r="Q139" s="83">
        <f t="shared" si="20"/>
        <v>0</v>
      </c>
      <c r="R139" s="78">
        <f t="shared" si="21"/>
        <v>25177</v>
      </c>
      <c r="S139" s="78">
        <f t="shared" si="22"/>
        <v>-28145</v>
      </c>
      <c r="T139" s="78">
        <f t="shared" si="23"/>
        <v>2968</v>
      </c>
      <c r="U139" s="78">
        <f t="shared" si="24"/>
        <v>0</v>
      </c>
      <c r="V139" s="78">
        <f t="shared" si="25"/>
        <v>592032</v>
      </c>
    </row>
    <row r="140" spans="1:22" x14ac:dyDescent="0.25">
      <c r="A140" s="12">
        <v>115</v>
      </c>
      <c r="B140" s="134"/>
      <c r="C140" s="18" t="s">
        <v>232</v>
      </c>
      <c r="D140" s="19" t="s">
        <v>227</v>
      </c>
      <c r="E140" s="28">
        <v>1</v>
      </c>
      <c r="F140" s="28" t="s">
        <v>218</v>
      </c>
      <c r="G140" s="92">
        <v>1368500</v>
      </c>
      <c r="H140" s="62">
        <f t="shared" si="31"/>
        <v>1368500</v>
      </c>
      <c r="I140" s="78">
        <v>1236985</v>
      </c>
      <c r="J140" s="84">
        <v>1236985</v>
      </c>
      <c r="K140" s="78">
        <v>1236985</v>
      </c>
      <c r="L140" s="85">
        <v>1236985</v>
      </c>
      <c r="M140" s="78">
        <v>1631530</v>
      </c>
      <c r="N140" s="86">
        <v>1631530</v>
      </c>
      <c r="O140" s="78">
        <f t="shared" si="18"/>
        <v>4105500</v>
      </c>
      <c r="P140" s="78">
        <f t="shared" si="19"/>
        <v>1368500</v>
      </c>
      <c r="Q140" s="83">
        <f t="shared" si="20"/>
        <v>0</v>
      </c>
      <c r="R140" s="78">
        <f t="shared" si="21"/>
        <v>131515</v>
      </c>
      <c r="S140" s="78">
        <f t="shared" si="22"/>
        <v>131515</v>
      </c>
      <c r="T140" s="78">
        <f t="shared" si="23"/>
        <v>-263030</v>
      </c>
      <c r="U140" s="78">
        <f t="shared" si="24"/>
        <v>0</v>
      </c>
      <c r="V140" s="78">
        <f t="shared" si="25"/>
        <v>1631530</v>
      </c>
    </row>
    <row r="141" spans="1:22" x14ac:dyDescent="0.25">
      <c r="A141" s="12">
        <v>116</v>
      </c>
      <c r="B141" s="134"/>
      <c r="C141" s="18" t="s">
        <v>232</v>
      </c>
      <c r="D141" s="19" t="s">
        <v>228</v>
      </c>
      <c r="E141" s="28">
        <v>1</v>
      </c>
      <c r="F141" s="28" t="s">
        <v>218</v>
      </c>
      <c r="G141" s="92">
        <v>833000</v>
      </c>
      <c r="H141" s="62">
        <f t="shared" si="31"/>
        <v>833000</v>
      </c>
      <c r="I141" s="78">
        <v>802365</v>
      </c>
      <c r="J141" s="84">
        <f>+I141*E141</f>
        <v>802365</v>
      </c>
      <c r="K141" s="78">
        <v>798521</v>
      </c>
      <c r="L141" s="85">
        <f>+K141*E141</f>
        <v>798521</v>
      </c>
      <c r="M141" s="78">
        <v>898114</v>
      </c>
      <c r="N141" s="86">
        <f>+M141*E141</f>
        <v>898114</v>
      </c>
      <c r="O141" s="78">
        <f t="shared" si="18"/>
        <v>2499000</v>
      </c>
      <c r="P141" s="78">
        <f t="shared" si="19"/>
        <v>833000</v>
      </c>
      <c r="Q141" s="83">
        <f t="shared" si="20"/>
        <v>0</v>
      </c>
      <c r="R141" s="78">
        <f t="shared" si="21"/>
        <v>30635</v>
      </c>
      <c r="S141" s="78">
        <f t="shared" si="22"/>
        <v>34479</v>
      </c>
      <c r="T141" s="78">
        <f t="shared" si="23"/>
        <v>-65114</v>
      </c>
      <c r="U141" s="78">
        <f t="shared" si="24"/>
        <v>0</v>
      </c>
      <c r="V141" s="78">
        <f t="shared" si="25"/>
        <v>898114</v>
      </c>
    </row>
    <row r="142" spans="1:22" x14ac:dyDescent="0.25">
      <c r="A142" s="12">
        <v>117</v>
      </c>
      <c r="B142" s="134"/>
      <c r="C142" s="18" t="s">
        <v>232</v>
      </c>
      <c r="D142" s="19" t="s">
        <v>229</v>
      </c>
      <c r="E142" s="28">
        <v>1</v>
      </c>
      <c r="F142" s="28" t="s">
        <v>218</v>
      </c>
      <c r="G142" s="92">
        <v>476000</v>
      </c>
      <c r="H142" s="62">
        <f t="shared" si="31"/>
        <v>476000</v>
      </c>
      <c r="I142" s="78">
        <v>398625</v>
      </c>
      <c r="J142" s="84">
        <v>398625</v>
      </c>
      <c r="K142" s="78">
        <v>489520</v>
      </c>
      <c r="L142" s="85">
        <v>489520</v>
      </c>
      <c r="M142" s="78">
        <v>539855</v>
      </c>
      <c r="N142" s="86">
        <v>539855</v>
      </c>
      <c r="O142" s="78">
        <f t="shared" si="18"/>
        <v>1428000</v>
      </c>
      <c r="P142" s="78">
        <f t="shared" si="19"/>
        <v>476000</v>
      </c>
      <c r="Q142" s="83">
        <f t="shared" si="20"/>
        <v>0</v>
      </c>
      <c r="R142" s="78">
        <f t="shared" si="21"/>
        <v>77375</v>
      </c>
      <c r="S142" s="78">
        <f t="shared" si="22"/>
        <v>-13520</v>
      </c>
      <c r="T142" s="78">
        <f t="shared" si="23"/>
        <v>-63855</v>
      </c>
      <c r="U142" s="78">
        <f t="shared" si="24"/>
        <v>0</v>
      </c>
      <c r="V142" s="78">
        <f t="shared" si="25"/>
        <v>539855</v>
      </c>
    </row>
    <row r="143" spans="1:22" x14ac:dyDescent="0.25">
      <c r="A143" s="12">
        <v>118</v>
      </c>
      <c r="B143" s="134"/>
      <c r="C143" s="18" t="s">
        <v>232</v>
      </c>
      <c r="D143" s="19" t="s">
        <v>230</v>
      </c>
      <c r="E143" s="28">
        <v>1</v>
      </c>
      <c r="F143" s="28" t="s">
        <v>218</v>
      </c>
      <c r="G143" s="92">
        <v>238000</v>
      </c>
      <c r="H143" s="62">
        <f t="shared" si="31"/>
        <v>238000</v>
      </c>
      <c r="I143" s="78">
        <v>236589</v>
      </c>
      <c r="J143" s="84">
        <v>236589</v>
      </c>
      <c r="K143" s="78">
        <v>240125</v>
      </c>
      <c r="L143" s="85">
        <v>240125</v>
      </c>
      <c r="M143" s="78">
        <v>237286</v>
      </c>
      <c r="N143" s="86">
        <v>237286</v>
      </c>
      <c r="O143" s="78">
        <f t="shared" ref="O143:O206" si="32">+J143+L143+N143</f>
        <v>714000</v>
      </c>
      <c r="P143" s="78">
        <f t="shared" ref="P143:P206" si="33">+O143/3</f>
        <v>238000</v>
      </c>
      <c r="Q143" s="83">
        <f t="shared" ref="Q143:Q206" si="34">+P143-H143</f>
        <v>0</v>
      </c>
      <c r="R143" s="78">
        <f t="shared" ref="R143:R206" si="35">+G143-I143</f>
        <v>1411</v>
      </c>
      <c r="S143" s="78">
        <f t="shared" ref="S143:S206" si="36">+G143-K143</f>
        <v>-2125</v>
      </c>
      <c r="T143" s="78">
        <f t="shared" ref="T143:T206" si="37">+G143-M143</f>
        <v>714</v>
      </c>
      <c r="U143" s="78">
        <f t="shared" ref="U143:U206" si="38">+R143+S143+T143</f>
        <v>0</v>
      </c>
      <c r="V143" s="78">
        <f t="shared" ref="V143:V206" si="39">+M143+U143</f>
        <v>237286</v>
      </c>
    </row>
    <row r="144" spans="1:22" x14ac:dyDescent="0.25">
      <c r="A144" s="12">
        <v>119</v>
      </c>
      <c r="B144" s="134"/>
      <c r="C144" s="18" t="s">
        <v>233</v>
      </c>
      <c r="D144" s="19" t="s">
        <v>227</v>
      </c>
      <c r="E144" s="28">
        <v>1</v>
      </c>
      <c r="F144" s="28" t="s">
        <v>218</v>
      </c>
      <c r="G144" s="92">
        <v>1368500</v>
      </c>
      <c r="H144" s="62">
        <f t="shared" si="31"/>
        <v>1368500</v>
      </c>
      <c r="I144" s="78">
        <v>1236985</v>
      </c>
      <c r="J144" s="84">
        <v>1236985</v>
      </c>
      <c r="K144" s="78">
        <v>1236985</v>
      </c>
      <c r="L144" s="85">
        <v>1236985</v>
      </c>
      <c r="M144" s="78">
        <v>1631530</v>
      </c>
      <c r="N144" s="86">
        <v>1631530</v>
      </c>
      <c r="O144" s="78">
        <f t="shared" si="32"/>
        <v>4105500</v>
      </c>
      <c r="P144" s="78">
        <f t="shared" si="33"/>
        <v>1368500</v>
      </c>
      <c r="Q144" s="83">
        <f t="shared" si="34"/>
        <v>0</v>
      </c>
      <c r="R144" s="78">
        <f t="shared" si="35"/>
        <v>131515</v>
      </c>
      <c r="S144" s="78">
        <f t="shared" si="36"/>
        <v>131515</v>
      </c>
      <c r="T144" s="78">
        <f t="shared" si="37"/>
        <v>-263030</v>
      </c>
      <c r="U144" s="78">
        <f t="shared" si="38"/>
        <v>0</v>
      </c>
      <c r="V144" s="78">
        <f t="shared" si="39"/>
        <v>1631530</v>
      </c>
    </row>
    <row r="145" spans="1:22" x14ac:dyDescent="0.25">
      <c r="A145" s="12">
        <v>120</v>
      </c>
      <c r="B145" s="134"/>
      <c r="C145" s="18" t="s">
        <v>233</v>
      </c>
      <c r="D145" s="19" t="s">
        <v>228</v>
      </c>
      <c r="E145" s="28">
        <v>1</v>
      </c>
      <c r="F145" s="28" t="s">
        <v>218</v>
      </c>
      <c r="G145" s="92">
        <v>833000</v>
      </c>
      <c r="H145" s="62">
        <f t="shared" si="31"/>
        <v>833000</v>
      </c>
      <c r="I145" s="78">
        <v>863254</v>
      </c>
      <c r="J145" s="84">
        <v>863254</v>
      </c>
      <c r="K145" s="78">
        <v>852369</v>
      </c>
      <c r="L145" s="85">
        <v>852369</v>
      </c>
      <c r="M145" s="78">
        <v>783377</v>
      </c>
      <c r="N145" s="86">
        <v>783377</v>
      </c>
      <c r="O145" s="78">
        <f t="shared" si="32"/>
        <v>2499000</v>
      </c>
      <c r="P145" s="78">
        <f t="shared" si="33"/>
        <v>833000</v>
      </c>
      <c r="Q145" s="83">
        <f t="shared" si="34"/>
        <v>0</v>
      </c>
      <c r="R145" s="78">
        <f t="shared" si="35"/>
        <v>-30254</v>
      </c>
      <c r="S145" s="78">
        <f t="shared" si="36"/>
        <v>-19369</v>
      </c>
      <c r="T145" s="78">
        <f t="shared" si="37"/>
        <v>49623</v>
      </c>
      <c r="U145" s="78">
        <f t="shared" si="38"/>
        <v>0</v>
      </c>
      <c r="V145" s="78">
        <f t="shared" si="39"/>
        <v>783377</v>
      </c>
    </row>
    <row r="146" spans="1:22" x14ac:dyDescent="0.25">
      <c r="A146" s="12">
        <v>121</v>
      </c>
      <c r="B146" s="134"/>
      <c r="C146" s="18" t="s">
        <v>233</v>
      </c>
      <c r="D146" s="19" t="s">
        <v>229</v>
      </c>
      <c r="E146" s="28">
        <v>1</v>
      </c>
      <c r="F146" s="28" t="s">
        <v>140</v>
      </c>
      <c r="G146" s="92">
        <v>476000</v>
      </c>
      <c r="H146" s="62">
        <f t="shared" si="31"/>
        <v>476000</v>
      </c>
      <c r="I146" s="78">
        <v>458963</v>
      </c>
      <c r="J146" s="84">
        <v>458963</v>
      </c>
      <c r="K146" s="78">
        <v>452103</v>
      </c>
      <c r="L146" s="85">
        <v>452103</v>
      </c>
      <c r="M146" s="78">
        <v>516934</v>
      </c>
      <c r="N146" s="86">
        <v>516934</v>
      </c>
      <c r="O146" s="78">
        <f t="shared" si="32"/>
        <v>1428000</v>
      </c>
      <c r="P146" s="78">
        <f t="shared" si="33"/>
        <v>476000</v>
      </c>
      <c r="Q146" s="83">
        <f t="shared" si="34"/>
        <v>0</v>
      </c>
      <c r="R146" s="78">
        <f t="shared" si="35"/>
        <v>17037</v>
      </c>
      <c r="S146" s="78">
        <f t="shared" si="36"/>
        <v>23897</v>
      </c>
      <c r="T146" s="78">
        <f t="shared" si="37"/>
        <v>-40934</v>
      </c>
      <c r="U146" s="78">
        <f t="shared" si="38"/>
        <v>0</v>
      </c>
      <c r="V146" s="78">
        <f t="shared" si="39"/>
        <v>516934</v>
      </c>
    </row>
    <row r="147" spans="1:22" x14ac:dyDescent="0.25">
      <c r="A147" s="12">
        <v>122</v>
      </c>
      <c r="B147" s="134"/>
      <c r="C147" s="18" t="s">
        <v>233</v>
      </c>
      <c r="D147" s="19" t="s">
        <v>230</v>
      </c>
      <c r="E147" s="28">
        <v>1</v>
      </c>
      <c r="F147" s="28" t="s">
        <v>140</v>
      </c>
      <c r="G147" s="92">
        <v>238000</v>
      </c>
      <c r="H147" s="62">
        <f t="shared" si="31"/>
        <v>238000</v>
      </c>
      <c r="I147" s="78">
        <v>236589</v>
      </c>
      <c r="J147" s="84">
        <v>236589</v>
      </c>
      <c r="K147" s="78">
        <v>240125</v>
      </c>
      <c r="L147" s="85">
        <v>240125</v>
      </c>
      <c r="M147" s="78">
        <v>237286</v>
      </c>
      <c r="N147" s="86">
        <v>237286</v>
      </c>
      <c r="O147" s="78">
        <f t="shared" si="32"/>
        <v>714000</v>
      </c>
      <c r="P147" s="78">
        <f t="shared" si="33"/>
        <v>238000</v>
      </c>
      <c r="Q147" s="83">
        <f t="shared" si="34"/>
        <v>0</v>
      </c>
      <c r="R147" s="78">
        <f t="shared" si="35"/>
        <v>1411</v>
      </c>
      <c r="S147" s="78">
        <f t="shared" si="36"/>
        <v>-2125</v>
      </c>
      <c r="T147" s="78">
        <f t="shared" si="37"/>
        <v>714</v>
      </c>
      <c r="U147" s="78">
        <f t="shared" si="38"/>
        <v>0</v>
      </c>
      <c r="V147" s="78">
        <f t="shared" si="39"/>
        <v>237286</v>
      </c>
    </row>
    <row r="148" spans="1:22" x14ac:dyDescent="0.25">
      <c r="A148" s="12">
        <v>123</v>
      </c>
      <c r="B148" s="134"/>
      <c r="C148" s="19" t="s">
        <v>234</v>
      </c>
      <c r="D148" s="19"/>
      <c r="E148" s="17">
        <v>3</v>
      </c>
      <c r="F148" s="17" t="s">
        <v>140</v>
      </c>
      <c r="G148" s="92">
        <v>4165000</v>
      </c>
      <c r="H148" s="63">
        <f>(G148*E148)</f>
        <v>12495000</v>
      </c>
      <c r="I148" s="78">
        <v>4102582</v>
      </c>
      <c r="J148" s="84">
        <v>12307746</v>
      </c>
      <c r="K148" s="78">
        <v>3986985</v>
      </c>
      <c r="L148" s="85">
        <v>11960955</v>
      </c>
      <c r="M148" s="78">
        <v>4405433</v>
      </c>
      <c r="N148" s="86">
        <v>13216299</v>
      </c>
      <c r="O148" s="78">
        <f t="shared" si="32"/>
        <v>37485000</v>
      </c>
      <c r="P148" s="78">
        <f t="shared" si="33"/>
        <v>12495000</v>
      </c>
      <c r="Q148" s="83">
        <f t="shared" si="34"/>
        <v>0</v>
      </c>
      <c r="R148" s="78">
        <f t="shared" si="35"/>
        <v>62418</v>
      </c>
      <c r="S148" s="78">
        <f t="shared" si="36"/>
        <v>178015</v>
      </c>
      <c r="T148" s="78">
        <f t="shared" si="37"/>
        <v>-240433</v>
      </c>
      <c r="U148" s="78">
        <f t="shared" si="38"/>
        <v>0</v>
      </c>
      <c r="V148" s="78">
        <f t="shared" si="39"/>
        <v>4405433</v>
      </c>
    </row>
    <row r="149" spans="1:22" x14ac:dyDescent="0.25">
      <c r="A149" s="12">
        <v>124</v>
      </c>
      <c r="B149" s="134"/>
      <c r="C149" s="18" t="s">
        <v>235</v>
      </c>
      <c r="D149" s="19"/>
      <c r="E149" s="28">
        <v>10</v>
      </c>
      <c r="F149" s="28" t="s">
        <v>218</v>
      </c>
      <c r="G149" s="92">
        <v>238000</v>
      </c>
      <c r="H149" s="62">
        <f t="shared" si="31"/>
        <v>2380000</v>
      </c>
      <c r="I149" s="78">
        <v>236985</v>
      </c>
      <c r="J149" s="84">
        <v>2369850</v>
      </c>
      <c r="K149" s="78">
        <v>221458</v>
      </c>
      <c r="L149" s="85">
        <v>2214580</v>
      </c>
      <c r="M149" s="78">
        <v>255557</v>
      </c>
      <c r="N149" s="86">
        <v>2555570</v>
      </c>
      <c r="O149" s="78">
        <f t="shared" si="32"/>
        <v>7140000</v>
      </c>
      <c r="P149" s="78">
        <f t="shared" si="33"/>
        <v>2380000</v>
      </c>
      <c r="Q149" s="83">
        <f t="shared" si="34"/>
        <v>0</v>
      </c>
      <c r="R149" s="78">
        <f t="shared" si="35"/>
        <v>1015</v>
      </c>
      <c r="S149" s="78">
        <f t="shared" si="36"/>
        <v>16542</v>
      </c>
      <c r="T149" s="78">
        <f t="shared" si="37"/>
        <v>-17557</v>
      </c>
      <c r="U149" s="78">
        <f t="shared" si="38"/>
        <v>0</v>
      </c>
      <c r="V149" s="78">
        <f t="shared" si="39"/>
        <v>255557</v>
      </c>
    </row>
    <row r="150" spans="1:22" ht="39.75" customHeight="1" x14ac:dyDescent="0.25">
      <c r="A150" s="12">
        <v>125</v>
      </c>
      <c r="B150" s="44" t="s">
        <v>143</v>
      </c>
      <c r="C150" s="4" t="s">
        <v>236</v>
      </c>
      <c r="D150" s="12"/>
      <c r="E150" s="43">
        <v>2</v>
      </c>
      <c r="F150" s="43" t="s">
        <v>237</v>
      </c>
      <c r="G150" s="92">
        <v>17000000</v>
      </c>
      <c r="H150" s="71">
        <f>+G150*E150</f>
        <v>34000000</v>
      </c>
      <c r="I150" s="78">
        <v>15896325</v>
      </c>
      <c r="J150" s="84">
        <f>+I150*E150</f>
        <v>31792650</v>
      </c>
      <c r="K150" s="78">
        <v>16547895</v>
      </c>
      <c r="L150" s="85">
        <f>+K150*E150</f>
        <v>33095790</v>
      </c>
      <c r="M150" s="78">
        <v>18555780</v>
      </c>
      <c r="N150" s="86">
        <f>+M150*E150</f>
        <v>37111560</v>
      </c>
      <c r="O150" s="78">
        <f t="shared" si="32"/>
        <v>102000000</v>
      </c>
      <c r="P150" s="78">
        <f t="shared" si="33"/>
        <v>34000000</v>
      </c>
      <c r="Q150" s="83">
        <f t="shared" si="34"/>
        <v>0</v>
      </c>
      <c r="R150" s="78">
        <f t="shared" si="35"/>
        <v>1103675</v>
      </c>
      <c r="S150" s="78">
        <f t="shared" si="36"/>
        <v>452105</v>
      </c>
      <c r="T150" s="78">
        <f t="shared" si="37"/>
        <v>-1555780</v>
      </c>
      <c r="U150" s="78">
        <f t="shared" si="38"/>
        <v>0</v>
      </c>
      <c r="V150" s="78">
        <f t="shared" si="39"/>
        <v>18555780</v>
      </c>
    </row>
    <row r="151" spans="1:22" ht="32.25" customHeight="1" x14ac:dyDescent="0.25">
      <c r="A151" s="12">
        <v>126</v>
      </c>
      <c r="B151" s="44" t="s">
        <v>238</v>
      </c>
      <c r="C151" s="4" t="s">
        <v>239</v>
      </c>
      <c r="D151" s="12">
        <v>12</v>
      </c>
      <c r="E151" s="43">
        <v>12</v>
      </c>
      <c r="F151" s="43" t="s">
        <v>238</v>
      </c>
      <c r="G151" s="92">
        <v>2380000</v>
      </c>
      <c r="H151" s="20">
        <f>+G151*E151</f>
        <v>28560000</v>
      </c>
      <c r="I151" s="78">
        <v>2365410</v>
      </c>
      <c r="J151" s="84">
        <v>28384920</v>
      </c>
      <c r="K151" s="78">
        <v>1986325</v>
      </c>
      <c r="L151" s="85">
        <v>23835900</v>
      </c>
      <c r="M151" s="78">
        <v>2788265</v>
      </c>
      <c r="N151" s="86">
        <v>33459180</v>
      </c>
      <c r="O151" s="78">
        <f t="shared" si="32"/>
        <v>85680000</v>
      </c>
      <c r="P151" s="78">
        <f t="shared" si="33"/>
        <v>28560000</v>
      </c>
      <c r="Q151" s="83">
        <f t="shared" si="34"/>
        <v>0</v>
      </c>
      <c r="R151" s="78">
        <f t="shared" si="35"/>
        <v>14590</v>
      </c>
      <c r="S151" s="78">
        <f t="shared" si="36"/>
        <v>393675</v>
      </c>
      <c r="T151" s="78">
        <f t="shared" si="37"/>
        <v>-408265</v>
      </c>
      <c r="U151" s="78">
        <f t="shared" si="38"/>
        <v>0</v>
      </c>
      <c r="V151" s="78">
        <f t="shared" si="39"/>
        <v>2788265</v>
      </c>
    </row>
    <row r="152" spans="1:22" ht="59.25" customHeight="1" x14ac:dyDescent="0.25">
      <c r="A152" s="12">
        <v>127</v>
      </c>
      <c r="B152" s="19" t="s">
        <v>145</v>
      </c>
      <c r="C152" s="18" t="s">
        <v>146</v>
      </c>
      <c r="D152" s="18"/>
      <c r="E152" s="28">
        <v>24</v>
      </c>
      <c r="F152" s="28" t="s">
        <v>147</v>
      </c>
      <c r="G152" s="92">
        <v>301212.79999999999</v>
      </c>
      <c r="H152" s="52">
        <f>E152*G152</f>
        <v>7229107.1999999993</v>
      </c>
      <c r="I152" s="78">
        <v>302145</v>
      </c>
      <c r="J152" s="84">
        <f t="shared" ref="J152:J204" si="40">+I152*E152</f>
        <v>7251480</v>
      </c>
      <c r="K152" s="78">
        <v>302036</v>
      </c>
      <c r="L152" s="85">
        <f t="shared" ref="L152:L204" si="41">+K152*E152</f>
        <v>7248864</v>
      </c>
      <c r="M152" s="78">
        <v>299457</v>
      </c>
      <c r="N152" s="86">
        <f t="shared" ref="N152:N204" si="42">+M152*E152</f>
        <v>7186968</v>
      </c>
      <c r="O152" s="78">
        <f t="shared" si="32"/>
        <v>21687312</v>
      </c>
      <c r="P152" s="78">
        <f t="shared" si="33"/>
        <v>7229104</v>
      </c>
      <c r="Q152" s="83">
        <f t="shared" si="34"/>
        <v>-3.1999999992549419</v>
      </c>
      <c r="R152" s="78">
        <f t="shared" si="35"/>
        <v>-932.20000000001164</v>
      </c>
      <c r="S152" s="78">
        <f t="shared" si="36"/>
        <v>-823.20000000001164</v>
      </c>
      <c r="T152" s="78">
        <f t="shared" si="37"/>
        <v>1755.7999999999884</v>
      </c>
      <c r="U152" s="78">
        <f t="shared" si="38"/>
        <v>0.3999999999650754</v>
      </c>
      <c r="V152" s="78">
        <f t="shared" si="39"/>
        <v>299457.39999999997</v>
      </c>
    </row>
    <row r="153" spans="1:22" ht="20.25" customHeight="1" x14ac:dyDescent="0.25">
      <c r="A153" s="135" t="s">
        <v>240</v>
      </c>
      <c r="B153" s="135"/>
      <c r="C153" s="135"/>
      <c r="D153" s="135"/>
      <c r="E153" s="135"/>
      <c r="F153" s="135"/>
      <c r="G153" s="95"/>
      <c r="H153" s="72">
        <f>SUM(H84:H152)</f>
        <v>536262017.18000001</v>
      </c>
      <c r="I153" s="72"/>
      <c r="J153" s="72">
        <f>SUM(J84:J152)</f>
        <v>530076528</v>
      </c>
      <c r="K153" s="72"/>
      <c r="L153" s="72">
        <f>SUM(L84:L152)</f>
        <v>529005622</v>
      </c>
      <c r="M153" s="72"/>
      <c r="N153" s="72">
        <f>SUM(N84:N152)</f>
        <v>549703316</v>
      </c>
      <c r="O153" s="72">
        <f t="shared" si="32"/>
        <v>1608785466</v>
      </c>
      <c r="P153" s="72">
        <f t="shared" si="33"/>
        <v>536261822</v>
      </c>
      <c r="Q153" s="83">
        <f t="shared" si="34"/>
        <v>-195.18000000715256</v>
      </c>
      <c r="R153" s="78">
        <f t="shared" si="35"/>
        <v>0</v>
      </c>
      <c r="S153" s="78">
        <f t="shared" si="36"/>
        <v>0</v>
      </c>
      <c r="T153" s="78">
        <f t="shared" si="37"/>
        <v>0</v>
      </c>
      <c r="U153" s="78">
        <f t="shared" si="38"/>
        <v>0</v>
      </c>
      <c r="V153" s="78">
        <f t="shared" si="39"/>
        <v>0</v>
      </c>
    </row>
    <row r="154" spans="1:22" x14ac:dyDescent="0.25">
      <c r="A154" s="59"/>
      <c r="B154" s="136" t="s">
        <v>241</v>
      </c>
      <c r="C154" s="136"/>
      <c r="D154" s="136"/>
      <c r="E154" s="136"/>
      <c r="F154" s="136"/>
      <c r="G154" s="96"/>
      <c r="H154" s="60"/>
      <c r="J154" s="84">
        <f t="shared" si="40"/>
        <v>0</v>
      </c>
      <c r="L154" s="85">
        <f t="shared" si="41"/>
        <v>0</v>
      </c>
      <c r="N154" s="86">
        <f t="shared" si="42"/>
        <v>0</v>
      </c>
      <c r="O154" s="78">
        <f t="shared" si="32"/>
        <v>0</v>
      </c>
      <c r="P154" s="78">
        <f t="shared" si="33"/>
        <v>0</v>
      </c>
      <c r="Q154" s="83">
        <f t="shared" si="34"/>
        <v>0</v>
      </c>
      <c r="R154" s="78">
        <f t="shared" si="35"/>
        <v>0</v>
      </c>
      <c r="S154" s="78">
        <f t="shared" si="36"/>
        <v>0</v>
      </c>
      <c r="T154" s="78">
        <f t="shared" si="37"/>
        <v>0</v>
      </c>
      <c r="U154" s="78">
        <f t="shared" si="38"/>
        <v>0</v>
      </c>
      <c r="V154" s="78">
        <f t="shared" si="39"/>
        <v>0</v>
      </c>
    </row>
    <row r="155" spans="1:22" ht="45" x14ac:dyDescent="0.25">
      <c r="A155" s="12">
        <v>128</v>
      </c>
      <c r="B155" s="44" t="s">
        <v>242</v>
      </c>
      <c r="C155" s="4" t="s">
        <v>243</v>
      </c>
      <c r="D155" s="12"/>
      <c r="E155" s="43">
        <v>1</v>
      </c>
      <c r="F155" s="43" t="s">
        <v>28</v>
      </c>
      <c r="G155" s="92">
        <v>378023.73</v>
      </c>
      <c r="H155" s="20">
        <f t="shared" ref="H155:H178" si="43">+G155*E155</f>
        <v>378023.73</v>
      </c>
      <c r="I155" s="78">
        <v>378521</v>
      </c>
      <c r="J155" s="84">
        <v>378521</v>
      </c>
      <c r="K155" s="78">
        <v>396521</v>
      </c>
      <c r="L155" s="85">
        <v>396521</v>
      </c>
      <c r="M155" s="78">
        <v>359029</v>
      </c>
      <c r="N155" s="86">
        <v>359029</v>
      </c>
      <c r="O155" s="78">
        <f t="shared" si="32"/>
        <v>1134071</v>
      </c>
      <c r="P155" s="78">
        <f t="shared" si="33"/>
        <v>378023.66666666669</v>
      </c>
      <c r="Q155" s="83">
        <f t="shared" si="34"/>
        <v>-6.3333333295304328E-2</v>
      </c>
      <c r="R155" s="78">
        <f t="shared" si="35"/>
        <v>-497.27000000001863</v>
      </c>
      <c r="S155" s="78">
        <f t="shared" si="36"/>
        <v>-18497.270000000019</v>
      </c>
      <c r="T155" s="78">
        <f t="shared" si="37"/>
        <v>18994.729999999981</v>
      </c>
      <c r="U155" s="78">
        <f t="shared" si="38"/>
        <v>0.18999999994412065</v>
      </c>
      <c r="V155" s="78">
        <f t="shared" si="39"/>
        <v>359029.18999999994</v>
      </c>
    </row>
    <row r="156" spans="1:22" ht="105" x14ac:dyDescent="0.25">
      <c r="A156" s="12">
        <v>129</v>
      </c>
      <c r="B156" s="44" t="s">
        <v>244</v>
      </c>
      <c r="C156" s="4" t="s">
        <v>62</v>
      </c>
      <c r="D156" s="12"/>
      <c r="E156" s="43">
        <v>4</v>
      </c>
      <c r="F156" s="43" t="s">
        <v>28</v>
      </c>
      <c r="G156" s="92">
        <v>2665588.1</v>
      </c>
      <c r="H156" s="20">
        <f>+G156*E156</f>
        <v>10662352.4</v>
      </c>
      <c r="I156" s="78">
        <v>2598631</v>
      </c>
      <c r="J156" s="84">
        <v>10394524</v>
      </c>
      <c r="K156" s="78">
        <v>2541036</v>
      </c>
      <c r="L156" s="85">
        <v>10164144</v>
      </c>
      <c r="M156" s="78">
        <v>2857097</v>
      </c>
      <c r="N156" s="86">
        <v>11428388</v>
      </c>
      <c r="O156" s="78">
        <f t="shared" si="32"/>
        <v>31987056</v>
      </c>
      <c r="P156" s="78">
        <f t="shared" si="33"/>
        <v>10662352</v>
      </c>
      <c r="Q156" s="83">
        <f t="shared" si="34"/>
        <v>-0.40000000037252903</v>
      </c>
      <c r="R156" s="78">
        <f t="shared" si="35"/>
        <v>66957.100000000093</v>
      </c>
      <c r="S156" s="78">
        <f t="shared" si="36"/>
        <v>124552.10000000009</v>
      </c>
      <c r="T156" s="78">
        <f t="shared" si="37"/>
        <v>-191508.89999999991</v>
      </c>
      <c r="U156" s="78">
        <f t="shared" si="38"/>
        <v>0.30000000027939677</v>
      </c>
      <c r="V156" s="78">
        <f t="shared" si="39"/>
        <v>2857097.3000000003</v>
      </c>
    </row>
    <row r="157" spans="1:22" ht="105" x14ac:dyDescent="0.25">
      <c r="A157" s="12">
        <v>130</v>
      </c>
      <c r="B157" s="44" t="s">
        <v>245</v>
      </c>
      <c r="C157" s="4" t="s">
        <v>62</v>
      </c>
      <c r="D157" s="12"/>
      <c r="E157" s="43">
        <v>1</v>
      </c>
      <c r="F157" s="43" t="s">
        <v>28</v>
      </c>
      <c r="G157" s="92">
        <v>2665588.1</v>
      </c>
      <c r="H157" s="20">
        <f t="shared" si="43"/>
        <v>2665588.1</v>
      </c>
      <c r="I157" s="78">
        <v>2598631</v>
      </c>
      <c r="J157" s="84">
        <v>2598631</v>
      </c>
      <c r="K157" s="78">
        <v>2541036</v>
      </c>
      <c r="L157" s="85">
        <v>2541036</v>
      </c>
      <c r="M157" s="78">
        <v>2857097</v>
      </c>
      <c r="N157" s="86">
        <v>2857097</v>
      </c>
      <c r="O157" s="78">
        <f t="shared" si="32"/>
        <v>7996764</v>
      </c>
      <c r="P157" s="78">
        <f t="shared" si="33"/>
        <v>2665588</v>
      </c>
      <c r="Q157" s="83">
        <f t="shared" si="34"/>
        <v>-0.10000000009313226</v>
      </c>
      <c r="R157" s="78">
        <f t="shared" si="35"/>
        <v>66957.100000000093</v>
      </c>
      <c r="S157" s="78">
        <f t="shared" si="36"/>
        <v>124552.10000000009</v>
      </c>
      <c r="T157" s="78">
        <f t="shared" si="37"/>
        <v>-191508.89999999991</v>
      </c>
      <c r="U157" s="78">
        <f t="shared" si="38"/>
        <v>0.30000000027939677</v>
      </c>
      <c r="V157" s="78">
        <f t="shared" si="39"/>
        <v>2857097.3000000003</v>
      </c>
    </row>
    <row r="158" spans="1:22" ht="30" x14ac:dyDescent="0.25">
      <c r="A158" s="12">
        <v>131</v>
      </c>
      <c r="B158" s="44" t="s">
        <v>246</v>
      </c>
      <c r="C158" s="4" t="s">
        <v>159</v>
      </c>
      <c r="D158" s="12"/>
      <c r="E158" s="43">
        <v>1</v>
      </c>
      <c r="F158" s="43" t="s">
        <v>28</v>
      </c>
      <c r="G158" s="92">
        <v>378023.73</v>
      </c>
      <c r="H158" s="20">
        <f t="shared" si="43"/>
        <v>378023.73</v>
      </c>
      <c r="I158" s="78">
        <v>298563</v>
      </c>
      <c r="J158" s="84">
        <v>298563</v>
      </c>
      <c r="K158" s="78">
        <v>374120</v>
      </c>
      <c r="L158" s="85">
        <v>374120</v>
      </c>
      <c r="M158" s="78">
        <v>461388</v>
      </c>
      <c r="N158" s="86">
        <v>461388</v>
      </c>
      <c r="O158" s="78">
        <f t="shared" si="32"/>
        <v>1134071</v>
      </c>
      <c r="P158" s="78">
        <f t="shared" si="33"/>
        <v>378023.66666666669</v>
      </c>
      <c r="Q158" s="83">
        <f t="shared" si="34"/>
        <v>-6.3333333295304328E-2</v>
      </c>
      <c r="R158" s="78">
        <f t="shared" si="35"/>
        <v>79460.729999999981</v>
      </c>
      <c r="S158" s="78">
        <f t="shared" si="36"/>
        <v>3903.7299999999814</v>
      </c>
      <c r="T158" s="78">
        <f t="shared" si="37"/>
        <v>-83364.270000000019</v>
      </c>
      <c r="U158" s="78">
        <f t="shared" si="38"/>
        <v>0.18999999994412065</v>
      </c>
      <c r="V158" s="78">
        <f t="shared" si="39"/>
        <v>461388.18999999994</v>
      </c>
    </row>
    <row r="159" spans="1:22" ht="60" x14ac:dyDescent="0.25">
      <c r="A159" s="12">
        <v>132</v>
      </c>
      <c r="B159" s="44" t="s">
        <v>247</v>
      </c>
      <c r="C159" s="4" t="s">
        <v>248</v>
      </c>
      <c r="D159" s="12"/>
      <c r="E159" s="43">
        <v>1</v>
      </c>
      <c r="F159" s="43" t="s">
        <v>28</v>
      </c>
      <c r="G159" s="92">
        <v>1587737.27</v>
      </c>
      <c r="H159" s="20">
        <f t="shared" si="43"/>
        <v>1587737.27</v>
      </c>
      <c r="I159" s="78">
        <v>1489632</v>
      </c>
      <c r="J159" s="84">
        <v>1489632</v>
      </c>
      <c r="K159" s="78">
        <v>1589632</v>
      </c>
      <c r="L159" s="85">
        <v>1589632</v>
      </c>
      <c r="M159" s="78">
        <v>1683948</v>
      </c>
      <c r="N159" s="86">
        <v>1683948</v>
      </c>
      <c r="O159" s="78">
        <f t="shared" si="32"/>
        <v>4763212</v>
      </c>
      <c r="P159" s="78">
        <f t="shared" si="33"/>
        <v>1587737.3333333333</v>
      </c>
      <c r="Q159" s="83">
        <f t="shared" si="34"/>
        <v>6.3333333237096667E-2</v>
      </c>
      <c r="R159" s="78">
        <f t="shared" si="35"/>
        <v>98105.270000000019</v>
      </c>
      <c r="S159" s="78">
        <f t="shared" si="36"/>
        <v>-1894.7299999999814</v>
      </c>
      <c r="T159" s="78">
        <f t="shared" si="37"/>
        <v>-96210.729999999981</v>
      </c>
      <c r="U159" s="78">
        <f t="shared" si="38"/>
        <v>-0.18999999994412065</v>
      </c>
      <c r="V159" s="78">
        <f t="shared" si="39"/>
        <v>1683947.81</v>
      </c>
    </row>
    <row r="160" spans="1:22" ht="45" x14ac:dyDescent="0.25">
      <c r="A160" s="12">
        <v>133</v>
      </c>
      <c r="B160" s="44" t="s">
        <v>249</v>
      </c>
      <c r="C160" s="4" t="s">
        <v>250</v>
      </c>
      <c r="D160" s="12"/>
      <c r="E160" s="43">
        <v>2</v>
      </c>
      <c r="F160" s="43" t="s">
        <v>28</v>
      </c>
      <c r="G160" s="92">
        <v>573791.82000000007</v>
      </c>
      <c r="H160" s="20">
        <f t="shared" si="43"/>
        <v>1147583.6400000001</v>
      </c>
      <c r="I160" s="78">
        <v>654213</v>
      </c>
      <c r="J160" s="84">
        <v>1308426</v>
      </c>
      <c r="K160" s="78">
        <v>578963</v>
      </c>
      <c r="L160" s="85">
        <v>1157926</v>
      </c>
      <c r="M160" s="78">
        <v>488199</v>
      </c>
      <c r="N160" s="86">
        <v>976398</v>
      </c>
      <c r="O160" s="78">
        <f t="shared" si="32"/>
        <v>3442750</v>
      </c>
      <c r="P160" s="78">
        <f t="shared" si="33"/>
        <v>1147583.3333333333</v>
      </c>
      <c r="Q160" s="83">
        <f t="shared" si="34"/>
        <v>-0.30666666687466204</v>
      </c>
      <c r="R160" s="78">
        <f t="shared" si="35"/>
        <v>-80421.179999999935</v>
      </c>
      <c r="S160" s="78">
        <f t="shared" si="36"/>
        <v>-5171.1799999999348</v>
      </c>
      <c r="T160" s="78">
        <f t="shared" si="37"/>
        <v>85592.820000000065</v>
      </c>
      <c r="U160" s="78">
        <f t="shared" si="38"/>
        <v>0.46000000019557774</v>
      </c>
      <c r="V160" s="78">
        <f t="shared" si="39"/>
        <v>488199.4600000002</v>
      </c>
    </row>
    <row r="161" spans="1:22" ht="60" x14ac:dyDescent="0.25">
      <c r="A161" s="12">
        <v>134</v>
      </c>
      <c r="B161" s="44" t="s">
        <v>251</v>
      </c>
      <c r="C161" s="4" t="s">
        <v>252</v>
      </c>
      <c r="D161" s="12"/>
      <c r="E161" s="43">
        <v>1</v>
      </c>
      <c r="F161" s="43" t="s">
        <v>28</v>
      </c>
      <c r="G161" s="92">
        <v>10111180.1</v>
      </c>
      <c r="H161" s="20">
        <f t="shared" si="43"/>
        <v>10111180.1</v>
      </c>
      <c r="I161" s="78">
        <v>10236984</v>
      </c>
      <c r="J161" s="84">
        <v>10236984</v>
      </c>
      <c r="K161" s="78">
        <v>9986325</v>
      </c>
      <c r="L161" s="85">
        <v>9986325</v>
      </c>
      <c r="M161" s="78">
        <v>10110231</v>
      </c>
      <c r="N161" s="86">
        <v>10110231</v>
      </c>
      <c r="O161" s="78">
        <f t="shared" si="32"/>
        <v>30333540</v>
      </c>
      <c r="P161" s="78">
        <f t="shared" si="33"/>
        <v>10111180</v>
      </c>
      <c r="Q161" s="83">
        <f t="shared" si="34"/>
        <v>-9.999999962747097E-2</v>
      </c>
      <c r="R161" s="78">
        <f t="shared" si="35"/>
        <v>-125803.90000000037</v>
      </c>
      <c r="S161" s="78">
        <f t="shared" si="36"/>
        <v>124855.09999999963</v>
      </c>
      <c r="T161" s="78">
        <f t="shared" si="37"/>
        <v>949.09999999962747</v>
      </c>
      <c r="U161" s="78">
        <f t="shared" si="38"/>
        <v>0.29999999888241291</v>
      </c>
      <c r="V161" s="78">
        <f t="shared" si="39"/>
        <v>10110231.299999999</v>
      </c>
    </row>
    <row r="162" spans="1:22" ht="75" x14ac:dyDescent="0.25">
      <c r="A162" s="12">
        <v>135</v>
      </c>
      <c r="B162" s="21" t="s">
        <v>253</v>
      </c>
      <c r="C162" s="9" t="s">
        <v>254</v>
      </c>
      <c r="D162" s="12"/>
      <c r="E162" s="42">
        <v>1</v>
      </c>
      <c r="F162" s="42" t="s">
        <v>28</v>
      </c>
      <c r="G162" s="92">
        <v>2403788.1</v>
      </c>
      <c r="H162" s="64">
        <f t="shared" si="43"/>
        <v>2403788.1</v>
      </c>
      <c r="I162" s="78">
        <v>2369851</v>
      </c>
      <c r="J162" s="84">
        <v>2369851</v>
      </c>
      <c r="K162" s="78">
        <v>2369852</v>
      </c>
      <c r="L162" s="85">
        <v>2369852</v>
      </c>
      <c r="M162" s="78">
        <v>2471661</v>
      </c>
      <c r="N162" s="86">
        <v>2471661</v>
      </c>
      <c r="O162" s="78">
        <f t="shared" si="32"/>
        <v>7211364</v>
      </c>
      <c r="P162" s="78">
        <f t="shared" si="33"/>
        <v>2403788</v>
      </c>
      <c r="Q162" s="83">
        <f t="shared" si="34"/>
        <v>-0.10000000009313226</v>
      </c>
      <c r="R162" s="78">
        <f t="shared" si="35"/>
        <v>33937.100000000093</v>
      </c>
      <c r="S162" s="78">
        <f t="shared" si="36"/>
        <v>33936.100000000093</v>
      </c>
      <c r="T162" s="78">
        <f t="shared" si="37"/>
        <v>-67872.899999999907</v>
      </c>
      <c r="U162" s="78">
        <f t="shared" si="38"/>
        <v>0.30000000027939677</v>
      </c>
      <c r="V162" s="78">
        <f t="shared" si="39"/>
        <v>2471661.3000000003</v>
      </c>
    </row>
    <row r="163" spans="1:22" ht="60" x14ac:dyDescent="0.25">
      <c r="A163" s="12">
        <v>136</v>
      </c>
      <c r="B163" s="4" t="s">
        <v>255</v>
      </c>
      <c r="C163" s="4" t="s">
        <v>401</v>
      </c>
      <c r="D163" s="12"/>
      <c r="E163" s="43">
        <v>2</v>
      </c>
      <c r="F163" s="43" t="s">
        <v>28</v>
      </c>
      <c r="G163" s="92">
        <v>5950000</v>
      </c>
      <c r="H163" s="20">
        <f t="shared" si="43"/>
        <v>11900000</v>
      </c>
      <c r="I163" s="80">
        <v>5963214</v>
      </c>
      <c r="J163" s="84">
        <f t="shared" si="40"/>
        <v>11926428</v>
      </c>
      <c r="K163" s="80">
        <v>4985236</v>
      </c>
      <c r="L163" s="85">
        <f t="shared" si="41"/>
        <v>9970472</v>
      </c>
      <c r="M163" s="80">
        <v>6901550</v>
      </c>
      <c r="N163" s="86">
        <f t="shared" si="42"/>
        <v>13803100</v>
      </c>
      <c r="O163" s="78">
        <f t="shared" si="32"/>
        <v>35700000</v>
      </c>
      <c r="P163" s="78">
        <f t="shared" si="33"/>
        <v>11900000</v>
      </c>
      <c r="Q163" s="83">
        <f t="shared" si="34"/>
        <v>0</v>
      </c>
      <c r="R163" s="78">
        <f t="shared" si="35"/>
        <v>-13214</v>
      </c>
      <c r="S163" s="78">
        <f t="shared" si="36"/>
        <v>964764</v>
      </c>
      <c r="T163" s="78">
        <f t="shared" si="37"/>
        <v>-951550</v>
      </c>
      <c r="U163" s="78">
        <f t="shared" si="38"/>
        <v>0</v>
      </c>
      <c r="V163" s="78">
        <f t="shared" si="39"/>
        <v>6901550</v>
      </c>
    </row>
    <row r="164" spans="1:22" ht="409.5" x14ac:dyDescent="0.25">
      <c r="A164" s="12">
        <v>137</v>
      </c>
      <c r="B164" s="43" t="s">
        <v>257</v>
      </c>
      <c r="C164" s="22" t="s">
        <v>258</v>
      </c>
      <c r="D164" s="12"/>
      <c r="E164" s="43">
        <v>1</v>
      </c>
      <c r="F164" s="43" t="s">
        <v>28</v>
      </c>
      <c r="G164" s="92">
        <v>10710000</v>
      </c>
      <c r="H164" s="20">
        <f t="shared" si="43"/>
        <v>10710000</v>
      </c>
      <c r="I164" s="78">
        <v>9896325</v>
      </c>
      <c r="J164" s="84">
        <v>9896325</v>
      </c>
      <c r="K164" s="78">
        <v>10236980</v>
      </c>
      <c r="L164" s="85">
        <v>10236980</v>
      </c>
      <c r="M164" s="78">
        <v>11996695</v>
      </c>
      <c r="N164" s="86">
        <v>11996695</v>
      </c>
      <c r="O164" s="78">
        <f t="shared" si="32"/>
        <v>32130000</v>
      </c>
      <c r="P164" s="78">
        <f t="shared" si="33"/>
        <v>10710000</v>
      </c>
      <c r="Q164" s="83">
        <f t="shared" si="34"/>
        <v>0</v>
      </c>
      <c r="R164" s="78">
        <f t="shared" si="35"/>
        <v>813675</v>
      </c>
      <c r="S164" s="78">
        <f t="shared" si="36"/>
        <v>473020</v>
      </c>
      <c r="T164" s="78">
        <f t="shared" si="37"/>
        <v>-1286695</v>
      </c>
      <c r="U164" s="78">
        <f t="shared" si="38"/>
        <v>0</v>
      </c>
      <c r="V164" s="78">
        <f t="shared" si="39"/>
        <v>11996695</v>
      </c>
    </row>
    <row r="165" spans="1:22" ht="225" x14ac:dyDescent="0.25">
      <c r="A165" s="12">
        <v>138</v>
      </c>
      <c r="B165" s="44" t="s">
        <v>259</v>
      </c>
      <c r="C165" s="4" t="s">
        <v>260</v>
      </c>
      <c r="D165" s="12"/>
      <c r="E165" s="43">
        <v>1</v>
      </c>
      <c r="F165" s="43" t="s">
        <v>28</v>
      </c>
      <c r="G165" s="92">
        <v>12495000</v>
      </c>
      <c r="H165" s="20">
        <f t="shared" si="43"/>
        <v>12495000</v>
      </c>
      <c r="I165" s="78">
        <v>12369854</v>
      </c>
      <c r="J165" s="84">
        <v>12369854</v>
      </c>
      <c r="K165" s="78">
        <v>11986325</v>
      </c>
      <c r="L165" s="85">
        <v>11986325</v>
      </c>
      <c r="M165" s="78">
        <v>13128821</v>
      </c>
      <c r="N165" s="86">
        <v>13128821</v>
      </c>
      <c r="O165" s="78">
        <f t="shared" si="32"/>
        <v>37485000</v>
      </c>
      <c r="P165" s="78">
        <f t="shared" si="33"/>
        <v>12495000</v>
      </c>
      <c r="Q165" s="83">
        <f t="shared" si="34"/>
        <v>0</v>
      </c>
      <c r="R165" s="78">
        <f t="shared" si="35"/>
        <v>125146</v>
      </c>
      <c r="S165" s="78">
        <f t="shared" si="36"/>
        <v>508675</v>
      </c>
      <c r="T165" s="78">
        <f t="shared" si="37"/>
        <v>-633821</v>
      </c>
      <c r="U165" s="78">
        <f t="shared" si="38"/>
        <v>0</v>
      </c>
      <c r="V165" s="78">
        <f t="shared" si="39"/>
        <v>13128821</v>
      </c>
    </row>
    <row r="166" spans="1:22" ht="240" x14ac:dyDescent="0.25">
      <c r="A166" s="12">
        <v>139</v>
      </c>
      <c r="B166" s="44" t="s">
        <v>261</v>
      </c>
      <c r="C166" s="4" t="s">
        <v>262</v>
      </c>
      <c r="D166" s="12"/>
      <c r="E166" s="43">
        <v>1</v>
      </c>
      <c r="F166" s="43" t="s">
        <v>28</v>
      </c>
      <c r="G166" s="92">
        <v>5049460.3600000003</v>
      </c>
      <c r="H166" s="20">
        <f t="shared" si="43"/>
        <v>5049460.3600000003</v>
      </c>
      <c r="I166" s="78">
        <v>5123698</v>
      </c>
      <c r="J166" s="84">
        <v>5123698</v>
      </c>
      <c r="K166" s="78">
        <v>5001478</v>
      </c>
      <c r="L166" s="85">
        <v>5001478</v>
      </c>
      <c r="M166" s="78">
        <v>5023205</v>
      </c>
      <c r="N166" s="86">
        <v>5023205</v>
      </c>
      <c r="O166" s="78">
        <f t="shared" si="32"/>
        <v>15148381</v>
      </c>
      <c r="P166" s="78">
        <f t="shared" si="33"/>
        <v>5049460.333333333</v>
      </c>
      <c r="Q166" s="83">
        <f t="shared" si="34"/>
        <v>-2.6666667312383652E-2</v>
      </c>
      <c r="R166" s="78">
        <f t="shared" si="35"/>
        <v>-74237.639999999665</v>
      </c>
      <c r="S166" s="78">
        <f t="shared" si="36"/>
        <v>47982.360000000335</v>
      </c>
      <c r="T166" s="78">
        <f t="shared" si="37"/>
        <v>26255.360000000335</v>
      </c>
      <c r="U166" s="78">
        <f t="shared" si="38"/>
        <v>8.0000001005828381E-2</v>
      </c>
      <c r="V166" s="78">
        <f t="shared" si="39"/>
        <v>5023205.080000001</v>
      </c>
    </row>
    <row r="167" spans="1:22" ht="90" x14ac:dyDescent="0.25">
      <c r="A167" s="12">
        <v>140</v>
      </c>
      <c r="B167" s="44" t="s">
        <v>263</v>
      </c>
      <c r="C167" s="22" t="s">
        <v>264</v>
      </c>
      <c r="D167" s="12"/>
      <c r="E167" s="43">
        <v>1</v>
      </c>
      <c r="F167" s="43" t="s">
        <v>28</v>
      </c>
      <c r="G167" s="92">
        <v>8394628.9000000004</v>
      </c>
      <c r="H167" s="20">
        <f t="shared" si="43"/>
        <v>8394628.9000000004</v>
      </c>
      <c r="I167" s="78">
        <v>8741256</v>
      </c>
      <c r="J167" s="84">
        <v>8741256</v>
      </c>
      <c r="K167" s="78">
        <v>8652369</v>
      </c>
      <c r="L167" s="85">
        <v>8652369</v>
      </c>
      <c r="M167" s="78">
        <v>7790262</v>
      </c>
      <c r="N167" s="86">
        <v>7790262</v>
      </c>
      <c r="O167" s="78">
        <f t="shared" si="32"/>
        <v>25183887</v>
      </c>
      <c r="P167" s="78">
        <f t="shared" si="33"/>
        <v>8394629</v>
      </c>
      <c r="Q167" s="83">
        <f t="shared" si="34"/>
        <v>9.999999962747097E-2</v>
      </c>
      <c r="R167" s="78">
        <f t="shared" si="35"/>
        <v>-346627.09999999963</v>
      </c>
      <c r="S167" s="78">
        <f t="shared" si="36"/>
        <v>-257740.09999999963</v>
      </c>
      <c r="T167" s="78">
        <f t="shared" si="37"/>
        <v>604366.90000000037</v>
      </c>
      <c r="U167" s="78">
        <f t="shared" si="38"/>
        <v>-0.29999999888241291</v>
      </c>
      <c r="V167" s="78">
        <f t="shared" si="39"/>
        <v>7790261.7000000011</v>
      </c>
    </row>
    <row r="168" spans="1:22" ht="60" x14ac:dyDescent="0.25">
      <c r="A168" s="12">
        <v>141</v>
      </c>
      <c r="B168" s="44" t="s">
        <v>265</v>
      </c>
      <c r="C168" s="22" t="s">
        <v>266</v>
      </c>
      <c r="D168" s="12"/>
      <c r="E168" s="43">
        <v>1</v>
      </c>
      <c r="F168" s="43" t="s">
        <v>33</v>
      </c>
      <c r="G168" s="92">
        <v>2198584.5</v>
      </c>
      <c r="H168" s="20">
        <f t="shared" si="43"/>
        <v>2198584.5</v>
      </c>
      <c r="I168" s="78">
        <v>2014589</v>
      </c>
      <c r="J168" s="84">
        <v>2014589</v>
      </c>
      <c r="K168" s="78">
        <v>2036987</v>
      </c>
      <c r="L168" s="85">
        <v>2036987</v>
      </c>
      <c r="M168" s="78">
        <v>2544178</v>
      </c>
      <c r="N168" s="86">
        <v>2544178</v>
      </c>
      <c r="O168" s="78">
        <f t="shared" si="32"/>
        <v>6595754</v>
      </c>
      <c r="P168" s="78">
        <f t="shared" si="33"/>
        <v>2198584.6666666665</v>
      </c>
      <c r="Q168" s="83">
        <f t="shared" si="34"/>
        <v>0.16666666651144624</v>
      </c>
      <c r="R168" s="78">
        <f t="shared" si="35"/>
        <v>183995.5</v>
      </c>
      <c r="S168" s="78">
        <f t="shared" si="36"/>
        <v>161597.5</v>
      </c>
      <c r="T168" s="78">
        <f t="shared" si="37"/>
        <v>-345593.5</v>
      </c>
      <c r="U168" s="78">
        <f t="shared" si="38"/>
        <v>-0.5</v>
      </c>
      <c r="V168" s="78">
        <f t="shared" si="39"/>
        <v>2544177.5</v>
      </c>
    </row>
    <row r="169" spans="1:22" ht="75" x14ac:dyDescent="0.25">
      <c r="A169" s="12">
        <v>142</v>
      </c>
      <c r="B169" s="4" t="s">
        <v>267</v>
      </c>
      <c r="C169" s="22" t="s">
        <v>268</v>
      </c>
      <c r="D169" s="12"/>
      <c r="E169" s="43">
        <v>8</v>
      </c>
      <c r="F169" s="43" t="s">
        <v>93</v>
      </c>
      <c r="G169" s="92">
        <v>337519.7</v>
      </c>
      <c r="H169" s="20">
        <f t="shared" si="43"/>
        <v>2700157.6</v>
      </c>
      <c r="I169" s="78">
        <v>236985</v>
      </c>
      <c r="J169" s="84">
        <v>1895880</v>
      </c>
      <c r="K169" s="78">
        <v>321456</v>
      </c>
      <c r="L169" s="85">
        <v>2571648</v>
      </c>
      <c r="M169" s="78">
        <v>454118</v>
      </c>
      <c r="N169" s="86">
        <v>3632944</v>
      </c>
      <c r="O169" s="78">
        <f t="shared" si="32"/>
        <v>8100472</v>
      </c>
      <c r="P169" s="78">
        <f t="shared" si="33"/>
        <v>2700157.3333333335</v>
      </c>
      <c r="Q169" s="83">
        <f t="shared" si="34"/>
        <v>-0.2666666666045785</v>
      </c>
      <c r="R169" s="78">
        <f t="shared" si="35"/>
        <v>100534.70000000001</v>
      </c>
      <c r="S169" s="78">
        <f t="shared" si="36"/>
        <v>16063.700000000012</v>
      </c>
      <c r="T169" s="78">
        <f t="shared" si="37"/>
        <v>-116598.29999999999</v>
      </c>
      <c r="U169" s="78">
        <f t="shared" si="38"/>
        <v>0.1000000000349246</v>
      </c>
      <c r="V169" s="78">
        <f t="shared" si="39"/>
        <v>454118.10000000003</v>
      </c>
    </row>
    <row r="170" spans="1:22" ht="45" x14ac:dyDescent="0.25">
      <c r="A170" s="12">
        <v>143</v>
      </c>
      <c r="B170" s="4" t="s">
        <v>269</v>
      </c>
      <c r="C170" s="22" t="s">
        <v>88</v>
      </c>
      <c r="D170" s="12"/>
      <c r="E170" s="69">
        <v>150</v>
      </c>
      <c r="F170" s="43" t="s">
        <v>93</v>
      </c>
      <c r="G170" s="92">
        <v>25030.46</v>
      </c>
      <c r="H170" s="20">
        <f t="shared" si="43"/>
        <v>3754569</v>
      </c>
      <c r="I170" s="78">
        <v>20369</v>
      </c>
      <c r="J170" s="84">
        <v>3055350</v>
      </c>
      <c r="K170" s="78">
        <v>25369</v>
      </c>
      <c r="L170" s="85">
        <v>3805350</v>
      </c>
      <c r="M170" s="78">
        <v>29353</v>
      </c>
      <c r="N170" s="86">
        <v>4402950</v>
      </c>
      <c r="O170" s="78">
        <f t="shared" si="32"/>
        <v>11263650</v>
      </c>
      <c r="P170" s="78">
        <f t="shared" si="33"/>
        <v>3754550</v>
      </c>
      <c r="Q170" s="83">
        <f t="shared" si="34"/>
        <v>-19</v>
      </c>
      <c r="R170" s="78">
        <f t="shared" si="35"/>
        <v>4661.4599999999991</v>
      </c>
      <c r="S170" s="78">
        <f t="shared" si="36"/>
        <v>-338.54000000000087</v>
      </c>
      <c r="T170" s="78">
        <f t="shared" si="37"/>
        <v>-4322.5400000000009</v>
      </c>
      <c r="U170" s="78">
        <f t="shared" si="38"/>
        <v>0.37999999999738066</v>
      </c>
      <c r="V170" s="78">
        <f t="shared" si="39"/>
        <v>29353.379999999997</v>
      </c>
    </row>
    <row r="171" spans="1:22" ht="75" x14ac:dyDescent="0.25">
      <c r="A171" s="12">
        <v>144</v>
      </c>
      <c r="B171" s="4" t="s">
        <v>272</v>
      </c>
      <c r="C171" s="22" t="s">
        <v>92</v>
      </c>
      <c r="D171" s="12"/>
      <c r="E171" s="43">
        <v>1000</v>
      </c>
      <c r="F171" s="43" t="s">
        <v>93</v>
      </c>
      <c r="G171" s="92">
        <v>2927.4</v>
      </c>
      <c r="H171" s="20">
        <f t="shared" si="43"/>
        <v>2927400</v>
      </c>
      <c r="I171" s="78">
        <v>1963</v>
      </c>
      <c r="J171" s="84">
        <v>1963000</v>
      </c>
      <c r="K171" s="78">
        <v>2863</v>
      </c>
      <c r="L171" s="85">
        <v>2863000</v>
      </c>
      <c r="M171" s="78">
        <v>3956</v>
      </c>
      <c r="N171" s="86">
        <v>3956000</v>
      </c>
      <c r="O171" s="78">
        <f t="shared" si="32"/>
        <v>8782000</v>
      </c>
      <c r="P171" s="78">
        <f t="shared" si="33"/>
        <v>2927333.3333333335</v>
      </c>
      <c r="Q171" s="83">
        <f t="shared" si="34"/>
        <v>-66.666666666511446</v>
      </c>
      <c r="R171" s="78">
        <f t="shared" si="35"/>
        <v>964.40000000000009</v>
      </c>
      <c r="S171" s="78">
        <f t="shared" si="36"/>
        <v>64.400000000000091</v>
      </c>
      <c r="T171" s="78">
        <f t="shared" si="37"/>
        <v>-1028.5999999999999</v>
      </c>
      <c r="U171" s="78">
        <f t="shared" si="38"/>
        <v>0.20000000000027285</v>
      </c>
      <c r="V171" s="78">
        <f t="shared" si="39"/>
        <v>3956.2000000000003</v>
      </c>
    </row>
    <row r="172" spans="1:22" x14ac:dyDescent="0.25">
      <c r="A172" s="12">
        <v>145</v>
      </c>
      <c r="B172" s="4" t="s">
        <v>196</v>
      </c>
      <c r="C172" s="4" t="s">
        <v>197</v>
      </c>
      <c r="D172" s="12"/>
      <c r="E172" s="43">
        <v>200</v>
      </c>
      <c r="F172" s="43" t="s">
        <v>93</v>
      </c>
      <c r="G172" s="92">
        <v>2927.4</v>
      </c>
      <c r="H172" s="20">
        <f t="shared" si="43"/>
        <v>585480</v>
      </c>
      <c r="I172" s="78">
        <v>1963</v>
      </c>
      <c r="J172" s="84">
        <v>392600</v>
      </c>
      <c r="K172" s="78">
        <v>2863</v>
      </c>
      <c r="L172" s="85">
        <v>572600</v>
      </c>
      <c r="M172" s="78">
        <v>3956</v>
      </c>
      <c r="N172" s="86">
        <v>791200</v>
      </c>
      <c r="O172" s="78">
        <f t="shared" si="32"/>
        <v>1756400</v>
      </c>
      <c r="P172" s="78">
        <f t="shared" si="33"/>
        <v>585466.66666666663</v>
      </c>
      <c r="Q172" s="83">
        <f t="shared" si="34"/>
        <v>-13.333333333372138</v>
      </c>
      <c r="R172" s="78">
        <f t="shared" si="35"/>
        <v>964.40000000000009</v>
      </c>
      <c r="S172" s="78">
        <f t="shared" si="36"/>
        <v>64.400000000000091</v>
      </c>
      <c r="T172" s="78">
        <f t="shared" si="37"/>
        <v>-1028.5999999999999</v>
      </c>
      <c r="U172" s="78">
        <f t="shared" si="38"/>
        <v>0.20000000000027285</v>
      </c>
      <c r="V172" s="78">
        <f t="shared" si="39"/>
        <v>3956.2000000000003</v>
      </c>
    </row>
    <row r="173" spans="1:22" ht="30" x14ac:dyDescent="0.25">
      <c r="A173" s="12">
        <v>146</v>
      </c>
      <c r="B173" s="4" t="s">
        <v>96</v>
      </c>
      <c r="C173" s="22" t="s">
        <v>97</v>
      </c>
      <c r="D173" s="12"/>
      <c r="E173" s="43">
        <v>120</v>
      </c>
      <c r="F173" s="43" t="s">
        <v>93</v>
      </c>
      <c r="G173" s="92">
        <v>12921.02</v>
      </c>
      <c r="H173" s="20">
        <f t="shared" si="43"/>
        <v>1550522.4000000001</v>
      </c>
      <c r="I173" s="78">
        <v>11236</v>
      </c>
      <c r="J173" s="84">
        <v>1348320</v>
      </c>
      <c r="K173" s="78">
        <v>12369</v>
      </c>
      <c r="L173" s="85">
        <v>1484280</v>
      </c>
      <c r="M173" s="78">
        <v>15158</v>
      </c>
      <c r="N173" s="86">
        <v>1818960</v>
      </c>
      <c r="O173" s="78">
        <f t="shared" si="32"/>
        <v>4651560</v>
      </c>
      <c r="P173" s="78">
        <f t="shared" si="33"/>
        <v>1550520</v>
      </c>
      <c r="Q173" s="83">
        <f t="shared" si="34"/>
        <v>-2.4000000001396984</v>
      </c>
      <c r="R173" s="78">
        <f t="shared" si="35"/>
        <v>1685.0200000000004</v>
      </c>
      <c r="S173" s="78">
        <f t="shared" si="36"/>
        <v>552.02000000000044</v>
      </c>
      <c r="T173" s="78">
        <f t="shared" si="37"/>
        <v>-2236.9799999999996</v>
      </c>
      <c r="U173" s="78">
        <f t="shared" si="38"/>
        <v>6.0000000001309672E-2</v>
      </c>
      <c r="V173" s="78">
        <f t="shared" si="39"/>
        <v>15158.060000000001</v>
      </c>
    </row>
    <row r="174" spans="1:22" ht="45" x14ac:dyDescent="0.25">
      <c r="A174" s="12">
        <v>147</v>
      </c>
      <c r="B174" s="4" t="s">
        <v>98</v>
      </c>
      <c r="C174" s="22" t="s">
        <v>198</v>
      </c>
      <c r="D174" s="12"/>
      <c r="E174" s="43">
        <v>120</v>
      </c>
      <c r="F174" s="43" t="s">
        <v>93</v>
      </c>
      <c r="G174" s="92">
        <v>15517.6</v>
      </c>
      <c r="H174" s="20">
        <f t="shared" si="43"/>
        <v>1862112</v>
      </c>
      <c r="I174" s="78">
        <v>15632</v>
      </c>
      <c r="J174" s="84">
        <v>1875840</v>
      </c>
      <c r="K174" s="78">
        <v>14589</v>
      </c>
      <c r="L174" s="85">
        <v>1750680</v>
      </c>
      <c r="M174" s="78">
        <v>16332</v>
      </c>
      <c r="N174" s="86">
        <v>1959840</v>
      </c>
      <c r="O174" s="78">
        <f t="shared" si="32"/>
        <v>5586360</v>
      </c>
      <c r="P174" s="78">
        <f t="shared" si="33"/>
        <v>1862120</v>
      </c>
      <c r="Q174" s="83">
        <f t="shared" si="34"/>
        <v>8</v>
      </c>
      <c r="R174" s="78">
        <f t="shared" si="35"/>
        <v>-114.39999999999964</v>
      </c>
      <c r="S174" s="78">
        <f t="shared" si="36"/>
        <v>928.60000000000036</v>
      </c>
      <c r="T174" s="78">
        <f t="shared" si="37"/>
        <v>-814.39999999999964</v>
      </c>
      <c r="U174" s="78">
        <f t="shared" si="38"/>
        <v>-0.19999999999890861</v>
      </c>
      <c r="V174" s="78">
        <f t="shared" si="39"/>
        <v>16331.800000000001</v>
      </c>
    </row>
    <row r="175" spans="1:22" ht="45" x14ac:dyDescent="0.25">
      <c r="A175" s="12">
        <v>148</v>
      </c>
      <c r="B175" s="4" t="s">
        <v>100</v>
      </c>
      <c r="C175" s="22" t="s">
        <v>273</v>
      </c>
      <c r="D175" s="12"/>
      <c r="E175" s="43">
        <v>1</v>
      </c>
      <c r="F175" s="43" t="s">
        <v>28</v>
      </c>
      <c r="G175" s="92">
        <v>803238.1</v>
      </c>
      <c r="H175" s="20">
        <f t="shared" si="43"/>
        <v>803238.1</v>
      </c>
      <c r="I175" s="78">
        <v>820369</v>
      </c>
      <c r="J175" s="84">
        <v>820369</v>
      </c>
      <c r="K175" s="78">
        <v>798560</v>
      </c>
      <c r="L175" s="85">
        <v>798560</v>
      </c>
      <c r="M175" s="78">
        <v>790785</v>
      </c>
      <c r="N175" s="86">
        <v>790785</v>
      </c>
      <c r="O175" s="78">
        <f t="shared" si="32"/>
        <v>2409714</v>
      </c>
      <c r="P175" s="78">
        <f t="shared" si="33"/>
        <v>803238</v>
      </c>
      <c r="Q175" s="83">
        <f t="shared" si="34"/>
        <v>-9.9999999976716936E-2</v>
      </c>
      <c r="R175" s="78">
        <f t="shared" si="35"/>
        <v>-17130.900000000023</v>
      </c>
      <c r="S175" s="78">
        <f t="shared" si="36"/>
        <v>4678.0999999999767</v>
      </c>
      <c r="T175" s="78">
        <f t="shared" si="37"/>
        <v>12453.099999999977</v>
      </c>
      <c r="U175" s="78">
        <f t="shared" si="38"/>
        <v>0.29999999993015081</v>
      </c>
      <c r="V175" s="78">
        <f t="shared" si="39"/>
        <v>790785.29999999993</v>
      </c>
    </row>
    <row r="176" spans="1:22" ht="75" x14ac:dyDescent="0.25">
      <c r="A176" s="12">
        <v>149</v>
      </c>
      <c r="B176" s="46" t="s">
        <v>102</v>
      </c>
      <c r="C176" s="47" t="s">
        <v>103</v>
      </c>
      <c r="D176" s="7"/>
      <c r="E176" s="48">
        <v>1</v>
      </c>
      <c r="F176" s="48" t="s">
        <v>274</v>
      </c>
      <c r="G176" s="92">
        <v>11900000</v>
      </c>
      <c r="H176" s="65">
        <f t="shared" si="43"/>
        <v>11900000</v>
      </c>
      <c r="I176" s="78">
        <v>11852367</v>
      </c>
      <c r="J176" s="84">
        <v>11852367</v>
      </c>
      <c r="K176" s="78">
        <v>12369855</v>
      </c>
      <c r="L176" s="85">
        <v>12369855</v>
      </c>
      <c r="M176" s="78">
        <v>11477778</v>
      </c>
      <c r="N176" s="86">
        <v>11477778</v>
      </c>
      <c r="O176" s="78">
        <f t="shared" si="32"/>
        <v>35700000</v>
      </c>
      <c r="P176" s="78">
        <f t="shared" si="33"/>
        <v>11900000</v>
      </c>
      <c r="Q176" s="83">
        <f t="shared" si="34"/>
        <v>0</v>
      </c>
      <c r="R176" s="78">
        <f t="shared" si="35"/>
        <v>47633</v>
      </c>
      <c r="S176" s="78">
        <f t="shared" si="36"/>
        <v>-469855</v>
      </c>
      <c r="T176" s="78">
        <f t="shared" si="37"/>
        <v>422222</v>
      </c>
      <c r="U176" s="78">
        <f t="shared" si="38"/>
        <v>0</v>
      </c>
      <c r="V176" s="78">
        <f t="shared" si="39"/>
        <v>11477778</v>
      </c>
    </row>
    <row r="177" spans="1:22" ht="105" x14ac:dyDescent="0.25">
      <c r="A177" s="12">
        <v>150</v>
      </c>
      <c r="B177" s="4" t="s">
        <v>105</v>
      </c>
      <c r="C177" s="22" t="s">
        <v>106</v>
      </c>
      <c r="D177" s="12"/>
      <c r="E177" s="43">
        <v>1</v>
      </c>
      <c r="F177" s="43" t="s">
        <v>107</v>
      </c>
      <c r="G177" s="92">
        <v>1620139.78</v>
      </c>
      <c r="H177" s="20">
        <f t="shared" si="43"/>
        <v>1620139.78</v>
      </c>
      <c r="I177" s="78">
        <v>1589632</v>
      </c>
      <c r="J177" s="84">
        <v>1589632</v>
      </c>
      <c r="K177" s="78">
        <v>1986320</v>
      </c>
      <c r="L177" s="85">
        <v>1986320</v>
      </c>
      <c r="M177" s="78">
        <v>1284467</v>
      </c>
      <c r="N177" s="86">
        <v>1284467</v>
      </c>
      <c r="O177" s="78">
        <f t="shared" si="32"/>
        <v>4860419</v>
      </c>
      <c r="P177" s="78">
        <f t="shared" si="33"/>
        <v>1620139.6666666667</v>
      </c>
      <c r="Q177" s="83">
        <f t="shared" si="34"/>
        <v>-0.1133333332836628</v>
      </c>
      <c r="R177" s="78">
        <f t="shared" si="35"/>
        <v>30507.780000000028</v>
      </c>
      <c r="S177" s="78">
        <f t="shared" si="36"/>
        <v>-366180.22</v>
      </c>
      <c r="T177" s="78">
        <f t="shared" si="37"/>
        <v>335672.78</v>
      </c>
      <c r="U177" s="78">
        <f t="shared" si="38"/>
        <v>0.34000000008381903</v>
      </c>
      <c r="V177" s="78">
        <f t="shared" si="39"/>
        <v>1284467.3400000001</v>
      </c>
    </row>
    <row r="178" spans="1:22" ht="90" x14ac:dyDescent="0.25">
      <c r="A178" s="12">
        <v>151</v>
      </c>
      <c r="B178" s="125" t="s">
        <v>275</v>
      </c>
      <c r="C178" s="23" t="s">
        <v>276</v>
      </c>
      <c r="D178" s="126"/>
      <c r="E178" s="127">
        <v>1</v>
      </c>
      <c r="F178" s="127" t="s">
        <v>28</v>
      </c>
      <c r="G178" s="121">
        <v>11584072.85</v>
      </c>
      <c r="H178" s="124">
        <f t="shared" si="43"/>
        <v>11584072.85</v>
      </c>
      <c r="I178" s="99">
        <v>11236985</v>
      </c>
      <c r="J178" s="100">
        <v>11236985</v>
      </c>
      <c r="K178" s="101">
        <v>10985235</v>
      </c>
      <c r="L178" s="102">
        <v>10985235</v>
      </c>
      <c r="M178" s="101">
        <v>12529999</v>
      </c>
      <c r="N178" s="103">
        <v>12529999</v>
      </c>
      <c r="O178" s="78">
        <f t="shared" si="32"/>
        <v>34752219</v>
      </c>
      <c r="P178" s="78">
        <f t="shared" si="33"/>
        <v>11584073</v>
      </c>
      <c r="Q178" s="83">
        <f t="shared" si="34"/>
        <v>0.15000000037252903</v>
      </c>
      <c r="R178" s="78">
        <f t="shared" si="35"/>
        <v>347087.84999999963</v>
      </c>
      <c r="S178" s="78">
        <f t="shared" si="36"/>
        <v>598837.84999999963</v>
      </c>
      <c r="T178" s="78">
        <f t="shared" si="37"/>
        <v>-945926.15000000037</v>
      </c>
      <c r="U178" s="78">
        <f t="shared" si="38"/>
        <v>-0.45000000111758709</v>
      </c>
      <c r="V178" s="78">
        <f t="shared" si="39"/>
        <v>12529998.549999999</v>
      </c>
    </row>
    <row r="179" spans="1:22" ht="75" x14ac:dyDescent="0.25">
      <c r="A179" s="12">
        <v>152</v>
      </c>
      <c r="B179" s="125"/>
      <c r="C179" s="23" t="s">
        <v>277</v>
      </c>
      <c r="D179" s="126"/>
      <c r="E179" s="127"/>
      <c r="F179" s="127"/>
      <c r="G179" s="122"/>
      <c r="H179" s="124"/>
      <c r="I179" s="99"/>
      <c r="J179" s="100"/>
      <c r="K179" s="101"/>
      <c r="L179" s="102"/>
      <c r="M179" s="101"/>
      <c r="N179" s="103"/>
      <c r="O179" s="78">
        <f t="shared" si="32"/>
        <v>0</v>
      </c>
      <c r="P179" s="78">
        <f t="shared" si="33"/>
        <v>0</v>
      </c>
      <c r="Q179" s="83">
        <f t="shared" si="34"/>
        <v>0</v>
      </c>
      <c r="R179" s="78">
        <f t="shared" si="35"/>
        <v>0</v>
      </c>
      <c r="S179" s="78">
        <f t="shared" si="36"/>
        <v>0</v>
      </c>
      <c r="T179" s="78">
        <f t="shared" si="37"/>
        <v>0</v>
      </c>
      <c r="U179" s="78">
        <f t="shared" si="38"/>
        <v>0</v>
      </c>
      <c r="V179" s="78">
        <f t="shared" si="39"/>
        <v>0</v>
      </c>
    </row>
    <row r="180" spans="1:22" ht="75" x14ac:dyDescent="0.25">
      <c r="A180" s="12">
        <v>153</v>
      </c>
      <c r="B180" s="125"/>
      <c r="C180" s="23" t="s">
        <v>278</v>
      </c>
      <c r="D180" s="126"/>
      <c r="E180" s="127"/>
      <c r="F180" s="127"/>
      <c r="G180" s="122"/>
      <c r="H180" s="124"/>
      <c r="I180" s="99"/>
      <c r="J180" s="100"/>
      <c r="K180" s="101"/>
      <c r="L180" s="102"/>
      <c r="M180" s="101"/>
      <c r="N180" s="103"/>
      <c r="O180" s="78">
        <f t="shared" si="32"/>
        <v>0</v>
      </c>
      <c r="P180" s="78">
        <f t="shared" si="33"/>
        <v>0</v>
      </c>
      <c r="Q180" s="83">
        <f t="shared" si="34"/>
        <v>0</v>
      </c>
      <c r="R180" s="78">
        <f t="shared" si="35"/>
        <v>0</v>
      </c>
      <c r="S180" s="78">
        <f t="shared" si="36"/>
        <v>0</v>
      </c>
      <c r="T180" s="78">
        <f t="shared" si="37"/>
        <v>0</v>
      </c>
      <c r="U180" s="78">
        <f t="shared" si="38"/>
        <v>0</v>
      </c>
      <c r="V180" s="78">
        <f t="shared" si="39"/>
        <v>0</v>
      </c>
    </row>
    <row r="181" spans="1:22" ht="105" x14ac:dyDescent="0.25">
      <c r="A181" s="12">
        <v>154</v>
      </c>
      <c r="B181" s="125"/>
      <c r="C181" s="23" t="s">
        <v>279</v>
      </c>
      <c r="D181" s="126"/>
      <c r="E181" s="127"/>
      <c r="F181" s="127"/>
      <c r="G181" s="122"/>
      <c r="H181" s="124"/>
      <c r="I181" s="99"/>
      <c r="J181" s="100"/>
      <c r="K181" s="101"/>
      <c r="L181" s="102"/>
      <c r="M181" s="101"/>
      <c r="N181" s="103"/>
      <c r="O181" s="78">
        <f t="shared" si="32"/>
        <v>0</v>
      </c>
      <c r="P181" s="78">
        <f t="shared" si="33"/>
        <v>0</v>
      </c>
      <c r="Q181" s="83">
        <f t="shared" si="34"/>
        <v>0</v>
      </c>
      <c r="R181" s="78">
        <f t="shared" si="35"/>
        <v>0</v>
      </c>
      <c r="S181" s="78">
        <f t="shared" si="36"/>
        <v>0</v>
      </c>
      <c r="T181" s="78">
        <f t="shared" si="37"/>
        <v>0</v>
      </c>
      <c r="U181" s="78">
        <f t="shared" si="38"/>
        <v>0</v>
      </c>
      <c r="V181" s="78">
        <f t="shared" si="39"/>
        <v>0</v>
      </c>
    </row>
    <row r="182" spans="1:22" ht="165" x14ac:dyDescent="0.25">
      <c r="A182" s="12">
        <v>155</v>
      </c>
      <c r="B182" s="125"/>
      <c r="C182" s="23" t="s">
        <v>280</v>
      </c>
      <c r="D182" s="126"/>
      <c r="E182" s="127"/>
      <c r="F182" s="127"/>
      <c r="G182" s="123"/>
      <c r="H182" s="124"/>
      <c r="I182" s="99"/>
      <c r="J182" s="100"/>
      <c r="K182" s="101"/>
      <c r="L182" s="102"/>
      <c r="M182" s="101"/>
      <c r="N182" s="103"/>
      <c r="O182" s="78">
        <f t="shared" si="32"/>
        <v>0</v>
      </c>
      <c r="P182" s="78">
        <f t="shared" si="33"/>
        <v>0</v>
      </c>
      <c r="Q182" s="83">
        <f t="shared" si="34"/>
        <v>0</v>
      </c>
      <c r="R182" s="78">
        <f t="shared" si="35"/>
        <v>0</v>
      </c>
      <c r="S182" s="78">
        <f t="shared" si="36"/>
        <v>0</v>
      </c>
      <c r="T182" s="78">
        <f t="shared" si="37"/>
        <v>0</v>
      </c>
      <c r="U182" s="78">
        <f t="shared" si="38"/>
        <v>0</v>
      </c>
      <c r="V182" s="78">
        <f t="shared" si="39"/>
        <v>0</v>
      </c>
    </row>
    <row r="183" spans="1:22" x14ac:dyDescent="0.25">
      <c r="A183" s="12">
        <v>156</v>
      </c>
      <c r="B183" s="125" t="s">
        <v>281</v>
      </c>
      <c r="C183" s="23" t="s">
        <v>282</v>
      </c>
      <c r="D183" s="126"/>
      <c r="E183" s="127">
        <v>1</v>
      </c>
      <c r="F183" s="127" t="s">
        <v>28</v>
      </c>
      <c r="G183" s="121">
        <v>11827095.84</v>
      </c>
      <c r="H183" s="124">
        <f>+G183*E183</f>
        <v>11827095.84</v>
      </c>
      <c r="I183" s="99">
        <v>11523692</v>
      </c>
      <c r="J183" s="100">
        <v>11523692</v>
      </c>
      <c r="K183" s="101">
        <v>12369854</v>
      </c>
      <c r="L183" s="102">
        <v>12369854</v>
      </c>
      <c r="M183" s="101">
        <v>11587742</v>
      </c>
      <c r="N183" s="103">
        <v>11587742</v>
      </c>
      <c r="O183" s="78">
        <f t="shared" si="32"/>
        <v>35481288</v>
      </c>
      <c r="P183" s="78">
        <f t="shared" si="33"/>
        <v>11827096</v>
      </c>
      <c r="Q183" s="83">
        <f t="shared" si="34"/>
        <v>0.16000000014901161</v>
      </c>
      <c r="R183" s="78">
        <f t="shared" si="35"/>
        <v>303403.83999999985</v>
      </c>
      <c r="S183" s="78">
        <f t="shared" si="36"/>
        <v>-542758.16000000015</v>
      </c>
      <c r="T183" s="78">
        <f t="shared" si="37"/>
        <v>239353.83999999985</v>
      </c>
      <c r="U183" s="78">
        <f t="shared" si="38"/>
        <v>-0.48000000044703484</v>
      </c>
      <c r="V183" s="78">
        <f t="shared" si="39"/>
        <v>11587741.52</v>
      </c>
    </row>
    <row r="184" spans="1:22" ht="390" x14ac:dyDescent="0.25">
      <c r="A184" s="12">
        <v>157</v>
      </c>
      <c r="B184" s="125"/>
      <c r="C184" s="23" t="s">
        <v>283</v>
      </c>
      <c r="D184" s="126"/>
      <c r="E184" s="127"/>
      <c r="F184" s="127"/>
      <c r="G184" s="122"/>
      <c r="H184" s="124"/>
      <c r="I184" s="99"/>
      <c r="J184" s="100"/>
      <c r="K184" s="101"/>
      <c r="L184" s="102"/>
      <c r="M184" s="101"/>
      <c r="N184" s="103"/>
      <c r="O184" s="78">
        <f t="shared" si="32"/>
        <v>0</v>
      </c>
      <c r="P184" s="78">
        <f t="shared" si="33"/>
        <v>0</v>
      </c>
      <c r="Q184" s="83">
        <f t="shared" si="34"/>
        <v>0</v>
      </c>
      <c r="R184" s="78">
        <f t="shared" si="35"/>
        <v>0</v>
      </c>
      <c r="S184" s="78">
        <f t="shared" si="36"/>
        <v>0</v>
      </c>
      <c r="T184" s="78">
        <f t="shared" si="37"/>
        <v>0</v>
      </c>
      <c r="U184" s="78">
        <f t="shared" si="38"/>
        <v>0</v>
      </c>
      <c r="V184" s="78">
        <f t="shared" si="39"/>
        <v>0</v>
      </c>
    </row>
    <row r="185" spans="1:22" ht="135" x14ac:dyDescent="0.25">
      <c r="A185" s="12">
        <v>158</v>
      </c>
      <c r="B185" s="125"/>
      <c r="C185" s="23" t="s">
        <v>284</v>
      </c>
      <c r="D185" s="126"/>
      <c r="E185" s="127"/>
      <c r="F185" s="127"/>
      <c r="G185" s="122"/>
      <c r="H185" s="124"/>
      <c r="I185" s="99"/>
      <c r="J185" s="100"/>
      <c r="K185" s="101"/>
      <c r="L185" s="102"/>
      <c r="M185" s="101"/>
      <c r="N185" s="103"/>
      <c r="O185" s="78">
        <f t="shared" si="32"/>
        <v>0</v>
      </c>
      <c r="P185" s="78">
        <f t="shared" si="33"/>
        <v>0</v>
      </c>
      <c r="Q185" s="83">
        <f t="shared" si="34"/>
        <v>0</v>
      </c>
      <c r="R185" s="78">
        <f t="shared" si="35"/>
        <v>0</v>
      </c>
      <c r="S185" s="78">
        <f t="shared" si="36"/>
        <v>0</v>
      </c>
      <c r="T185" s="78">
        <f t="shared" si="37"/>
        <v>0</v>
      </c>
      <c r="U185" s="78">
        <f t="shared" si="38"/>
        <v>0</v>
      </c>
      <c r="V185" s="78">
        <f t="shared" si="39"/>
        <v>0</v>
      </c>
    </row>
    <row r="186" spans="1:22" ht="105" x14ac:dyDescent="0.25">
      <c r="A186" s="12">
        <v>159</v>
      </c>
      <c r="B186" s="125"/>
      <c r="C186" s="23" t="s">
        <v>285</v>
      </c>
      <c r="D186" s="126"/>
      <c r="E186" s="127"/>
      <c r="F186" s="127"/>
      <c r="G186" s="122"/>
      <c r="H186" s="124"/>
      <c r="I186" s="99"/>
      <c r="J186" s="100"/>
      <c r="K186" s="101"/>
      <c r="L186" s="102"/>
      <c r="M186" s="101"/>
      <c r="N186" s="103"/>
      <c r="O186" s="78">
        <f t="shared" si="32"/>
        <v>0</v>
      </c>
      <c r="P186" s="78">
        <f t="shared" si="33"/>
        <v>0</v>
      </c>
      <c r="Q186" s="83">
        <f t="shared" si="34"/>
        <v>0</v>
      </c>
      <c r="R186" s="78">
        <f t="shared" si="35"/>
        <v>0</v>
      </c>
      <c r="S186" s="78">
        <f t="shared" si="36"/>
        <v>0</v>
      </c>
      <c r="T186" s="78">
        <f t="shared" si="37"/>
        <v>0</v>
      </c>
      <c r="U186" s="78">
        <f t="shared" si="38"/>
        <v>0</v>
      </c>
      <c r="V186" s="78">
        <f t="shared" si="39"/>
        <v>0</v>
      </c>
    </row>
    <row r="187" spans="1:22" ht="150" x14ac:dyDescent="0.25">
      <c r="A187" s="12">
        <v>160</v>
      </c>
      <c r="B187" s="125"/>
      <c r="C187" s="23" t="s">
        <v>286</v>
      </c>
      <c r="D187" s="126"/>
      <c r="E187" s="127"/>
      <c r="F187" s="127"/>
      <c r="G187" s="122"/>
      <c r="H187" s="124"/>
      <c r="I187" s="99"/>
      <c r="J187" s="100"/>
      <c r="K187" s="101"/>
      <c r="L187" s="102"/>
      <c r="M187" s="101"/>
      <c r="N187" s="103"/>
      <c r="O187" s="78">
        <f t="shared" si="32"/>
        <v>0</v>
      </c>
      <c r="P187" s="78">
        <f t="shared" si="33"/>
        <v>0</v>
      </c>
      <c r="Q187" s="83">
        <f t="shared" si="34"/>
        <v>0</v>
      </c>
      <c r="R187" s="78">
        <f t="shared" si="35"/>
        <v>0</v>
      </c>
      <c r="S187" s="78">
        <f t="shared" si="36"/>
        <v>0</v>
      </c>
      <c r="T187" s="78">
        <f t="shared" si="37"/>
        <v>0</v>
      </c>
      <c r="U187" s="78">
        <f t="shared" si="38"/>
        <v>0</v>
      </c>
      <c r="V187" s="78">
        <f t="shared" si="39"/>
        <v>0</v>
      </c>
    </row>
    <row r="188" spans="1:22" ht="135" x14ac:dyDescent="0.25">
      <c r="A188" s="12">
        <v>161</v>
      </c>
      <c r="B188" s="125"/>
      <c r="C188" s="23" t="s">
        <v>287</v>
      </c>
      <c r="D188" s="126"/>
      <c r="E188" s="127"/>
      <c r="F188" s="127"/>
      <c r="G188" s="122"/>
      <c r="H188" s="124"/>
      <c r="I188" s="99"/>
      <c r="J188" s="100"/>
      <c r="K188" s="101"/>
      <c r="L188" s="102"/>
      <c r="M188" s="101"/>
      <c r="N188" s="103"/>
      <c r="O188" s="78">
        <f t="shared" si="32"/>
        <v>0</v>
      </c>
      <c r="P188" s="78">
        <f t="shared" si="33"/>
        <v>0</v>
      </c>
      <c r="Q188" s="83">
        <f t="shared" si="34"/>
        <v>0</v>
      </c>
      <c r="R188" s="78">
        <f t="shared" si="35"/>
        <v>0</v>
      </c>
      <c r="S188" s="78">
        <f t="shared" si="36"/>
        <v>0</v>
      </c>
      <c r="T188" s="78">
        <f t="shared" si="37"/>
        <v>0</v>
      </c>
      <c r="U188" s="78">
        <f t="shared" si="38"/>
        <v>0</v>
      </c>
      <c r="V188" s="78">
        <f t="shared" si="39"/>
        <v>0</v>
      </c>
    </row>
    <row r="189" spans="1:22" ht="90" x14ac:dyDescent="0.25">
      <c r="A189" s="12">
        <v>162</v>
      </c>
      <c r="B189" s="125"/>
      <c r="C189" s="23" t="s">
        <v>288</v>
      </c>
      <c r="D189" s="126"/>
      <c r="E189" s="127"/>
      <c r="F189" s="127"/>
      <c r="G189" s="122"/>
      <c r="H189" s="124"/>
      <c r="I189" s="99"/>
      <c r="J189" s="100"/>
      <c r="K189" s="101"/>
      <c r="L189" s="102"/>
      <c r="M189" s="101"/>
      <c r="N189" s="103"/>
      <c r="O189" s="78">
        <f t="shared" si="32"/>
        <v>0</v>
      </c>
      <c r="P189" s="78">
        <f t="shared" si="33"/>
        <v>0</v>
      </c>
      <c r="Q189" s="83">
        <f t="shared" si="34"/>
        <v>0</v>
      </c>
      <c r="R189" s="78">
        <f t="shared" si="35"/>
        <v>0</v>
      </c>
      <c r="S189" s="78">
        <f t="shared" si="36"/>
        <v>0</v>
      </c>
      <c r="T189" s="78">
        <f t="shared" si="37"/>
        <v>0</v>
      </c>
      <c r="U189" s="78">
        <f t="shared" si="38"/>
        <v>0</v>
      </c>
      <c r="V189" s="78">
        <f t="shared" si="39"/>
        <v>0</v>
      </c>
    </row>
    <row r="190" spans="1:22" ht="45" x14ac:dyDescent="0.25">
      <c r="A190" s="12">
        <v>163</v>
      </c>
      <c r="B190" s="125"/>
      <c r="C190" s="23" t="s">
        <v>118</v>
      </c>
      <c r="D190" s="126"/>
      <c r="E190" s="127"/>
      <c r="F190" s="127"/>
      <c r="G190" s="122"/>
      <c r="H190" s="124"/>
      <c r="I190" s="99"/>
      <c r="J190" s="100"/>
      <c r="K190" s="101"/>
      <c r="L190" s="102"/>
      <c r="M190" s="101"/>
      <c r="N190" s="103"/>
      <c r="O190" s="78">
        <f t="shared" si="32"/>
        <v>0</v>
      </c>
      <c r="P190" s="78">
        <f t="shared" si="33"/>
        <v>0</v>
      </c>
      <c r="Q190" s="83">
        <f t="shared" si="34"/>
        <v>0</v>
      </c>
      <c r="R190" s="78">
        <f t="shared" si="35"/>
        <v>0</v>
      </c>
      <c r="S190" s="78">
        <f t="shared" si="36"/>
        <v>0</v>
      </c>
      <c r="T190" s="78">
        <f t="shared" si="37"/>
        <v>0</v>
      </c>
      <c r="U190" s="78">
        <f t="shared" si="38"/>
        <v>0</v>
      </c>
      <c r="V190" s="78">
        <f t="shared" si="39"/>
        <v>0</v>
      </c>
    </row>
    <row r="191" spans="1:22" ht="90" x14ac:dyDescent="0.25">
      <c r="A191" s="12">
        <v>164</v>
      </c>
      <c r="B191" s="125"/>
      <c r="C191" s="23" t="s">
        <v>289</v>
      </c>
      <c r="D191" s="126"/>
      <c r="E191" s="127"/>
      <c r="F191" s="127"/>
      <c r="G191" s="122"/>
      <c r="H191" s="124"/>
      <c r="I191" s="99"/>
      <c r="J191" s="100"/>
      <c r="K191" s="101"/>
      <c r="L191" s="102"/>
      <c r="M191" s="101"/>
      <c r="N191" s="103"/>
      <c r="O191" s="78">
        <f t="shared" si="32"/>
        <v>0</v>
      </c>
      <c r="P191" s="78">
        <f t="shared" si="33"/>
        <v>0</v>
      </c>
      <c r="Q191" s="83">
        <f t="shared" si="34"/>
        <v>0</v>
      </c>
      <c r="R191" s="78">
        <f t="shared" si="35"/>
        <v>0</v>
      </c>
      <c r="S191" s="78">
        <f t="shared" si="36"/>
        <v>0</v>
      </c>
      <c r="T191" s="78">
        <f t="shared" si="37"/>
        <v>0</v>
      </c>
      <c r="U191" s="78">
        <f t="shared" si="38"/>
        <v>0</v>
      </c>
      <c r="V191" s="78">
        <f t="shared" si="39"/>
        <v>0</v>
      </c>
    </row>
    <row r="192" spans="1:22" ht="210" x14ac:dyDescent="0.25">
      <c r="A192" s="12">
        <v>165</v>
      </c>
      <c r="B192" s="125"/>
      <c r="C192" s="23" t="s">
        <v>290</v>
      </c>
      <c r="D192" s="126"/>
      <c r="E192" s="127"/>
      <c r="F192" s="127"/>
      <c r="G192" s="123"/>
      <c r="H192" s="124"/>
      <c r="I192" s="99"/>
      <c r="J192" s="100"/>
      <c r="K192" s="101"/>
      <c r="L192" s="102"/>
      <c r="M192" s="101"/>
      <c r="N192" s="103"/>
      <c r="O192" s="78">
        <f t="shared" si="32"/>
        <v>0</v>
      </c>
      <c r="P192" s="78">
        <f t="shared" si="33"/>
        <v>0</v>
      </c>
      <c r="Q192" s="83">
        <f t="shared" si="34"/>
        <v>0</v>
      </c>
      <c r="R192" s="78">
        <f t="shared" si="35"/>
        <v>0</v>
      </c>
      <c r="S192" s="78">
        <f t="shared" si="36"/>
        <v>0</v>
      </c>
      <c r="T192" s="78">
        <f t="shared" si="37"/>
        <v>0</v>
      </c>
      <c r="U192" s="78">
        <f t="shared" si="38"/>
        <v>0</v>
      </c>
      <c r="V192" s="78">
        <f t="shared" si="39"/>
        <v>0</v>
      </c>
    </row>
    <row r="193" spans="1:22" ht="390" x14ac:dyDescent="0.25">
      <c r="A193" s="12">
        <v>166</v>
      </c>
      <c r="B193" s="24" t="s">
        <v>121</v>
      </c>
      <c r="C193" s="23" t="s">
        <v>291</v>
      </c>
      <c r="D193" s="12"/>
      <c r="E193" s="43">
        <v>9</v>
      </c>
      <c r="F193" s="43" t="s">
        <v>123</v>
      </c>
      <c r="G193" s="92">
        <v>243011.09</v>
      </c>
      <c r="H193" s="20">
        <f>+G193*E193</f>
        <v>2187099.81</v>
      </c>
      <c r="I193" s="78">
        <v>258693</v>
      </c>
      <c r="J193" s="84">
        <v>2328237</v>
      </c>
      <c r="K193" s="78">
        <v>214589</v>
      </c>
      <c r="L193" s="85">
        <v>1931301</v>
      </c>
      <c r="M193" s="78">
        <v>255751</v>
      </c>
      <c r="N193" s="86">
        <v>2301759</v>
      </c>
      <c r="O193" s="78">
        <f t="shared" si="32"/>
        <v>6561297</v>
      </c>
      <c r="P193" s="78">
        <f t="shared" si="33"/>
        <v>2187099</v>
      </c>
      <c r="Q193" s="83">
        <f t="shared" si="34"/>
        <v>-0.81000000005587935</v>
      </c>
      <c r="R193" s="78">
        <f t="shared" si="35"/>
        <v>-15681.910000000003</v>
      </c>
      <c r="S193" s="78">
        <f t="shared" si="36"/>
        <v>28422.089999999997</v>
      </c>
      <c r="T193" s="78">
        <f t="shared" si="37"/>
        <v>-12739.910000000003</v>
      </c>
      <c r="U193" s="78">
        <f t="shared" si="38"/>
        <v>0.26999999998952262</v>
      </c>
      <c r="V193" s="78">
        <f t="shared" si="39"/>
        <v>255751.27</v>
      </c>
    </row>
    <row r="194" spans="1:22" ht="90" x14ac:dyDescent="0.25">
      <c r="A194" s="12">
        <v>167</v>
      </c>
      <c r="B194" s="24" t="s">
        <v>126</v>
      </c>
      <c r="C194" s="23" t="s">
        <v>127</v>
      </c>
      <c r="D194" s="12">
        <v>1</v>
      </c>
      <c r="E194" s="43">
        <v>2</v>
      </c>
      <c r="F194" s="43" t="s">
        <v>33</v>
      </c>
      <c r="G194" s="92">
        <v>1190000</v>
      </c>
      <c r="H194" s="20">
        <f>+G194*E194*D194</f>
        <v>2380000</v>
      </c>
      <c r="I194" s="78">
        <v>1085236</v>
      </c>
      <c r="J194" s="84">
        <v>2170472</v>
      </c>
      <c r="K194" s="78">
        <v>1023698</v>
      </c>
      <c r="L194" s="85">
        <v>2047396</v>
      </c>
      <c r="M194" s="78">
        <v>1461066</v>
      </c>
      <c r="N194" s="86">
        <v>2922132</v>
      </c>
      <c r="O194" s="78">
        <f t="shared" si="32"/>
        <v>7140000</v>
      </c>
      <c r="P194" s="78">
        <f t="shared" si="33"/>
        <v>2380000</v>
      </c>
      <c r="Q194" s="83">
        <f t="shared" si="34"/>
        <v>0</v>
      </c>
      <c r="R194" s="78">
        <f t="shared" si="35"/>
        <v>104764</v>
      </c>
      <c r="S194" s="78">
        <f t="shared" si="36"/>
        <v>166302</v>
      </c>
      <c r="T194" s="78">
        <f t="shared" si="37"/>
        <v>-271066</v>
      </c>
      <c r="U194" s="78">
        <f t="shared" si="38"/>
        <v>0</v>
      </c>
      <c r="V194" s="78">
        <f t="shared" si="39"/>
        <v>1461066</v>
      </c>
    </row>
    <row r="195" spans="1:22" ht="75" x14ac:dyDescent="0.25">
      <c r="A195" s="12">
        <v>168</v>
      </c>
      <c r="B195" s="24" t="s">
        <v>129</v>
      </c>
      <c r="C195" s="23" t="s">
        <v>292</v>
      </c>
      <c r="D195" s="12"/>
      <c r="E195" s="43">
        <v>10</v>
      </c>
      <c r="F195" s="43" t="s">
        <v>33</v>
      </c>
      <c r="G195" s="92">
        <v>23502.5</v>
      </c>
      <c r="H195" s="20">
        <f>+G195*E195</f>
        <v>235025</v>
      </c>
      <c r="I195" s="78">
        <v>20369</v>
      </c>
      <c r="J195" s="84">
        <v>203690</v>
      </c>
      <c r="K195" s="78">
        <v>20147</v>
      </c>
      <c r="L195" s="85">
        <v>201470</v>
      </c>
      <c r="M195" s="78">
        <v>29992</v>
      </c>
      <c r="N195" s="86">
        <v>299920</v>
      </c>
      <c r="O195" s="78">
        <f t="shared" si="32"/>
        <v>705080</v>
      </c>
      <c r="P195" s="78">
        <f t="shared" si="33"/>
        <v>235026.66666666666</v>
      </c>
      <c r="Q195" s="83">
        <f t="shared" si="34"/>
        <v>1.6666666666569654</v>
      </c>
      <c r="R195" s="78">
        <f t="shared" si="35"/>
        <v>3133.5</v>
      </c>
      <c r="S195" s="78">
        <f t="shared" si="36"/>
        <v>3355.5</v>
      </c>
      <c r="T195" s="78">
        <f t="shared" si="37"/>
        <v>-6489.5</v>
      </c>
      <c r="U195" s="78">
        <f t="shared" si="38"/>
        <v>-0.5</v>
      </c>
      <c r="V195" s="78">
        <f t="shared" si="39"/>
        <v>29991.5</v>
      </c>
    </row>
    <row r="196" spans="1:22" ht="25.5" x14ac:dyDescent="0.25">
      <c r="A196" s="12">
        <v>169</v>
      </c>
      <c r="B196" s="51" t="s">
        <v>132</v>
      </c>
      <c r="C196" s="15" t="s">
        <v>133</v>
      </c>
      <c r="D196" s="15"/>
      <c r="E196" s="17">
        <v>1</v>
      </c>
      <c r="F196" s="17" t="s">
        <v>293</v>
      </c>
      <c r="G196" s="92">
        <v>1380400</v>
      </c>
      <c r="H196" s="20">
        <f t="shared" ref="H196:H199" si="44">+G196*E196</f>
        <v>1380400</v>
      </c>
      <c r="I196" s="78">
        <v>1269820</v>
      </c>
      <c r="J196" s="84">
        <v>1269820</v>
      </c>
      <c r="K196" s="78">
        <v>1123695</v>
      </c>
      <c r="L196" s="85">
        <v>1123695</v>
      </c>
      <c r="M196" s="78">
        <v>1747685</v>
      </c>
      <c r="N196" s="86">
        <v>1747685</v>
      </c>
      <c r="O196" s="78">
        <f t="shared" si="32"/>
        <v>4141200</v>
      </c>
      <c r="P196" s="78">
        <f t="shared" si="33"/>
        <v>1380400</v>
      </c>
      <c r="Q196" s="83">
        <f t="shared" si="34"/>
        <v>0</v>
      </c>
      <c r="R196" s="78">
        <f t="shared" si="35"/>
        <v>110580</v>
      </c>
      <c r="S196" s="78">
        <f t="shared" si="36"/>
        <v>256705</v>
      </c>
      <c r="T196" s="78">
        <f t="shared" si="37"/>
        <v>-367285</v>
      </c>
      <c r="U196" s="78">
        <f t="shared" si="38"/>
        <v>0</v>
      </c>
      <c r="V196" s="78">
        <f t="shared" si="39"/>
        <v>1747685</v>
      </c>
    </row>
    <row r="197" spans="1:22" ht="25.5" x14ac:dyDescent="0.25">
      <c r="A197" s="12">
        <v>170</v>
      </c>
      <c r="B197" s="51" t="s">
        <v>135</v>
      </c>
      <c r="C197" s="15" t="s">
        <v>136</v>
      </c>
      <c r="D197" s="15"/>
      <c r="E197" s="17">
        <v>1</v>
      </c>
      <c r="F197" s="17" t="s">
        <v>293</v>
      </c>
      <c r="G197" s="92">
        <v>2760800</v>
      </c>
      <c r="H197" s="20">
        <f t="shared" si="44"/>
        <v>2760800</v>
      </c>
      <c r="I197" s="78">
        <v>2852369</v>
      </c>
      <c r="J197" s="84">
        <v>2852369</v>
      </c>
      <c r="K197" s="78">
        <v>2874125</v>
      </c>
      <c r="L197" s="85">
        <v>2874125</v>
      </c>
      <c r="M197" s="78">
        <v>2555906</v>
      </c>
      <c r="N197" s="86">
        <v>2555906</v>
      </c>
      <c r="O197" s="78">
        <f t="shared" si="32"/>
        <v>8282400</v>
      </c>
      <c r="P197" s="78">
        <f t="shared" si="33"/>
        <v>2760800</v>
      </c>
      <c r="Q197" s="83">
        <f t="shared" si="34"/>
        <v>0</v>
      </c>
      <c r="R197" s="78">
        <f t="shared" si="35"/>
        <v>-91569</v>
      </c>
      <c r="S197" s="78">
        <f t="shared" si="36"/>
        <v>-113325</v>
      </c>
      <c r="T197" s="78">
        <f t="shared" si="37"/>
        <v>204894</v>
      </c>
      <c r="U197" s="78">
        <f t="shared" si="38"/>
        <v>0</v>
      </c>
      <c r="V197" s="78">
        <f t="shared" si="39"/>
        <v>2555906</v>
      </c>
    </row>
    <row r="198" spans="1:22" ht="99.75" customHeight="1" x14ac:dyDescent="0.25">
      <c r="A198" s="12">
        <v>171</v>
      </c>
      <c r="B198" s="134" t="s">
        <v>137</v>
      </c>
      <c r="C198" s="144" t="s">
        <v>432</v>
      </c>
      <c r="D198" s="25" t="s">
        <v>295</v>
      </c>
      <c r="E198" s="43">
        <v>6</v>
      </c>
      <c r="F198" s="43" t="s">
        <v>296</v>
      </c>
      <c r="G198" s="92">
        <v>4760000</v>
      </c>
      <c r="H198" s="20">
        <f t="shared" si="44"/>
        <v>28560000</v>
      </c>
      <c r="I198" s="78">
        <v>4236985</v>
      </c>
      <c r="J198" s="84">
        <v>25421910</v>
      </c>
      <c r="K198" s="78">
        <v>4215874</v>
      </c>
      <c r="L198" s="85">
        <v>25295244</v>
      </c>
      <c r="M198" s="78">
        <v>5827141</v>
      </c>
      <c r="N198" s="86">
        <v>34962846</v>
      </c>
      <c r="O198" s="78">
        <f t="shared" si="32"/>
        <v>85680000</v>
      </c>
      <c r="P198" s="78">
        <f t="shared" si="33"/>
        <v>28560000</v>
      </c>
      <c r="Q198" s="83">
        <f t="shared" si="34"/>
        <v>0</v>
      </c>
      <c r="R198" s="78">
        <f t="shared" si="35"/>
        <v>523015</v>
      </c>
      <c r="S198" s="78">
        <f t="shared" si="36"/>
        <v>544126</v>
      </c>
      <c r="T198" s="78">
        <f t="shared" si="37"/>
        <v>-1067141</v>
      </c>
      <c r="U198" s="78">
        <f t="shared" si="38"/>
        <v>0</v>
      </c>
      <c r="V198" s="78">
        <f t="shared" si="39"/>
        <v>5827141</v>
      </c>
    </row>
    <row r="199" spans="1:22" ht="63.75" x14ac:dyDescent="0.25">
      <c r="A199" s="12">
        <v>172</v>
      </c>
      <c r="B199" s="134"/>
      <c r="C199" s="49" t="s">
        <v>297</v>
      </c>
      <c r="D199" s="25"/>
      <c r="E199" s="43">
        <v>6</v>
      </c>
      <c r="F199" s="43" t="s">
        <v>296</v>
      </c>
      <c r="G199" s="92">
        <v>7140000</v>
      </c>
      <c r="H199" s="20">
        <f t="shared" si="44"/>
        <v>42840000</v>
      </c>
      <c r="I199" s="78">
        <v>6523985</v>
      </c>
      <c r="J199" s="84">
        <v>39143910</v>
      </c>
      <c r="K199" s="78">
        <v>7896325</v>
      </c>
      <c r="L199" s="85">
        <v>47377950</v>
      </c>
      <c r="M199" s="78">
        <v>6999690</v>
      </c>
      <c r="N199" s="86">
        <v>41998140</v>
      </c>
      <c r="O199" s="78">
        <f t="shared" si="32"/>
        <v>128520000</v>
      </c>
      <c r="P199" s="78">
        <f t="shared" si="33"/>
        <v>42840000</v>
      </c>
      <c r="Q199" s="83">
        <f t="shared" si="34"/>
        <v>0</v>
      </c>
      <c r="R199" s="78">
        <f t="shared" si="35"/>
        <v>616015</v>
      </c>
      <c r="S199" s="78">
        <f t="shared" si="36"/>
        <v>-756325</v>
      </c>
      <c r="T199" s="78">
        <f t="shared" si="37"/>
        <v>140310</v>
      </c>
      <c r="U199" s="78">
        <f t="shared" si="38"/>
        <v>0</v>
      </c>
      <c r="V199" s="78">
        <f t="shared" si="39"/>
        <v>6999690</v>
      </c>
    </row>
    <row r="200" spans="1:22" ht="39.75" customHeight="1" x14ac:dyDescent="0.25">
      <c r="A200" s="12">
        <v>173</v>
      </c>
      <c r="B200" s="44" t="s">
        <v>143</v>
      </c>
      <c r="C200" s="4" t="s">
        <v>236</v>
      </c>
      <c r="D200" s="12"/>
      <c r="E200" s="43">
        <v>1</v>
      </c>
      <c r="F200" s="43" t="s">
        <v>237</v>
      </c>
      <c r="G200" s="92">
        <v>30000000</v>
      </c>
      <c r="H200" s="20">
        <f>+G200*E200</f>
        <v>30000000</v>
      </c>
      <c r="I200" s="78">
        <v>29853654</v>
      </c>
      <c r="J200" s="84">
        <v>29853654</v>
      </c>
      <c r="K200" s="78">
        <v>31023698</v>
      </c>
      <c r="L200" s="85">
        <v>31023698</v>
      </c>
      <c r="M200" s="78">
        <v>29122648</v>
      </c>
      <c r="N200" s="86">
        <v>29122648</v>
      </c>
      <c r="O200" s="78">
        <f t="shared" si="32"/>
        <v>90000000</v>
      </c>
      <c r="P200" s="78">
        <f t="shared" si="33"/>
        <v>30000000</v>
      </c>
      <c r="Q200" s="83">
        <f t="shared" si="34"/>
        <v>0</v>
      </c>
      <c r="R200" s="78">
        <f t="shared" si="35"/>
        <v>146346</v>
      </c>
      <c r="S200" s="78">
        <f t="shared" si="36"/>
        <v>-1023698</v>
      </c>
      <c r="T200" s="78">
        <f t="shared" si="37"/>
        <v>877352</v>
      </c>
      <c r="U200" s="78">
        <f t="shared" si="38"/>
        <v>0</v>
      </c>
      <c r="V200" s="78">
        <f t="shared" si="39"/>
        <v>29122648</v>
      </c>
    </row>
    <row r="201" spans="1:22" ht="61.5" customHeight="1" x14ac:dyDescent="0.25">
      <c r="A201" s="12">
        <v>174</v>
      </c>
      <c r="B201" s="26" t="s">
        <v>298</v>
      </c>
      <c r="C201" s="25" t="s">
        <v>299</v>
      </c>
      <c r="D201" s="28">
        <v>3</v>
      </c>
      <c r="E201" s="29" t="s">
        <v>300</v>
      </c>
      <c r="F201" s="30" t="s">
        <v>140</v>
      </c>
      <c r="G201" s="92">
        <v>2380000</v>
      </c>
      <c r="H201" s="20">
        <f>G201*D201</f>
        <v>7140000</v>
      </c>
      <c r="I201" s="78">
        <v>2563023</v>
      </c>
      <c r="J201" s="84">
        <f>+I201*D201</f>
        <v>7689069</v>
      </c>
      <c r="K201" s="78">
        <v>2036987</v>
      </c>
      <c r="L201" s="85">
        <f>+K201*D201</f>
        <v>6110961</v>
      </c>
      <c r="M201" s="78">
        <v>2539990</v>
      </c>
      <c r="N201" s="86">
        <f>+M201*D201</f>
        <v>7619970</v>
      </c>
      <c r="O201" s="78">
        <f t="shared" si="32"/>
        <v>21420000</v>
      </c>
      <c r="P201" s="78">
        <f t="shared" si="33"/>
        <v>7140000</v>
      </c>
      <c r="Q201" s="83">
        <f t="shared" si="34"/>
        <v>0</v>
      </c>
      <c r="R201" s="78">
        <f t="shared" si="35"/>
        <v>-183023</v>
      </c>
      <c r="S201" s="78">
        <f t="shared" si="36"/>
        <v>343013</v>
      </c>
      <c r="T201" s="78">
        <f t="shared" si="37"/>
        <v>-159990</v>
      </c>
      <c r="U201" s="78">
        <f t="shared" si="38"/>
        <v>0</v>
      </c>
      <c r="V201" s="78">
        <f t="shared" si="39"/>
        <v>2539990</v>
      </c>
    </row>
    <row r="202" spans="1:22" ht="59.25" customHeight="1" x14ac:dyDescent="0.25">
      <c r="A202" s="12">
        <v>175</v>
      </c>
      <c r="B202" s="19" t="s">
        <v>145</v>
      </c>
      <c r="C202" s="18" t="s">
        <v>146</v>
      </c>
      <c r="D202" s="18"/>
      <c r="E202" s="28">
        <v>24</v>
      </c>
      <c r="F202" s="28" t="s">
        <v>147</v>
      </c>
      <c r="G202" s="92">
        <v>301212.79999999999</v>
      </c>
      <c r="H202" s="52">
        <f>E202*G202</f>
        <v>7229107.1999999993</v>
      </c>
      <c r="I202" s="78">
        <v>302145</v>
      </c>
      <c r="J202" s="84">
        <f t="shared" si="40"/>
        <v>7251480</v>
      </c>
      <c r="K202" s="78">
        <v>302036</v>
      </c>
      <c r="L202" s="85">
        <f t="shared" si="41"/>
        <v>7248864</v>
      </c>
      <c r="M202" s="78">
        <v>299457</v>
      </c>
      <c r="N202" s="86">
        <f t="shared" si="42"/>
        <v>7186968</v>
      </c>
      <c r="O202" s="78">
        <f t="shared" si="32"/>
        <v>21687312</v>
      </c>
      <c r="P202" s="78">
        <f t="shared" si="33"/>
        <v>7229104</v>
      </c>
      <c r="Q202" s="83">
        <f t="shared" si="34"/>
        <v>-3.1999999992549419</v>
      </c>
      <c r="R202" s="78">
        <f t="shared" si="35"/>
        <v>-932.20000000001164</v>
      </c>
      <c r="S202" s="78">
        <f t="shared" si="36"/>
        <v>-823.20000000001164</v>
      </c>
      <c r="T202" s="78">
        <f t="shared" si="37"/>
        <v>1755.7999999999884</v>
      </c>
      <c r="U202" s="78">
        <f t="shared" si="38"/>
        <v>0.3999999999650754</v>
      </c>
      <c r="V202" s="78">
        <f t="shared" si="39"/>
        <v>299457.39999999997</v>
      </c>
    </row>
    <row r="203" spans="1:22" x14ac:dyDescent="0.25">
      <c r="A203" s="135" t="s">
        <v>301</v>
      </c>
      <c r="B203" s="135"/>
      <c r="C203" s="135"/>
      <c r="D203" s="135"/>
      <c r="E203" s="135"/>
      <c r="F203" s="135"/>
      <c r="G203" s="95"/>
      <c r="H203" s="27">
        <f>SUM(H155:H202)</f>
        <v>255909170.41</v>
      </c>
      <c r="I203" s="27"/>
      <c r="J203" s="27">
        <f>SUM(J155:J202)</f>
        <v>244885928</v>
      </c>
      <c r="K203" s="27"/>
      <c r="L203" s="27">
        <f>SUM(L155:L202)</f>
        <v>253256253</v>
      </c>
      <c r="M203" s="27"/>
      <c r="N203" s="27">
        <f>SUM(N155:N202)</f>
        <v>269585040</v>
      </c>
      <c r="O203" s="27">
        <f t="shared" si="32"/>
        <v>767727221</v>
      </c>
      <c r="P203" s="27">
        <f t="shared" si="33"/>
        <v>255909073.66666666</v>
      </c>
      <c r="Q203" s="83">
        <f t="shared" si="34"/>
        <v>-96.743333339691162</v>
      </c>
      <c r="R203" s="78">
        <f t="shared" si="35"/>
        <v>0</v>
      </c>
      <c r="S203" s="78">
        <f t="shared" si="36"/>
        <v>0</v>
      </c>
      <c r="T203" s="78">
        <f t="shared" si="37"/>
        <v>0</v>
      </c>
      <c r="U203" s="78">
        <f t="shared" si="38"/>
        <v>0</v>
      </c>
      <c r="V203" s="78">
        <f t="shared" si="39"/>
        <v>0</v>
      </c>
    </row>
    <row r="204" spans="1:22" ht="18" customHeight="1" x14ac:dyDescent="0.25">
      <c r="A204" s="66"/>
      <c r="B204" s="137" t="s">
        <v>302</v>
      </c>
      <c r="C204" s="137"/>
      <c r="D204" s="137"/>
      <c r="E204" s="137"/>
      <c r="F204" s="137"/>
      <c r="G204" s="97"/>
      <c r="H204" s="67"/>
      <c r="J204" s="84">
        <f t="shared" si="40"/>
        <v>0</v>
      </c>
      <c r="L204" s="85">
        <f t="shared" si="41"/>
        <v>0</v>
      </c>
      <c r="N204" s="86">
        <f t="shared" si="42"/>
        <v>0</v>
      </c>
      <c r="O204" s="78">
        <f t="shared" si="32"/>
        <v>0</v>
      </c>
      <c r="P204" s="78">
        <f t="shared" si="33"/>
        <v>0</v>
      </c>
      <c r="Q204" s="83">
        <f t="shared" si="34"/>
        <v>0</v>
      </c>
      <c r="R204" s="78">
        <f t="shared" si="35"/>
        <v>0</v>
      </c>
      <c r="S204" s="78">
        <f t="shared" si="36"/>
        <v>0</v>
      </c>
      <c r="T204" s="78">
        <f t="shared" si="37"/>
        <v>0</v>
      </c>
      <c r="U204" s="78">
        <f t="shared" si="38"/>
        <v>0</v>
      </c>
      <c r="V204" s="78">
        <f t="shared" si="39"/>
        <v>0</v>
      </c>
    </row>
    <row r="205" spans="1:22" ht="75" x14ac:dyDescent="0.25">
      <c r="A205" s="12">
        <v>176</v>
      </c>
      <c r="B205" s="44" t="s">
        <v>303</v>
      </c>
      <c r="C205" s="23" t="s">
        <v>404</v>
      </c>
      <c r="D205" s="12"/>
      <c r="E205" s="43">
        <v>1</v>
      </c>
      <c r="F205" s="43" t="s">
        <v>28</v>
      </c>
      <c r="G205" s="92">
        <v>1620139.78</v>
      </c>
      <c r="H205" s="20">
        <f t="shared" ref="H205:H217" si="45">+G205*E205</f>
        <v>1620139.78</v>
      </c>
      <c r="I205" s="78">
        <v>1863259</v>
      </c>
      <c r="J205" s="84">
        <v>1863259</v>
      </c>
      <c r="K205" s="78">
        <v>1752369</v>
      </c>
      <c r="L205" s="85">
        <v>1752369</v>
      </c>
      <c r="M205" s="78">
        <v>1244791</v>
      </c>
      <c r="N205" s="86">
        <v>1244791</v>
      </c>
      <c r="O205" s="78">
        <f t="shared" si="32"/>
        <v>4860419</v>
      </c>
      <c r="P205" s="78">
        <f t="shared" si="33"/>
        <v>1620139.6666666667</v>
      </c>
      <c r="Q205" s="83">
        <f t="shared" si="34"/>
        <v>-0.1133333332836628</v>
      </c>
      <c r="R205" s="78">
        <f t="shared" si="35"/>
        <v>-243119.21999999997</v>
      </c>
      <c r="S205" s="78">
        <f t="shared" si="36"/>
        <v>-132229.21999999997</v>
      </c>
      <c r="T205" s="78">
        <f t="shared" si="37"/>
        <v>375348.78</v>
      </c>
      <c r="U205" s="78">
        <f t="shared" si="38"/>
        <v>0.34000000008381903</v>
      </c>
      <c r="V205" s="78">
        <f t="shared" si="39"/>
        <v>1244791.3400000001</v>
      </c>
    </row>
    <row r="206" spans="1:22" ht="60.75" customHeight="1" x14ac:dyDescent="0.25">
      <c r="A206" s="12">
        <v>177</v>
      </c>
      <c r="B206" s="44" t="s">
        <v>403</v>
      </c>
      <c r="C206" s="4" t="s">
        <v>405</v>
      </c>
      <c r="D206" s="12"/>
      <c r="E206" s="43">
        <v>1</v>
      </c>
      <c r="F206" s="43" t="s">
        <v>28</v>
      </c>
      <c r="G206" s="92">
        <v>10111180.1</v>
      </c>
      <c r="H206" s="20">
        <f t="shared" si="45"/>
        <v>10111180.1</v>
      </c>
      <c r="I206" s="78">
        <v>11236970</v>
      </c>
      <c r="J206" s="84">
        <v>11236970</v>
      </c>
      <c r="K206" s="78">
        <v>10236985</v>
      </c>
      <c r="L206" s="85">
        <v>10236985</v>
      </c>
      <c r="M206" s="78">
        <v>8859585</v>
      </c>
      <c r="N206" s="86">
        <v>8859585</v>
      </c>
      <c r="O206" s="78">
        <f t="shared" si="32"/>
        <v>30333540</v>
      </c>
      <c r="P206" s="78">
        <f t="shared" si="33"/>
        <v>10111180</v>
      </c>
      <c r="Q206" s="83">
        <f t="shared" si="34"/>
        <v>-9.999999962747097E-2</v>
      </c>
      <c r="R206" s="78">
        <f t="shared" si="35"/>
        <v>-1125789.9000000004</v>
      </c>
      <c r="S206" s="78">
        <f t="shared" si="36"/>
        <v>-125804.90000000037</v>
      </c>
      <c r="T206" s="78">
        <f t="shared" si="37"/>
        <v>1251595.0999999996</v>
      </c>
      <c r="U206" s="78">
        <f t="shared" si="38"/>
        <v>0.29999999888241291</v>
      </c>
      <c r="V206" s="78">
        <f t="shared" si="39"/>
        <v>8859585.2999999989</v>
      </c>
    </row>
    <row r="207" spans="1:22" ht="57" customHeight="1" x14ac:dyDescent="0.25">
      <c r="A207" s="12">
        <v>178</v>
      </c>
      <c r="B207" s="44" t="s">
        <v>304</v>
      </c>
      <c r="C207" s="23" t="s">
        <v>305</v>
      </c>
      <c r="D207" s="12"/>
      <c r="E207" s="43">
        <v>1</v>
      </c>
      <c r="F207" s="43" t="s">
        <v>28</v>
      </c>
      <c r="G207" s="92">
        <v>378023.73</v>
      </c>
      <c r="H207" s="20">
        <f t="shared" si="45"/>
        <v>378023.73</v>
      </c>
      <c r="I207" s="78">
        <v>378521</v>
      </c>
      <c r="J207" s="84">
        <v>378521</v>
      </c>
      <c r="K207" s="78">
        <v>396521</v>
      </c>
      <c r="L207" s="85">
        <v>396521</v>
      </c>
      <c r="M207" s="78">
        <v>359029</v>
      </c>
      <c r="N207" s="86">
        <v>359029</v>
      </c>
      <c r="O207" s="78">
        <f t="shared" ref="O207:O270" si="46">+J207+L207+N207</f>
        <v>1134071</v>
      </c>
      <c r="P207" s="78">
        <f t="shared" ref="P207:P270" si="47">+O207/3</f>
        <v>378023.66666666669</v>
      </c>
      <c r="Q207" s="83">
        <f t="shared" ref="Q207:Q270" si="48">+P207-H207</f>
        <v>-6.3333333295304328E-2</v>
      </c>
      <c r="R207" s="78">
        <f t="shared" ref="R207:R270" si="49">+G207-I207</f>
        <v>-497.27000000001863</v>
      </c>
      <c r="S207" s="78">
        <f t="shared" ref="S207:S270" si="50">+G207-K207</f>
        <v>-18497.270000000019</v>
      </c>
      <c r="T207" s="78">
        <f t="shared" ref="T207:T270" si="51">+G207-M207</f>
        <v>18994.729999999981</v>
      </c>
      <c r="U207" s="78">
        <f t="shared" ref="U207:U270" si="52">+R207+S207+T207</f>
        <v>0.18999999994412065</v>
      </c>
      <c r="V207" s="78">
        <f t="shared" ref="V207:V270" si="53">+M207+U207</f>
        <v>359029.18999999994</v>
      </c>
    </row>
    <row r="208" spans="1:22" ht="60" x14ac:dyDescent="0.25">
      <c r="A208" s="12">
        <v>179</v>
      </c>
      <c r="B208" s="44" t="s">
        <v>247</v>
      </c>
      <c r="C208" s="4" t="s">
        <v>248</v>
      </c>
      <c r="D208" s="12"/>
      <c r="E208" s="43">
        <v>1</v>
      </c>
      <c r="F208" s="43" t="s">
        <v>28</v>
      </c>
      <c r="G208" s="92">
        <v>1587737.27</v>
      </c>
      <c r="H208" s="20">
        <f t="shared" si="45"/>
        <v>1587737.27</v>
      </c>
      <c r="I208" s="78">
        <v>1458963</v>
      </c>
      <c r="J208" s="84">
        <v>1458963</v>
      </c>
      <c r="K208" s="78">
        <v>1589632</v>
      </c>
      <c r="L208" s="85">
        <v>1589632</v>
      </c>
      <c r="M208" s="78">
        <v>1714617</v>
      </c>
      <c r="N208" s="86">
        <v>1714617</v>
      </c>
      <c r="O208" s="78">
        <f t="shared" si="46"/>
        <v>4763212</v>
      </c>
      <c r="P208" s="78">
        <f t="shared" si="47"/>
        <v>1587737.3333333333</v>
      </c>
      <c r="Q208" s="83">
        <f t="shared" si="48"/>
        <v>6.3333333237096667E-2</v>
      </c>
      <c r="R208" s="78">
        <f t="shared" si="49"/>
        <v>128774.27000000002</v>
      </c>
      <c r="S208" s="78">
        <f t="shared" si="50"/>
        <v>-1894.7299999999814</v>
      </c>
      <c r="T208" s="78">
        <f t="shared" si="51"/>
        <v>-126879.72999999998</v>
      </c>
      <c r="U208" s="78">
        <f t="shared" si="52"/>
        <v>-0.18999999994412065</v>
      </c>
      <c r="V208" s="78">
        <f t="shared" si="53"/>
        <v>1714616.81</v>
      </c>
    </row>
    <row r="209" spans="1:22" ht="137.25" customHeight="1" x14ac:dyDescent="0.25">
      <c r="A209" s="12">
        <v>180</v>
      </c>
      <c r="B209" s="44" t="s">
        <v>306</v>
      </c>
      <c r="C209" s="23" t="s">
        <v>307</v>
      </c>
      <c r="D209" s="12"/>
      <c r="E209" s="43">
        <v>2</v>
      </c>
      <c r="F209" s="43" t="s">
        <v>28</v>
      </c>
      <c r="G209" s="92">
        <v>2610086.5</v>
      </c>
      <c r="H209" s="20">
        <f t="shared" si="45"/>
        <v>5220173</v>
      </c>
      <c r="I209" s="78">
        <v>2589631</v>
      </c>
      <c r="J209" s="84">
        <v>5179262</v>
      </c>
      <c r="K209" s="78">
        <v>2856321</v>
      </c>
      <c r="L209" s="85">
        <v>5712642</v>
      </c>
      <c r="M209" s="78">
        <v>2384308</v>
      </c>
      <c r="N209" s="86">
        <v>4768616</v>
      </c>
      <c r="O209" s="78">
        <f t="shared" si="46"/>
        <v>15660520</v>
      </c>
      <c r="P209" s="78">
        <f t="shared" si="47"/>
        <v>5220173.333333333</v>
      </c>
      <c r="Q209" s="83">
        <f t="shared" si="48"/>
        <v>0.33333333302289248</v>
      </c>
      <c r="R209" s="78">
        <f t="shared" si="49"/>
        <v>20455.5</v>
      </c>
      <c r="S209" s="78">
        <f t="shared" si="50"/>
        <v>-246234.5</v>
      </c>
      <c r="T209" s="78">
        <f t="shared" si="51"/>
        <v>225778.5</v>
      </c>
      <c r="U209" s="78">
        <f t="shared" si="52"/>
        <v>-0.5</v>
      </c>
      <c r="V209" s="78">
        <f t="shared" si="53"/>
        <v>2384307.5</v>
      </c>
    </row>
    <row r="210" spans="1:22" ht="261" customHeight="1" x14ac:dyDescent="0.25">
      <c r="A210" s="12">
        <v>181</v>
      </c>
      <c r="B210" s="44" t="s">
        <v>259</v>
      </c>
      <c r="C210" s="23" t="s">
        <v>308</v>
      </c>
      <c r="D210" s="12"/>
      <c r="E210" s="43">
        <v>1</v>
      </c>
      <c r="F210" s="43" t="s">
        <v>28</v>
      </c>
      <c r="G210" s="92">
        <v>8925000</v>
      </c>
      <c r="H210" s="20">
        <f t="shared" si="45"/>
        <v>8925000</v>
      </c>
      <c r="I210" s="78">
        <v>7852369</v>
      </c>
      <c r="J210" s="84">
        <v>7852369</v>
      </c>
      <c r="K210" s="78">
        <v>8741256</v>
      </c>
      <c r="L210" s="85">
        <v>8741256</v>
      </c>
      <c r="M210" s="78">
        <v>10181375</v>
      </c>
      <c r="N210" s="86">
        <v>10181375</v>
      </c>
      <c r="O210" s="78">
        <f t="shared" si="46"/>
        <v>26775000</v>
      </c>
      <c r="P210" s="78">
        <f t="shared" si="47"/>
        <v>8925000</v>
      </c>
      <c r="Q210" s="83">
        <f t="shared" si="48"/>
        <v>0</v>
      </c>
      <c r="R210" s="78">
        <f t="shared" si="49"/>
        <v>1072631</v>
      </c>
      <c r="S210" s="78">
        <f t="shared" si="50"/>
        <v>183744</v>
      </c>
      <c r="T210" s="78">
        <f t="shared" si="51"/>
        <v>-1256375</v>
      </c>
      <c r="U210" s="78">
        <f t="shared" si="52"/>
        <v>0</v>
      </c>
      <c r="V210" s="78">
        <f t="shared" si="53"/>
        <v>10181375</v>
      </c>
    </row>
    <row r="211" spans="1:22" ht="105" x14ac:dyDescent="0.25">
      <c r="A211" s="12">
        <v>182</v>
      </c>
      <c r="B211" s="44" t="s">
        <v>309</v>
      </c>
      <c r="C211" s="23" t="s">
        <v>310</v>
      </c>
      <c r="D211" s="12"/>
      <c r="E211" s="43">
        <v>1</v>
      </c>
      <c r="F211" s="43" t="s">
        <v>93</v>
      </c>
      <c r="G211" s="92">
        <v>1316361.3400000001</v>
      </c>
      <c r="H211" s="20">
        <f t="shared" si="45"/>
        <v>1316361.3400000001</v>
      </c>
      <c r="I211" s="78">
        <v>1236985</v>
      </c>
      <c r="J211" s="84">
        <v>1236985</v>
      </c>
      <c r="K211" s="78">
        <v>1369852</v>
      </c>
      <c r="L211" s="85">
        <v>1369852</v>
      </c>
      <c r="M211" s="78">
        <v>1342247</v>
      </c>
      <c r="N211" s="86">
        <v>1342247</v>
      </c>
      <c r="O211" s="78">
        <f t="shared" si="46"/>
        <v>3949084</v>
      </c>
      <c r="P211" s="78">
        <f t="shared" si="47"/>
        <v>1316361.3333333333</v>
      </c>
      <c r="Q211" s="83">
        <f t="shared" si="48"/>
        <v>-6.6666668280959129E-3</v>
      </c>
      <c r="R211" s="78">
        <f t="shared" si="49"/>
        <v>79376.340000000084</v>
      </c>
      <c r="S211" s="78">
        <f t="shared" si="50"/>
        <v>-53490.659999999916</v>
      </c>
      <c r="T211" s="78">
        <f t="shared" si="51"/>
        <v>-25885.659999999916</v>
      </c>
      <c r="U211" s="78">
        <f t="shared" si="52"/>
        <v>2.0000000251457095E-2</v>
      </c>
      <c r="V211" s="78">
        <f t="shared" si="53"/>
        <v>1342247.0200000003</v>
      </c>
    </row>
    <row r="212" spans="1:22" ht="90" x14ac:dyDescent="0.25">
      <c r="A212" s="12">
        <v>183</v>
      </c>
      <c r="B212" s="44" t="s">
        <v>311</v>
      </c>
      <c r="C212" s="23" t="s">
        <v>312</v>
      </c>
      <c r="D212" s="12"/>
      <c r="E212" s="43">
        <v>5</v>
      </c>
      <c r="F212" s="43" t="s">
        <v>93</v>
      </c>
      <c r="G212" s="92">
        <v>337519.7</v>
      </c>
      <c r="H212" s="20">
        <f t="shared" si="45"/>
        <v>1687598.5</v>
      </c>
      <c r="I212" s="78">
        <v>369852</v>
      </c>
      <c r="J212" s="84">
        <v>1849260</v>
      </c>
      <c r="K212" s="78">
        <v>323652</v>
      </c>
      <c r="L212" s="85">
        <v>1618260</v>
      </c>
      <c r="M212" s="78">
        <v>319055</v>
      </c>
      <c r="N212" s="86">
        <v>1595275</v>
      </c>
      <c r="O212" s="78">
        <f t="shared" si="46"/>
        <v>5062795</v>
      </c>
      <c r="P212" s="78">
        <f t="shared" si="47"/>
        <v>1687598.3333333333</v>
      </c>
      <c r="Q212" s="83">
        <f t="shared" si="48"/>
        <v>-0.16666666674427688</v>
      </c>
      <c r="R212" s="78">
        <f t="shared" si="49"/>
        <v>-32332.299999999988</v>
      </c>
      <c r="S212" s="78">
        <f t="shared" si="50"/>
        <v>13867.700000000012</v>
      </c>
      <c r="T212" s="78">
        <f t="shared" si="51"/>
        <v>18464.700000000012</v>
      </c>
      <c r="U212" s="78">
        <f t="shared" si="52"/>
        <v>0.1000000000349246</v>
      </c>
      <c r="V212" s="78">
        <f t="shared" si="53"/>
        <v>319055.10000000003</v>
      </c>
    </row>
    <row r="213" spans="1:22" ht="22.35" customHeight="1" x14ac:dyDescent="0.25">
      <c r="A213" s="12">
        <v>184</v>
      </c>
      <c r="B213" s="44" t="s">
        <v>196</v>
      </c>
      <c r="C213" s="23" t="s">
        <v>197</v>
      </c>
      <c r="D213" s="12"/>
      <c r="E213" s="43">
        <v>100</v>
      </c>
      <c r="F213" s="43" t="s">
        <v>93</v>
      </c>
      <c r="G213" s="92">
        <v>2927.4</v>
      </c>
      <c r="H213" s="20">
        <f t="shared" si="45"/>
        <v>292740</v>
      </c>
      <c r="I213" s="78">
        <v>1985</v>
      </c>
      <c r="J213" s="84">
        <v>198500</v>
      </c>
      <c r="K213" s="78">
        <v>2032</v>
      </c>
      <c r="L213" s="85">
        <v>203200</v>
      </c>
      <c r="M213" s="78">
        <v>4765</v>
      </c>
      <c r="N213" s="86">
        <v>476500</v>
      </c>
      <c r="O213" s="78">
        <f t="shared" si="46"/>
        <v>878200</v>
      </c>
      <c r="P213" s="78">
        <f t="shared" si="47"/>
        <v>292733.33333333331</v>
      </c>
      <c r="Q213" s="83">
        <f t="shared" si="48"/>
        <v>-6.6666666666860692</v>
      </c>
      <c r="R213" s="78">
        <f t="shared" si="49"/>
        <v>942.40000000000009</v>
      </c>
      <c r="S213" s="78">
        <f t="shared" si="50"/>
        <v>895.40000000000009</v>
      </c>
      <c r="T213" s="78">
        <f t="shared" si="51"/>
        <v>-1837.6</v>
      </c>
      <c r="U213" s="78">
        <f t="shared" si="52"/>
        <v>0.20000000000027285</v>
      </c>
      <c r="V213" s="78">
        <f t="shared" si="53"/>
        <v>4765.2000000000007</v>
      </c>
    </row>
    <row r="214" spans="1:22" ht="45" x14ac:dyDescent="0.25">
      <c r="A214" s="12">
        <v>185</v>
      </c>
      <c r="B214" s="44" t="s">
        <v>98</v>
      </c>
      <c r="C214" s="23" t="s">
        <v>198</v>
      </c>
      <c r="D214" s="12"/>
      <c r="E214" s="43">
        <v>100</v>
      </c>
      <c r="F214" s="43" t="s">
        <v>93</v>
      </c>
      <c r="G214" s="92">
        <v>16207.8</v>
      </c>
      <c r="H214" s="20">
        <f t="shared" si="45"/>
        <v>1620780</v>
      </c>
      <c r="I214" s="78">
        <v>15632</v>
      </c>
      <c r="J214" s="84">
        <v>1563200</v>
      </c>
      <c r="K214" s="78">
        <v>16325</v>
      </c>
      <c r="L214" s="85">
        <v>1632500</v>
      </c>
      <c r="M214" s="78">
        <v>16666</v>
      </c>
      <c r="N214" s="86">
        <v>1666600</v>
      </c>
      <c r="O214" s="78">
        <f t="shared" si="46"/>
        <v>4862300</v>
      </c>
      <c r="P214" s="78">
        <f t="shared" si="47"/>
        <v>1620766.6666666667</v>
      </c>
      <c r="Q214" s="83">
        <f t="shared" si="48"/>
        <v>-13.333333333255723</v>
      </c>
      <c r="R214" s="78">
        <f t="shared" si="49"/>
        <v>575.79999999999927</v>
      </c>
      <c r="S214" s="78">
        <f t="shared" si="50"/>
        <v>-117.20000000000073</v>
      </c>
      <c r="T214" s="78">
        <f t="shared" si="51"/>
        <v>-458.20000000000073</v>
      </c>
      <c r="U214" s="78">
        <f t="shared" si="52"/>
        <v>0.39999999999781721</v>
      </c>
      <c r="V214" s="78">
        <f t="shared" si="53"/>
        <v>16666.399999999998</v>
      </c>
    </row>
    <row r="215" spans="1:22" ht="60" x14ac:dyDescent="0.25">
      <c r="A215" s="12">
        <v>186</v>
      </c>
      <c r="B215" s="44" t="s">
        <v>313</v>
      </c>
      <c r="C215" s="23" t="s">
        <v>314</v>
      </c>
      <c r="D215" s="12"/>
      <c r="E215" s="43">
        <v>1</v>
      </c>
      <c r="F215" s="43" t="s">
        <v>28</v>
      </c>
      <c r="G215" s="92">
        <v>472532.33999999997</v>
      </c>
      <c r="H215" s="20">
        <f t="shared" si="45"/>
        <v>472532.33999999997</v>
      </c>
      <c r="I215" s="78">
        <v>485236</v>
      </c>
      <c r="J215" s="84">
        <v>485236</v>
      </c>
      <c r="K215" s="78">
        <v>412052</v>
      </c>
      <c r="L215" s="85">
        <v>412052</v>
      </c>
      <c r="M215" s="78">
        <v>520309</v>
      </c>
      <c r="N215" s="86">
        <v>520309</v>
      </c>
      <c r="O215" s="78">
        <f t="shared" si="46"/>
        <v>1417597</v>
      </c>
      <c r="P215" s="78">
        <f t="shared" si="47"/>
        <v>472532.33333333331</v>
      </c>
      <c r="Q215" s="83">
        <f t="shared" si="48"/>
        <v>-6.6666666534729302E-3</v>
      </c>
      <c r="R215" s="78">
        <f t="shared" si="49"/>
        <v>-12703.660000000033</v>
      </c>
      <c r="S215" s="78">
        <f t="shared" si="50"/>
        <v>60480.339999999967</v>
      </c>
      <c r="T215" s="78">
        <f t="shared" si="51"/>
        <v>-47776.660000000033</v>
      </c>
      <c r="U215" s="78">
        <f t="shared" si="52"/>
        <v>1.999999990221113E-2</v>
      </c>
      <c r="V215" s="78">
        <f t="shared" si="53"/>
        <v>520309.0199999999</v>
      </c>
    </row>
    <row r="216" spans="1:22" ht="75" x14ac:dyDescent="0.25">
      <c r="A216" s="12">
        <v>187</v>
      </c>
      <c r="B216" s="44" t="s">
        <v>102</v>
      </c>
      <c r="C216" s="23" t="s">
        <v>103</v>
      </c>
      <c r="D216" s="12" t="s">
        <v>315</v>
      </c>
      <c r="E216" s="43">
        <v>1</v>
      </c>
      <c r="F216" s="43" t="s">
        <v>28</v>
      </c>
      <c r="G216" s="92">
        <v>4210493.7</v>
      </c>
      <c r="H216" s="20">
        <f t="shared" si="45"/>
        <v>4210493.7</v>
      </c>
      <c r="I216" s="78">
        <v>3985261</v>
      </c>
      <c r="J216" s="84">
        <v>3985261</v>
      </c>
      <c r="K216" s="78">
        <v>4023698</v>
      </c>
      <c r="L216" s="85">
        <v>4023698</v>
      </c>
      <c r="M216" s="78">
        <v>4622522</v>
      </c>
      <c r="N216" s="86">
        <v>4622522</v>
      </c>
      <c r="O216" s="78">
        <f t="shared" si="46"/>
        <v>12631481</v>
      </c>
      <c r="P216" s="78">
        <f t="shared" si="47"/>
        <v>4210493.666666667</v>
      </c>
      <c r="Q216" s="83">
        <f t="shared" si="48"/>
        <v>-3.333333320915699E-2</v>
      </c>
      <c r="R216" s="78">
        <f t="shared" si="49"/>
        <v>225232.70000000019</v>
      </c>
      <c r="S216" s="78">
        <f t="shared" si="50"/>
        <v>186795.70000000019</v>
      </c>
      <c r="T216" s="78">
        <f t="shared" si="51"/>
        <v>-412028.29999999981</v>
      </c>
      <c r="U216" s="78">
        <f t="shared" si="52"/>
        <v>0.10000000055879354</v>
      </c>
      <c r="V216" s="78">
        <f t="shared" si="53"/>
        <v>4622522.1000000006</v>
      </c>
    </row>
    <row r="217" spans="1:22" ht="105" x14ac:dyDescent="0.25">
      <c r="A217" s="12">
        <v>188</v>
      </c>
      <c r="B217" s="44" t="s">
        <v>105</v>
      </c>
      <c r="C217" s="23" t="s">
        <v>106</v>
      </c>
      <c r="D217" s="12"/>
      <c r="E217" s="43">
        <v>1</v>
      </c>
      <c r="F217" s="43" t="s">
        <v>107</v>
      </c>
      <c r="G217" s="92">
        <v>1620139.78</v>
      </c>
      <c r="H217" s="20">
        <f t="shared" si="45"/>
        <v>1620139.78</v>
      </c>
      <c r="I217" s="78">
        <v>1863259</v>
      </c>
      <c r="J217" s="84">
        <v>1863259</v>
      </c>
      <c r="K217" s="78">
        <v>1752369</v>
      </c>
      <c r="L217" s="85">
        <v>1752369</v>
      </c>
      <c r="M217" s="78">
        <v>1244791</v>
      </c>
      <c r="N217" s="86">
        <v>1244791</v>
      </c>
      <c r="O217" s="78">
        <f t="shared" si="46"/>
        <v>4860419</v>
      </c>
      <c r="P217" s="78">
        <f t="shared" si="47"/>
        <v>1620139.6666666667</v>
      </c>
      <c r="Q217" s="83">
        <f t="shared" si="48"/>
        <v>-0.1133333332836628</v>
      </c>
      <c r="R217" s="78">
        <f t="shared" si="49"/>
        <v>-243119.21999999997</v>
      </c>
      <c r="S217" s="78">
        <f t="shared" si="50"/>
        <v>-132229.21999999997</v>
      </c>
      <c r="T217" s="78">
        <f t="shared" si="51"/>
        <v>375348.78</v>
      </c>
      <c r="U217" s="78">
        <f t="shared" si="52"/>
        <v>0.34000000008381903</v>
      </c>
      <c r="V217" s="78">
        <f t="shared" si="53"/>
        <v>1244791.3400000001</v>
      </c>
    </row>
    <row r="218" spans="1:22" ht="75" x14ac:dyDescent="0.25">
      <c r="A218" s="12">
        <v>189</v>
      </c>
      <c r="B218" s="125" t="s">
        <v>275</v>
      </c>
      <c r="C218" s="23" t="s">
        <v>277</v>
      </c>
      <c r="D218" s="126"/>
      <c r="E218" s="127">
        <v>1</v>
      </c>
      <c r="F218" s="127" t="s">
        <v>28</v>
      </c>
      <c r="G218" s="121">
        <v>4760000</v>
      </c>
      <c r="H218" s="124">
        <f>+G218*E218</f>
        <v>4760000</v>
      </c>
      <c r="I218" s="99">
        <v>4521302</v>
      </c>
      <c r="J218" s="100">
        <v>4521302</v>
      </c>
      <c r="K218" s="101">
        <v>4563289</v>
      </c>
      <c r="L218" s="102">
        <v>4563289</v>
      </c>
      <c r="M218" s="101">
        <v>5195409</v>
      </c>
      <c r="N218" s="103">
        <v>5195409</v>
      </c>
      <c r="O218" s="78">
        <f t="shared" si="46"/>
        <v>14280000</v>
      </c>
      <c r="P218" s="78">
        <f t="shared" si="47"/>
        <v>4760000</v>
      </c>
      <c r="Q218" s="83">
        <f t="shared" si="48"/>
        <v>0</v>
      </c>
      <c r="R218" s="78">
        <f t="shared" si="49"/>
        <v>238698</v>
      </c>
      <c r="S218" s="78">
        <f t="shared" si="50"/>
        <v>196711</v>
      </c>
      <c r="T218" s="78">
        <f t="shared" si="51"/>
        <v>-435409</v>
      </c>
      <c r="U218" s="78">
        <f t="shared" si="52"/>
        <v>0</v>
      </c>
      <c r="V218" s="78">
        <f t="shared" si="53"/>
        <v>5195409</v>
      </c>
    </row>
    <row r="219" spans="1:22" ht="75" x14ac:dyDescent="0.25">
      <c r="A219" s="12">
        <v>190</v>
      </c>
      <c r="B219" s="125"/>
      <c r="C219" s="23" t="s">
        <v>278</v>
      </c>
      <c r="D219" s="126"/>
      <c r="E219" s="127"/>
      <c r="F219" s="127"/>
      <c r="G219" s="122"/>
      <c r="H219" s="124"/>
      <c r="I219" s="99"/>
      <c r="J219" s="100"/>
      <c r="K219" s="101"/>
      <c r="L219" s="102"/>
      <c r="M219" s="101"/>
      <c r="N219" s="103"/>
      <c r="O219" s="78">
        <f t="shared" si="46"/>
        <v>0</v>
      </c>
      <c r="P219" s="78">
        <f t="shared" si="47"/>
        <v>0</v>
      </c>
      <c r="Q219" s="83">
        <f t="shared" si="48"/>
        <v>0</v>
      </c>
      <c r="R219" s="78">
        <f t="shared" si="49"/>
        <v>0</v>
      </c>
      <c r="S219" s="78">
        <f t="shared" si="50"/>
        <v>0</v>
      </c>
      <c r="T219" s="78">
        <f t="shared" si="51"/>
        <v>0</v>
      </c>
      <c r="U219" s="78">
        <f t="shared" si="52"/>
        <v>0</v>
      </c>
      <c r="V219" s="78">
        <f t="shared" si="53"/>
        <v>0</v>
      </c>
    </row>
    <row r="220" spans="1:22" ht="136.5" customHeight="1" x14ac:dyDescent="0.25">
      <c r="A220" s="12">
        <v>191</v>
      </c>
      <c r="B220" s="125"/>
      <c r="C220" s="23" t="s">
        <v>280</v>
      </c>
      <c r="D220" s="126"/>
      <c r="E220" s="127"/>
      <c r="F220" s="127"/>
      <c r="G220" s="123"/>
      <c r="H220" s="124"/>
      <c r="I220" s="99"/>
      <c r="J220" s="100"/>
      <c r="K220" s="101"/>
      <c r="L220" s="102"/>
      <c r="M220" s="101"/>
      <c r="N220" s="103"/>
      <c r="O220" s="78">
        <f t="shared" si="46"/>
        <v>0</v>
      </c>
      <c r="P220" s="78">
        <f t="shared" si="47"/>
        <v>0</v>
      </c>
      <c r="Q220" s="83">
        <f t="shared" si="48"/>
        <v>0</v>
      </c>
      <c r="R220" s="78">
        <f t="shared" si="49"/>
        <v>0</v>
      </c>
      <c r="S220" s="78">
        <f t="shared" si="50"/>
        <v>0</v>
      </c>
      <c r="T220" s="78">
        <f t="shared" si="51"/>
        <v>0</v>
      </c>
      <c r="U220" s="78">
        <f t="shared" si="52"/>
        <v>0</v>
      </c>
      <c r="V220" s="78">
        <f t="shared" si="53"/>
        <v>0</v>
      </c>
    </row>
    <row r="221" spans="1:22" ht="105" x14ac:dyDescent="0.25">
      <c r="A221" s="12">
        <v>192</v>
      </c>
      <c r="B221" s="127" t="s">
        <v>281</v>
      </c>
      <c r="C221" s="22" t="s">
        <v>285</v>
      </c>
      <c r="D221" s="126"/>
      <c r="E221" s="127">
        <v>1</v>
      </c>
      <c r="F221" s="127" t="s">
        <v>28</v>
      </c>
      <c r="G221" s="121">
        <v>6902000</v>
      </c>
      <c r="H221" s="124">
        <f>+G221*E221</f>
        <v>6902000</v>
      </c>
      <c r="I221" s="99">
        <v>6325874</v>
      </c>
      <c r="J221" s="100">
        <v>6325874</v>
      </c>
      <c r="K221" s="101">
        <v>6985236</v>
      </c>
      <c r="L221" s="102">
        <v>6985236</v>
      </c>
      <c r="M221" s="101">
        <v>7394890</v>
      </c>
      <c r="N221" s="103">
        <v>7394890</v>
      </c>
      <c r="O221" s="101">
        <f t="shared" si="46"/>
        <v>20706000</v>
      </c>
      <c r="P221" s="78">
        <f t="shared" si="47"/>
        <v>6902000</v>
      </c>
      <c r="Q221" s="83">
        <f t="shared" si="48"/>
        <v>0</v>
      </c>
      <c r="R221" s="78">
        <f t="shared" si="49"/>
        <v>576126</v>
      </c>
      <c r="S221" s="78">
        <f t="shared" si="50"/>
        <v>-83236</v>
      </c>
      <c r="T221" s="78">
        <f t="shared" si="51"/>
        <v>-492890</v>
      </c>
      <c r="U221" s="78">
        <f t="shared" si="52"/>
        <v>0</v>
      </c>
      <c r="V221" s="78">
        <f t="shared" si="53"/>
        <v>7394890</v>
      </c>
    </row>
    <row r="222" spans="1:22" ht="105" x14ac:dyDescent="0.25">
      <c r="A222" s="12">
        <v>193</v>
      </c>
      <c r="B222" s="127"/>
      <c r="C222" s="22" t="s">
        <v>316</v>
      </c>
      <c r="D222" s="126"/>
      <c r="E222" s="127"/>
      <c r="F222" s="127"/>
      <c r="G222" s="122"/>
      <c r="H222" s="124"/>
      <c r="I222" s="99"/>
      <c r="J222" s="100"/>
      <c r="K222" s="101"/>
      <c r="L222" s="102"/>
      <c r="M222" s="101"/>
      <c r="N222" s="103"/>
      <c r="O222" s="101"/>
      <c r="P222" s="78">
        <f t="shared" si="47"/>
        <v>0</v>
      </c>
      <c r="Q222" s="83">
        <f t="shared" si="48"/>
        <v>0</v>
      </c>
      <c r="R222" s="78">
        <f t="shared" si="49"/>
        <v>0</v>
      </c>
      <c r="S222" s="78">
        <f t="shared" si="50"/>
        <v>0</v>
      </c>
      <c r="T222" s="78">
        <f t="shared" si="51"/>
        <v>0</v>
      </c>
      <c r="U222" s="78">
        <f t="shared" si="52"/>
        <v>0</v>
      </c>
      <c r="V222" s="78">
        <f t="shared" si="53"/>
        <v>0</v>
      </c>
    </row>
    <row r="223" spans="1:22" ht="56.45" customHeight="1" x14ac:dyDescent="0.25">
      <c r="A223" s="12">
        <v>194</v>
      </c>
      <c r="B223" s="127"/>
      <c r="C223" s="22" t="s">
        <v>118</v>
      </c>
      <c r="D223" s="126"/>
      <c r="E223" s="127"/>
      <c r="F223" s="127"/>
      <c r="G223" s="122"/>
      <c r="H223" s="124"/>
      <c r="I223" s="99"/>
      <c r="J223" s="100"/>
      <c r="K223" s="101"/>
      <c r="L223" s="102"/>
      <c r="M223" s="101"/>
      <c r="N223" s="103"/>
      <c r="O223" s="101"/>
      <c r="P223" s="78">
        <f t="shared" si="47"/>
        <v>0</v>
      </c>
      <c r="Q223" s="83">
        <f t="shared" si="48"/>
        <v>0</v>
      </c>
      <c r="R223" s="78">
        <f t="shared" si="49"/>
        <v>0</v>
      </c>
      <c r="S223" s="78">
        <f t="shared" si="50"/>
        <v>0</v>
      </c>
      <c r="T223" s="78">
        <f t="shared" si="51"/>
        <v>0</v>
      </c>
      <c r="U223" s="78">
        <f t="shared" si="52"/>
        <v>0</v>
      </c>
      <c r="V223" s="78">
        <f t="shared" si="53"/>
        <v>0</v>
      </c>
    </row>
    <row r="224" spans="1:22" ht="90" x14ac:dyDescent="0.25">
      <c r="A224" s="12">
        <v>195</v>
      </c>
      <c r="B224" s="127"/>
      <c r="C224" s="22" t="s">
        <v>289</v>
      </c>
      <c r="D224" s="126"/>
      <c r="E224" s="127"/>
      <c r="F224" s="127"/>
      <c r="G224" s="122"/>
      <c r="H224" s="124"/>
      <c r="I224" s="99"/>
      <c r="J224" s="100"/>
      <c r="K224" s="101"/>
      <c r="L224" s="102"/>
      <c r="M224" s="101"/>
      <c r="N224" s="103"/>
      <c r="O224" s="101"/>
      <c r="P224" s="78">
        <f t="shared" si="47"/>
        <v>0</v>
      </c>
      <c r="Q224" s="83">
        <f t="shared" si="48"/>
        <v>0</v>
      </c>
      <c r="R224" s="78">
        <f t="shared" si="49"/>
        <v>0</v>
      </c>
      <c r="S224" s="78">
        <f t="shared" si="50"/>
        <v>0</v>
      </c>
      <c r="T224" s="78">
        <f t="shared" si="51"/>
        <v>0</v>
      </c>
      <c r="U224" s="78">
        <f t="shared" si="52"/>
        <v>0</v>
      </c>
      <c r="V224" s="78">
        <f t="shared" si="53"/>
        <v>0</v>
      </c>
    </row>
    <row r="225" spans="1:22" ht="210" x14ac:dyDescent="0.25">
      <c r="A225" s="12">
        <v>196</v>
      </c>
      <c r="B225" s="127"/>
      <c r="C225" s="22" t="s">
        <v>317</v>
      </c>
      <c r="D225" s="126"/>
      <c r="E225" s="127"/>
      <c r="F225" s="127"/>
      <c r="G225" s="123"/>
      <c r="H225" s="124"/>
      <c r="I225" s="99"/>
      <c r="J225" s="100"/>
      <c r="K225" s="101"/>
      <c r="L225" s="102"/>
      <c r="M225" s="101"/>
      <c r="N225" s="103"/>
      <c r="O225" s="101"/>
      <c r="P225" s="78">
        <f t="shared" si="47"/>
        <v>0</v>
      </c>
      <c r="Q225" s="83">
        <f t="shared" si="48"/>
        <v>0</v>
      </c>
      <c r="R225" s="78">
        <f t="shared" si="49"/>
        <v>0</v>
      </c>
      <c r="S225" s="78">
        <f t="shared" si="50"/>
        <v>0</v>
      </c>
      <c r="T225" s="78">
        <f t="shared" si="51"/>
        <v>0</v>
      </c>
      <c r="U225" s="78">
        <f t="shared" si="52"/>
        <v>0</v>
      </c>
      <c r="V225" s="78">
        <f t="shared" si="53"/>
        <v>0</v>
      </c>
    </row>
    <row r="226" spans="1:22" ht="390" x14ac:dyDescent="0.25">
      <c r="A226" s="12">
        <v>197</v>
      </c>
      <c r="B226" s="4" t="s">
        <v>121</v>
      </c>
      <c r="C226" s="22" t="s">
        <v>212</v>
      </c>
      <c r="D226" s="12"/>
      <c r="E226" s="43">
        <v>8</v>
      </c>
      <c r="F226" s="43" t="s">
        <v>123</v>
      </c>
      <c r="G226" s="92">
        <v>243011.09</v>
      </c>
      <c r="H226" s="20">
        <f>+G226*E226</f>
        <v>1944088.72</v>
      </c>
      <c r="I226" s="78">
        <v>236985</v>
      </c>
      <c r="J226" s="84">
        <v>1895880</v>
      </c>
      <c r="K226" s="78">
        <v>236985</v>
      </c>
      <c r="L226" s="85">
        <v>1895880</v>
      </c>
      <c r="M226" s="78">
        <v>255063</v>
      </c>
      <c r="N226" s="86">
        <v>2040504</v>
      </c>
      <c r="O226" s="78">
        <f t="shared" si="46"/>
        <v>5832264</v>
      </c>
      <c r="P226" s="78">
        <f t="shared" si="47"/>
        <v>1944088</v>
      </c>
      <c r="Q226" s="83">
        <f t="shared" si="48"/>
        <v>-0.71999999997206032</v>
      </c>
      <c r="R226" s="78">
        <f t="shared" si="49"/>
        <v>6026.0899999999965</v>
      </c>
      <c r="S226" s="78">
        <f t="shared" si="50"/>
        <v>6026.0899999999965</v>
      </c>
      <c r="T226" s="78">
        <f t="shared" si="51"/>
        <v>-12051.910000000003</v>
      </c>
      <c r="U226" s="78">
        <f t="shared" si="52"/>
        <v>0.26999999998952262</v>
      </c>
      <c r="V226" s="78">
        <f t="shared" si="53"/>
        <v>255063.27</v>
      </c>
    </row>
    <row r="227" spans="1:22" ht="87.75" customHeight="1" x14ac:dyDescent="0.25">
      <c r="A227" s="12">
        <v>198</v>
      </c>
      <c r="B227" s="4" t="s">
        <v>126</v>
      </c>
      <c r="C227" s="22" t="s">
        <v>127</v>
      </c>
      <c r="D227" s="12"/>
      <c r="E227" s="43">
        <v>1</v>
      </c>
      <c r="F227" s="43" t="s">
        <v>318</v>
      </c>
      <c r="G227" s="92">
        <v>1190000</v>
      </c>
      <c r="H227" s="20">
        <f>+G227*E227</f>
        <v>1190000</v>
      </c>
      <c r="I227" s="78">
        <v>1203647</v>
      </c>
      <c r="J227" s="84">
        <v>1203647</v>
      </c>
      <c r="K227" s="78">
        <v>1245692</v>
      </c>
      <c r="L227" s="85">
        <v>1245692</v>
      </c>
      <c r="M227" s="78">
        <v>1120661</v>
      </c>
      <c r="N227" s="86">
        <v>1120661</v>
      </c>
      <c r="O227" s="78">
        <f t="shared" si="46"/>
        <v>3570000</v>
      </c>
      <c r="P227" s="78">
        <f t="shared" si="47"/>
        <v>1190000</v>
      </c>
      <c r="Q227" s="83">
        <f t="shared" si="48"/>
        <v>0</v>
      </c>
      <c r="R227" s="78">
        <f t="shared" si="49"/>
        <v>-13647</v>
      </c>
      <c r="S227" s="78">
        <f t="shared" si="50"/>
        <v>-55692</v>
      </c>
      <c r="T227" s="78">
        <f t="shared" si="51"/>
        <v>69339</v>
      </c>
      <c r="U227" s="78">
        <f t="shared" si="52"/>
        <v>0</v>
      </c>
      <c r="V227" s="78">
        <f t="shared" si="53"/>
        <v>1120661</v>
      </c>
    </row>
    <row r="228" spans="1:22" ht="90" x14ac:dyDescent="0.25">
      <c r="A228" s="12">
        <v>199</v>
      </c>
      <c r="B228" s="4" t="s">
        <v>129</v>
      </c>
      <c r="C228" s="22" t="s">
        <v>319</v>
      </c>
      <c r="D228" s="12"/>
      <c r="E228" s="43">
        <v>7</v>
      </c>
      <c r="F228" s="43" t="s">
        <v>93</v>
      </c>
      <c r="G228" s="92">
        <v>23502.5</v>
      </c>
      <c r="H228" s="20">
        <f>+G228*E228</f>
        <v>164517.5</v>
      </c>
      <c r="I228" s="78">
        <v>20369</v>
      </c>
      <c r="J228" s="84">
        <f>+I228*E228</f>
        <v>142583</v>
      </c>
      <c r="K228" s="78">
        <v>20147</v>
      </c>
      <c r="L228" s="85">
        <f>+K228*E228</f>
        <v>141029</v>
      </c>
      <c r="M228" s="78">
        <v>29992</v>
      </c>
      <c r="N228" s="86">
        <f>+M228*E228</f>
        <v>209944</v>
      </c>
      <c r="O228" s="78">
        <f t="shared" si="46"/>
        <v>493556</v>
      </c>
      <c r="P228" s="78">
        <f t="shared" si="47"/>
        <v>164518.66666666666</v>
      </c>
      <c r="Q228" s="83">
        <f t="shared" si="48"/>
        <v>1.1666666666569654</v>
      </c>
      <c r="R228" s="78">
        <f t="shared" si="49"/>
        <v>3133.5</v>
      </c>
      <c r="S228" s="78">
        <f t="shared" si="50"/>
        <v>3355.5</v>
      </c>
      <c r="T228" s="78">
        <f t="shared" si="51"/>
        <v>-6489.5</v>
      </c>
      <c r="U228" s="78">
        <f t="shared" si="52"/>
        <v>-0.5</v>
      </c>
      <c r="V228" s="78">
        <f t="shared" si="53"/>
        <v>29991.5</v>
      </c>
    </row>
    <row r="229" spans="1:22" x14ac:dyDescent="0.25">
      <c r="A229" s="12">
        <v>200</v>
      </c>
      <c r="B229" s="4" t="s">
        <v>320</v>
      </c>
      <c r="C229" s="22" t="s">
        <v>321</v>
      </c>
      <c r="D229" s="12"/>
      <c r="E229" s="43">
        <v>1</v>
      </c>
      <c r="F229" s="43" t="s">
        <v>296</v>
      </c>
      <c r="G229" s="92">
        <v>1785000</v>
      </c>
      <c r="H229" s="20">
        <f t="shared" ref="H229:H237" si="54">+G229*E229</f>
        <v>1785000</v>
      </c>
      <c r="I229" s="78">
        <v>1589632</v>
      </c>
      <c r="J229" s="84">
        <v>1589632</v>
      </c>
      <c r="K229" s="78">
        <v>1874120</v>
      </c>
      <c r="L229" s="85">
        <v>1874120</v>
      </c>
      <c r="M229" s="78">
        <v>1891248</v>
      </c>
      <c r="N229" s="86">
        <v>1891248</v>
      </c>
      <c r="O229" s="78">
        <f t="shared" si="46"/>
        <v>5355000</v>
      </c>
      <c r="P229" s="78">
        <f t="shared" si="47"/>
        <v>1785000</v>
      </c>
      <c r="Q229" s="83">
        <f t="shared" si="48"/>
        <v>0</v>
      </c>
      <c r="R229" s="78">
        <f t="shared" si="49"/>
        <v>195368</v>
      </c>
      <c r="S229" s="78">
        <f t="shared" si="50"/>
        <v>-89120</v>
      </c>
      <c r="T229" s="78">
        <f t="shared" si="51"/>
        <v>-106248</v>
      </c>
      <c r="U229" s="78">
        <f t="shared" si="52"/>
        <v>0</v>
      </c>
      <c r="V229" s="78">
        <f t="shared" si="53"/>
        <v>1891248</v>
      </c>
    </row>
    <row r="230" spans="1:22" x14ac:dyDescent="0.25">
      <c r="A230" s="12">
        <v>201</v>
      </c>
      <c r="B230" s="4" t="s">
        <v>320</v>
      </c>
      <c r="C230" s="22" t="s">
        <v>322</v>
      </c>
      <c r="D230" s="12"/>
      <c r="E230" s="43">
        <v>1</v>
      </c>
      <c r="F230" s="43" t="s">
        <v>296</v>
      </c>
      <c r="G230" s="92">
        <v>2380000</v>
      </c>
      <c r="H230" s="20">
        <f t="shared" si="54"/>
        <v>2380000</v>
      </c>
      <c r="I230" s="78">
        <v>2563023</v>
      </c>
      <c r="J230" s="84">
        <v>2563023</v>
      </c>
      <c r="K230" s="78">
        <v>2036987</v>
      </c>
      <c r="L230" s="85">
        <v>2036987</v>
      </c>
      <c r="M230" s="78">
        <v>2539990</v>
      </c>
      <c r="N230" s="86">
        <v>2539990</v>
      </c>
      <c r="O230" s="78">
        <f t="shared" si="46"/>
        <v>7140000</v>
      </c>
      <c r="P230" s="78">
        <f t="shared" si="47"/>
        <v>2380000</v>
      </c>
      <c r="Q230" s="83">
        <f t="shared" si="48"/>
        <v>0</v>
      </c>
      <c r="R230" s="78">
        <f t="shared" si="49"/>
        <v>-183023</v>
      </c>
      <c r="S230" s="78">
        <f t="shared" si="50"/>
        <v>343013</v>
      </c>
      <c r="T230" s="78">
        <f t="shared" si="51"/>
        <v>-159990</v>
      </c>
      <c r="U230" s="78">
        <f t="shared" si="52"/>
        <v>0</v>
      </c>
      <c r="V230" s="78">
        <f t="shared" si="53"/>
        <v>2539990</v>
      </c>
    </row>
    <row r="231" spans="1:22" x14ac:dyDescent="0.25">
      <c r="A231" s="12">
        <v>202</v>
      </c>
      <c r="B231" s="4" t="s">
        <v>320</v>
      </c>
      <c r="C231" s="22" t="s">
        <v>323</v>
      </c>
      <c r="D231" s="12"/>
      <c r="E231" s="43">
        <v>1</v>
      </c>
      <c r="F231" s="43" t="s">
        <v>296</v>
      </c>
      <c r="G231" s="92">
        <v>2975000</v>
      </c>
      <c r="H231" s="20">
        <f t="shared" si="54"/>
        <v>2975000</v>
      </c>
      <c r="I231" s="78">
        <v>2986320</v>
      </c>
      <c r="J231" s="84">
        <v>2986320</v>
      </c>
      <c r="K231" s="78">
        <v>3001458</v>
      </c>
      <c r="L231" s="85">
        <v>3001458</v>
      </c>
      <c r="M231" s="78">
        <v>2937222</v>
      </c>
      <c r="N231" s="86">
        <v>2937222</v>
      </c>
      <c r="O231" s="78">
        <f t="shared" si="46"/>
        <v>8925000</v>
      </c>
      <c r="P231" s="78">
        <f t="shared" si="47"/>
        <v>2975000</v>
      </c>
      <c r="Q231" s="83">
        <f t="shared" si="48"/>
        <v>0</v>
      </c>
      <c r="R231" s="78">
        <f t="shared" si="49"/>
        <v>-11320</v>
      </c>
      <c r="S231" s="78">
        <f t="shared" si="50"/>
        <v>-26458</v>
      </c>
      <c r="T231" s="78">
        <f t="shared" si="51"/>
        <v>37778</v>
      </c>
      <c r="U231" s="78">
        <f t="shared" si="52"/>
        <v>0</v>
      </c>
      <c r="V231" s="78">
        <f t="shared" si="53"/>
        <v>2937222</v>
      </c>
    </row>
    <row r="232" spans="1:22" ht="30" x14ac:dyDescent="0.25">
      <c r="A232" s="12">
        <v>203</v>
      </c>
      <c r="B232" s="4" t="s">
        <v>324</v>
      </c>
      <c r="C232" s="22" t="s">
        <v>321</v>
      </c>
      <c r="D232" s="12"/>
      <c r="E232" s="43">
        <v>1</v>
      </c>
      <c r="F232" s="43" t="s">
        <v>296</v>
      </c>
      <c r="G232" s="92">
        <v>1785000</v>
      </c>
      <c r="H232" s="20">
        <f t="shared" si="54"/>
        <v>1785000</v>
      </c>
      <c r="I232" s="78">
        <v>1589632</v>
      </c>
      <c r="J232" s="84">
        <v>1589632</v>
      </c>
      <c r="K232" s="78">
        <v>1874120</v>
      </c>
      <c r="L232" s="85">
        <v>1874120</v>
      </c>
      <c r="M232" s="78">
        <v>1891248</v>
      </c>
      <c r="N232" s="86">
        <v>1891248</v>
      </c>
      <c r="O232" s="78">
        <f t="shared" si="46"/>
        <v>5355000</v>
      </c>
      <c r="P232" s="78">
        <f t="shared" si="47"/>
        <v>1785000</v>
      </c>
      <c r="Q232" s="83">
        <f t="shared" si="48"/>
        <v>0</v>
      </c>
      <c r="R232" s="78">
        <f t="shared" si="49"/>
        <v>195368</v>
      </c>
      <c r="S232" s="78">
        <f t="shared" si="50"/>
        <v>-89120</v>
      </c>
      <c r="T232" s="78">
        <f t="shared" si="51"/>
        <v>-106248</v>
      </c>
      <c r="U232" s="78">
        <f t="shared" si="52"/>
        <v>0</v>
      </c>
      <c r="V232" s="78">
        <f t="shared" si="53"/>
        <v>1891248</v>
      </c>
    </row>
    <row r="233" spans="1:22" ht="30" x14ac:dyDescent="0.25">
      <c r="A233" s="12">
        <v>204</v>
      </c>
      <c r="B233" s="4" t="str">
        <f>B232</f>
        <v xml:space="preserve">Banda musical genero diverso </v>
      </c>
      <c r="C233" s="22" t="s">
        <v>322</v>
      </c>
      <c r="D233" s="12"/>
      <c r="E233" s="43">
        <v>1</v>
      </c>
      <c r="F233" s="43" t="s">
        <v>296</v>
      </c>
      <c r="G233" s="92">
        <v>2380000</v>
      </c>
      <c r="H233" s="20">
        <f t="shared" si="54"/>
        <v>2380000</v>
      </c>
      <c r="I233" s="78">
        <v>2563023</v>
      </c>
      <c r="J233" s="84">
        <v>2563023</v>
      </c>
      <c r="K233" s="78">
        <v>2036987</v>
      </c>
      <c r="L233" s="85">
        <v>2036987</v>
      </c>
      <c r="M233" s="78">
        <v>2539990</v>
      </c>
      <c r="N233" s="86">
        <v>2539990</v>
      </c>
      <c r="O233" s="78">
        <f t="shared" si="46"/>
        <v>7140000</v>
      </c>
      <c r="P233" s="78">
        <f t="shared" si="47"/>
        <v>2380000</v>
      </c>
      <c r="Q233" s="83">
        <f t="shared" si="48"/>
        <v>0</v>
      </c>
      <c r="R233" s="78">
        <f t="shared" si="49"/>
        <v>-183023</v>
      </c>
      <c r="S233" s="78">
        <f t="shared" si="50"/>
        <v>343013</v>
      </c>
      <c r="T233" s="78">
        <f t="shared" si="51"/>
        <v>-159990</v>
      </c>
      <c r="U233" s="78">
        <f t="shared" si="52"/>
        <v>0</v>
      </c>
      <c r="V233" s="78">
        <f t="shared" si="53"/>
        <v>2539990</v>
      </c>
    </row>
    <row r="234" spans="1:22" ht="30" x14ac:dyDescent="0.25">
      <c r="A234" s="12">
        <v>205</v>
      </c>
      <c r="B234" s="4" t="str">
        <f>B233</f>
        <v xml:space="preserve">Banda musical genero diverso </v>
      </c>
      <c r="C234" s="22" t="s">
        <v>323</v>
      </c>
      <c r="D234" s="12"/>
      <c r="E234" s="43">
        <v>1</v>
      </c>
      <c r="F234" s="43" t="s">
        <v>296</v>
      </c>
      <c r="G234" s="92">
        <v>2975000</v>
      </c>
      <c r="H234" s="20">
        <f t="shared" si="54"/>
        <v>2975000</v>
      </c>
      <c r="I234" s="78">
        <v>3012589</v>
      </c>
      <c r="J234" s="84">
        <v>3012589</v>
      </c>
      <c r="K234" s="78">
        <v>2963214</v>
      </c>
      <c r="L234" s="85">
        <v>2963214</v>
      </c>
      <c r="M234" s="78">
        <v>2949197</v>
      </c>
      <c r="N234" s="86">
        <v>2949197</v>
      </c>
      <c r="O234" s="78">
        <f t="shared" si="46"/>
        <v>8925000</v>
      </c>
      <c r="P234" s="78">
        <f t="shared" si="47"/>
        <v>2975000</v>
      </c>
      <c r="Q234" s="83">
        <f t="shared" si="48"/>
        <v>0</v>
      </c>
      <c r="R234" s="78">
        <f t="shared" si="49"/>
        <v>-37589</v>
      </c>
      <c r="S234" s="78">
        <f t="shared" si="50"/>
        <v>11786</v>
      </c>
      <c r="T234" s="78">
        <f t="shared" si="51"/>
        <v>25803</v>
      </c>
      <c r="U234" s="78">
        <f t="shared" si="52"/>
        <v>0</v>
      </c>
      <c r="V234" s="78">
        <f t="shared" si="53"/>
        <v>2949197</v>
      </c>
    </row>
    <row r="235" spans="1:22" ht="30" x14ac:dyDescent="0.25">
      <c r="A235" s="12">
        <v>206</v>
      </c>
      <c r="B235" s="4" t="s">
        <v>325</v>
      </c>
      <c r="C235" s="22" t="s">
        <v>326</v>
      </c>
      <c r="D235" s="12"/>
      <c r="E235" s="43">
        <v>1</v>
      </c>
      <c r="F235" s="43" t="s">
        <v>296</v>
      </c>
      <c r="G235" s="92">
        <v>3570000</v>
      </c>
      <c r="H235" s="20">
        <f t="shared" si="54"/>
        <v>3570000</v>
      </c>
      <c r="I235" s="78">
        <v>3698563</v>
      </c>
      <c r="J235" s="84">
        <v>3698563</v>
      </c>
      <c r="K235" s="78">
        <v>3985632</v>
      </c>
      <c r="L235" s="85">
        <v>3985632</v>
      </c>
      <c r="M235" s="78">
        <v>3025805</v>
      </c>
      <c r="N235" s="86">
        <v>3025805</v>
      </c>
      <c r="O235" s="78">
        <f t="shared" si="46"/>
        <v>10710000</v>
      </c>
      <c r="P235" s="78">
        <f t="shared" si="47"/>
        <v>3570000</v>
      </c>
      <c r="Q235" s="83">
        <f t="shared" si="48"/>
        <v>0</v>
      </c>
      <c r="R235" s="78">
        <f t="shared" si="49"/>
        <v>-128563</v>
      </c>
      <c r="S235" s="78">
        <f t="shared" si="50"/>
        <v>-415632</v>
      </c>
      <c r="T235" s="78">
        <f t="shared" si="51"/>
        <v>544195</v>
      </c>
      <c r="U235" s="78">
        <f t="shared" si="52"/>
        <v>0</v>
      </c>
      <c r="V235" s="78">
        <f t="shared" si="53"/>
        <v>3025805</v>
      </c>
    </row>
    <row r="236" spans="1:22" ht="30" x14ac:dyDescent="0.25">
      <c r="A236" s="12">
        <v>207</v>
      </c>
      <c r="B236" s="4" t="s">
        <v>327</v>
      </c>
      <c r="C236" s="22" t="s">
        <v>328</v>
      </c>
      <c r="D236" s="12"/>
      <c r="E236" s="43">
        <v>1</v>
      </c>
      <c r="F236" s="43" t="s">
        <v>296</v>
      </c>
      <c r="G236" s="92">
        <v>4165000</v>
      </c>
      <c r="H236" s="20">
        <f t="shared" si="54"/>
        <v>4165000</v>
      </c>
      <c r="I236" s="78">
        <v>5236984</v>
      </c>
      <c r="J236" s="84">
        <v>5236984</v>
      </c>
      <c r="K236" s="78">
        <v>4012369</v>
      </c>
      <c r="L236" s="85">
        <v>4012369</v>
      </c>
      <c r="M236" s="78">
        <v>3245647</v>
      </c>
      <c r="N236" s="86">
        <v>3245647</v>
      </c>
      <c r="O236" s="78">
        <f t="shared" si="46"/>
        <v>12495000</v>
      </c>
      <c r="P236" s="78">
        <f t="shared" si="47"/>
        <v>4165000</v>
      </c>
      <c r="Q236" s="83">
        <f t="shared" si="48"/>
        <v>0</v>
      </c>
      <c r="R236" s="78">
        <f t="shared" si="49"/>
        <v>-1071984</v>
      </c>
      <c r="S236" s="78">
        <f t="shared" si="50"/>
        <v>152631</v>
      </c>
      <c r="T236" s="78">
        <f t="shared" si="51"/>
        <v>919353</v>
      </c>
      <c r="U236" s="78">
        <f t="shared" si="52"/>
        <v>0</v>
      </c>
      <c r="V236" s="78">
        <f t="shared" si="53"/>
        <v>3245647</v>
      </c>
    </row>
    <row r="237" spans="1:22" ht="39.75" customHeight="1" x14ac:dyDescent="0.25">
      <c r="A237" s="12">
        <v>208</v>
      </c>
      <c r="B237" s="4" t="s">
        <v>238</v>
      </c>
      <c r="C237" s="22" t="s">
        <v>329</v>
      </c>
      <c r="D237" s="12"/>
      <c r="E237" s="43">
        <v>1</v>
      </c>
      <c r="F237" s="43" t="s">
        <v>238</v>
      </c>
      <c r="G237" s="92">
        <v>2380000</v>
      </c>
      <c r="H237" s="20">
        <f t="shared" si="54"/>
        <v>2380000</v>
      </c>
      <c r="I237" s="78">
        <v>2563023</v>
      </c>
      <c r="J237" s="84">
        <v>2563023</v>
      </c>
      <c r="K237" s="78">
        <v>2036987</v>
      </c>
      <c r="L237" s="85">
        <v>2036987</v>
      </c>
      <c r="M237" s="78">
        <v>2539990</v>
      </c>
      <c r="N237" s="86">
        <v>2539990</v>
      </c>
      <c r="O237" s="78">
        <f t="shared" si="46"/>
        <v>7140000</v>
      </c>
      <c r="P237" s="78">
        <f t="shared" si="47"/>
        <v>2380000</v>
      </c>
      <c r="Q237" s="83">
        <f t="shared" si="48"/>
        <v>0</v>
      </c>
      <c r="R237" s="78">
        <f t="shared" si="49"/>
        <v>-183023</v>
      </c>
      <c r="S237" s="78">
        <f t="shared" si="50"/>
        <v>343013</v>
      </c>
      <c r="T237" s="78">
        <f t="shared" si="51"/>
        <v>-159990</v>
      </c>
      <c r="U237" s="78">
        <f t="shared" si="52"/>
        <v>0</v>
      </c>
      <c r="V237" s="78">
        <f t="shared" si="53"/>
        <v>2539990</v>
      </c>
    </row>
    <row r="238" spans="1:22" ht="30" x14ac:dyDescent="0.25">
      <c r="A238" s="12">
        <v>209</v>
      </c>
      <c r="B238" s="4" t="s">
        <v>331</v>
      </c>
      <c r="C238" s="22" t="s">
        <v>146</v>
      </c>
      <c r="D238" s="12"/>
      <c r="E238" s="43">
        <v>20</v>
      </c>
      <c r="F238" s="43" t="s">
        <v>332</v>
      </c>
      <c r="G238" s="92">
        <v>301212.79999999999</v>
      </c>
      <c r="H238" s="20">
        <f>+G238*E238</f>
        <v>6024256</v>
      </c>
      <c r="I238" s="78">
        <v>201236</v>
      </c>
      <c r="J238" s="84">
        <v>4024720</v>
      </c>
      <c r="K238" s="78">
        <v>325621</v>
      </c>
      <c r="L238" s="85">
        <v>6512420</v>
      </c>
      <c r="M238" s="78">
        <v>376781</v>
      </c>
      <c r="N238" s="86">
        <v>7535620</v>
      </c>
      <c r="O238" s="78">
        <f t="shared" si="46"/>
        <v>18072760</v>
      </c>
      <c r="P238" s="78">
        <f t="shared" si="47"/>
        <v>6024253.333333333</v>
      </c>
      <c r="Q238" s="83">
        <f t="shared" si="48"/>
        <v>-2.6666666669771075</v>
      </c>
      <c r="R238" s="78">
        <f t="shared" si="49"/>
        <v>99976.799999999988</v>
      </c>
      <c r="S238" s="78">
        <f t="shared" si="50"/>
        <v>-24408.200000000012</v>
      </c>
      <c r="T238" s="78">
        <f t="shared" si="51"/>
        <v>-75568.200000000012</v>
      </c>
      <c r="U238" s="78">
        <f t="shared" si="52"/>
        <v>0.3999999999650754</v>
      </c>
      <c r="V238" s="78">
        <f t="shared" si="53"/>
        <v>376781.39999999997</v>
      </c>
    </row>
    <row r="239" spans="1:22" x14ac:dyDescent="0.25">
      <c r="A239" s="135" t="s">
        <v>301</v>
      </c>
      <c r="B239" s="135"/>
      <c r="C239" s="135"/>
      <c r="D239" s="135"/>
      <c r="E239" s="135"/>
      <c r="F239" s="135"/>
      <c r="G239" s="95"/>
      <c r="H239" s="27">
        <f>SUM(H205:H238)</f>
        <v>84442761.75999999</v>
      </c>
      <c r="I239" s="27"/>
      <c r="J239" s="27">
        <f>SUM(J205:J238)</f>
        <v>83067840</v>
      </c>
      <c r="K239" s="27"/>
      <c r="L239" s="27">
        <f>SUM(L205:L238)</f>
        <v>84606756</v>
      </c>
      <c r="M239" s="27"/>
      <c r="N239" s="27">
        <f>SUM(N205:N238)</f>
        <v>85653622</v>
      </c>
      <c r="O239" s="27">
        <f t="shared" si="46"/>
        <v>253328218</v>
      </c>
      <c r="P239" s="27">
        <f t="shared" si="47"/>
        <v>84442739.333333328</v>
      </c>
      <c r="Q239" s="83">
        <f t="shared" si="48"/>
        <v>-22.426666662096977</v>
      </c>
      <c r="R239" s="78">
        <f t="shared" si="49"/>
        <v>0</v>
      </c>
      <c r="S239" s="78">
        <f t="shared" si="50"/>
        <v>0</v>
      </c>
      <c r="T239" s="78">
        <f t="shared" si="51"/>
        <v>0</v>
      </c>
      <c r="U239" s="78">
        <f t="shared" si="52"/>
        <v>0</v>
      </c>
      <c r="V239" s="78">
        <f t="shared" si="53"/>
        <v>0</v>
      </c>
    </row>
    <row r="240" spans="1:22" x14ac:dyDescent="0.25">
      <c r="A240" s="59"/>
      <c r="B240" s="138" t="s">
        <v>333</v>
      </c>
      <c r="C240" s="138"/>
      <c r="D240" s="138"/>
      <c r="E240" s="138"/>
      <c r="F240" s="138"/>
      <c r="G240" s="96"/>
      <c r="H240" s="60"/>
      <c r="J240" s="84">
        <f t="shared" ref="J240:J249" si="55">+I240*E240</f>
        <v>0</v>
      </c>
      <c r="L240" s="85">
        <f t="shared" ref="L240:L249" si="56">+K240*E240</f>
        <v>0</v>
      </c>
      <c r="N240" s="86">
        <f t="shared" ref="N240:N249" si="57">+M240*E240</f>
        <v>0</v>
      </c>
      <c r="O240" s="78">
        <f t="shared" si="46"/>
        <v>0</v>
      </c>
      <c r="P240" s="78">
        <f t="shared" si="47"/>
        <v>0</v>
      </c>
      <c r="Q240" s="83">
        <f t="shared" si="48"/>
        <v>0</v>
      </c>
      <c r="R240" s="78">
        <f t="shared" si="49"/>
        <v>0</v>
      </c>
      <c r="S240" s="78">
        <f t="shared" si="50"/>
        <v>0</v>
      </c>
      <c r="T240" s="78">
        <f t="shared" si="51"/>
        <v>0</v>
      </c>
      <c r="U240" s="78">
        <f t="shared" si="52"/>
        <v>0</v>
      </c>
      <c r="V240" s="78">
        <f t="shared" si="53"/>
        <v>0</v>
      </c>
    </row>
    <row r="241" spans="1:22" ht="45" x14ac:dyDescent="0.25">
      <c r="A241" s="12">
        <v>210</v>
      </c>
      <c r="B241" s="44" t="s">
        <v>242</v>
      </c>
      <c r="C241" s="4" t="s">
        <v>243</v>
      </c>
      <c r="D241" s="12"/>
      <c r="E241" s="43">
        <v>1</v>
      </c>
      <c r="F241" s="43" t="s">
        <v>28</v>
      </c>
      <c r="G241" s="92">
        <v>378023.73</v>
      </c>
      <c r="H241" s="20">
        <f t="shared" ref="H241:H265" si="58">+G241*E241</f>
        <v>378023.73</v>
      </c>
      <c r="I241" s="78">
        <v>352148</v>
      </c>
      <c r="J241" s="84">
        <v>352148</v>
      </c>
      <c r="K241" s="78">
        <v>396258</v>
      </c>
      <c r="L241" s="85">
        <v>396258</v>
      </c>
      <c r="M241" s="78">
        <v>385665</v>
      </c>
      <c r="N241" s="86">
        <v>385665</v>
      </c>
      <c r="O241" s="78">
        <f t="shared" si="46"/>
        <v>1134071</v>
      </c>
      <c r="P241" s="78">
        <f t="shared" si="47"/>
        <v>378023.66666666669</v>
      </c>
      <c r="Q241" s="83">
        <f t="shared" si="48"/>
        <v>-6.3333333295304328E-2</v>
      </c>
      <c r="R241" s="78">
        <f t="shared" si="49"/>
        <v>25875.729999999981</v>
      </c>
      <c r="S241" s="78">
        <f t="shared" si="50"/>
        <v>-18234.270000000019</v>
      </c>
      <c r="T241" s="78">
        <f t="shared" si="51"/>
        <v>-7641.2700000000186</v>
      </c>
      <c r="U241" s="78">
        <f t="shared" si="52"/>
        <v>0.18999999994412065</v>
      </c>
      <c r="V241" s="78">
        <f t="shared" si="53"/>
        <v>385665.18999999994</v>
      </c>
    </row>
    <row r="242" spans="1:22" ht="105" x14ac:dyDescent="0.25">
      <c r="A242" s="12">
        <v>211</v>
      </c>
      <c r="B242" s="44" t="s">
        <v>244</v>
      </c>
      <c r="C242" s="4" t="s">
        <v>62</v>
      </c>
      <c r="D242" s="12"/>
      <c r="E242" s="43">
        <v>2</v>
      </c>
      <c r="F242" s="43" t="s">
        <v>28</v>
      </c>
      <c r="G242" s="92">
        <v>2665588.1</v>
      </c>
      <c r="H242" s="20">
        <f t="shared" si="58"/>
        <v>5331176.2</v>
      </c>
      <c r="I242" s="78">
        <v>2853698</v>
      </c>
      <c r="J242" s="84">
        <f>+I242*E242</f>
        <v>5707396</v>
      </c>
      <c r="K242" s="78">
        <v>2874125</v>
      </c>
      <c r="L242" s="85">
        <f>+K242*E242</f>
        <v>5748250</v>
      </c>
      <c r="M242" s="78">
        <v>2268941</v>
      </c>
      <c r="N242" s="86">
        <f>+M242*E242</f>
        <v>4537882</v>
      </c>
      <c r="O242" s="78">
        <f t="shared" si="46"/>
        <v>15993528</v>
      </c>
      <c r="P242" s="78">
        <f t="shared" si="47"/>
        <v>5331176</v>
      </c>
      <c r="Q242" s="83">
        <f t="shared" si="48"/>
        <v>-0.20000000018626451</v>
      </c>
      <c r="R242" s="78">
        <f t="shared" si="49"/>
        <v>-188109.89999999991</v>
      </c>
      <c r="S242" s="78">
        <f t="shared" si="50"/>
        <v>-208536.89999999991</v>
      </c>
      <c r="T242" s="78">
        <f t="shared" si="51"/>
        <v>396647.10000000009</v>
      </c>
      <c r="U242" s="78">
        <f t="shared" si="52"/>
        <v>0.30000000027939677</v>
      </c>
      <c r="V242" s="78">
        <f t="shared" si="53"/>
        <v>2268941.3000000003</v>
      </c>
    </row>
    <row r="243" spans="1:22" ht="105" x14ac:dyDescent="0.25">
      <c r="A243" s="12">
        <v>212</v>
      </c>
      <c r="B243" s="44" t="s">
        <v>245</v>
      </c>
      <c r="C243" s="4" t="s">
        <v>62</v>
      </c>
      <c r="D243" s="12"/>
      <c r="E243" s="43">
        <v>1</v>
      </c>
      <c r="F243" s="43" t="s">
        <v>28</v>
      </c>
      <c r="G243" s="92">
        <v>2665588.1</v>
      </c>
      <c r="H243" s="20">
        <f t="shared" si="58"/>
        <v>2665588.1</v>
      </c>
      <c r="I243" s="78">
        <v>2853698</v>
      </c>
      <c r="J243" s="84">
        <v>2853698</v>
      </c>
      <c r="K243" s="78">
        <v>2874125</v>
      </c>
      <c r="L243" s="85">
        <v>2874125</v>
      </c>
      <c r="M243" s="78">
        <v>2268941</v>
      </c>
      <c r="N243" s="86">
        <v>2268941</v>
      </c>
      <c r="O243" s="78">
        <f t="shared" si="46"/>
        <v>7996764</v>
      </c>
      <c r="P243" s="78">
        <f t="shared" si="47"/>
        <v>2665588</v>
      </c>
      <c r="Q243" s="83">
        <f t="shared" si="48"/>
        <v>-0.10000000009313226</v>
      </c>
      <c r="R243" s="78">
        <f t="shared" si="49"/>
        <v>-188109.89999999991</v>
      </c>
      <c r="S243" s="78">
        <f t="shared" si="50"/>
        <v>-208536.89999999991</v>
      </c>
      <c r="T243" s="78">
        <f t="shared" si="51"/>
        <v>396647.10000000009</v>
      </c>
      <c r="U243" s="78">
        <f t="shared" si="52"/>
        <v>0.30000000027939677</v>
      </c>
      <c r="V243" s="78">
        <f t="shared" si="53"/>
        <v>2268941.3000000003</v>
      </c>
    </row>
    <row r="244" spans="1:22" ht="30" x14ac:dyDescent="0.25">
      <c r="A244" s="12">
        <v>213</v>
      </c>
      <c r="B244" s="44" t="s">
        <v>246</v>
      </c>
      <c r="C244" s="4" t="s">
        <v>159</v>
      </c>
      <c r="D244" s="12"/>
      <c r="E244" s="43">
        <v>1</v>
      </c>
      <c r="F244" s="43" t="s">
        <v>28</v>
      </c>
      <c r="G244" s="92">
        <v>378023.73</v>
      </c>
      <c r="H244" s="20">
        <f t="shared" si="58"/>
        <v>378023.73</v>
      </c>
      <c r="I244" s="78">
        <v>352148</v>
      </c>
      <c r="J244" s="84">
        <v>352148</v>
      </c>
      <c r="K244" s="78">
        <v>396258</v>
      </c>
      <c r="L244" s="85">
        <v>396258</v>
      </c>
      <c r="M244" s="78">
        <v>385665</v>
      </c>
      <c r="N244" s="86">
        <v>385665</v>
      </c>
      <c r="O244" s="78">
        <f t="shared" si="46"/>
        <v>1134071</v>
      </c>
      <c r="P244" s="78">
        <f t="shared" si="47"/>
        <v>378023.66666666669</v>
      </c>
      <c r="Q244" s="83">
        <f t="shared" si="48"/>
        <v>-6.3333333295304328E-2</v>
      </c>
      <c r="R244" s="78">
        <f t="shared" si="49"/>
        <v>25875.729999999981</v>
      </c>
      <c r="S244" s="78">
        <f t="shared" si="50"/>
        <v>-18234.270000000019</v>
      </c>
      <c r="T244" s="78">
        <f t="shared" si="51"/>
        <v>-7641.2700000000186</v>
      </c>
      <c r="U244" s="78">
        <f t="shared" si="52"/>
        <v>0.18999999994412065</v>
      </c>
      <c r="V244" s="78">
        <f t="shared" si="53"/>
        <v>385665.18999999994</v>
      </c>
    </row>
    <row r="245" spans="1:22" ht="60" x14ac:dyDescent="0.25">
      <c r="A245" s="12">
        <v>214</v>
      </c>
      <c r="B245" s="44" t="s">
        <v>247</v>
      </c>
      <c r="C245" s="4" t="s">
        <v>248</v>
      </c>
      <c r="D245" s="12"/>
      <c r="E245" s="43">
        <v>1</v>
      </c>
      <c r="F245" s="43" t="s">
        <v>28</v>
      </c>
      <c r="G245" s="92">
        <v>1587737.27</v>
      </c>
      <c r="H245" s="20">
        <f t="shared" si="58"/>
        <v>1587737.27</v>
      </c>
      <c r="I245" s="78">
        <v>1689323</v>
      </c>
      <c r="J245" s="84">
        <v>1689323</v>
      </c>
      <c r="K245" s="78">
        <v>1524123</v>
      </c>
      <c r="L245" s="85">
        <v>1524123</v>
      </c>
      <c r="M245" s="78">
        <v>1549766</v>
      </c>
      <c r="N245" s="86">
        <v>1549766</v>
      </c>
      <c r="O245" s="78">
        <f t="shared" si="46"/>
        <v>4763212</v>
      </c>
      <c r="P245" s="78">
        <f t="shared" si="47"/>
        <v>1587737.3333333333</v>
      </c>
      <c r="Q245" s="83">
        <f t="shared" si="48"/>
        <v>6.3333333237096667E-2</v>
      </c>
      <c r="R245" s="78">
        <f t="shared" si="49"/>
        <v>-101585.72999999998</v>
      </c>
      <c r="S245" s="78">
        <f t="shared" si="50"/>
        <v>63614.270000000019</v>
      </c>
      <c r="T245" s="78">
        <f t="shared" si="51"/>
        <v>37971.270000000019</v>
      </c>
      <c r="U245" s="78">
        <f t="shared" si="52"/>
        <v>-0.18999999994412065</v>
      </c>
      <c r="V245" s="78">
        <f t="shared" si="53"/>
        <v>1549765.81</v>
      </c>
    </row>
    <row r="246" spans="1:22" ht="45" x14ac:dyDescent="0.25">
      <c r="A246" s="12">
        <v>215</v>
      </c>
      <c r="B246" s="44" t="s">
        <v>249</v>
      </c>
      <c r="C246" s="4" t="s">
        <v>250</v>
      </c>
      <c r="D246" s="12"/>
      <c r="E246" s="43">
        <v>2</v>
      </c>
      <c r="F246" s="43" t="s">
        <v>28</v>
      </c>
      <c r="G246" s="92">
        <v>573791.82000000007</v>
      </c>
      <c r="H246" s="20">
        <f t="shared" si="58"/>
        <v>1147583.6400000001</v>
      </c>
      <c r="I246" s="78">
        <v>523698</v>
      </c>
      <c r="J246" s="84">
        <v>1047396</v>
      </c>
      <c r="K246" s="78">
        <v>589632</v>
      </c>
      <c r="L246" s="85">
        <v>1179264</v>
      </c>
      <c r="M246" s="78">
        <v>608045</v>
      </c>
      <c r="N246" s="86">
        <v>1216090</v>
      </c>
      <c r="O246" s="78">
        <f t="shared" si="46"/>
        <v>3442750</v>
      </c>
      <c r="P246" s="78">
        <f t="shared" si="47"/>
        <v>1147583.3333333333</v>
      </c>
      <c r="Q246" s="83">
        <f t="shared" si="48"/>
        <v>-0.30666666687466204</v>
      </c>
      <c r="R246" s="78">
        <f t="shared" si="49"/>
        <v>50093.820000000065</v>
      </c>
      <c r="S246" s="78">
        <f t="shared" si="50"/>
        <v>-15840.179999999935</v>
      </c>
      <c r="T246" s="78">
        <f t="shared" si="51"/>
        <v>-34253.179999999935</v>
      </c>
      <c r="U246" s="78">
        <f t="shared" si="52"/>
        <v>0.46000000019557774</v>
      </c>
      <c r="V246" s="78">
        <f t="shared" si="53"/>
        <v>608045.4600000002</v>
      </c>
    </row>
    <row r="247" spans="1:22" ht="60" x14ac:dyDescent="0.25">
      <c r="A247" s="12">
        <v>216</v>
      </c>
      <c r="B247" s="44" t="s">
        <v>251</v>
      </c>
      <c r="C247" s="4" t="s">
        <v>252</v>
      </c>
      <c r="D247" s="12"/>
      <c r="E247" s="43">
        <v>1</v>
      </c>
      <c r="F247" s="43" t="s">
        <v>28</v>
      </c>
      <c r="G247" s="92">
        <v>10111180.1</v>
      </c>
      <c r="H247" s="20">
        <f t="shared" si="58"/>
        <v>10111180.1</v>
      </c>
      <c r="I247" s="78">
        <v>10236985</v>
      </c>
      <c r="J247" s="84">
        <v>10236985</v>
      </c>
      <c r="K247" s="78">
        <v>9632563</v>
      </c>
      <c r="L247" s="85">
        <v>9632563</v>
      </c>
      <c r="M247" s="78">
        <v>10463992</v>
      </c>
      <c r="N247" s="86">
        <v>10463992</v>
      </c>
      <c r="O247" s="78">
        <f t="shared" si="46"/>
        <v>30333540</v>
      </c>
      <c r="P247" s="78">
        <f t="shared" si="47"/>
        <v>10111180</v>
      </c>
      <c r="Q247" s="83">
        <f t="shared" si="48"/>
        <v>-9.999999962747097E-2</v>
      </c>
      <c r="R247" s="78">
        <f t="shared" si="49"/>
        <v>-125804.90000000037</v>
      </c>
      <c r="S247" s="78">
        <f t="shared" si="50"/>
        <v>478617.09999999963</v>
      </c>
      <c r="T247" s="78">
        <f t="shared" si="51"/>
        <v>-352811.90000000037</v>
      </c>
      <c r="U247" s="78">
        <f t="shared" si="52"/>
        <v>0.29999999888241291</v>
      </c>
      <c r="V247" s="78">
        <f t="shared" si="53"/>
        <v>10463992.299999999</v>
      </c>
    </row>
    <row r="248" spans="1:22" ht="75" x14ac:dyDescent="0.25">
      <c r="A248" s="12">
        <v>217</v>
      </c>
      <c r="B248" s="21" t="s">
        <v>253</v>
      </c>
      <c r="C248" s="9" t="s">
        <v>254</v>
      </c>
      <c r="D248" s="12"/>
      <c r="E248" s="42">
        <v>1</v>
      </c>
      <c r="F248" s="42" t="s">
        <v>28</v>
      </c>
      <c r="G248" s="92">
        <v>2403788.1</v>
      </c>
      <c r="H248" s="64">
        <f t="shared" si="58"/>
        <v>2403788.1</v>
      </c>
      <c r="I248" s="78">
        <v>2569852</v>
      </c>
      <c r="J248" s="84">
        <v>2569852</v>
      </c>
      <c r="K248" s="78">
        <v>2103656</v>
      </c>
      <c r="L248" s="85">
        <v>2103656</v>
      </c>
      <c r="M248" s="78">
        <v>2537856</v>
      </c>
      <c r="N248" s="86">
        <v>2537856</v>
      </c>
      <c r="O248" s="78">
        <f t="shared" si="46"/>
        <v>7211364</v>
      </c>
      <c r="P248" s="78">
        <f t="shared" si="47"/>
        <v>2403788</v>
      </c>
      <c r="Q248" s="83">
        <f t="shared" si="48"/>
        <v>-0.10000000009313226</v>
      </c>
      <c r="R248" s="78">
        <f t="shared" si="49"/>
        <v>-166063.89999999991</v>
      </c>
      <c r="S248" s="78">
        <f t="shared" si="50"/>
        <v>300132.10000000009</v>
      </c>
      <c r="T248" s="78">
        <f t="shared" si="51"/>
        <v>-134067.89999999991</v>
      </c>
      <c r="U248" s="78">
        <f t="shared" si="52"/>
        <v>0.30000000027939677</v>
      </c>
      <c r="V248" s="78">
        <f t="shared" si="53"/>
        <v>2537856.3000000003</v>
      </c>
    </row>
    <row r="249" spans="1:22" ht="60" x14ac:dyDescent="0.25">
      <c r="A249" s="12">
        <v>218</v>
      </c>
      <c r="B249" s="43" t="s">
        <v>255</v>
      </c>
      <c r="C249" s="4" t="s">
        <v>256</v>
      </c>
      <c r="D249" s="12"/>
      <c r="E249" s="43">
        <v>1</v>
      </c>
      <c r="F249" s="43" t="s">
        <v>28</v>
      </c>
      <c r="G249" s="92">
        <v>5950000</v>
      </c>
      <c r="H249" s="20">
        <f t="shared" si="58"/>
        <v>5950000</v>
      </c>
      <c r="I249" s="80">
        <v>5963214</v>
      </c>
      <c r="J249" s="84">
        <f t="shared" si="55"/>
        <v>5963214</v>
      </c>
      <c r="K249" s="80">
        <v>4985236</v>
      </c>
      <c r="L249" s="85">
        <f t="shared" si="56"/>
        <v>4985236</v>
      </c>
      <c r="M249" s="80">
        <v>6901550</v>
      </c>
      <c r="N249" s="86">
        <f t="shared" si="57"/>
        <v>6901550</v>
      </c>
      <c r="O249" s="78">
        <f t="shared" si="46"/>
        <v>17850000</v>
      </c>
      <c r="P249" s="78">
        <f t="shared" si="47"/>
        <v>5950000</v>
      </c>
      <c r="Q249" s="83">
        <f t="shared" si="48"/>
        <v>0</v>
      </c>
      <c r="R249" s="78">
        <f t="shared" si="49"/>
        <v>-13214</v>
      </c>
      <c r="S249" s="78">
        <f t="shared" si="50"/>
        <v>964764</v>
      </c>
      <c r="T249" s="78">
        <f t="shared" si="51"/>
        <v>-951550</v>
      </c>
      <c r="U249" s="78">
        <f t="shared" si="52"/>
        <v>0</v>
      </c>
      <c r="V249" s="78">
        <f t="shared" si="53"/>
        <v>6901550</v>
      </c>
    </row>
    <row r="250" spans="1:22" ht="409.5" x14ac:dyDescent="0.25">
      <c r="A250" s="12">
        <v>219</v>
      </c>
      <c r="B250" s="43" t="s">
        <v>257</v>
      </c>
      <c r="C250" s="22" t="s">
        <v>258</v>
      </c>
      <c r="D250" s="12"/>
      <c r="E250" s="43">
        <v>1</v>
      </c>
      <c r="F250" s="43" t="s">
        <v>28</v>
      </c>
      <c r="G250" s="92">
        <v>10710000</v>
      </c>
      <c r="H250" s="20">
        <f t="shared" si="58"/>
        <v>10710000</v>
      </c>
      <c r="I250" s="78">
        <v>10236985</v>
      </c>
      <c r="J250" s="84">
        <v>10236985</v>
      </c>
      <c r="K250" s="78">
        <v>10123654</v>
      </c>
      <c r="L250" s="85">
        <v>10123654</v>
      </c>
      <c r="M250" s="78">
        <v>11769361</v>
      </c>
      <c r="N250" s="86">
        <v>11769361</v>
      </c>
      <c r="O250" s="78">
        <f t="shared" si="46"/>
        <v>32130000</v>
      </c>
      <c r="P250" s="78">
        <f t="shared" si="47"/>
        <v>10710000</v>
      </c>
      <c r="Q250" s="83">
        <f t="shared" si="48"/>
        <v>0</v>
      </c>
      <c r="R250" s="78">
        <f t="shared" si="49"/>
        <v>473015</v>
      </c>
      <c r="S250" s="78">
        <f t="shared" si="50"/>
        <v>586346</v>
      </c>
      <c r="T250" s="78">
        <f t="shared" si="51"/>
        <v>-1059361</v>
      </c>
      <c r="U250" s="78">
        <f t="shared" si="52"/>
        <v>0</v>
      </c>
      <c r="V250" s="78">
        <f t="shared" si="53"/>
        <v>11769361</v>
      </c>
    </row>
    <row r="251" spans="1:22" ht="225" x14ac:dyDescent="0.25">
      <c r="A251" s="12">
        <v>220</v>
      </c>
      <c r="B251" s="44" t="s">
        <v>259</v>
      </c>
      <c r="C251" s="4" t="s">
        <v>260</v>
      </c>
      <c r="D251" s="12"/>
      <c r="E251" s="43">
        <v>1</v>
      </c>
      <c r="F251" s="43" t="s">
        <v>28</v>
      </c>
      <c r="G251" s="92">
        <v>12495000</v>
      </c>
      <c r="H251" s="20">
        <f t="shared" si="58"/>
        <v>12495000</v>
      </c>
      <c r="I251" s="78">
        <v>12365203</v>
      </c>
      <c r="J251" s="84">
        <v>12365203</v>
      </c>
      <c r="K251" s="78">
        <v>11203698</v>
      </c>
      <c r="L251" s="85">
        <v>11203698</v>
      </c>
      <c r="M251" s="78">
        <v>13916099</v>
      </c>
      <c r="N251" s="86">
        <v>13916099</v>
      </c>
      <c r="O251" s="78">
        <f t="shared" si="46"/>
        <v>37485000</v>
      </c>
      <c r="P251" s="78">
        <f t="shared" si="47"/>
        <v>12495000</v>
      </c>
      <c r="Q251" s="83">
        <f t="shared" si="48"/>
        <v>0</v>
      </c>
      <c r="R251" s="78">
        <f t="shared" si="49"/>
        <v>129797</v>
      </c>
      <c r="S251" s="78">
        <f t="shared" si="50"/>
        <v>1291302</v>
      </c>
      <c r="T251" s="78">
        <f t="shared" si="51"/>
        <v>-1421099</v>
      </c>
      <c r="U251" s="78">
        <f t="shared" si="52"/>
        <v>0</v>
      </c>
      <c r="V251" s="78">
        <f t="shared" si="53"/>
        <v>13916099</v>
      </c>
    </row>
    <row r="252" spans="1:22" ht="240" x14ac:dyDescent="0.25">
      <c r="A252" s="12">
        <v>221</v>
      </c>
      <c r="B252" s="44" t="s">
        <v>261</v>
      </c>
      <c r="C252" s="4" t="s">
        <v>262</v>
      </c>
      <c r="D252" s="12"/>
      <c r="E252" s="43">
        <v>1</v>
      </c>
      <c r="F252" s="43" t="s">
        <v>28</v>
      </c>
      <c r="G252" s="92">
        <v>5049460.3600000003</v>
      </c>
      <c r="H252" s="20">
        <f t="shared" si="58"/>
        <v>5049460.3600000003</v>
      </c>
      <c r="I252" s="78">
        <v>5203698</v>
      </c>
      <c r="J252" s="84">
        <v>5203698</v>
      </c>
      <c r="K252" s="78">
        <v>4996323</v>
      </c>
      <c r="L252" s="85">
        <v>4996323</v>
      </c>
      <c r="M252" s="78">
        <v>4948360</v>
      </c>
      <c r="N252" s="86">
        <v>4948360</v>
      </c>
      <c r="O252" s="78">
        <f t="shared" si="46"/>
        <v>15148381</v>
      </c>
      <c r="P252" s="78">
        <f t="shared" si="47"/>
        <v>5049460.333333333</v>
      </c>
      <c r="Q252" s="83">
        <f t="shared" si="48"/>
        <v>-2.6666667312383652E-2</v>
      </c>
      <c r="R252" s="78">
        <f t="shared" si="49"/>
        <v>-154237.63999999966</v>
      </c>
      <c r="S252" s="78">
        <f t="shared" si="50"/>
        <v>53137.360000000335</v>
      </c>
      <c r="T252" s="78">
        <f t="shared" si="51"/>
        <v>101100.36000000034</v>
      </c>
      <c r="U252" s="78">
        <f t="shared" si="52"/>
        <v>8.0000001005828381E-2</v>
      </c>
      <c r="V252" s="78">
        <f t="shared" si="53"/>
        <v>4948360.080000001</v>
      </c>
    </row>
    <row r="253" spans="1:22" ht="90" x14ac:dyDescent="0.25">
      <c r="A253" s="12">
        <v>222</v>
      </c>
      <c r="B253" s="44" t="s">
        <v>263</v>
      </c>
      <c r="C253" s="22" t="s">
        <v>264</v>
      </c>
      <c r="D253" s="12"/>
      <c r="E253" s="43">
        <v>1</v>
      </c>
      <c r="F253" s="43" t="s">
        <v>28</v>
      </c>
      <c r="G253" s="92">
        <v>8394628.9000000004</v>
      </c>
      <c r="H253" s="20">
        <f t="shared" si="58"/>
        <v>8394628.9000000004</v>
      </c>
      <c r="I253" s="78">
        <v>8741014</v>
      </c>
      <c r="J253" s="84">
        <v>8741014</v>
      </c>
      <c r="K253" s="78">
        <v>9852301</v>
      </c>
      <c r="L253" s="85">
        <v>9852301</v>
      </c>
      <c r="M253" s="78">
        <v>6590572</v>
      </c>
      <c r="N253" s="86">
        <v>6590572</v>
      </c>
      <c r="O253" s="78">
        <f t="shared" si="46"/>
        <v>25183887</v>
      </c>
      <c r="P253" s="78">
        <f t="shared" si="47"/>
        <v>8394629</v>
      </c>
      <c r="Q253" s="83">
        <f t="shared" si="48"/>
        <v>9.999999962747097E-2</v>
      </c>
      <c r="R253" s="78">
        <f t="shared" si="49"/>
        <v>-346385.09999999963</v>
      </c>
      <c r="S253" s="78">
        <f t="shared" si="50"/>
        <v>-1457672.0999999996</v>
      </c>
      <c r="T253" s="78">
        <f t="shared" si="51"/>
        <v>1804056.9000000004</v>
      </c>
      <c r="U253" s="78">
        <f t="shared" si="52"/>
        <v>-0.29999999888241291</v>
      </c>
      <c r="V253" s="78">
        <f t="shared" si="53"/>
        <v>6590571.7000000011</v>
      </c>
    </row>
    <row r="254" spans="1:22" ht="60" x14ac:dyDescent="0.25">
      <c r="A254" s="12">
        <v>223</v>
      </c>
      <c r="B254" s="44" t="s">
        <v>265</v>
      </c>
      <c r="C254" s="22" t="s">
        <v>266</v>
      </c>
      <c r="D254" s="12"/>
      <c r="E254" s="43">
        <v>1</v>
      </c>
      <c r="F254" s="43" t="s">
        <v>33</v>
      </c>
      <c r="G254" s="92">
        <v>2198584.5</v>
      </c>
      <c r="H254" s="20">
        <f t="shared" si="58"/>
        <v>2198584.5</v>
      </c>
      <c r="I254" s="78">
        <v>2036985</v>
      </c>
      <c r="J254" s="84">
        <v>2036985</v>
      </c>
      <c r="K254" s="78">
        <v>2130258</v>
      </c>
      <c r="L254" s="85">
        <v>2130258</v>
      </c>
      <c r="M254" s="78">
        <v>2428511</v>
      </c>
      <c r="N254" s="86">
        <v>2428511</v>
      </c>
      <c r="O254" s="78">
        <f t="shared" si="46"/>
        <v>6595754</v>
      </c>
      <c r="P254" s="78">
        <f t="shared" si="47"/>
        <v>2198584.6666666665</v>
      </c>
      <c r="Q254" s="83">
        <f t="shared" si="48"/>
        <v>0.16666666651144624</v>
      </c>
      <c r="R254" s="78">
        <f t="shared" si="49"/>
        <v>161599.5</v>
      </c>
      <c r="S254" s="78">
        <f t="shared" si="50"/>
        <v>68326.5</v>
      </c>
      <c r="T254" s="78">
        <f t="shared" si="51"/>
        <v>-229926.5</v>
      </c>
      <c r="U254" s="78">
        <f t="shared" si="52"/>
        <v>-0.5</v>
      </c>
      <c r="V254" s="78">
        <f t="shared" si="53"/>
        <v>2428510.5</v>
      </c>
    </row>
    <row r="255" spans="1:22" ht="75" x14ac:dyDescent="0.25">
      <c r="A255" s="12">
        <v>224</v>
      </c>
      <c r="B255" s="4" t="s">
        <v>267</v>
      </c>
      <c r="C255" s="22" t="s">
        <v>268</v>
      </c>
      <c r="D255" s="12"/>
      <c r="E255" s="43">
        <v>8</v>
      </c>
      <c r="F255" s="43" t="s">
        <v>93</v>
      </c>
      <c r="G255" s="92">
        <v>337519.7</v>
      </c>
      <c r="H255" s="20">
        <f t="shared" si="58"/>
        <v>2700157.6</v>
      </c>
      <c r="I255" s="78">
        <v>321458</v>
      </c>
      <c r="J255" s="84">
        <v>2571664</v>
      </c>
      <c r="K255" s="78">
        <v>332014</v>
      </c>
      <c r="L255" s="85">
        <v>2656112</v>
      </c>
      <c r="M255" s="78">
        <v>359087</v>
      </c>
      <c r="N255" s="86">
        <v>2872696</v>
      </c>
      <c r="O255" s="78">
        <f t="shared" si="46"/>
        <v>8100472</v>
      </c>
      <c r="P255" s="78">
        <f t="shared" si="47"/>
        <v>2700157.3333333335</v>
      </c>
      <c r="Q255" s="83">
        <f t="shared" si="48"/>
        <v>-0.2666666666045785</v>
      </c>
      <c r="R255" s="78">
        <f t="shared" si="49"/>
        <v>16061.700000000012</v>
      </c>
      <c r="S255" s="78">
        <f t="shared" si="50"/>
        <v>5505.7000000000116</v>
      </c>
      <c r="T255" s="78">
        <f t="shared" si="51"/>
        <v>-21567.299999999988</v>
      </c>
      <c r="U255" s="78">
        <f t="shared" si="52"/>
        <v>0.1000000000349246</v>
      </c>
      <c r="V255" s="78">
        <f t="shared" si="53"/>
        <v>359087.10000000003</v>
      </c>
    </row>
    <row r="256" spans="1:22" ht="45" x14ac:dyDescent="0.25">
      <c r="A256" s="12">
        <v>225</v>
      </c>
      <c r="B256" s="4" t="s">
        <v>269</v>
      </c>
      <c r="C256" s="22" t="s">
        <v>88</v>
      </c>
      <c r="D256" s="12"/>
      <c r="E256" s="69">
        <v>150</v>
      </c>
      <c r="F256" s="43" t="s">
        <v>93</v>
      </c>
      <c r="G256" s="92">
        <v>25030.46</v>
      </c>
      <c r="H256" s="20">
        <f t="shared" si="58"/>
        <v>3754569</v>
      </c>
      <c r="I256" s="78">
        <v>20147</v>
      </c>
      <c r="J256" s="84">
        <v>3022050</v>
      </c>
      <c r="K256" s="78">
        <v>25632</v>
      </c>
      <c r="L256" s="85">
        <v>3844800</v>
      </c>
      <c r="M256" s="78">
        <v>29312</v>
      </c>
      <c r="N256" s="86">
        <v>4396800</v>
      </c>
      <c r="O256" s="78">
        <f t="shared" si="46"/>
        <v>11263650</v>
      </c>
      <c r="P256" s="78">
        <f t="shared" si="47"/>
        <v>3754550</v>
      </c>
      <c r="Q256" s="83">
        <f t="shared" si="48"/>
        <v>-19</v>
      </c>
      <c r="R256" s="78">
        <f t="shared" si="49"/>
        <v>4883.4599999999991</v>
      </c>
      <c r="S256" s="78">
        <f t="shared" si="50"/>
        <v>-601.54000000000087</v>
      </c>
      <c r="T256" s="78">
        <f t="shared" si="51"/>
        <v>-4281.5400000000009</v>
      </c>
      <c r="U256" s="78">
        <f t="shared" si="52"/>
        <v>0.37999999999738066</v>
      </c>
      <c r="V256" s="78">
        <f t="shared" si="53"/>
        <v>29312.379999999997</v>
      </c>
    </row>
    <row r="257" spans="1:22" ht="45" x14ac:dyDescent="0.25">
      <c r="A257" s="12">
        <v>226</v>
      </c>
      <c r="B257" s="4" t="s">
        <v>270</v>
      </c>
      <c r="C257" s="4" t="s">
        <v>271</v>
      </c>
      <c r="D257" s="12"/>
      <c r="E257" s="43">
        <v>100</v>
      </c>
      <c r="F257" s="43" t="s">
        <v>93</v>
      </c>
      <c r="G257" s="92">
        <v>14410.9</v>
      </c>
      <c r="H257" s="20">
        <f t="shared" si="58"/>
        <v>1441090</v>
      </c>
      <c r="I257" s="78">
        <v>14520</v>
      </c>
      <c r="J257" s="84">
        <v>1452000</v>
      </c>
      <c r="K257" s="78">
        <v>14503</v>
      </c>
      <c r="L257" s="85">
        <v>1450300</v>
      </c>
      <c r="M257" s="78">
        <v>14210</v>
      </c>
      <c r="N257" s="86">
        <v>1421000</v>
      </c>
      <c r="O257" s="78">
        <f t="shared" si="46"/>
        <v>4323300</v>
      </c>
      <c r="P257" s="78">
        <f t="shared" si="47"/>
        <v>1441100</v>
      </c>
      <c r="Q257" s="83">
        <f t="shared" si="48"/>
        <v>10</v>
      </c>
      <c r="R257" s="78">
        <f t="shared" si="49"/>
        <v>-109.10000000000036</v>
      </c>
      <c r="S257" s="78">
        <f t="shared" si="50"/>
        <v>-92.100000000000364</v>
      </c>
      <c r="T257" s="78">
        <f t="shared" si="51"/>
        <v>200.89999999999964</v>
      </c>
      <c r="U257" s="78">
        <f t="shared" si="52"/>
        <v>-0.30000000000109139</v>
      </c>
      <c r="V257" s="78">
        <f t="shared" si="53"/>
        <v>14209.699999999999</v>
      </c>
    </row>
    <row r="258" spans="1:22" ht="75" x14ac:dyDescent="0.25">
      <c r="A258" s="12">
        <v>227</v>
      </c>
      <c r="B258" s="4" t="s">
        <v>272</v>
      </c>
      <c r="C258" s="22" t="s">
        <v>92</v>
      </c>
      <c r="D258" s="12"/>
      <c r="E258" s="43">
        <v>1000</v>
      </c>
      <c r="F258" s="43" t="s">
        <v>93</v>
      </c>
      <c r="G258" s="92">
        <v>2927.4</v>
      </c>
      <c r="H258" s="20">
        <f t="shared" si="58"/>
        <v>2927400</v>
      </c>
      <c r="I258" s="78">
        <v>2856</v>
      </c>
      <c r="J258" s="84">
        <v>2856000</v>
      </c>
      <c r="K258" s="78">
        <v>1023</v>
      </c>
      <c r="L258" s="85">
        <v>1023000</v>
      </c>
      <c r="M258" s="78">
        <v>4903</v>
      </c>
      <c r="N258" s="86">
        <v>4903000</v>
      </c>
      <c r="O258" s="78">
        <f t="shared" si="46"/>
        <v>8782000</v>
      </c>
      <c r="P258" s="78">
        <f t="shared" si="47"/>
        <v>2927333.3333333335</v>
      </c>
      <c r="Q258" s="83">
        <f t="shared" si="48"/>
        <v>-66.666666666511446</v>
      </c>
      <c r="R258" s="78">
        <f t="shared" si="49"/>
        <v>71.400000000000091</v>
      </c>
      <c r="S258" s="78">
        <f t="shared" si="50"/>
        <v>1904.4</v>
      </c>
      <c r="T258" s="78">
        <f t="shared" si="51"/>
        <v>-1975.6</v>
      </c>
      <c r="U258" s="78">
        <f t="shared" si="52"/>
        <v>0.20000000000027285</v>
      </c>
      <c r="V258" s="78">
        <f t="shared" si="53"/>
        <v>4903.2000000000007</v>
      </c>
    </row>
    <row r="259" spans="1:22" x14ac:dyDescent="0.25">
      <c r="A259" s="12">
        <v>228</v>
      </c>
      <c r="B259" s="4" t="s">
        <v>196</v>
      </c>
      <c r="C259" s="4" t="s">
        <v>197</v>
      </c>
      <c r="D259" s="12"/>
      <c r="E259" s="43">
        <v>200</v>
      </c>
      <c r="F259" s="43" t="s">
        <v>93</v>
      </c>
      <c r="G259" s="92">
        <v>2927.4</v>
      </c>
      <c r="H259" s="20">
        <f t="shared" si="58"/>
        <v>585480</v>
      </c>
      <c r="I259" s="78">
        <v>2856</v>
      </c>
      <c r="J259" s="84">
        <v>571200</v>
      </c>
      <c r="K259" s="78">
        <v>1023</v>
      </c>
      <c r="L259" s="85">
        <v>204600</v>
      </c>
      <c r="M259" s="78">
        <v>4903</v>
      </c>
      <c r="N259" s="86">
        <v>980600</v>
      </c>
      <c r="O259" s="78">
        <f t="shared" si="46"/>
        <v>1756400</v>
      </c>
      <c r="P259" s="78">
        <f t="shared" si="47"/>
        <v>585466.66666666663</v>
      </c>
      <c r="Q259" s="83">
        <f t="shared" si="48"/>
        <v>-13.333333333372138</v>
      </c>
      <c r="R259" s="78">
        <f t="shared" si="49"/>
        <v>71.400000000000091</v>
      </c>
      <c r="S259" s="78">
        <f t="shared" si="50"/>
        <v>1904.4</v>
      </c>
      <c r="T259" s="78">
        <f t="shared" si="51"/>
        <v>-1975.6</v>
      </c>
      <c r="U259" s="78">
        <f t="shared" si="52"/>
        <v>0.20000000000027285</v>
      </c>
      <c r="V259" s="78">
        <f t="shared" si="53"/>
        <v>4903.2000000000007</v>
      </c>
    </row>
    <row r="260" spans="1:22" ht="30" x14ac:dyDescent="0.25">
      <c r="A260" s="12">
        <v>229</v>
      </c>
      <c r="B260" s="4" t="s">
        <v>96</v>
      </c>
      <c r="C260" s="22" t="s">
        <v>97</v>
      </c>
      <c r="D260" s="12"/>
      <c r="E260" s="43">
        <v>120</v>
      </c>
      <c r="F260" s="43" t="s">
        <v>93</v>
      </c>
      <c r="G260" s="92">
        <v>12921.02</v>
      </c>
      <c r="H260" s="20">
        <f t="shared" si="58"/>
        <v>1550522.4000000001</v>
      </c>
      <c r="I260" s="78">
        <v>11478</v>
      </c>
      <c r="J260" s="84">
        <v>1377360</v>
      </c>
      <c r="K260" s="78">
        <v>12369</v>
      </c>
      <c r="L260" s="85">
        <v>1484280</v>
      </c>
      <c r="M260" s="78">
        <v>14916</v>
      </c>
      <c r="N260" s="86">
        <v>1789920</v>
      </c>
      <c r="O260" s="78">
        <f t="shared" si="46"/>
        <v>4651560</v>
      </c>
      <c r="P260" s="78">
        <f t="shared" si="47"/>
        <v>1550520</v>
      </c>
      <c r="Q260" s="83">
        <f t="shared" si="48"/>
        <v>-2.4000000001396984</v>
      </c>
      <c r="R260" s="78">
        <f t="shared" si="49"/>
        <v>1443.0200000000004</v>
      </c>
      <c r="S260" s="78">
        <f t="shared" si="50"/>
        <v>552.02000000000044</v>
      </c>
      <c r="T260" s="78">
        <f t="shared" si="51"/>
        <v>-1994.9799999999996</v>
      </c>
      <c r="U260" s="78">
        <f t="shared" si="52"/>
        <v>6.0000000001309672E-2</v>
      </c>
      <c r="V260" s="78">
        <f t="shared" si="53"/>
        <v>14916.060000000001</v>
      </c>
    </row>
    <row r="261" spans="1:22" ht="45" x14ac:dyDescent="0.25">
      <c r="A261" s="12">
        <v>230</v>
      </c>
      <c r="B261" s="4" t="s">
        <v>98</v>
      </c>
      <c r="C261" s="22" t="s">
        <v>198</v>
      </c>
      <c r="D261" s="12"/>
      <c r="E261" s="43">
        <v>120</v>
      </c>
      <c r="F261" s="43" t="s">
        <v>93</v>
      </c>
      <c r="G261" s="92">
        <v>15517.6</v>
      </c>
      <c r="H261" s="20">
        <f t="shared" si="58"/>
        <v>1862112</v>
      </c>
      <c r="I261" s="78">
        <v>11236</v>
      </c>
      <c r="J261" s="84">
        <v>1348320</v>
      </c>
      <c r="K261" s="78">
        <v>17852</v>
      </c>
      <c r="L261" s="85">
        <v>2142240</v>
      </c>
      <c r="M261" s="78">
        <v>17465</v>
      </c>
      <c r="N261" s="86">
        <v>2095800</v>
      </c>
      <c r="O261" s="78">
        <f t="shared" si="46"/>
        <v>5586360</v>
      </c>
      <c r="P261" s="78">
        <f t="shared" si="47"/>
        <v>1862120</v>
      </c>
      <c r="Q261" s="83">
        <f t="shared" si="48"/>
        <v>8</v>
      </c>
      <c r="R261" s="78">
        <f t="shared" si="49"/>
        <v>4281.6000000000004</v>
      </c>
      <c r="S261" s="78">
        <f t="shared" si="50"/>
        <v>-2334.3999999999996</v>
      </c>
      <c r="T261" s="78">
        <f t="shared" si="51"/>
        <v>-1947.3999999999996</v>
      </c>
      <c r="U261" s="78">
        <f t="shared" si="52"/>
        <v>-0.19999999999890861</v>
      </c>
      <c r="V261" s="78">
        <f t="shared" si="53"/>
        <v>17464.800000000003</v>
      </c>
    </row>
    <row r="262" spans="1:22" ht="45" x14ac:dyDescent="0.25">
      <c r="A262" s="12">
        <v>231</v>
      </c>
      <c r="B262" s="4" t="s">
        <v>100</v>
      </c>
      <c r="C262" s="22" t="s">
        <v>273</v>
      </c>
      <c r="D262" s="12"/>
      <c r="E262" s="43">
        <v>1</v>
      </c>
      <c r="F262" s="43" t="s">
        <v>28</v>
      </c>
      <c r="G262" s="92">
        <v>803238.1</v>
      </c>
      <c r="H262" s="20">
        <f t="shared" si="58"/>
        <v>803238.1</v>
      </c>
      <c r="I262" s="78">
        <v>852320</v>
      </c>
      <c r="J262" s="84">
        <v>852320</v>
      </c>
      <c r="K262" s="78">
        <v>798521</v>
      </c>
      <c r="L262" s="85">
        <v>798521</v>
      </c>
      <c r="M262" s="78">
        <v>758873</v>
      </c>
      <c r="N262" s="86">
        <v>758873</v>
      </c>
      <c r="O262" s="78">
        <f t="shared" si="46"/>
        <v>2409714</v>
      </c>
      <c r="P262" s="78">
        <f t="shared" si="47"/>
        <v>803238</v>
      </c>
      <c r="Q262" s="83">
        <f t="shared" si="48"/>
        <v>-9.9999999976716936E-2</v>
      </c>
      <c r="R262" s="78">
        <f t="shared" si="49"/>
        <v>-49081.900000000023</v>
      </c>
      <c r="S262" s="78">
        <f t="shared" si="50"/>
        <v>4717.0999999999767</v>
      </c>
      <c r="T262" s="78">
        <f t="shared" si="51"/>
        <v>44365.099999999977</v>
      </c>
      <c r="U262" s="78">
        <f t="shared" si="52"/>
        <v>0.29999999993015081</v>
      </c>
      <c r="V262" s="78">
        <f t="shared" si="53"/>
        <v>758873.29999999993</v>
      </c>
    </row>
    <row r="263" spans="1:22" ht="75" x14ac:dyDescent="0.25">
      <c r="A263" s="12">
        <v>232</v>
      </c>
      <c r="B263" s="4" t="s">
        <v>102</v>
      </c>
      <c r="C263" s="22" t="s">
        <v>103</v>
      </c>
      <c r="D263" s="12"/>
      <c r="E263" s="43">
        <v>1</v>
      </c>
      <c r="F263" s="50" t="s">
        <v>334</v>
      </c>
      <c r="G263" s="92">
        <v>11900000</v>
      </c>
      <c r="H263" s="20">
        <f t="shared" si="58"/>
        <v>11900000</v>
      </c>
      <c r="I263" s="78">
        <v>12851236</v>
      </c>
      <c r="J263" s="84">
        <v>12851236</v>
      </c>
      <c r="K263" s="78">
        <v>11452301</v>
      </c>
      <c r="L263" s="85">
        <v>11452301</v>
      </c>
      <c r="M263" s="78">
        <v>11396463</v>
      </c>
      <c r="N263" s="86">
        <v>11396463</v>
      </c>
      <c r="O263" s="78">
        <f t="shared" si="46"/>
        <v>35700000</v>
      </c>
      <c r="P263" s="78">
        <f t="shared" si="47"/>
        <v>11900000</v>
      </c>
      <c r="Q263" s="83">
        <f t="shared" si="48"/>
        <v>0</v>
      </c>
      <c r="R263" s="78">
        <f t="shared" si="49"/>
        <v>-951236</v>
      </c>
      <c r="S263" s="78">
        <f t="shared" si="50"/>
        <v>447699</v>
      </c>
      <c r="T263" s="78">
        <f t="shared" si="51"/>
        <v>503537</v>
      </c>
      <c r="U263" s="78">
        <f t="shared" si="52"/>
        <v>0</v>
      </c>
      <c r="V263" s="78">
        <f t="shared" si="53"/>
        <v>11396463</v>
      </c>
    </row>
    <row r="264" spans="1:22" ht="105" x14ac:dyDescent="0.25">
      <c r="A264" s="12">
        <v>233</v>
      </c>
      <c r="B264" s="4" t="s">
        <v>105</v>
      </c>
      <c r="C264" s="22" t="s">
        <v>106</v>
      </c>
      <c r="D264" s="12"/>
      <c r="E264" s="43">
        <v>1</v>
      </c>
      <c r="F264" s="43"/>
      <c r="G264" s="92">
        <v>1620139.78</v>
      </c>
      <c r="H264" s="20">
        <f t="shared" si="58"/>
        <v>1620139.78</v>
      </c>
      <c r="I264" s="78">
        <v>1863259</v>
      </c>
      <c r="J264" s="84">
        <v>1863259</v>
      </c>
      <c r="K264" s="78">
        <v>1752369</v>
      </c>
      <c r="L264" s="85">
        <v>1752369</v>
      </c>
      <c r="M264" s="78">
        <v>1244791</v>
      </c>
      <c r="N264" s="86">
        <v>1244791</v>
      </c>
      <c r="O264" s="78">
        <f t="shared" si="46"/>
        <v>4860419</v>
      </c>
      <c r="P264" s="78">
        <f t="shared" si="47"/>
        <v>1620139.6666666667</v>
      </c>
      <c r="Q264" s="83">
        <f t="shared" si="48"/>
        <v>-0.1133333332836628</v>
      </c>
      <c r="R264" s="78">
        <f t="shared" si="49"/>
        <v>-243119.21999999997</v>
      </c>
      <c r="S264" s="78">
        <f t="shared" si="50"/>
        <v>-132229.21999999997</v>
      </c>
      <c r="T264" s="78">
        <f t="shared" si="51"/>
        <v>375348.78</v>
      </c>
      <c r="U264" s="78">
        <f t="shared" si="52"/>
        <v>0.34000000008381903</v>
      </c>
      <c r="V264" s="78">
        <f t="shared" si="53"/>
        <v>1244791.3400000001</v>
      </c>
    </row>
    <row r="265" spans="1:22" ht="90" x14ac:dyDescent="0.25">
      <c r="A265" s="12">
        <v>234</v>
      </c>
      <c r="B265" s="125" t="s">
        <v>275</v>
      </c>
      <c r="C265" s="23" t="s">
        <v>276</v>
      </c>
      <c r="D265" s="126"/>
      <c r="E265" s="127">
        <v>1</v>
      </c>
      <c r="F265" s="127" t="s">
        <v>28</v>
      </c>
      <c r="G265" s="121">
        <v>11584072.85</v>
      </c>
      <c r="H265" s="124">
        <f t="shared" si="58"/>
        <v>11584072.85</v>
      </c>
      <c r="I265" s="99">
        <v>11256984</v>
      </c>
      <c r="J265" s="100">
        <v>11256984</v>
      </c>
      <c r="K265" s="101">
        <v>12003698</v>
      </c>
      <c r="L265" s="102">
        <v>12003698</v>
      </c>
      <c r="M265" s="101">
        <v>11491537</v>
      </c>
      <c r="N265" s="103">
        <v>11491537</v>
      </c>
      <c r="O265" s="78">
        <f t="shared" si="46"/>
        <v>34752219</v>
      </c>
      <c r="P265" s="78">
        <f t="shared" si="47"/>
        <v>11584073</v>
      </c>
      <c r="Q265" s="83">
        <f t="shared" si="48"/>
        <v>0.15000000037252903</v>
      </c>
      <c r="R265" s="78">
        <f t="shared" si="49"/>
        <v>327088.84999999963</v>
      </c>
      <c r="S265" s="78">
        <f t="shared" si="50"/>
        <v>-419625.15000000037</v>
      </c>
      <c r="T265" s="78">
        <f t="shared" si="51"/>
        <v>92535.849999999627</v>
      </c>
      <c r="U265" s="78">
        <f t="shared" si="52"/>
        <v>-0.45000000111758709</v>
      </c>
      <c r="V265" s="78">
        <f t="shared" si="53"/>
        <v>11491536.549999999</v>
      </c>
    </row>
    <row r="266" spans="1:22" ht="75" x14ac:dyDescent="0.25">
      <c r="A266" s="12">
        <v>235</v>
      </c>
      <c r="B266" s="125"/>
      <c r="C266" s="23" t="s">
        <v>277</v>
      </c>
      <c r="D266" s="126"/>
      <c r="E266" s="127"/>
      <c r="F266" s="127"/>
      <c r="G266" s="122"/>
      <c r="H266" s="124"/>
      <c r="I266" s="99"/>
      <c r="J266" s="100"/>
      <c r="K266" s="101"/>
      <c r="L266" s="102"/>
      <c r="M266" s="101"/>
      <c r="N266" s="103"/>
      <c r="O266" s="78">
        <f t="shared" si="46"/>
        <v>0</v>
      </c>
      <c r="P266" s="78">
        <f t="shared" si="47"/>
        <v>0</v>
      </c>
      <c r="Q266" s="83">
        <f t="shared" si="48"/>
        <v>0</v>
      </c>
      <c r="R266" s="78">
        <f t="shared" si="49"/>
        <v>0</v>
      </c>
      <c r="S266" s="78">
        <f t="shared" si="50"/>
        <v>0</v>
      </c>
      <c r="T266" s="78">
        <f t="shared" si="51"/>
        <v>0</v>
      </c>
      <c r="U266" s="78">
        <f t="shared" si="52"/>
        <v>0</v>
      </c>
      <c r="V266" s="78">
        <f t="shared" si="53"/>
        <v>0</v>
      </c>
    </row>
    <row r="267" spans="1:22" ht="75" x14ac:dyDescent="0.25">
      <c r="A267" s="12">
        <v>236</v>
      </c>
      <c r="B267" s="125"/>
      <c r="C267" s="23" t="s">
        <v>278</v>
      </c>
      <c r="D267" s="126"/>
      <c r="E267" s="127"/>
      <c r="F267" s="127"/>
      <c r="G267" s="122"/>
      <c r="H267" s="124"/>
      <c r="I267" s="99"/>
      <c r="J267" s="100"/>
      <c r="K267" s="101"/>
      <c r="L267" s="102"/>
      <c r="M267" s="101"/>
      <c r="N267" s="103"/>
      <c r="O267" s="78">
        <f t="shared" si="46"/>
        <v>0</v>
      </c>
      <c r="P267" s="78">
        <f t="shared" si="47"/>
        <v>0</v>
      </c>
      <c r="Q267" s="83">
        <f t="shared" si="48"/>
        <v>0</v>
      </c>
      <c r="R267" s="78">
        <f t="shared" si="49"/>
        <v>0</v>
      </c>
      <c r="S267" s="78">
        <f t="shared" si="50"/>
        <v>0</v>
      </c>
      <c r="T267" s="78">
        <f t="shared" si="51"/>
        <v>0</v>
      </c>
      <c r="U267" s="78">
        <f t="shared" si="52"/>
        <v>0</v>
      </c>
      <c r="V267" s="78">
        <f t="shared" si="53"/>
        <v>0</v>
      </c>
    </row>
    <row r="268" spans="1:22" ht="105" x14ac:dyDescent="0.25">
      <c r="A268" s="12">
        <v>237</v>
      </c>
      <c r="B268" s="125"/>
      <c r="C268" s="23" t="s">
        <v>279</v>
      </c>
      <c r="D268" s="126"/>
      <c r="E268" s="127"/>
      <c r="F268" s="127"/>
      <c r="G268" s="122"/>
      <c r="H268" s="124"/>
      <c r="I268" s="99"/>
      <c r="J268" s="100"/>
      <c r="K268" s="101"/>
      <c r="L268" s="102"/>
      <c r="M268" s="101"/>
      <c r="N268" s="103"/>
      <c r="O268" s="78">
        <f t="shared" si="46"/>
        <v>0</v>
      </c>
      <c r="P268" s="78">
        <f t="shared" si="47"/>
        <v>0</v>
      </c>
      <c r="Q268" s="83">
        <f t="shared" si="48"/>
        <v>0</v>
      </c>
      <c r="R268" s="78">
        <f t="shared" si="49"/>
        <v>0</v>
      </c>
      <c r="S268" s="78">
        <f t="shared" si="50"/>
        <v>0</v>
      </c>
      <c r="T268" s="78">
        <f t="shared" si="51"/>
        <v>0</v>
      </c>
      <c r="U268" s="78">
        <f t="shared" si="52"/>
        <v>0</v>
      </c>
      <c r="V268" s="78">
        <f t="shared" si="53"/>
        <v>0</v>
      </c>
    </row>
    <row r="269" spans="1:22" ht="165" x14ac:dyDescent="0.25">
      <c r="A269" s="12">
        <v>238</v>
      </c>
      <c r="B269" s="125"/>
      <c r="C269" s="23" t="s">
        <v>280</v>
      </c>
      <c r="D269" s="126"/>
      <c r="E269" s="127"/>
      <c r="F269" s="127"/>
      <c r="G269" s="123"/>
      <c r="H269" s="124"/>
      <c r="I269" s="99"/>
      <c r="J269" s="100"/>
      <c r="K269" s="101"/>
      <c r="L269" s="102"/>
      <c r="M269" s="101"/>
      <c r="N269" s="103"/>
      <c r="O269" s="78">
        <f t="shared" si="46"/>
        <v>0</v>
      </c>
      <c r="P269" s="78">
        <f t="shared" si="47"/>
        <v>0</v>
      </c>
      <c r="Q269" s="83">
        <f t="shared" si="48"/>
        <v>0</v>
      </c>
      <c r="R269" s="78">
        <f t="shared" si="49"/>
        <v>0</v>
      </c>
      <c r="S269" s="78">
        <f t="shared" si="50"/>
        <v>0</v>
      </c>
      <c r="T269" s="78">
        <f t="shared" si="51"/>
        <v>0</v>
      </c>
      <c r="U269" s="78">
        <f t="shared" si="52"/>
        <v>0</v>
      </c>
      <c r="V269" s="78">
        <f t="shared" si="53"/>
        <v>0</v>
      </c>
    </row>
    <row r="270" spans="1:22" x14ac:dyDescent="0.25">
      <c r="A270" s="12">
        <v>239</v>
      </c>
      <c r="B270" s="125" t="s">
        <v>281</v>
      </c>
      <c r="C270" s="23" t="s">
        <v>282</v>
      </c>
      <c r="D270" s="126"/>
      <c r="E270" s="127">
        <v>1</v>
      </c>
      <c r="F270" s="127" t="s">
        <v>28</v>
      </c>
      <c r="G270" s="121">
        <v>11827095.84</v>
      </c>
      <c r="H270" s="124">
        <f>+G270*E270</f>
        <v>11827095.84</v>
      </c>
      <c r="I270" s="99">
        <v>11236980</v>
      </c>
      <c r="J270" s="100">
        <v>11236980</v>
      </c>
      <c r="K270" s="101">
        <v>12036985</v>
      </c>
      <c r="L270" s="102">
        <v>12036985</v>
      </c>
      <c r="M270" s="101">
        <v>12207323</v>
      </c>
      <c r="N270" s="103">
        <v>12207323</v>
      </c>
      <c r="O270" s="78">
        <f t="shared" si="46"/>
        <v>35481288</v>
      </c>
      <c r="P270" s="78">
        <f t="shared" si="47"/>
        <v>11827096</v>
      </c>
      <c r="Q270" s="83">
        <f t="shared" si="48"/>
        <v>0.16000000014901161</v>
      </c>
      <c r="R270" s="78">
        <f t="shared" si="49"/>
        <v>590115.83999999985</v>
      </c>
      <c r="S270" s="78">
        <f t="shared" si="50"/>
        <v>-209889.16000000015</v>
      </c>
      <c r="T270" s="78">
        <f t="shared" si="51"/>
        <v>-380227.16000000015</v>
      </c>
      <c r="U270" s="78">
        <f t="shared" si="52"/>
        <v>-0.48000000044703484</v>
      </c>
      <c r="V270" s="78">
        <f t="shared" si="53"/>
        <v>12207322.52</v>
      </c>
    </row>
    <row r="271" spans="1:22" ht="390" x14ac:dyDescent="0.25">
      <c r="A271" s="12">
        <v>240</v>
      </c>
      <c r="B271" s="125"/>
      <c r="C271" s="23" t="s">
        <v>283</v>
      </c>
      <c r="D271" s="126"/>
      <c r="E271" s="127"/>
      <c r="F271" s="127"/>
      <c r="G271" s="122"/>
      <c r="H271" s="124"/>
      <c r="I271" s="99"/>
      <c r="J271" s="100"/>
      <c r="K271" s="101"/>
      <c r="L271" s="102"/>
      <c r="M271" s="101"/>
      <c r="N271" s="103"/>
      <c r="O271" s="78">
        <f t="shared" ref="O271:O334" si="59">+J271+L271+N271</f>
        <v>0</v>
      </c>
      <c r="P271" s="78">
        <f t="shared" ref="P271:P334" si="60">+O271/3</f>
        <v>0</v>
      </c>
      <c r="Q271" s="83">
        <f t="shared" ref="Q271:Q334" si="61">+P271-H271</f>
        <v>0</v>
      </c>
      <c r="R271" s="78">
        <f t="shared" ref="R271:R334" si="62">+G271-I271</f>
        <v>0</v>
      </c>
      <c r="S271" s="78">
        <f t="shared" ref="S271:S334" si="63">+G271-K271</f>
        <v>0</v>
      </c>
      <c r="T271" s="78">
        <f t="shared" ref="T271:T334" si="64">+G271-M271</f>
        <v>0</v>
      </c>
      <c r="U271" s="78">
        <f t="shared" ref="U271:U334" si="65">+R271+S271+T271</f>
        <v>0</v>
      </c>
      <c r="V271" s="78">
        <f t="shared" ref="V271:V334" si="66">+M271+U271</f>
        <v>0</v>
      </c>
    </row>
    <row r="272" spans="1:22" ht="135" x14ac:dyDescent="0.25">
      <c r="A272" s="12">
        <v>241</v>
      </c>
      <c r="B272" s="125"/>
      <c r="C272" s="23" t="s">
        <v>284</v>
      </c>
      <c r="D272" s="126"/>
      <c r="E272" s="127"/>
      <c r="F272" s="127"/>
      <c r="G272" s="122"/>
      <c r="H272" s="124"/>
      <c r="I272" s="99"/>
      <c r="J272" s="100"/>
      <c r="K272" s="101"/>
      <c r="L272" s="102"/>
      <c r="M272" s="101"/>
      <c r="N272" s="103"/>
      <c r="O272" s="78">
        <f t="shared" si="59"/>
        <v>0</v>
      </c>
      <c r="P272" s="78">
        <f t="shared" si="60"/>
        <v>0</v>
      </c>
      <c r="Q272" s="83">
        <f t="shared" si="61"/>
        <v>0</v>
      </c>
      <c r="R272" s="78">
        <f t="shared" si="62"/>
        <v>0</v>
      </c>
      <c r="S272" s="78">
        <f t="shared" si="63"/>
        <v>0</v>
      </c>
      <c r="T272" s="78">
        <f t="shared" si="64"/>
        <v>0</v>
      </c>
      <c r="U272" s="78">
        <f t="shared" si="65"/>
        <v>0</v>
      </c>
      <c r="V272" s="78">
        <f t="shared" si="66"/>
        <v>0</v>
      </c>
    </row>
    <row r="273" spans="1:22" ht="105" x14ac:dyDescent="0.25">
      <c r="A273" s="12">
        <v>242</v>
      </c>
      <c r="B273" s="125"/>
      <c r="C273" s="23" t="s">
        <v>285</v>
      </c>
      <c r="D273" s="126"/>
      <c r="E273" s="127"/>
      <c r="F273" s="127"/>
      <c r="G273" s="122"/>
      <c r="H273" s="124"/>
      <c r="I273" s="99"/>
      <c r="J273" s="100"/>
      <c r="K273" s="101"/>
      <c r="L273" s="102"/>
      <c r="M273" s="101"/>
      <c r="N273" s="103"/>
      <c r="O273" s="78">
        <f t="shared" si="59"/>
        <v>0</v>
      </c>
      <c r="P273" s="78">
        <f t="shared" si="60"/>
        <v>0</v>
      </c>
      <c r="Q273" s="83">
        <f t="shared" si="61"/>
        <v>0</v>
      </c>
      <c r="R273" s="78">
        <f t="shared" si="62"/>
        <v>0</v>
      </c>
      <c r="S273" s="78">
        <f t="shared" si="63"/>
        <v>0</v>
      </c>
      <c r="T273" s="78">
        <f t="shared" si="64"/>
        <v>0</v>
      </c>
      <c r="U273" s="78">
        <f t="shared" si="65"/>
        <v>0</v>
      </c>
      <c r="V273" s="78">
        <f t="shared" si="66"/>
        <v>0</v>
      </c>
    </row>
    <row r="274" spans="1:22" ht="150" x14ac:dyDescent="0.25">
      <c r="A274" s="12">
        <v>243</v>
      </c>
      <c r="B274" s="125"/>
      <c r="C274" s="23" t="s">
        <v>286</v>
      </c>
      <c r="D274" s="126"/>
      <c r="E274" s="127"/>
      <c r="F274" s="127"/>
      <c r="G274" s="122"/>
      <c r="H274" s="124"/>
      <c r="I274" s="99"/>
      <c r="J274" s="100"/>
      <c r="K274" s="101"/>
      <c r="L274" s="102"/>
      <c r="M274" s="101"/>
      <c r="N274" s="103"/>
      <c r="O274" s="78">
        <f t="shared" si="59"/>
        <v>0</v>
      </c>
      <c r="P274" s="78">
        <f t="shared" si="60"/>
        <v>0</v>
      </c>
      <c r="Q274" s="83">
        <f t="shared" si="61"/>
        <v>0</v>
      </c>
      <c r="R274" s="78">
        <f t="shared" si="62"/>
        <v>0</v>
      </c>
      <c r="S274" s="78">
        <f t="shared" si="63"/>
        <v>0</v>
      </c>
      <c r="T274" s="78">
        <f t="shared" si="64"/>
        <v>0</v>
      </c>
      <c r="U274" s="78">
        <f t="shared" si="65"/>
        <v>0</v>
      </c>
      <c r="V274" s="78">
        <f t="shared" si="66"/>
        <v>0</v>
      </c>
    </row>
    <row r="275" spans="1:22" ht="135" x14ac:dyDescent="0.25">
      <c r="A275" s="12">
        <v>244</v>
      </c>
      <c r="B275" s="125"/>
      <c r="C275" s="23" t="s">
        <v>287</v>
      </c>
      <c r="D275" s="126"/>
      <c r="E275" s="127"/>
      <c r="F275" s="127"/>
      <c r="G275" s="122"/>
      <c r="H275" s="124"/>
      <c r="I275" s="99"/>
      <c r="J275" s="100"/>
      <c r="K275" s="101"/>
      <c r="L275" s="102"/>
      <c r="M275" s="101"/>
      <c r="N275" s="103"/>
      <c r="O275" s="78">
        <f t="shared" si="59"/>
        <v>0</v>
      </c>
      <c r="P275" s="78">
        <f t="shared" si="60"/>
        <v>0</v>
      </c>
      <c r="Q275" s="83">
        <f t="shared" si="61"/>
        <v>0</v>
      </c>
      <c r="R275" s="78">
        <f t="shared" si="62"/>
        <v>0</v>
      </c>
      <c r="S275" s="78">
        <f t="shared" si="63"/>
        <v>0</v>
      </c>
      <c r="T275" s="78">
        <f t="shared" si="64"/>
        <v>0</v>
      </c>
      <c r="U275" s="78">
        <f t="shared" si="65"/>
        <v>0</v>
      </c>
      <c r="V275" s="78">
        <f t="shared" si="66"/>
        <v>0</v>
      </c>
    </row>
    <row r="276" spans="1:22" ht="90" x14ac:dyDescent="0.25">
      <c r="A276" s="12">
        <v>245</v>
      </c>
      <c r="B276" s="125"/>
      <c r="C276" s="23" t="s">
        <v>288</v>
      </c>
      <c r="D276" s="126"/>
      <c r="E276" s="127"/>
      <c r="F276" s="127"/>
      <c r="G276" s="122"/>
      <c r="H276" s="124"/>
      <c r="I276" s="99"/>
      <c r="J276" s="100"/>
      <c r="K276" s="101"/>
      <c r="L276" s="102"/>
      <c r="M276" s="101"/>
      <c r="N276" s="103"/>
      <c r="O276" s="78">
        <f t="shared" si="59"/>
        <v>0</v>
      </c>
      <c r="P276" s="78">
        <f t="shared" si="60"/>
        <v>0</v>
      </c>
      <c r="Q276" s="83">
        <f t="shared" si="61"/>
        <v>0</v>
      </c>
      <c r="R276" s="78">
        <f t="shared" si="62"/>
        <v>0</v>
      </c>
      <c r="S276" s="78">
        <f t="shared" si="63"/>
        <v>0</v>
      </c>
      <c r="T276" s="78">
        <f t="shared" si="64"/>
        <v>0</v>
      </c>
      <c r="U276" s="78">
        <f t="shared" si="65"/>
        <v>0</v>
      </c>
      <c r="V276" s="78">
        <f t="shared" si="66"/>
        <v>0</v>
      </c>
    </row>
    <row r="277" spans="1:22" ht="45" x14ac:dyDescent="0.25">
      <c r="A277" s="12">
        <v>246</v>
      </c>
      <c r="B277" s="125"/>
      <c r="C277" s="23" t="s">
        <v>118</v>
      </c>
      <c r="D277" s="126"/>
      <c r="E277" s="127"/>
      <c r="F277" s="127"/>
      <c r="G277" s="122"/>
      <c r="H277" s="124"/>
      <c r="I277" s="99"/>
      <c r="J277" s="100"/>
      <c r="K277" s="101"/>
      <c r="L277" s="102"/>
      <c r="M277" s="101"/>
      <c r="N277" s="103"/>
      <c r="O277" s="78">
        <f t="shared" si="59"/>
        <v>0</v>
      </c>
      <c r="P277" s="78">
        <f t="shared" si="60"/>
        <v>0</v>
      </c>
      <c r="Q277" s="83">
        <f t="shared" si="61"/>
        <v>0</v>
      </c>
      <c r="R277" s="78">
        <f t="shared" si="62"/>
        <v>0</v>
      </c>
      <c r="S277" s="78">
        <f t="shared" si="63"/>
        <v>0</v>
      </c>
      <c r="T277" s="78">
        <f t="shared" si="64"/>
        <v>0</v>
      </c>
      <c r="U277" s="78">
        <f t="shared" si="65"/>
        <v>0</v>
      </c>
      <c r="V277" s="78">
        <f t="shared" si="66"/>
        <v>0</v>
      </c>
    </row>
    <row r="278" spans="1:22" ht="90" x14ac:dyDescent="0.25">
      <c r="A278" s="12">
        <v>247</v>
      </c>
      <c r="B278" s="125"/>
      <c r="C278" s="23" t="s">
        <v>289</v>
      </c>
      <c r="D278" s="126"/>
      <c r="E278" s="127"/>
      <c r="F278" s="127"/>
      <c r="G278" s="122"/>
      <c r="H278" s="124"/>
      <c r="I278" s="99"/>
      <c r="J278" s="100"/>
      <c r="K278" s="101"/>
      <c r="L278" s="102"/>
      <c r="M278" s="101"/>
      <c r="N278" s="103"/>
      <c r="O278" s="78">
        <f t="shared" si="59"/>
        <v>0</v>
      </c>
      <c r="P278" s="78">
        <f t="shared" si="60"/>
        <v>0</v>
      </c>
      <c r="Q278" s="83">
        <f t="shared" si="61"/>
        <v>0</v>
      </c>
      <c r="R278" s="78">
        <f t="shared" si="62"/>
        <v>0</v>
      </c>
      <c r="S278" s="78">
        <f t="shared" si="63"/>
        <v>0</v>
      </c>
      <c r="T278" s="78">
        <f t="shared" si="64"/>
        <v>0</v>
      </c>
      <c r="U278" s="78">
        <f t="shared" si="65"/>
        <v>0</v>
      </c>
      <c r="V278" s="78">
        <f t="shared" si="66"/>
        <v>0</v>
      </c>
    </row>
    <row r="279" spans="1:22" ht="210" x14ac:dyDescent="0.25">
      <c r="A279" s="12">
        <v>248</v>
      </c>
      <c r="B279" s="125"/>
      <c r="C279" s="23" t="s">
        <v>290</v>
      </c>
      <c r="D279" s="126"/>
      <c r="E279" s="127"/>
      <c r="F279" s="127"/>
      <c r="G279" s="123"/>
      <c r="H279" s="124"/>
      <c r="I279" s="99"/>
      <c r="J279" s="100"/>
      <c r="K279" s="101"/>
      <c r="L279" s="102"/>
      <c r="M279" s="101"/>
      <c r="N279" s="103"/>
      <c r="O279" s="78">
        <f t="shared" si="59"/>
        <v>0</v>
      </c>
      <c r="P279" s="78">
        <f t="shared" si="60"/>
        <v>0</v>
      </c>
      <c r="Q279" s="83">
        <f t="shared" si="61"/>
        <v>0</v>
      </c>
      <c r="R279" s="78">
        <f t="shared" si="62"/>
        <v>0</v>
      </c>
      <c r="S279" s="78">
        <f t="shared" si="63"/>
        <v>0</v>
      </c>
      <c r="T279" s="78">
        <f t="shared" si="64"/>
        <v>0</v>
      </c>
      <c r="U279" s="78">
        <f t="shared" si="65"/>
        <v>0</v>
      </c>
      <c r="V279" s="78">
        <f t="shared" si="66"/>
        <v>0</v>
      </c>
    </row>
    <row r="280" spans="1:22" ht="390" x14ac:dyDescent="0.25">
      <c r="A280" s="12">
        <v>249</v>
      </c>
      <c r="B280" s="24" t="s">
        <v>121</v>
      </c>
      <c r="C280" s="23" t="s">
        <v>291</v>
      </c>
      <c r="D280" s="12"/>
      <c r="E280" s="43">
        <v>9</v>
      </c>
      <c r="F280" s="43" t="s">
        <v>123</v>
      </c>
      <c r="G280" s="92">
        <v>243011.09</v>
      </c>
      <c r="H280" s="20">
        <f>+G280*E280</f>
        <v>2187099.81</v>
      </c>
      <c r="I280" s="78">
        <v>245896</v>
      </c>
      <c r="J280" s="84">
        <v>2213064</v>
      </c>
      <c r="K280" s="78">
        <v>201478</v>
      </c>
      <c r="L280" s="85">
        <v>1813302</v>
      </c>
      <c r="M280" s="78">
        <v>281659</v>
      </c>
      <c r="N280" s="86">
        <v>2534931</v>
      </c>
      <c r="O280" s="78">
        <f t="shared" si="59"/>
        <v>6561297</v>
      </c>
      <c r="P280" s="78">
        <f t="shared" si="60"/>
        <v>2187099</v>
      </c>
      <c r="Q280" s="83">
        <f t="shared" si="61"/>
        <v>-0.81000000005587935</v>
      </c>
      <c r="R280" s="78">
        <f t="shared" si="62"/>
        <v>-2884.9100000000035</v>
      </c>
      <c r="S280" s="78">
        <f t="shared" si="63"/>
        <v>41533.089999999997</v>
      </c>
      <c r="T280" s="78">
        <f t="shared" si="64"/>
        <v>-38647.910000000003</v>
      </c>
      <c r="U280" s="78">
        <f t="shared" si="65"/>
        <v>0.26999999998952262</v>
      </c>
      <c r="V280" s="78">
        <f t="shared" si="66"/>
        <v>281659.27</v>
      </c>
    </row>
    <row r="281" spans="1:22" ht="90" x14ac:dyDescent="0.25">
      <c r="A281" s="12">
        <v>250</v>
      </c>
      <c r="B281" s="24" t="s">
        <v>126</v>
      </c>
      <c r="C281" s="23" t="s">
        <v>127</v>
      </c>
      <c r="D281" s="12">
        <v>1</v>
      </c>
      <c r="E281" s="43">
        <v>2</v>
      </c>
      <c r="F281" s="43" t="s">
        <v>33</v>
      </c>
      <c r="G281" s="92">
        <v>1190000</v>
      </c>
      <c r="H281" s="20">
        <f>+G281*E281*D281</f>
        <v>2380000</v>
      </c>
      <c r="I281" s="78">
        <v>1236985</v>
      </c>
      <c r="J281" s="84">
        <v>2473970</v>
      </c>
      <c r="K281" s="78">
        <v>1023698</v>
      </c>
      <c r="L281" s="85">
        <v>2047396</v>
      </c>
      <c r="M281" s="78">
        <v>1309317</v>
      </c>
      <c r="N281" s="86">
        <v>2618634</v>
      </c>
      <c r="O281" s="78">
        <f t="shared" si="59"/>
        <v>7140000</v>
      </c>
      <c r="P281" s="78">
        <f t="shared" si="60"/>
        <v>2380000</v>
      </c>
      <c r="Q281" s="83">
        <f t="shared" si="61"/>
        <v>0</v>
      </c>
      <c r="R281" s="78">
        <f t="shared" si="62"/>
        <v>-46985</v>
      </c>
      <c r="S281" s="78">
        <f t="shared" si="63"/>
        <v>166302</v>
      </c>
      <c r="T281" s="78">
        <f t="shared" si="64"/>
        <v>-119317</v>
      </c>
      <c r="U281" s="78">
        <f t="shared" si="65"/>
        <v>0</v>
      </c>
      <c r="V281" s="78">
        <f t="shared" si="66"/>
        <v>1309317</v>
      </c>
    </row>
    <row r="282" spans="1:22" ht="75" x14ac:dyDescent="0.25">
      <c r="A282" s="12">
        <v>251</v>
      </c>
      <c r="B282" s="24" t="s">
        <v>129</v>
      </c>
      <c r="C282" s="23" t="s">
        <v>292</v>
      </c>
      <c r="D282" s="12"/>
      <c r="E282" s="43">
        <v>10</v>
      </c>
      <c r="F282" s="43" t="s">
        <v>33</v>
      </c>
      <c r="G282" s="92">
        <v>23502.5</v>
      </c>
      <c r="H282" s="20">
        <f>+G282*E282</f>
        <v>235025</v>
      </c>
      <c r="I282" s="78">
        <v>20147</v>
      </c>
      <c r="J282" s="84">
        <v>201470</v>
      </c>
      <c r="K282" s="78">
        <v>23698</v>
      </c>
      <c r="L282" s="85">
        <v>236980</v>
      </c>
      <c r="M282" s="78">
        <v>26663</v>
      </c>
      <c r="N282" s="86">
        <v>266630</v>
      </c>
      <c r="O282" s="78">
        <f t="shared" si="59"/>
        <v>705080</v>
      </c>
      <c r="P282" s="78">
        <f t="shared" si="60"/>
        <v>235026.66666666666</v>
      </c>
      <c r="Q282" s="83">
        <f t="shared" si="61"/>
        <v>1.6666666666569654</v>
      </c>
      <c r="R282" s="78">
        <f t="shared" si="62"/>
        <v>3355.5</v>
      </c>
      <c r="S282" s="78">
        <f t="shared" si="63"/>
        <v>-195.5</v>
      </c>
      <c r="T282" s="78">
        <f t="shared" si="64"/>
        <v>-3160.5</v>
      </c>
      <c r="U282" s="78">
        <f t="shared" si="65"/>
        <v>-0.5</v>
      </c>
      <c r="V282" s="78">
        <f t="shared" si="66"/>
        <v>26662.5</v>
      </c>
    </row>
    <row r="283" spans="1:22" ht="25.5" x14ac:dyDescent="0.25">
      <c r="A283" s="12">
        <v>252</v>
      </c>
      <c r="B283" s="51" t="s">
        <v>132</v>
      </c>
      <c r="C283" s="15" t="s">
        <v>133</v>
      </c>
      <c r="D283" s="15"/>
      <c r="E283" s="17">
        <v>1</v>
      </c>
      <c r="F283" s="17" t="s">
        <v>293</v>
      </c>
      <c r="G283" s="92">
        <v>1380400</v>
      </c>
      <c r="H283" s="20">
        <f t="shared" ref="H283:H294" si="67">+G283*E283</f>
        <v>1380400</v>
      </c>
      <c r="I283" s="80">
        <v>1356980</v>
      </c>
      <c r="J283" s="87">
        <f t="shared" ref="J283" si="68">+I283*E283</f>
        <v>1356980</v>
      </c>
      <c r="K283" s="80">
        <v>1256983</v>
      </c>
      <c r="L283" s="88">
        <f t="shared" ref="L283" si="69">+K283*E283</f>
        <v>1256983</v>
      </c>
      <c r="M283" s="80">
        <v>1527237</v>
      </c>
      <c r="N283" s="89">
        <f t="shared" ref="N283" si="70">+M283*E283</f>
        <v>1527237</v>
      </c>
      <c r="O283" s="78">
        <f t="shared" si="59"/>
        <v>4141200</v>
      </c>
      <c r="P283" s="78">
        <f t="shared" si="60"/>
        <v>1380400</v>
      </c>
      <c r="Q283" s="83">
        <f t="shared" si="61"/>
        <v>0</v>
      </c>
      <c r="R283" s="78">
        <f t="shared" si="62"/>
        <v>23420</v>
      </c>
      <c r="S283" s="78">
        <f t="shared" si="63"/>
        <v>123417</v>
      </c>
      <c r="T283" s="78">
        <f t="shared" si="64"/>
        <v>-146837</v>
      </c>
      <c r="U283" s="78">
        <f t="shared" si="65"/>
        <v>0</v>
      </c>
      <c r="V283" s="78">
        <f t="shared" si="66"/>
        <v>1527237</v>
      </c>
    </row>
    <row r="284" spans="1:22" ht="25.5" x14ac:dyDescent="0.25">
      <c r="A284" s="12">
        <v>253</v>
      </c>
      <c r="B284" s="51" t="s">
        <v>135</v>
      </c>
      <c r="C284" s="15" t="s">
        <v>136</v>
      </c>
      <c r="D284" s="15"/>
      <c r="E284" s="17">
        <v>1</v>
      </c>
      <c r="F284" s="17" t="s">
        <v>293</v>
      </c>
      <c r="G284" s="92">
        <v>2760800</v>
      </c>
      <c r="H284" s="20">
        <f t="shared" si="67"/>
        <v>2760800</v>
      </c>
      <c r="I284" s="80">
        <v>2856398</v>
      </c>
      <c r="J284" s="87">
        <f t="shared" ref="J284" si="71">+I284*E284</f>
        <v>2856398</v>
      </c>
      <c r="K284" s="80">
        <v>2741236</v>
      </c>
      <c r="L284" s="88">
        <f t="shared" ref="L284" si="72">+K284*E284</f>
        <v>2741236</v>
      </c>
      <c r="M284" s="80">
        <v>2684766</v>
      </c>
      <c r="N284" s="89">
        <f t="shared" ref="N284" si="73">+M284*E284</f>
        <v>2684766</v>
      </c>
      <c r="O284" s="78">
        <f t="shared" si="59"/>
        <v>8282400</v>
      </c>
      <c r="P284" s="78">
        <f t="shared" si="60"/>
        <v>2760800</v>
      </c>
      <c r="Q284" s="83">
        <f t="shared" si="61"/>
        <v>0</v>
      </c>
      <c r="R284" s="78">
        <f t="shared" si="62"/>
        <v>-95598</v>
      </c>
      <c r="S284" s="78">
        <f t="shared" si="63"/>
        <v>19564</v>
      </c>
      <c r="T284" s="78">
        <f t="shared" si="64"/>
        <v>76034</v>
      </c>
      <c r="U284" s="78">
        <f t="shared" si="65"/>
        <v>0</v>
      </c>
      <c r="V284" s="78">
        <f t="shared" si="66"/>
        <v>2684766</v>
      </c>
    </row>
    <row r="285" spans="1:22" ht="51" x14ac:dyDescent="0.25">
      <c r="A285" s="12">
        <v>254</v>
      </c>
      <c r="B285" s="134" t="s">
        <v>137</v>
      </c>
      <c r="C285" s="49" t="s">
        <v>294</v>
      </c>
      <c r="D285" s="25" t="s">
        <v>295</v>
      </c>
      <c r="E285" s="43">
        <v>4</v>
      </c>
      <c r="F285" s="43" t="s">
        <v>296</v>
      </c>
      <c r="G285" s="92">
        <v>4760000</v>
      </c>
      <c r="H285" s="20">
        <f t="shared" si="67"/>
        <v>19040000</v>
      </c>
      <c r="I285" s="78">
        <v>4712536</v>
      </c>
      <c r="J285" s="84">
        <v>18850144</v>
      </c>
      <c r="K285" s="78">
        <v>4236985</v>
      </c>
      <c r="L285" s="85">
        <v>16947940</v>
      </c>
      <c r="M285" s="78">
        <v>5330479</v>
      </c>
      <c r="N285" s="86">
        <v>21321916</v>
      </c>
      <c r="O285" s="78">
        <f t="shared" si="59"/>
        <v>57120000</v>
      </c>
      <c r="P285" s="78">
        <f t="shared" si="60"/>
        <v>19040000</v>
      </c>
      <c r="Q285" s="83">
        <f t="shared" si="61"/>
        <v>0</v>
      </c>
      <c r="R285" s="78">
        <f t="shared" si="62"/>
        <v>47464</v>
      </c>
      <c r="S285" s="78">
        <f t="shared" si="63"/>
        <v>523015</v>
      </c>
      <c r="T285" s="78">
        <f t="shared" si="64"/>
        <v>-570479</v>
      </c>
      <c r="U285" s="78">
        <f t="shared" si="65"/>
        <v>0</v>
      </c>
      <c r="V285" s="78">
        <f t="shared" si="66"/>
        <v>5330479</v>
      </c>
    </row>
    <row r="286" spans="1:22" ht="63.75" x14ac:dyDescent="0.25">
      <c r="A286" s="12">
        <v>255</v>
      </c>
      <c r="B286" s="134"/>
      <c r="C286" s="49" t="s">
        <v>297</v>
      </c>
      <c r="D286" s="25"/>
      <c r="E286" s="43">
        <v>2</v>
      </c>
      <c r="F286" s="43" t="s">
        <v>296</v>
      </c>
      <c r="G286" s="92">
        <v>5950000</v>
      </c>
      <c r="H286" s="20">
        <f t="shared" si="67"/>
        <v>11900000</v>
      </c>
      <c r="I286" s="80">
        <v>5896321</v>
      </c>
      <c r="J286" s="84">
        <v>11792642</v>
      </c>
      <c r="K286" s="80">
        <v>5120369</v>
      </c>
      <c r="L286" s="85">
        <v>10240738</v>
      </c>
      <c r="M286" s="80">
        <v>6833310</v>
      </c>
      <c r="N286" s="86">
        <v>13666620</v>
      </c>
      <c r="O286" s="78">
        <f t="shared" si="59"/>
        <v>35700000</v>
      </c>
      <c r="P286" s="78">
        <f t="shared" si="60"/>
        <v>11900000</v>
      </c>
      <c r="Q286" s="83">
        <f t="shared" si="61"/>
        <v>0</v>
      </c>
      <c r="R286" s="78">
        <f t="shared" si="62"/>
        <v>53679</v>
      </c>
      <c r="S286" s="78">
        <f t="shared" si="63"/>
        <v>829631</v>
      </c>
      <c r="T286" s="78">
        <f t="shared" si="64"/>
        <v>-883310</v>
      </c>
      <c r="U286" s="78">
        <f t="shared" si="65"/>
        <v>0</v>
      </c>
      <c r="V286" s="78">
        <f t="shared" si="66"/>
        <v>6833310</v>
      </c>
    </row>
    <row r="287" spans="1:22" ht="63.75" x14ac:dyDescent="0.25">
      <c r="A287" s="12">
        <v>256</v>
      </c>
      <c r="B287" s="49" t="s">
        <v>335</v>
      </c>
      <c r="C287" s="18" t="s">
        <v>336</v>
      </c>
      <c r="D287" s="18"/>
      <c r="E287" s="43">
        <v>1</v>
      </c>
      <c r="F287" s="43" t="s">
        <v>237</v>
      </c>
      <c r="G287" s="92">
        <v>4760000</v>
      </c>
      <c r="H287" s="20">
        <f t="shared" si="67"/>
        <v>4760000</v>
      </c>
      <c r="I287" s="78">
        <v>4523698</v>
      </c>
      <c r="J287" s="84">
        <v>4523698</v>
      </c>
      <c r="K287" s="78">
        <v>4785210</v>
      </c>
      <c r="L287" s="85">
        <v>4785210</v>
      </c>
      <c r="M287" s="78">
        <v>4971092</v>
      </c>
      <c r="N287" s="86">
        <v>4971092</v>
      </c>
      <c r="O287" s="78">
        <f t="shared" si="59"/>
        <v>14280000</v>
      </c>
      <c r="P287" s="78">
        <f t="shared" si="60"/>
        <v>4760000</v>
      </c>
      <c r="Q287" s="83">
        <f t="shared" si="61"/>
        <v>0</v>
      </c>
      <c r="R287" s="78">
        <f t="shared" si="62"/>
        <v>236302</v>
      </c>
      <c r="S287" s="78">
        <f t="shared" si="63"/>
        <v>-25210</v>
      </c>
      <c r="T287" s="78">
        <f t="shared" si="64"/>
        <v>-211092</v>
      </c>
      <c r="U287" s="78">
        <f t="shared" si="65"/>
        <v>0</v>
      </c>
      <c r="V287" s="78">
        <f t="shared" si="66"/>
        <v>4971092</v>
      </c>
    </row>
    <row r="288" spans="1:22" ht="54" customHeight="1" x14ac:dyDescent="0.25">
      <c r="A288" s="12">
        <v>257</v>
      </c>
      <c r="B288" s="26" t="s">
        <v>337</v>
      </c>
      <c r="C288" s="19" t="s">
        <v>338</v>
      </c>
      <c r="D288" s="18"/>
      <c r="E288" s="43">
        <v>2</v>
      </c>
      <c r="F288" s="43" t="s">
        <v>140</v>
      </c>
      <c r="G288" s="92">
        <v>238000</v>
      </c>
      <c r="H288" s="20">
        <f t="shared" si="67"/>
        <v>476000</v>
      </c>
      <c r="I288" s="78">
        <v>236985</v>
      </c>
      <c r="J288" s="84">
        <v>473970</v>
      </c>
      <c r="K288" s="78">
        <v>235478</v>
      </c>
      <c r="L288" s="85">
        <v>470956</v>
      </c>
      <c r="M288" s="78">
        <v>241537</v>
      </c>
      <c r="N288" s="86">
        <v>483074</v>
      </c>
      <c r="O288" s="78">
        <f t="shared" si="59"/>
        <v>1428000</v>
      </c>
      <c r="P288" s="78">
        <f t="shared" si="60"/>
        <v>476000</v>
      </c>
      <c r="Q288" s="83">
        <f t="shared" si="61"/>
        <v>0</v>
      </c>
      <c r="R288" s="78">
        <f t="shared" si="62"/>
        <v>1015</v>
      </c>
      <c r="S288" s="78">
        <f t="shared" si="63"/>
        <v>2522</v>
      </c>
      <c r="T288" s="78">
        <f t="shared" si="64"/>
        <v>-3537</v>
      </c>
      <c r="U288" s="78">
        <f t="shared" si="65"/>
        <v>0</v>
      </c>
      <c r="V288" s="78">
        <f t="shared" si="66"/>
        <v>241537</v>
      </c>
    </row>
    <row r="289" spans="1:22" ht="25.5" x14ac:dyDescent="0.25">
      <c r="A289" s="12">
        <v>258</v>
      </c>
      <c r="B289" s="26" t="s">
        <v>339</v>
      </c>
      <c r="C289" s="19" t="s">
        <v>340</v>
      </c>
      <c r="D289" s="18"/>
      <c r="E289" s="43">
        <v>2</v>
      </c>
      <c r="F289" s="43" t="s">
        <v>140</v>
      </c>
      <c r="G289" s="92">
        <v>1785000</v>
      </c>
      <c r="H289" s="20">
        <f t="shared" si="67"/>
        <v>3570000</v>
      </c>
      <c r="I289" s="78">
        <v>1589632</v>
      </c>
      <c r="J289" s="84">
        <f>+I289*E289</f>
        <v>3179264</v>
      </c>
      <c r="K289" s="78">
        <v>1874120</v>
      </c>
      <c r="L289" s="85">
        <f>+K289*E289</f>
        <v>3748240</v>
      </c>
      <c r="M289" s="78">
        <v>1891248</v>
      </c>
      <c r="N289" s="86">
        <f>+M289*E289</f>
        <v>3782496</v>
      </c>
      <c r="O289" s="78">
        <f t="shared" si="59"/>
        <v>10710000</v>
      </c>
      <c r="P289" s="78">
        <f t="shared" si="60"/>
        <v>3570000</v>
      </c>
      <c r="Q289" s="83">
        <f t="shared" si="61"/>
        <v>0</v>
      </c>
      <c r="R289" s="78">
        <f t="shared" si="62"/>
        <v>195368</v>
      </c>
      <c r="S289" s="78">
        <f t="shared" si="63"/>
        <v>-89120</v>
      </c>
      <c r="T289" s="78">
        <f t="shared" si="64"/>
        <v>-106248</v>
      </c>
      <c r="U289" s="78">
        <f t="shared" si="65"/>
        <v>0</v>
      </c>
      <c r="V289" s="78">
        <f t="shared" si="66"/>
        <v>1891248</v>
      </c>
    </row>
    <row r="290" spans="1:22" ht="38.25" x14ac:dyDescent="0.25">
      <c r="A290" s="12">
        <v>259</v>
      </c>
      <c r="B290" s="26" t="s">
        <v>341</v>
      </c>
      <c r="C290" s="19" t="s">
        <v>340</v>
      </c>
      <c r="D290" s="18"/>
      <c r="E290" s="43">
        <v>2</v>
      </c>
      <c r="F290" s="43" t="s">
        <v>140</v>
      </c>
      <c r="G290" s="92">
        <v>2380000</v>
      </c>
      <c r="H290" s="20">
        <f t="shared" si="67"/>
        <v>4760000</v>
      </c>
      <c r="I290" s="78">
        <v>2563023</v>
      </c>
      <c r="J290" s="84">
        <f>+I290*E290</f>
        <v>5126046</v>
      </c>
      <c r="K290" s="78">
        <v>2036987</v>
      </c>
      <c r="L290" s="85">
        <f>+K290*E290</f>
        <v>4073974</v>
      </c>
      <c r="M290" s="78">
        <v>2539990</v>
      </c>
      <c r="N290" s="86">
        <f>+M290*E290</f>
        <v>5079980</v>
      </c>
      <c r="O290" s="78">
        <f t="shared" si="59"/>
        <v>14280000</v>
      </c>
      <c r="P290" s="78">
        <f t="shared" si="60"/>
        <v>4760000</v>
      </c>
      <c r="Q290" s="83">
        <f t="shared" si="61"/>
        <v>0</v>
      </c>
      <c r="R290" s="78">
        <f t="shared" si="62"/>
        <v>-183023</v>
      </c>
      <c r="S290" s="78">
        <f t="shared" si="63"/>
        <v>343013</v>
      </c>
      <c r="T290" s="78">
        <f t="shared" si="64"/>
        <v>-159990</v>
      </c>
      <c r="U290" s="78">
        <f t="shared" si="65"/>
        <v>0</v>
      </c>
      <c r="V290" s="78">
        <f t="shared" si="66"/>
        <v>2539990</v>
      </c>
    </row>
    <row r="291" spans="1:22" ht="44.25" customHeight="1" x14ac:dyDescent="0.25">
      <c r="A291" s="12">
        <v>260</v>
      </c>
      <c r="B291" s="26" t="s">
        <v>342</v>
      </c>
      <c r="C291" s="19" t="s">
        <v>343</v>
      </c>
      <c r="D291" s="18"/>
      <c r="E291" s="43">
        <v>8</v>
      </c>
      <c r="F291" s="43" t="s">
        <v>140</v>
      </c>
      <c r="G291" s="92">
        <v>476000</v>
      </c>
      <c r="H291" s="20">
        <f t="shared" si="67"/>
        <v>3808000</v>
      </c>
      <c r="I291" s="78">
        <v>478523</v>
      </c>
      <c r="J291" s="84">
        <v>3828184</v>
      </c>
      <c r="K291" s="78">
        <v>502369</v>
      </c>
      <c r="L291" s="85">
        <v>4018952</v>
      </c>
      <c r="M291" s="78">
        <v>447108</v>
      </c>
      <c r="N291" s="86">
        <v>3576864</v>
      </c>
      <c r="O291" s="78">
        <f t="shared" si="59"/>
        <v>11424000</v>
      </c>
      <c r="P291" s="78">
        <f t="shared" si="60"/>
        <v>3808000</v>
      </c>
      <c r="Q291" s="83">
        <f t="shared" si="61"/>
        <v>0</v>
      </c>
      <c r="R291" s="78">
        <f t="shared" si="62"/>
        <v>-2523</v>
      </c>
      <c r="S291" s="78">
        <f t="shared" si="63"/>
        <v>-26369</v>
      </c>
      <c r="T291" s="78">
        <f t="shared" si="64"/>
        <v>28892</v>
      </c>
      <c r="U291" s="78">
        <f t="shared" si="65"/>
        <v>0</v>
      </c>
      <c r="V291" s="78">
        <f t="shared" si="66"/>
        <v>447108</v>
      </c>
    </row>
    <row r="292" spans="1:22" ht="38.25" x14ac:dyDescent="0.25">
      <c r="A292" s="12">
        <v>261</v>
      </c>
      <c r="B292" s="26" t="s">
        <v>344</v>
      </c>
      <c r="C292" s="19" t="s">
        <v>345</v>
      </c>
      <c r="D292" s="18"/>
      <c r="E292" s="43">
        <v>8</v>
      </c>
      <c r="F292" s="43" t="s">
        <v>140</v>
      </c>
      <c r="G292" s="92">
        <v>595000</v>
      </c>
      <c r="H292" s="20">
        <f t="shared" si="67"/>
        <v>4760000</v>
      </c>
      <c r="I292" s="78">
        <v>598623</v>
      </c>
      <c r="J292" s="84">
        <v>4788984</v>
      </c>
      <c r="K292" s="78">
        <v>589632</v>
      </c>
      <c r="L292" s="85">
        <v>4717056</v>
      </c>
      <c r="M292" s="78">
        <v>596745</v>
      </c>
      <c r="N292" s="86">
        <v>4773960</v>
      </c>
      <c r="O292" s="78">
        <f t="shared" si="59"/>
        <v>14280000</v>
      </c>
      <c r="P292" s="78">
        <f t="shared" si="60"/>
        <v>4760000</v>
      </c>
      <c r="Q292" s="83">
        <f t="shared" si="61"/>
        <v>0</v>
      </c>
      <c r="R292" s="78">
        <f t="shared" si="62"/>
        <v>-3623</v>
      </c>
      <c r="S292" s="78">
        <f t="shared" si="63"/>
        <v>5368</v>
      </c>
      <c r="T292" s="78">
        <f t="shared" si="64"/>
        <v>-1745</v>
      </c>
      <c r="U292" s="78">
        <f t="shared" si="65"/>
        <v>0</v>
      </c>
      <c r="V292" s="78">
        <f t="shared" si="66"/>
        <v>596745</v>
      </c>
    </row>
    <row r="293" spans="1:22" ht="38.25" x14ac:dyDescent="0.25">
      <c r="A293" s="12">
        <v>262</v>
      </c>
      <c r="B293" s="26" t="s">
        <v>346</v>
      </c>
      <c r="C293" s="19" t="s">
        <v>347</v>
      </c>
      <c r="D293" s="18"/>
      <c r="E293" s="43">
        <v>2</v>
      </c>
      <c r="F293" s="43" t="s">
        <v>140</v>
      </c>
      <c r="G293" s="92">
        <v>1785000</v>
      </c>
      <c r="H293" s="20">
        <f t="shared" si="67"/>
        <v>3570000</v>
      </c>
      <c r="I293" s="78">
        <v>1589632</v>
      </c>
      <c r="J293" s="84">
        <f>+I293*E293</f>
        <v>3179264</v>
      </c>
      <c r="K293" s="78">
        <v>1874120</v>
      </c>
      <c r="L293" s="85">
        <f>+K293*E293</f>
        <v>3748240</v>
      </c>
      <c r="M293" s="78">
        <v>1891248</v>
      </c>
      <c r="N293" s="86">
        <f>+M293*E293</f>
        <v>3782496</v>
      </c>
      <c r="O293" s="78">
        <f t="shared" si="59"/>
        <v>10710000</v>
      </c>
      <c r="P293" s="78">
        <f t="shared" si="60"/>
        <v>3570000</v>
      </c>
      <c r="Q293" s="83">
        <f t="shared" si="61"/>
        <v>0</v>
      </c>
      <c r="R293" s="78">
        <f t="shared" si="62"/>
        <v>195368</v>
      </c>
      <c r="S293" s="78">
        <f t="shared" si="63"/>
        <v>-89120</v>
      </c>
      <c r="T293" s="78">
        <f t="shared" si="64"/>
        <v>-106248</v>
      </c>
      <c r="U293" s="78">
        <f t="shared" si="65"/>
        <v>0</v>
      </c>
      <c r="V293" s="78">
        <f t="shared" si="66"/>
        <v>1891248</v>
      </c>
    </row>
    <row r="294" spans="1:22" ht="38.25" x14ac:dyDescent="0.25">
      <c r="A294" s="12">
        <v>263</v>
      </c>
      <c r="B294" s="49" t="str">
        <f>B293</f>
        <v>Artistas con una trayectoria de 1 a
5 años</v>
      </c>
      <c r="C294" s="19" t="s">
        <v>348</v>
      </c>
      <c r="D294" s="18"/>
      <c r="E294" s="43">
        <v>4</v>
      </c>
      <c r="F294" s="43" t="s">
        <v>140</v>
      </c>
      <c r="G294" s="92">
        <v>476000</v>
      </c>
      <c r="H294" s="20">
        <f t="shared" si="67"/>
        <v>1904000</v>
      </c>
      <c r="I294" s="78">
        <v>478523</v>
      </c>
      <c r="J294" s="84">
        <f>+I294*4</f>
        <v>1914092</v>
      </c>
      <c r="K294" s="78">
        <v>502369</v>
      </c>
      <c r="L294" s="85">
        <f>+K294*4</f>
        <v>2009476</v>
      </c>
      <c r="M294" s="78">
        <v>447108</v>
      </c>
      <c r="N294" s="86">
        <f>+M294*4</f>
        <v>1788432</v>
      </c>
      <c r="O294" s="78">
        <f t="shared" si="59"/>
        <v>5712000</v>
      </c>
      <c r="P294" s="78">
        <f t="shared" si="60"/>
        <v>1904000</v>
      </c>
      <c r="Q294" s="83">
        <f t="shared" si="61"/>
        <v>0</v>
      </c>
      <c r="R294" s="78">
        <f t="shared" si="62"/>
        <v>-2523</v>
      </c>
      <c r="S294" s="78">
        <f t="shared" si="63"/>
        <v>-26369</v>
      </c>
      <c r="T294" s="78">
        <f t="shared" si="64"/>
        <v>28892</v>
      </c>
      <c r="U294" s="78">
        <f t="shared" si="65"/>
        <v>0</v>
      </c>
      <c r="V294" s="78">
        <f t="shared" si="66"/>
        <v>447108</v>
      </c>
    </row>
    <row r="295" spans="1:22" ht="25.5" x14ac:dyDescent="0.25">
      <c r="A295" s="12">
        <v>264</v>
      </c>
      <c r="B295" s="26" t="s">
        <v>349</v>
      </c>
      <c r="C295" s="25" t="s">
        <v>299</v>
      </c>
      <c r="D295" s="28">
        <v>3</v>
      </c>
      <c r="E295" s="29" t="s">
        <v>300</v>
      </c>
      <c r="F295" s="30" t="s">
        <v>140</v>
      </c>
      <c r="G295" s="92">
        <v>3570000</v>
      </c>
      <c r="H295" s="20">
        <f>G295*D295</f>
        <v>10710000</v>
      </c>
      <c r="I295" s="78">
        <v>3698562</v>
      </c>
      <c r="J295" s="84">
        <v>11095686</v>
      </c>
      <c r="K295" s="78">
        <v>3214589</v>
      </c>
      <c r="L295" s="85">
        <v>9643767</v>
      </c>
      <c r="M295" s="78">
        <v>3796849</v>
      </c>
      <c r="N295" s="86">
        <v>11390547</v>
      </c>
      <c r="O295" s="78">
        <f t="shared" si="59"/>
        <v>32130000</v>
      </c>
      <c r="P295" s="78">
        <f t="shared" si="60"/>
        <v>10710000</v>
      </c>
      <c r="Q295" s="83">
        <f t="shared" si="61"/>
        <v>0</v>
      </c>
      <c r="R295" s="78">
        <f t="shared" si="62"/>
        <v>-128562</v>
      </c>
      <c r="S295" s="78">
        <f t="shared" si="63"/>
        <v>355411</v>
      </c>
      <c r="T295" s="78">
        <f t="shared" si="64"/>
        <v>-226849</v>
      </c>
      <c r="U295" s="78">
        <f t="shared" si="65"/>
        <v>0</v>
      </c>
      <c r="V295" s="78">
        <f t="shared" si="66"/>
        <v>3796849</v>
      </c>
    </row>
    <row r="296" spans="1:22" ht="45" customHeight="1" x14ac:dyDescent="0.25">
      <c r="A296" s="12">
        <v>265</v>
      </c>
      <c r="B296" s="4" t="s">
        <v>427</v>
      </c>
      <c r="C296" s="44" t="s">
        <v>330</v>
      </c>
      <c r="D296" s="12"/>
      <c r="E296" s="43" t="s">
        <v>237</v>
      </c>
      <c r="F296" s="43" t="s">
        <v>237</v>
      </c>
      <c r="G296" s="92">
        <v>60000000</v>
      </c>
      <c r="H296" s="20">
        <v>60000000</v>
      </c>
      <c r="I296" s="78">
        <v>59863214</v>
      </c>
      <c r="J296" s="84">
        <f>+I296*1</f>
        <v>59863214</v>
      </c>
      <c r="K296" s="78">
        <v>62325891</v>
      </c>
      <c r="L296" s="85">
        <f>+K296*1</f>
        <v>62325891</v>
      </c>
      <c r="M296" s="78">
        <v>57810895</v>
      </c>
      <c r="N296" s="86">
        <f>+M296</f>
        <v>57810895</v>
      </c>
      <c r="O296" s="78">
        <f t="shared" si="59"/>
        <v>180000000</v>
      </c>
      <c r="P296" s="78">
        <f t="shared" si="60"/>
        <v>60000000</v>
      </c>
      <c r="Q296" s="83">
        <f t="shared" si="61"/>
        <v>0</v>
      </c>
      <c r="R296" s="78">
        <f t="shared" si="62"/>
        <v>136786</v>
      </c>
      <c r="S296" s="78">
        <f t="shared" si="63"/>
        <v>-2325891</v>
      </c>
      <c r="T296" s="78">
        <f t="shared" si="64"/>
        <v>2189105</v>
      </c>
      <c r="U296" s="78">
        <f t="shared" si="65"/>
        <v>0</v>
      </c>
      <c r="V296" s="78">
        <f t="shared" si="66"/>
        <v>57810895</v>
      </c>
    </row>
    <row r="297" spans="1:22" ht="30" x14ac:dyDescent="0.25">
      <c r="A297" s="12">
        <v>266</v>
      </c>
      <c r="B297" s="4" t="s">
        <v>331</v>
      </c>
      <c r="C297" s="22" t="s">
        <v>146</v>
      </c>
      <c r="D297" s="12"/>
      <c r="E297" s="43">
        <v>20</v>
      </c>
      <c r="F297" s="43" t="s">
        <v>332</v>
      </c>
      <c r="G297" s="92">
        <v>301212.79999999999</v>
      </c>
      <c r="H297" s="20">
        <f>+G297*E297</f>
        <v>6024256</v>
      </c>
      <c r="I297" s="78">
        <v>302145</v>
      </c>
      <c r="J297" s="84">
        <f t="shared" ref="J297:J299" si="74">+I297*E297</f>
        <v>6042900</v>
      </c>
      <c r="K297" s="78">
        <v>302036</v>
      </c>
      <c r="L297" s="85">
        <f t="shared" ref="L297:L299" si="75">+K297*E297</f>
        <v>6040720</v>
      </c>
      <c r="M297" s="78">
        <v>299457</v>
      </c>
      <c r="N297" s="86">
        <f t="shared" ref="N297:N299" si="76">+M297*E297</f>
        <v>5989140</v>
      </c>
      <c r="O297" s="78">
        <f t="shared" si="59"/>
        <v>18072760</v>
      </c>
      <c r="P297" s="78">
        <f t="shared" si="60"/>
        <v>6024253.333333333</v>
      </c>
      <c r="Q297" s="83">
        <f t="shared" si="61"/>
        <v>-2.6666666669771075</v>
      </c>
      <c r="R297" s="78">
        <f t="shared" si="62"/>
        <v>-932.20000000001164</v>
      </c>
      <c r="S297" s="78">
        <f t="shared" si="63"/>
        <v>-823.20000000001164</v>
      </c>
      <c r="T297" s="78">
        <f t="shared" si="64"/>
        <v>1755.7999999999884</v>
      </c>
      <c r="U297" s="78">
        <f t="shared" si="65"/>
        <v>0.3999999999650754</v>
      </c>
      <c r="V297" s="78">
        <f t="shared" si="66"/>
        <v>299457.39999999997</v>
      </c>
    </row>
    <row r="298" spans="1:22" ht="20.85" customHeight="1" x14ac:dyDescent="0.25">
      <c r="A298" s="135" t="s">
        <v>301</v>
      </c>
      <c r="B298" s="135"/>
      <c r="C298" s="135"/>
      <c r="D298" s="135"/>
      <c r="E298" s="135"/>
      <c r="F298" s="135"/>
      <c r="G298" s="95"/>
      <c r="H298" s="27">
        <f>SUM(H241:H297)</f>
        <v>265582233.00999999</v>
      </c>
      <c r="I298" s="27"/>
      <c r="J298" s="27">
        <f>SUM(J241:J297)</f>
        <v>264375388</v>
      </c>
      <c r="K298" s="27"/>
      <c r="L298" s="27">
        <f>SUM(L241:L297)</f>
        <v>258862230</v>
      </c>
      <c r="M298" s="27"/>
      <c r="N298" s="27">
        <f>SUM(N241:N297)</f>
        <v>273508823</v>
      </c>
      <c r="O298" s="27">
        <f t="shared" si="59"/>
        <v>796746441</v>
      </c>
      <c r="P298" s="27">
        <f t="shared" si="60"/>
        <v>265582147</v>
      </c>
      <c r="Q298" s="83">
        <f t="shared" si="61"/>
        <v>-86.009999990463257</v>
      </c>
      <c r="R298" s="78">
        <f t="shared" si="62"/>
        <v>0</v>
      </c>
      <c r="S298" s="78">
        <f t="shared" si="63"/>
        <v>0</v>
      </c>
      <c r="T298" s="78">
        <f t="shared" si="64"/>
        <v>0</v>
      </c>
      <c r="U298" s="78">
        <f t="shared" si="65"/>
        <v>0</v>
      </c>
      <c r="V298" s="78">
        <f t="shared" si="66"/>
        <v>0</v>
      </c>
    </row>
    <row r="299" spans="1:22" x14ac:dyDescent="0.25">
      <c r="A299" s="59"/>
      <c r="B299" s="138" t="s">
        <v>350</v>
      </c>
      <c r="C299" s="138"/>
      <c r="D299" s="138"/>
      <c r="E299" s="138"/>
      <c r="F299" s="138"/>
      <c r="G299" s="96"/>
      <c r="H299" s="60"/>
      <c r="J299" s="84">
        <f t="shared" si="74"/>
        <v>0</v>
      </c>
      <c r="L299" s="85">
        <f t="shared" si="75"/>
        <v>0</v>
      </c>
      <c r="N299" s="86">
        <f t="shared" si="76"/>
        <v>0</v>
      </c>
      <c r="O299" s="78">
        <f t="shared" si="59"/>
        <v>0</v>
      </c>
      <c r="P299" s="78">
        <f t="shared" si="60"/>
        <v>0</v>
      </c>
      <c r="Q299" s="83">
        <f t="shared" si="61"/>
        <v>0</v>
      </c>
      <c r="R299" s="78">
        <f t="shared" si="62"/>
        <v>0</v>
      </c>
      <c r="S299" s="78">
        <f t="shared" si="63"/>
        <v>0</v>
      </c>
      <c r="T299" s="78">
        <f t="shared" si="64"/>
        <v>0</v>
      </c>
      <c r="U299" s="78">
        <f t="shared" si="65"/>
        <v>0</v>
      </c>
      <c r="V299" s="78">
        <f t="shared" si="66"/>
        <v>0</v>
      </c>
    </row>
    <row r="300" spans="1:22" ht="75" x14ac:dyDescent="0.25">
      <c r="A300" s="12">
        <v>267</v>
      </c>
      <c r="B300" s="44" t="s">
        <v>303</v>
      </c>
      <c r="C300" s="23" t="s">
        <v>404</v>
      </c>
      <c r="D300" s="12"/>
      <c r="E300" s="43">
        <v>1</v>
      </c>
      <c r="F300" s="43" t="s">
        <v>28</v>
      </c>
      <c r="G300" s="92">
        <v>1620139.78</v>
      </c>
      <c r="H300" s="20">
        <f t="shared" ref="H300:H303" si="77">+G300*E300</f>
        <v>1620139.78</v>
      </c>
      <c r="I300" s="78">
        <v>1863259</v>
      </c>
      <c r="J300" s="84">
        <v>1863259</v>
      </c>
      <c r="K300" s="78">
        <v>1752369</v>
      </c>
      <c r="L300" s="85">
        <v>1752369</v>
      </c>
      <c r="M300" s="78">
        <v>1244791</v>
      </c>
      <c r="N300" s="86">
        <v>1244791</v>
      </c>
      <c r="O300" s="78">
        <f t="shared" si="59"/>
        <v>4860419</v>
      </c>
      <c r="P300" s="78">
        <f t="shared" si="60"/>
        <v>1620139.6666666667</v>
      </c>
      <c r="Q300" s="83">
        <f t="shared" si="61"/>
        <v>-0.1133333332836628</v>
      </c>
      <c r="R300" s="78">
        <f t="shared" si="62"/>
        <v>-243119.21999999997</v>
      </c>
      <c r="S300" s="78">
        <f t="shared" si="63"/>
        <v>-132229.21999999997</v>
      </c>
      <c r="T300" s="78">
        <f t="shared" si="64"/>
        <v>375348.78</v>
      </c>
      <c r="U300" s="78">
        <f t="shared" si="65"/>
        <v>0.34000000008381903</v>
      </c>
      <c r="V300" s="78">
        <f t="shared" si="66"/>
        <v>1244791.3400000001</v>
      </c>
    </row>
    <row r="301" spans="1:22" ht="60.75" customHeight="1" x14ac:dyDescent="0.25">
      <c r="A301" s="12">
        <v>268</v>
      </c>
      <c r="B301" s="44" t="s">
        <v>403</v>
      </c>
      <c r="C301" s="4" t="s">
        <v>405</v>
      </c>
      <c r="D301" s="12"/>
      <c r="E301" s="43">
        <v>1</v>
      </c>
      <c r="F301" s="43" t="s">
        <v>28</v>
      </c>
      <c r="G301" s="92">
        <v>10111180.1</v>
      </c>
      <c r="H301" s="20">
        <f t="shared" si="77"/>
        <v>10111180.1</v>
      </c>
      <c r="I301" s="78">
        <v>11236985</v>
      </c>
      <c r="J301" s="84">
        <v>11236985</v>
      </c>
      <c r="K301" s="78">
        <v>9963201</v>
      </c>
      <c r="L301" s="85">
        <v>9963201</v>
      </c>
      <c r="M301" s="78">
        <v>9133354</v>
      </c>
      <c r="N301" s="86">
        <v>9133354</v>
      </c>
      <c r="O301" s="78">
        <f t="shared" si="59"/>
        <v>30333540</v>
      </c>
      <c r="P301" s="78">
        <f t="shared" si="60"/>
        <v>10111180</v>
      </c>
      <c r="Q301" s="83">
        <f t="shared" si="61"/>
        <v>-9.999999962747097E-2</v>
      </c>
      <c r="R301" s="78">
        <f t="shared" si="62"/>
        <v>-1125804.9000000004</v>
      </c>
      <c r="S301" s="78">
        <f t="shared" si="63"/>
        <v>147979.09999999963</v>
      </c>
      <c r="T301" s="78">
        <f t="shared" si="64"/>
        <v>977826.09999999963</v>
      </c>
      <c r="U301" s="78">
        <f t="shared" si="65"/>
        <v>0.29999999888241291</v>
      </c>
      <c r="V301" s="78">
        <f t="shared" si="66"/>
        <v>9133354.2999999989</v>
      </c>
    </row>
    <row r="302" spans="1:22" ht="57" customHeight="1" x14ac:dyDescent="0.25">
      <c r="A302" s="12">
        <v>269</v>
      </c>
      <c r="B302" s="44" t="s">
        <v>304</v>
      </c>
      <c r="C302" s="23" t="s">
        <v>305</v>
      </c>
      <c r="D302" s="12"/>
      <c r="E302" s="43">
        <v>1</v>
      </c>
      <c r="F302" s="43" t="s">
        <v>28</v>
      </c>
      <c r="G302" s="92">
        <v>378023.73</v>
      </c>
      <c r="H302" s="20">
        <f t="shared" si="77"/>
        <v>378023.73</v>
      </c>
      <c r="I302" s="78">
        <v>352148</v>
      </c>
      <c r="J302" s="84">
        <v>352148</v>
      </c>
      <c r="K302" s="78">
        <v>396258</v>
      </c>
      <c r="L302" s="85">
        <v>396258</v>
      </c>
      <c r="M302" s="78">
        <v>385665</v>
      </c>
      <c r="N302" s="86">
        <v>385665</v>
      </c>
      <c r="O302" s="78">
        <f t="shared" si="59"/>
        <v>1134071</v>
      </c>
      <c r="P302" s="78">
        <f t="shared" si="60"/>
        <v>378023.66666666669</v>
      </c>
      <c r="Q302" s="83">
        <f t="shared" si="61"/>
        <v>-6.3333333295304328E-2</v>
      </c>
      <c r="R302" s="78">
        <f t="shared" si="62"/>
        <v>25875.729999999981</v>
      </c>
      <c r="S302" s="78">
        <f t="shared" si="63"/>
        <v>-18234.270000000019</v>
      </c>
      <c r="T302" s="78">
        <f t="shared" si="64"/>
        <v>-7641.2700000000186</v>
      </c>
      <c r="U302" s="78">
        <f t="shared" si="65"/>
        <v>0.18999999994412065</v>
      </c>
      <c r="V302" s="78">
        <f t="shared" si="66"/>
        <v>385665.18999999994</v>
      </c>
    </row>
    <row r="303" spans="1:22" ht="60" x14ac:dyDescent="0.25">
      <c r="A303" s="12">
        <v>270</v>
      </c>
      <c r="B303" s="44" t="s">
        <v>247</v>
      </c>
      <c r="C303" s="4" t="s">
        <v>248</v>
      </c>
      <c r="D303" s="12"/>
      <c r="E303" s="43">
        <v>1</v>
      </c>
      <c r="F303" s="43" t="s">
        <v>28</v>
      </c>
      <c r="G303" s="92">
        <v>1587737.27</v>
      </c>
      <c r="H303" s="20">
        <f t="shared" si="77"/>
        <v>1587737.27</v>
      </c>
      <c r="I303" s="78">
        <v>1452369</v>
      </c>
      <c r="J303" s="84">
        <v>1452369</v>
      </c>
      <c r="K303" s="78">
        <v>1542010</v>
      </c>
      <c r="L303" s="85">
        <v>1542010</v>
      </c>
      <c r="M303" s="78">
        <v>1768833</v>
      </c>
      <c r="N303" s="86">
        <v>1768833</v>
      </c>
      <c r="O303" s="78">
        <f t="shared" si="59"/>
        <v>4763212</v>
      </c>
      <c r="P303" s="78">
        <f t="shared" si="60"/>
        <v>1587737.3333333333</v>
      </c>
      <c r="Q303" s="83">
        <f t="shared" si="61"/>
        <v>6.3333333237096667E-2</v>
      </c>
      <c r="R303" s="78">
        <f t="shared" si="62"/>
        <v>135368.27000000002</v>
      </c>
      <c r="S303" s="78">
        <f t="shared" si="63"/>
        <v>45727.270000000019</v>
      </c>
      <c r="T303" s="78">
        <f t="shared" si="64"/>
        <v>-181095.72999999998</v>
      </c>
      <c r="U303" s="78">
        <f t="shared" si="65"/>
        <v>-0.18999999994412065</v>
      </c>
      <c r="V303" s="78">
        <f t="shared" si="66"/>
        <v>1768832.81</v>
      </c>
    </row>
    <row r="304" spans="1:22" ht="105" x14ac:dyDescent="0.25">
      <c r="A304" s="12">
        <v>271</v>
      </c>
      <c r="B304" s="44" t="s">
        <v>244</v>
      </c>
      <c r="C304" s="4" t="s">
        <v>62</v>
      </c>
      <c r="D304" s="12"/>
      <c r="E304" s="43">
        <v>2</v>
      </c>
      <c r="F304" s="43" t="s">
        <v>28</v>
      </c>
      <c r="G304" s="92">
        <v>2665588.1</v>
      </c>
      <c r="H304" s="20">
        <f t="shared" ref="H304:H316" si="78">+G304*E304</f>
        <v>5331176.2</v>
      </c>
      <c r="I304" s="78">
        <v>2853698</v>
      </c>
      <c r="J304" s="84">
        <f>+I304*E304</f>
        <v>5707396</v>
      </c>
      <c r="K304" s="78">
        <v>2874125</v>
      </c>
      <c r="L304" s="85">
        <f>+K304*E304</f>
        <v>5748250</v>
      </c>
      <c r="M304" s="78">
        <v>2268941</v>
      </c>
      <c r="N304" s="86">
        <f>+M304*E304</f>
        <v>4537882</v>
      </c>
      <c r="O304" s="78">
        <f t="shared" si="59"/>
        <v>15993528</v>
      </c>
      <c r="P304" s="78">
        <f t="shared" si="60"/>
        <v>5331176</v>
      </c>
      <c r="Q304" s="83">
        <f t="shared" si="61"/>
        <v>-0.20000000018626451</v>
      </c>
      <c r="R304" s="78">
        <f t="shared" si="62"/>
        <v>-188109.89999999991</v>
      </c>
      <c r="S304" s="78">
        <f t="shared" si="63"/>
        <v>-208536.89999999991</v>
      </c>
      <c r="T304" s="78">
        <f t="shared" si="64"/>
        <v>396647.10000000009</v>
      </c>
      <c r="U304" s="78">
        <f t="shared" si="65"/>
        <v>0.30000000027939677</v>
      </c>
      <c r="V304" s="78">
        <f t="shared" si="66"/>
        <v>2268941.3000000003</v>
      </c>
    </row>
    <row r="305" spans="1:22" ht="225" x14ac:dyDescent="0.25">
      <c r="A305" s="12">
        <v>272</v>
      </c>
      <c r="B305" s="44" t="s">
        <v>259</v>
      </c>
      <c r="C305" s="4" t="s">
        <v>260</v>
      </c>
      <c r="D305" s="12"/>
      <c r="E305" s="43">
        <v>1</v>
      </c>
      <c r="F305" s="43" t="s">
        <v>28</v>
      </c>
      <c r="G305" s="92">
        <v>8925000</v>
      </c>
      <c r="H305" s="20">
        <f t="shared" si="78"/>
        <v>8925000</v>
      </c>
      <c r="I305" s="78">
        <v>7852369</v>
      </c>
      <c r="J305" s="84">
        <v>7852369</v>
      </c>
      <c r="K305" s="78">
        <v>8963254</v>
      </c>
      <c r="L305" s="85">
        <v>8963254</v>
      </c>
      <c r="M305" s="78">
        <v>9959377</v>
      </c>
      <c r="N305" s="86">
        <v>9959377</v>
      </c>
      <c r="O305" s="78">
        <f t="shared" si="59"/>
        <v>26775000</v>
      </c>
      <c r="P305" s="78">
        <f t="shared" si="60"/>
        <v>8925000</v>
      </c>
      <c r="Q305" s="83">
        <f t="shared" si="61"/>
        <v>0</v>
      </c>
      <c r="R305" s="78">
        <f t="shared" si="62"/>
        <v>1072631</v>
      </c>
      <c r="S305" s="78">
        <f t="shared" si="63"/>
        <v>-38254</v>
      </c>
      <c r="T305" s="78">
        <f t="shared" si="64"/>
        <v>-1034377</v>
      </c>
      <c r="U305" s="78">
        <f t="shared" si="65"/>
        <v>0</v>
      </c>
      <c r="V305" s="78">
        <f t="shared" si="66"/>
        <v>9959377</v>
      </c>
    </row>
    <row r="306" spans="1:22" ht="240" x14ac:dyDescent="0.25">
      <c r="A306" s="12">
        <v>273</v>
      </c>
      <c r="B306" s="44" t="s">
        <v>261</v>
      </c>
      <c r="C306" s="4" t="s">
        <v>262</v>
      </c>
      <c r="D306" s="12"/>
      <c r="E306" s="43">
        <v>1</v>
      </c>
      <c r="F306" s="43" t="s">
        <v>28</v>
      </c>
      <c r="G306" s="92">
        <v>5049460.3600000003</v>
      </c>
      <c r="H306" s="20">
        <f t="shared" si="78"/>
        <v>5049460.3600000003</v>
      </c>
      <c r="I306" s="78">
        <v>5203698</v>
      </c>
      <c r="J306" s="84">
        <v>5203698</v>
      </c>
      <c r="K306" s="78">
        <v>4996323</v>
      </c>
      <c r="L306" s="85">
        <v>4996323</v>
      </c>
      <c r="M306" s="78">
        <v>4948360</v>
      </c>
      <c r="N306" s="86">
        <v>4948360</v>
      </c>
      <c r="O306" s="78">
        <f t="shared" si="59"/>
        <v>15148381</v>
      </c>
      <c r="P306" s="78">
        <f t="shared" si="60"/>
        <v>5049460.333333333</v>
      </c>
      <c r="Q306" s="83">
        <f t="shared" si="61"/>
        <v>-2.6666667312383652E-2</v>
      </c>
      <c r="R306" s="78">
        <f t="shared" si="62"/>
        <v>-154237.63999999966</v>
      </c>
      <c r="S306" s="78">
        <f t="shared" si="63"/>
        <v>53137.360000000335</v>
      </c>
      <c r="T306" s="78">
        <f t="shared" si="64"/>
        <v>101100.36000000034</v>
      </c>
      <c r="U306" s="78">
        <f t="shared" si="65"/>
        <v>8.0000001005828381E-2</v>
      </c>
      <c r="V306" s="78">
        <f t="shared" si="66"/>
        <v>4948360.080000001</v>
      </c>
    </row>
    <row r="307" spans="1:22" ht="90" x14ac:dyDescent="0.25">
      <c r="A307" s="12">
        <v>274</v>
      </c>
      <c r="B307" s="44" t="s">
        <v>263</v>
      </c>
      <c r="C307" s="22" t="s">
        <v>264</v>
      </c>
      <c r="D307" s="12"/>
      <c r="E307" s="43">
        <v>1</v>
      </c>
      <c r="F307" s="43" t="s">
        <v>28</v>
      </c>
      <c r="G307" s="92">
        <v>8394628.9000000004</v>
      </c>
      <c r="H307" s="20">
        <f t="shared" si="78"/>
        <v>8394628.9000000004</v>
      </c>
      <c r="I307" s="78">
        <v>7852145</v>
      </c>
      <c r="J307" s="84">
        <v>7852145</v>
      </c>
      <c r="K307" s="78">
        <v>8521423</v>
      </c>
      <c r="L307" s="85">
        <v>8521423</v>
      </c>
      <c r="M307" s="78">
        <v>8810319</v>
      </c>
      <c r="N307" s="86">
        <v>8810319</v>
      </c>
      <c r="O307" s="78">
        <f t="shared" si="59"/>
        <v>25183887</v>
      </c>
      <c r="P307" s="78">
        <f t="shared" si="60"/>
        <v>8394629</v>
      </c>
      <c r="Q307" s="83">
        <f t="shared" si="61"/>
        <v>9.999999962747097E-2</v>
      </c>
      <c r="R307" s="78">
        <f t="shared" si="62"/>
        <v>542483.90000000037</v>
      </c>
      <c r="S307" s="78">
        <f t="shared" si="63"/>
        <v>-126794.09999999963</v>
      </c>
      <c r="T307" s="78">
        <f t="shared" si="64"/>
        <v>-415690.09999999963</v>
      </c>
      <c r="U307" s="78">
        <f t="shared" si="65"/>
        <v>-0.29999999888241291</v>
      </c>
      <c r="V307" s="78">
        <f t="shared" si="66"/>
        <v>8810318.7000000011</v>
      </c>
    </row>
    <row r="308" spans="1:22" ht="60" x14ac:dyDescent="0.25">
      <c r="A308" s="12">
        <v>275</v>
      </c>
      <c r="B308" s="44" t="s">
        <v>265</v>
      </c>
      <c r="C308" s="22" t="s">
        <v>266</v>
      </c>
      <c r="D308" s="12"/>
      <c r="E308" s="43">
        <v>1</v>
      </c>
      <c r="F308" s="43" t="s">
        <v>33</v>
      </c>
      <c r="G308" s="92">
        <v>2198584.5</v>
      </c>
      <c r="H308" s="20">
        <f t="shared" si="78"/>
        <v>2198584.5</v>
      </c>
      <c r="I308" s="78">
        <v>2014785</v>
      </c>
      <c r="J308" s="84">
        <v>2014785</v>
      </c>
      <c r="K308" s="78">
        <v>2145896</v>
      </c>
      <c r="L308" s="85">
        <v>2145896</v>
      </c>
      <c r="M308" s="78">
        <v>2435073</v>
      </c>
      <c r="N308" s="86">
        <v>2435073</v>
      </c>
      <c r="O308" s="78">
        <f t="shared" si="59"/>
        <v>6595754</v>
      </c>
      <c r="P308" s="78">
        <f t="shared" si="60"/>
        <v>2198584.6666666665</v>
      </c>
      <c r="Q308" s="83">
        <f t="shared" si="61"/>
        <v>0.16666666651144624</v>
      </c>
      <c r="R308" s="78">
        <f t="shared" si="62"/>
        <v>183799.5</v>
      </c>
      <c r="S308" s="78">
        <f t="shared" si="63"/>
        <v>52688.5</v>
      </c>
      <c r="T308" s="78">
        <f t="shared" si="64"/>
        <v>-236488.5</v>
      </c>
      <c r="U308" s="78">
        <f t="shared" si="65"/>
        <v>-0.5</v>
      </c>
      <c r="V308" s="78">
        <f t="shared" si="66"/>
        <v>2435072.5</v>
      </c>
    </row>
    <row r="309" spans="1:22" ht="75" x14ac:dyDescent="0.25">
      <c r="A309" s="12">
        <v>276</v>
      </c>
      <c r="B309" s="4" t="s">
        <v>267</v>
      </c>
      <c r="C309" s="22" t="s">
        <v>268</v>
      </c>
      <c r="D309" s="12"/>
      <c r="E309" s="43">
        <v>8</v>
      </c>
      <c r="F309" s="43" t="s">
        <v>93</v>
      </c>
      <c r="G309" s="92">
        <v>337519.7</v>
      </c>
      <c r="H309" s="20">
        <f t="shared" si="78"/>
        <v>2700157.6</v>
      </c>
      <c r="I309" s="78">
        <v>321458</v>
      </c>
      <c r="J309" s="84">
        <v>2571664</v>
      </c>
      <c r="K309" s="78">
        <v>332014</v>
      </c>
      <c r="L309" s="85">
        <v>2656112</v>
      </c>
      <c r="M309" s="78">
        <v>359087</v>
      </c>
      <c r="N309" s="86">
        <v>2872696</v>
      </c>
      <c r="O309" s="78">
        <f t="shared" si="59"/>
        <v>8100472</v>
      </c>
      <c r="P309" s="78">
        <f t="shared" si="60"/>
        <v>2700157.3333333335</v>
      </c>
      <c r="Q309" s="83">
        <f t="shared" si="61"/>
        <v>-0.2666666666045785</v>
      </c>
      <c r="R309" s="78">
        <f t="shared" si="62"/>
        <v>16061.700000000012</v>
      </c>
      <c r="S309" s="78">
        <f t="shared" si="63"/>
        <v>5505.7000000000116</v>
      </c>
      <c r="T309" s="78">
        <f t="shared" si="64"/>
        <v>-21567.299999999988</v>
      </c>
      <c r="U309" s="78">
        <f t="shared" si="65"/>
        <v>0.1000000000349246</v>
      </c>
      <c r="V309" s="78">
        <f t="shared" si="66"/>
        <v>359087.10000000003</v>
      </c>
    </row>
    <row r="310" spans="1:22" ht="45" x14ac:dyDescent="0.25">
      <c r="A310" s="12">
        <v>277</v>
      </c>
      <c r="B310" s="4" t="s">
        <v>269</v>
      </c>
      <c r="C310" s="22" t="s">
        <v>88</v>
      </c>
      <c r="D310" s="12"/>
      <c r="E310" s="73">
        <v>50</v>
      </c>
      <c r="F310" s="43" t="s">
        <v>93</v>
      </c>
      <c r="G310" s="92">
        <v>25030.46</v>
      </c>
      <c r="H310" s="20">
        <f t="shared" si="78"/>
        <v>1251523</v>
      </c>
      <c r="I310" s="78">
        <v>20147</v>
      </c>
      <c r="J310" s="84">
        <f>+I310*E310</f>
        <v>1007350</v>
      </c>
      <c r="K310" s="78">
        <v>25632</v>
      </c>
      <c r="L310" s="85">
        <f>+K310*E310</f>
        <v>1281600</v>
      </c>
      <c r="M310" s="78">
        <v>29312</v>
      </c>
      <c r="N310" s="86">
        <f>+M310*E310</f>
        <v>1465600</v>
      </c>
      <c r="O310" s="78">
        <f t="shared" si="59"/>
        <v>3754550</v>
      </c>
      <c r="P310" s="78">
        <f t="shared" si="60"/>
        <v>1251516.6666666667</v>
      </c>
      <c r="Q310" s="83">
        <f t="shared" si="61"/>
        <v>-6.3333333332557231</v>
      </c>
      <c r="R310" s="78">
        <f t="shared" si="62"/>
        <v>4883.4599999999991</v>
      </c>
      <c r="S310" s="78">
        <f t="shared" si="63"/>
        <v>-601.54000000000087</v>
      </c>
      <c r="T310" s="78">
        <f t="shared" si="64"/>
        <v>-4281.5400000000009</v>
      </c>
      <c r="U310" s="78">
        <f t="shared" si="65"/>
        <v>0.37999999999738066</v>
      </c>
      <c r="V310" s="78">
        <f t="shared" si="66"/>
        <v>29312.379999999997</v>
      </c>
    </row>
    <row r="311" spans="1:22" x14ac:dyDescent="0.25">
      <c r="A311" s="12">
        <v>279</v>
      </c>
      <c r="B311" s="4" t="s">
        <v>196</v>
      </c>
      <c r="C311" s="4" t="s">
        <v>197</v>
      </c>
      <c r="D311" s="12"/>
      <c r="E311" s="43">
        <v>200</v>
      </c>
      <c r="F311" s="43" t="s">
        <v>93</v>
      </c>
      <c r="G311" s="92">
        <v>2927.4</v>
      </c>
      <c r="H311" s="20">
        <f t="shared" si="78"/>
        <v>585480</v>
      </c>
      <c r="I311" s="80">
        <v>2874</v>
      </c>
      <c r="J311" s="87">
        <f t="shared" ref="J311:J337" si="79">+I311*E311</f>
        <v>574800</v>
      </c>
      <c r="K311" s="80">
        <v>2369</v>
      </c>
      <c r="L311" s="88">
        <f t="shared" ref="L311:L337" si="80">+K311*E311</f>
        <v>473800</v>
      </c>
      <c r="M311" s="80">
        <v>3539</v>
      </c>
      <c r="N311" s="89">
        <f t="shared" ref="N311:N337" si="81">+M311*E311</f>
        <v>707800</v>
      </c>
      <c r="O311" s="78">
        <f t="shared" si="59"/>
        <v>1756400</v>
      </c>
      <c r="P311" s="78">
        <f t="shared" si="60"/>
        <v>585466.66666666663</v>
      </c>
      <c r="Q311" s="83">
        <f t="shared" si="61"/>
        <v>-13.333333333372138</v>
      </c>
      <c r="R311" s="78">
        <f t="shared" si="62"/>
        <v>53.400000000000091</v>
      </c>
      <c r="S311" s="78">
        <f t="shared" si="63"/>
        <v>558.40000000000009</v>
      </c>
      <c r="T311" s="78">
        <f t="shared" si="64"/>
        <v>-611.59999999999991</v>
      </c>
      <c r="U311" s="78">
        <f t="shared" si="65"/>
        <v>0.20000000000027285</v>
      </c>
      <c r="V311" s="78">
        <f t="shared" si="66"/>
        <v>3539.2000000000003</v>
      </c>
    </row>
    <row r="312" spans="1:22" ht="30" x14ac:dyDescent="0.25">
      <c r="A312" s="12">
        <v>280</v>
      </c>
      <c r="B312" s="4" t="s">
        <v>96</v>
      </c>
      <c r="C312" s="22" t="s">
        <v>97</v>
      </c>
      <c r="D312" s="12"/>
      <c r="E312" s="43">
        <v>120</v>
      </c>
      <c r="F312" s="43" t="s">
        <v>93</v>
      </c>
      <c r="G312" s="92">
        <v>12921.02</v>
      </c>
      <c r="H312" s="20">
        <f t="shared" si="78"/>
        <v>1550522.4000000001</v>
      </c>
      <c r="I312" s="80">
        <v>11236</v>
      </c>
      <c r="J312" s="87">
        <f t="shared" si="79"/>
        <v>1348320</v>
      </c>
      <c r="K312" s="80">
        <v>12546</v>
      </c>
      <c r="L312" s="88">
        <f t="shared" si="80"/>
        <v>1505520</v>
      </c>
      <c r="M312" s="80">
        <v>14981</v>
      </c>
      <c r="N312" s="89">
        <f t="shared" si="81"/>
        <v>1797720</v>
      </c>
      <c r="O312" s="78">
        <f t="shared" si="59"/>
        <v>4651560</v>
      </c>
      <c r="P312" s="78">
        <f t="shared" si="60"/>
        <v>1550520</v>
      </c>
      <c r="Q312" s="83">
        <f t="shared" si="61"/>
        <v>-2.4000000001396984</v>
      </c>
      <c r="R312" s="78">
        <f t="shared" si="62"/>
        <v>1685.0200000000004</v>
      </c>
      <c r="S312" s="78">
        <f t="shared" si="63"/>
        <v>375.02000000000044</v>
      </c>
      <c r="T312" s="78">
        <f t="shared" si="64"/>
        <v>-2059.9799999999996</v>
      </c>
      <c r="U312" s="78">
        <f t="shared" si="65"/>
        <v>6.0000000001309672E-2</v>
      </c>
      <c r="V312" s="78">
        <f t="shared" si="66"/>
        <v>14981.060000000001</v>
      </c>
    </row>
    <row r="313" spans="1:22" ht="45" x14ac:dyDescent="0.25">
      <c r="A313" s="12">
        <v>281</v>
      </c>
      <c r="B313" s="4" t="s">
        <v>98</v>
      </c>
      <c r="C313" s="22" t="s">
        <v>198</v>
      </c>
      <c r="D313" s="12"/>
      <c r="E313" s="43">
        <v>120</v>
      </c>
      <c r="F313" s="43" t="s">
        <v>93</v>
      </c>
      <c r="G313" s="92">
        <v>15517.6</v>
      </c>
      <c r="H313" s="20">
        <f t="shared" si="78"/>
        <v>1862112</v>
      </c>
      <c r="I313" s="80">
        <v>15478</v>
      </c>
      <c r="J313" s="87">
        <f t="shared" si="79"/>
        <v>1857360</v>
      </c>
      <c r="K313" s="80">
        <v>16452</v>
      </c>
      <c r="L313" s="88">
        <f t="shared" si="80"/>
        <v>1974240</v>
      </c>
      <c r="M313" s="80">
        <v>14623</v>
      </c>
      <c r="N313" s="89">
        <f t="shared" si="81"/>
        <v>1754760</v>
      </c>
      <c r="O313" s="78">
        <f t="shared" si="59"/>
        <v>5586360</v>
      </c>
      <c r="P313" s="78">
        <f t="shared" si="60"/>
        <v>1862120</v>
      </c>
      <c r="Q313" s="83">
        <f t="shared" si="61"/>
        <v>8</v>
      </c>
      <c r="R313" s="78">
        <f t="shared" si="62"/>
        <v>39.600000000000364</v>
      </c>
      <c r="S313" s="78">
        <f t="shared" si="63"/>
        <v>-934.39999999999964</v>
      </c>
      <c r="T313" s="78">
        <f t="shared" si="64"/>
        <v>894.60000000000036</v>
      </c>
      <c r="U313" s="78">
        <f t="shared" si="65"/>
        <v>-0.19999999999890861</v>
      </c>
      <c r="V313" s="78">
        <f t="shared" si="66"/>
        <v>14622.800000000001</v>
      </c>
    </row>
    <row r="314" spans="1:22" ht="45" x14ac:dyDescent="0.25">
      <c r="A314" s="12">
        <v>282</v>
      </c>
      <c r="B314" s="4" t="s">
        <v>100</v>
      </c>
      <c r="C314" s="22" t="s">
        <v>273</v>
      </c>
      <c r="D314" s="12"/>
      <c r="E314" s="43">
        <v>1</v>
      </c>
      <c r="F314" s="43" t="s">
        <v>28</v>
      </c>
      <c r="G314" s="92">
        <v>803238.1</v>
      </c>
      <c r="H314" s="20">
        <f t="shared" si="78"/>
        <v>803238.1</v>
      </c>
      <c r="I314" s="80">
        <v>862358</v>
      </c>
      <c r="J314" s="87">
        <f t="shared" si="79"/>
        <v>862358</v>
      </c>
      <c r="K314" s="80">
        <v>874126</v>
      </c>
      <c r="L314" s="88">
        <f t="shared" si="80"/>
        <v>874126</v>
      </c>
      <c r="M314" s="80">
        <v>673230</v>
      </c>
      <c r="N314" s="89">
        <f t="shared" si="81"/>
        <v>673230</v>
      </c>
      <c r="O314" s="78">
        <f t="shared" si="59"/>
        <v>2409714</v>
      </c>
      <c r="P314" s="78">
        <f t="shared" si="60"/>
        <v>803238</v>
      </c>
      <c r="Q314" s="83">
        <f t="shared" si="61"/>
        <v>-9.9999999976716936E-2</v>
      </c>
      <c r="R314" s="78">
        <f t="shared" si="62"/>
        <v>-59119.900000000023</v>
      </c>
      <c r="S314" s="78">
        <f t="shared" si="63"/>
        <v>-70887.900000000023</v>
      </c>
      <c r="T314" s="78">
        <f t="shared" si="64"/>
        <v>130008.09999999998</v>
      </c>
      <c r="U314" s="78">
        <f t="shared" si="65"/>
        <v>0.29999999993015081</v>
      </c>
      <c r="V314" s="78">
        <f t="shared" si="66"/>
        <v>673230.29999999993</v>
      </c>
    </row>
    <row r="315" spans="1:22" ht="56.25" customHeight="1" x14ac:dyDescent="0.25">
      <c r="A315" s="12">
        <v>283</v>
      </c>
      <c r="B315" s="4" t="s">
        <v>102</v>
      </c>
      <c r="C315" s="22" t="s">
        <v>103</v>
      </c>
      <c r="D315" s="12"/>
      <c r="E315" s="43">
        <v>1</v>
      </c>
      <c r="F315" s="43" t="s">
        <v>104</v>
      </c>
      <c r="G315" s="92">
        <v>3617588.1</v>
      </c>
      <c r="H315" s="20">
        <f t="shared" si="78"/>
        <v>3617588.1</v>
      </c>
      <c r="I315" s="80">
        <v>3214585</v>
      </c>
      <c r="J315" s="87">
        <f t="shared" si="79"/>
        <v>3214585</v>
      </c>
      <c r="K315" s="80">
        <v>3698523</v>
      </c>
      <c r="L315" s="88">
        <f t="shared" si="80"/>
        <v>3698523</v>
      </c>
      <c r="M315" s="80">
        <v>3939656</v>
      </c>
      <c r="N315" s="89">
        <f t="shared" si="81"/>
        <v>3939656</v>
      </c>
      <c r="O315" s="78">
        <f t="shared" si="59"/>
        <v>10852764</v>
      </c>
      <c r="P315" s="78">
        <f t="shared" si="60"/>
        <v>3617588</v>
      </c>
      <c r="Q315" s="83">
        <f t="shared" si="61"/>
        <v>-0.10000000009313226</v>
      </c>
      <c r="R315" s="78">
        <f t="shared" si="62"/>
        <v>403003.10000000009</v>
      </c>
      <c r="S315" s="78">
        <f t="shared" si="63"/>
        <v>-80934.899999999907</v>
      </c>
      <c r="T315" s="78">
        <f t="shared" si="64"/>
        <v>-322067.89999999991</v>
      </c>
      <c r="U315" s="78">
        <f t="shared" si="65"/>
        <v>0.30000000027939677</v>
      </c>
      <c r="V315" s="78">
        <f t="shared" si="66"/>
        <v>3939656.3000000003</v>
      </c>
    </row>
    <row r="316" spans="1:22" ht="105" x14ac:dyDescent="0.25">
      <c r="A316" s="12">
        <v>284</v>
      </c>
      <c r="B316" s="4" t="s">
        <v>105</v>
      </c>
      <c r="C316" s="22" t="s">
        <v>106</v>
      </c>
      <c r="D316" s="12"/>
      <c r="E316" s="43">
        <v>1</v>
      </c>
      <c r="F316" s="43" t="s">
        <v>107</v>
      </c>
      <c r="G316" s="92">
        <v>1620139.78</v>
      </c>
      <c r="H316" s="20">
        <f t="shared" si="78"/>
        <v>1620139.78</v>
      </c>
      <c r="I316" s="80">
        <v>1685240</v>
      </c>
      <c r="J316" s="87">
        <f t="shared" si="79"/>
        <v>1685240</v>
      </c>
      <c r="K316" s="80">
        <v>1478527</v>
      </c>
      <c r="L316" s="88">
        <f t="shared" si="80"/>
        <v>1478527</v>
      </c>
      <c r="M316" s="80">
        <v>1696652</v>
      </c>
      <c r="N316" s="89">
        <f t="shared" si="81"/>
        <v>1696652</v>
      </c>
      <c r="O316" s="78">
        <f t="shared" si="59"/>
        <v>4860419</v>
      </c>
      <c r="P316" s="78">
        <f t="shared" si="60"/>
        <v>1620139.6666666667</v>
      </c>
      <c r="Q316" s="83">
        <f t="shared" si="61"/>
        <v>-0.1133333332836628</v>
      </c>
      <c r="R316" s="78">
        <f t="shared" si="62"/>
        <v>-65100.219999999972</v>
      </c>
      <c r="S316" s="78">
        <f t="shared" si="63"/>
        <v>141612.78000000003</v>
      </c>
      <c r="T316" s="78">
        <f t="shared" si="64"/>
        <v>-76512.219999999972</v>
      </c>
      <c r="U316" s="78">
        <f t="shared" si="65"/>
        <v>0.34000000008381903</v>
      </c>
      <c r="V316" s="78">
        <f t="shared" si="66"/>
        <v>1696652.34</v>
      </c>
    </row>
    <row r="317" spans="1:22" ht="75" x14ac:dyDescent="0.25">
      <c r="A317" s="12">
        <v>285</v>
      </c>
      <c r="B317" s="125" t="s">
        <v>275</v>
      </c>
      <c r="C317" s="23" t="s">
        <v>277</v>
      </c>
      <c r="D317" s="126"/>
      <c r="E317" s="127">
        <v>1</v>
      </c>
      <c r="F317" s="127" t="s">
        <v>28</v>
      </c>
      <c r="G317" s="121">
        <v>4760000</v>
      </c>
      <c r="H317" s="124">
        <f>+G317*E317</f>
        <v>4760000</v>
      </c>
      <c r="I317" s="99">
        <v>4852369</v>
      </c>
      <c r="J317" s="100">
        <f t="shared" si="79"/>
        <v>4852369</v>
      </c>
      <c r="K317" s="101">
        <v>4752143</v>
      </c>
      <c r="L317" s="102">
        <f t="shared" si="80"/>
        <v>4752143</v>
      </c>
      <c r="M317" s="101">
        <v>4675488</v>
      </c>
      <c r="N317" s="103">
        <f t="shared" si="81"/>
        <v>4675488</v>
      </c>
      <c r="O317" s="78">
        <f t="shared" si="59"/>
        <v>14280000</v>
      </c>
      <c r="P317" s="78">
        <f t="shared" si="60"/>
        <v>4760000</v>
      </c>
      <c r="Q317" s="83">
        <f t="shared" si="61"/>
        <v>0</v>
      </c>
      <c r="R317" s="78">
        <f t="shared" si="62"/>
        <v>-92369</v>
      </c>
      <c r="S317" s="78">
        <f t="shared" si="63"/>
        <v>7857</v>
      </c>
      <c r="T317" s="78">
        <f t="shared" si="64"/>
        <v>84512</v>
      </c>
      <c r="U317" s="78">
        <f t="shared" si="65"/>
        <v>0</v>
      </c>
      <c r="V317" s="78">
        <f t="shared" si="66"/>
        <v>4675488</v>
      </c>
    </row>
    <row r="318" spans="1:22" ht="75" x14ac:dyDescent="0.25">
      <c r="A318" s="12">
        <v>286</v>
      </c>
      <c r="B318" s="125"/>
      <c r="C318" s="23" t="s">
        <v>278</v>
      </c>
      <c r="D318" s="126"/>
      <c r="E318" s="127"/>
      <c r="F318" s="127"/>
      <c r="G318" s="122"/>
      <c r="H318" s="124"/>
      <c r="I318" s="99"/>
      <c r="J318" s="100"/>
      <c r="K318" s="101"/>
      <c r="L318" s="102"/>
      <c r="M318" s="101"/>
      <c r="N318" s="103"/>
      <c r="O318" s="78">
        <f t="shared" si="59"/>
        <v>0</v>
      </c>
      <c r="P318" s="78">
        <f t="shared" si="60"/>
        <v>0</v>
      </c>
      <c r="Q318" s="83">
        <f t="shared" si="61"/>
        <v>0</v>
      </c>
      <c r="R318" s="78">
        <f t="shared" si="62"/>
        <v>0</v>
      </c>
      <c r="S318" s="78">
        <f t="shared" si="63"/>
        <v>0</v>
      </c>
      <c r="T318" s="78">
        <f t="shared" si="64"/>
        <v>0</v>
      </c>
      <c r="U318" s="78">
        <f t="shared" si="65"/>
        <v>0</v>
      </c>
      <c r="V318" s="78">
        <f t="shared" si="66"/>
        <v>0</v>
      </c>
    </row>
    <row r="319" spans="1:22" ht="136.5" customHeight="1" x14ac:dyDescent="0.25">
      <c r="A319" s="12">
        <v>287</v>
      </c>
      <c r="B319" s="125"/>
      <c r="C319" s="23" t="s">
        <v>280</v>
      </c>
      <c r="D319" s="126"/>
      <c r="E319" s="127"/>
      <c r="F319" s="127"/>
      <c r="G319" s="123"/>
      <c r="H319" s="124"/>
      <c r="I319" s="99"/>
      <c r="J319" s="100"/>
      <c r="K319" s="101"/>
      <c r="L319" s="102"/>
      <c r="M319" s="101"/>
      <c r="N319" s="103"/>
      <c r="O319" s="78">
        <f t="shared" si="59"/>
        <v>0</v>
      </c>
      <c r="P319" s="78">
        <f t="shared" si="60"/>
        <v>0</v>
      </c>
      <c r="Q319" s="83">
        <f t="shared" si="61"/>
        <v>0</v>
      </c>
      <c r="R319" s="78">
        <f t="shared" si="62"/>
        <v>0</v>
      </c>
      <c r="S319" s="78">
        <f t="shared" si="63"/>
        <v>0</v>
      </c>
      <c r="T319" s="78">
        <f t="shared" si="64"/>
        <v>0</v>
      </c>
      <c r="U319" s="78">
        <f t="shared" si="65"/>
        <v>0</v>
      </c>
      <c r="V319" s="78">
        <f t="shared" si="66"/>
        <v>0</v>
      </c>
    </row>
    <row r="320" spans="1:22" ht="105" x14ac:dyDescent="0.25">
      <c r="A320" s="12">
        <v>288</v>
      </c>
      <c r="B320" s="127" t="s">
        <v>281</v>
      </c>
      <c r="C320" s="22" t="s">
        <v>285</v>
      </c>
      <c r="D320" s="126"/>
      <c r="E320" s="127">
        <v>1</v>
      </c>
      <c r="F320" s="127" t="s">
        <v>28</v>
      </c>
      <c r="G320" s="121">
        <v>6902000</v>
      </c>
      <c r="H320" s="124">
        <f>+G320*E320</f>
        <v>6902000</v>
      </c>
      <c r="I320" s="99">
        <v>6987452</v>
      </c>
      <c r="J320" s="100">
        <f>+I320*E320</f>
        <v>6987452</v>
      </c>
      <c r="K320" s="101">
        <v>6835890</v>
      </c>
      <c r="L320" s="102">
        <f>+K320*E320</f>
        <v>6835890</v>
      </c>
      <c r="M320" s="101">
        <v>6882658</v>
      </c>
      <c r="N320" s="103">
        <f>+M320*E320</f>
        <v>6882658</v>
      </c>
      <c r="O320" s="78">
        <f t="shared" si="59"/>
        <v>20706000</v>
      </c>
      <c r="P320" s="78">
        <f t="shared" si="60"/>
        <v>6902000</v>
      </c>
      <c r="Q320" s="83">
        <f t="shared" si="61"/>
        <v>0</v>
      </c>
      <c r="R320" s="78">
        <f t="shared" si="62"/>
        <v>-85452</v>
      </c>
      <c r="S320" s="78">
        <f t="shared" si="63"/>
        <v>66110</v>
      </c>
      <c r="T320" s="78">
        <f t="shared" si="64"/>
        <v>19342</v>
      </c>
      <c r="U320" s="78">
        <f>+R320+S320+T320</f>
        <v>0</v>
      </c>
      <c r="V320" s="78">
        <f t="shared" si="66"/>
        <v>6882658</v>
      </c>
    </row>
    <row r="321" spans="1:22" ht="105" x14ac:dyDescent="0.25">
      <c r="A321" s="12">
        <v>289</v>
      </c>
      <c r="B321" s="127"/>
      <c r="C321" s="22" t="s">
        <v>316</v>
      </c>
      <c r="D321" s="126"/>
      <c r="E321" s="127"/>
      <c r="F321" s="127"/>
      <c r="G321" s="122"/>
      <c r="H321" s="124"/>
      <c r="I321" s="99"/>
      <c r="J321" s="100"/>
      <c r="K321" s="101"/>
      <c r="L321" s="102"/>
      <c r="M321" s="101"/>
      <c r="N321" s="103"/>
      <c r="O321" s="78">
        <f t="shared" si="59"/>
        <v>0</v>
      </c>
      <c r="P321" s="78">
        <f t="shared" si="60"/>
        <v>0</v>
      </c>
      <c r="Q321" s="83">
        <f t="shared" si="61"/>
        <v>0</v>
      </c>
      <c r="R321" s="78">
        <f t="shared" si="62"/>
        <v>0</v>
      </c>
      <c r="S321" s="78">
        <f t="shared" si="63"/>
        <v>0</v>
      </c>
      <c r="T321" s="78">
        <f t="shared" si="64"/>
        <v>0</v>
      </c>
      <c r="U321" s="78">
        <f t="shared" si="65"/>
        <v>0</v>
      </c>
      <c r="V321" s="78">
        <f t="shared" si="66"/>
        <v>0</v>
      </c>
    </row>
    <row r="322" spans="1:22" ht="56.45" customHeight="1" x14ac:dyDescent="0.25">
      <c r="A322" s="12">
        <v>290</v>
      </c>
      <c r="B322" s="127"/>
      <c r="C322" s="22" t="s">
        <v>118</v>
      </c>
      <c r="D322" s="126"/>
      <c r="E322" s="127"/>
      <c r="F322" s="127"/>
      <c r="G322" s="122"/>
      <c r="H322" s="124"/>
      <c r="I322" s="99"/>
      <c r="J322" s="100"/>
      <c r="K322" s="101"/>
      <c r="L322" s="102"/>
      <c r="M322" s="101"/>
      <c r="N322" s="103"/>
      <c r="O322" s="78">
        <f t="shared" si="59"/>
        <v>0</v>
      </c>
      <c r="P322" s="78">
        <f t="shared" si="60"/>
        <v>0</v>
      </c>
      <c r="Q322" s="83">
        <f t="shared" si="61"/>
        <v>0</v>
      </c>
      <c r="R322" s="78">
        <f t="shared" si="62"/>
        <v>0</v>
      </c>
      <c r="S322" s="78">
        <f t="shared" si="63"/>
        <v>0</v>
      </c>
      <c r="T322" s="78">
        <f t="shared" si="64"/>
        <v>0</v>
      </c>
      <c r="U322" s="78">
        <f t="shared" si="65"/>
        <v>0</v>
      </c>
      <c r="V322" s="78">
        <f t="shared" si="66"/>
        <v>0</v>
      </c>
    </row>
    <row r="323" spans="1:22" ht="90" x14ac:dyDescent="0.25">
      <c r="A323" s="12">
        <v>291</v>
      </c>
      <c r="B323" s="127"/>
      <c r="C323" s="22" t="s">
        <v>289</v>
      </c>
      <c r="D323" s="126"/>
      <c r="E323" s="127"/>
      <c r="F323" s="127"/>
      <c r="G323" s="122"/>
      <c r="H323" s="124"/>
      <c r="I323" s="99"/>
      <c r="J323" s="100"/>
      <c r="K323" s="101"/>
      <c r="L323" s="102"/>
      <c r="M323" s="101"/>
      <c r="N323" s="103"/>
      <c r="O323" s="78">
        <f t="shared" si="59"/>
        <v>0</v>
      </c>
      <c r="P323" s="78">
        <f t="shared" si="60"/>
        <v>0</v>
      </c>
      <c r="Q323" s="83">
        <f t="shared" si="61"/>
        <v>0</v>
      </c>
      <c r="R323" s="78">
        <f t="shared" si="62"/>
        <v>0</v>
      </c>
      <c r="S323" s="78">
        <f t="shared" si="63"/>
        <v>0</v>
      </c>
      <c r="T323" s="78">
        <f t="shared" si="64"/>
        <v>0</v>
      </c>
      <c r="U323" s="78">
        <f t="shared" si="65"/>
        <v>0</v>
      </c>
      <c r="V323" s="78">
        <f t="shared" si="66"/>
        <v>0</v>
      </c>
    </row>
    <row r="324" spans="1:22" ht="210" x14ac:dyDescent="0.25">
      <c r="A324" s="12">
        <v>292</v>
      </c>
      <c r="B324" s="127"/>
      <c r="C324" s="22" t="s">
        <v>317</v>
      </c>
      <c r="D324" s="126"/>
      <c r="E324" s="127"/>
      <c r="F324" s="127"/>
      <c r="G324" s="123"/>
      <c r="H324" s="124"/>
      <c r="I324" s="99"/>
      <c r="J324" s="100"/>
      <c r="K324" s="101"/>
      <c r="L324" s="102"/>
      <c r="M324" s="101"/>
      <c r="N324" s="103"/>
      <c r="O324" s="78">
        <f t="shared" si="59"/>
        <v>0</v>
      </c>
      <c r="P324" s="78">
        <f t="shared" si="60"/>
        <v>0</v>
      </c>
      <c r="Q324" s="83">
        <f t="shared" si="61"/>
        <v>0</v>
      </c>
      <c r="R324" s="78">
        <f t="shared" si="62"/>
        <v>0</v>
      </c>
      <c r="S324" s="78">
        <f t="shared" si="63"/>
        <v>0</v>
      </c>
      <c r="T324" s="78">
        <f t="shared" si="64"/>
        <v>0</v>
      </c>
      <c r="U324" s="78">
        <f t="shared" si="65"/>
        <v>0</v>
      </c>
      <c r="V324" s="78">
        <f t="shared" si="66"/>
        <v>0</v>
      </c>
    </row>
    <row r="325" spans="1:22" ht="390" x14ac:dyDescent="0.25">
      <c r="A325" s="12">
        <v>293</v>
      </c>
      <c r="B325" s="24" t="s">
        <v>121</v>
      </c>
      <c r="C325" s="23" t="s">
        <v>291</v>
      </c>
      <c r="D325" s="12"/>
      <c r="E325" s="43">
        <v>9</v>
      </c>
      <c r="F325" s="43" t="s">
        <v>123</v>
      </c>
      <c r="G325" s="92">
        <v>243011.09</v>
      </c>
      <c r="H325" s="20">
        <f t="shared" ref="H325" si="82">+G325*E325</f>
        <v>2187099.81</v>
      </c>
      <c r="I325" s="80">
        <v>236589</v>
      </c>
      <c r="J325" s="87">
        <f t="shared" si="79"/>
        <v>2129301</v>
      </c>
      <c r="K325" s="80">
        <v>256982</v>
      </c>
      <c r="L325" s="88">
        <f t="shared" si="80"/>
        <v>2312838</v>
      </c>
      <c r="M325" s="80">
        <v>235462</v>
      </c>
      <c r="N325" s="89">
        <f t="shared" si="81"/>
        <v>2119158</v>
      </c>
      <c r="O325" s="78">
        <f t="shared" si="59"/>
        <v>6561297</v>
      </c>
      <c r="P325" s="78">
        <f t="shared" si="60"/>
        <v>2187099</v>
      </c>
      <c r="Q325" s="83">
        <f t="shared" si="61"/>
        <v>-0.81000000005587935</v>
      </c>
      <c r="R325" s="78">
        <f t="shared" si="62"/>
        <v>6422.0899999999965</v>
      </c>
      <c r="S325" s="78">
        <f t="shared" si="63"/>
        <v>-13970.910000000003</v>
      </c>
      <c r="T325" s="78">
        <f t="shared" si="64"/>
        <v>7549.0899999999965</v>
      </c>
      <c r="U325" s="78">
        <f t="shared" si="65"/>
        <v>0.26999999998952262</v>
      </c>
      <c r="V325" s="78">
        <f t="shared" si="66"/>
        <v>235462.27</v>
      </c>
    </row>
    <row r="326" spans="1:22" ht="90" x14ac:dyDescent="0.25">
      <c r="A326" s="12">
        <v>294</v>
      </c>
      <c r="B326" s="24" t="s">
        <v>126</v>
      </c>
      <c r="C326" s="23" t="s">
        <v>127</v>
      </c>
      <c r="D326" s="12">
        <v>1</v>
      </c>
      <c r="E326" s="43">
        <v>1</v>
      </c>
      <c r="F326" s="43" t="s">
        <v>33</v>
      </c>
      <c r="G326" s="92">
        <v>1190000</v>
      </c>
      <c r="H326" s="20">
        <f t="shared" ref="H326" si="83">+G326*E326*D326</f>
        <v>1190000</v>
      </c>
      <c r="I326" s="80">
        <v>1256983</v>
      </c>
      <c r="J326" s="87">
        <f t="shared" si="79"/>
        <v>1256983</v>
      </c>
      <c r="K326" s="80">
        <v>1120369</v>
      </c>
      <c r="L326" s="88">
        <f t="shared" si="80"/>
        <v>1120369</v>
      </c>
      <c r="M326" s="80">
        <v>1192648</v>
      </c>
      <c r="N326" s="89">
        <f t="shared" si="81"/>
        <v>1192648</v>
      </c>
      <c r="O326" s="78">
        <f t="shared" si="59"/>
        <v>3570000</v>
      </c>
      <c r="P326" s="78">
        <f t="shared" si="60"/>
        <v>1190000</v>
      </c>
      <c r="Q326" s="83">
        <f t="shared" si="61"/>
        <v>0</v>
      </c>
      <c r="R326" s="78">
        <f t="shared" si="62"/>
        <v>-66983</v>
      </c>
      <c r="S326" s="78">
        <f t="shared" si="63"/>
        <v>69631</v>
      </c>
      <c r="T326" s="78">
        <f t="shared" si="64"/>
        <v>-2648</v>
      </c>
      <c r="U326" s="78">
        <f t="shared" si="65"/>
        <v>0</v>
      </c>
      <c r="V326" s="78">
        <f t="shared" si="66"/>
        <v>1192648</v>
      </c>
    </row>
    <row r="327" spans="1:22" ht="75" x14ac:dyDescent="0.25">
      <c r="A327" s="12">
        <v>295</v>
      </c>
      <c r="B327" s="24" t="s">
        <v>129</v>
      </c>
      <c r="C327" s="23" t="s">
        <v>292</v>
      </c>
      <c r="D327" s="12"/>
      <c r="E327" s="43">
        <v>10</v>
      </c>
      <c r="F327" s="43" t="s">
        <v>33</v>
      </c>
      <c r="G327" s="92">
        <v>23502.5</v>
      </c>
      <c r="H327" s="20">
        <f t="shared" ref="H327:H337" si="84">+G327*E327</f>
        <v>235025</v>
      </c>
      <c r="I327" s="80">
        <v>20145</v>
      </c>
      <c r="J327" s="87">
        <f t="shared" si="79"/>
        <v>201450</v>
      </c>
      <c r="K327" s="80">
        <v>23569</v>
      </c>
      <c r="L327" s="88">
        <f t="shared" si="80"/>
        <v>235690</v>
      </c>
      <c r="M327" s="80">
        <v>26794</v>
      </c>
      <c r="N327" s="89">
        <f t="shared" si="81"/>
        <v>267940</v>
      </c>
      <c r="O327" s="78">
        <f t="shared" si="59"/>
        <v>705080</v>
      </c>
      <c r="P327" s="78">
        <f t="shared" si="60"/>
        <v>235026.66666666666</v>
      </c>
      <c r="Q327" s="83">
        <f t="shared" si="61"/>
        <v>1.6666666666569654</v>
      </c>
      <c r="R327" s="78">
        <f t="shared" si="62"/>
        <v>3357.5</v>
      </c>
      <c r="S327" s="78">
        <f t="shared" si="63"/>
        <v>-66.5</v>
      </c>
      <c r="T327" s="78">
        <f t="shared" si="64"/>
        <v>-3291.5</v>
      </c>
      <c r="U327" s="78">
        <f t="shared" si="65"/>
        <v>-0.5</v>
      </c>
      <c r="V327" s="78">
        <f t="shared" si="66"/>
        <v>26793.5</v>
      </c>
    </row>
    <row r="328" spans="1:22" ht="25.5" x14ac:dyDescent="0.25">
      <c r="A328" s="12">
        <v>296</v>
      </c>
      <c r="B328" s="51" t="s">
        <v>132</v>
      </c>
      <c r="C328" s="15" t="s">
        <v>133</v>
      </c>
      <c r="D328" s="15"/>
      <c r="E328" s="17">
        <v>1</v>
      </c>
      <c r="F328" s="17" t="s">
        <v>293</v>
      </c>
      <c r="G328" s="92">
        <v>1380400</v>
      </c>
      <c r="H328" s="20">
        <f t="shared" si="84"/>
        <v>1380400</v>
      </c>
      <c r="I328" s="80">
        <v>1356980</v>
      </c>
      <c r="J328" s="87">
        <f t="shared" si="79"/>
        <v>1356980</v>
      </c>
      <c r="K328" s="80">
        <v>1256983</v>
      </c>
      <c r="L328" s="88">
        <f t="shared" si="80"/>
        <v>1256983</v>
      </c>
      <c r="M328" s="80">
        <v>1527237</v>
      </c>
      <c r="N328" s="89">
        <f t="shared" si="81"/>
        <v>1527237</v>
      </c>
      <c r="O328" s="78">
        <f t="shared" si="59"/>
        <v>4141200</v>
      </c>
      <c r="P328" s="78">
        <f t="shared" si="60"/>
        <v>1380400</v>
      </c>
      <c r="Q328" s="83">
        <f t="shared" si="61"/>
        <v>0</v>
      </c>
      <c r="R328" s="78">
        <f t="shared" si="62"/>
        <v>23420</v>
      </c>
      <c r="S328" s="78">
        <f t="shared" si="63"/>
        <v>123417</v>
      </c>
      <c r="T328" s="78">
        <f t="shared" si="64"/>
        <v>-146837</v>
      </c>
      <c r="U328" s="78">
        <f t="shared" si="65"/>
        <v>0</v>
      </c>
      <c r="V328" s="78">
        <f t="shared" si="66"/>
        <v>1527237</v>
      </c>
    </row>
    <row r="329" spans="1:22" ht="25.5" x14ac:dyDescent="0.25">
      <c r="A329" s="12">
        <v>297</v>
      </c>
      <c r="B329" s="51" t="s">
        <v>135</v>
      </c>
      <c r="C329" s="15" t="s">
        <v>136</v>
      </c>
      <c r="D329" s="15"/>
      <c r="E329" s="17">
        <v>1</v>
      </c>
      <c r="F329" s="17" t="s">
        <v>293</v>
      </c>
      <c r="G329" s="92">
        <v>2760800</v>
      </c>
      <c r="H329" s="20">
        <f t="shared" si="84"/>
        <v>2760800</v>
      </c>
      <c r="I329" s="80">
        <v>2856398</v>
      </c>
      <c r="J329" s="87">
        <f t="shared" si="79"/>
        <v>2856398</v>
      </c>
      <c r="K329" s="80">
        <v>2741236</v>
      </c>
      <c r="L329" s="88">
        <f t="shared" si="80"/>
        <v>2741236</v>
      </c>
      <c r="M329" s="80">
        <v>2684766</v>
      </c>
      <c r="N329" s="89">
        <f t="shared" si="81"/>
        <v>2684766</v>
      </c>
      <c r="O329" s="78">
        <f t="shared" si="59"/>
        <v>8282400</v>
      </c>
      <c r="P329" s="78">
        <f t="shared" si="60"/>
        <v>2760800</v>
      </c>
      <c r="Q329" s="83">
        <f t="shared" si="61"/>
        <v>0</v>
      </c>
      <c r="R329" s="78">
        <f t="shared" si="62"/>
        <v>-95598</v>
      </c>
      <c r="S329" s="78">
        <f t="shared" si="63"/>
        <v>19564</v>
      </c>
      <c r="T329" s="78">
        <f t="shared" si="64"/>
        <v>76034</v>
      </c>
      <c r="U329" s="78">
        <f t="shared" si="65"/>
        <v>0</v>
      </c>
      <c r="V329" s="78">
        <f t="shared" si="66"/>
        <v>2684766</v>
      </c>
    </row>
    <row r="330" spans="1:22" x14ac:dyDescent="0.25">
      <c r="A330" s="12">
        <v>298</v>
      </c>
      <c r="B330" s="31" t="s">
        <v>351</v>
      </c>
      <c r="C330" s="31" t="s">
        <v>352</v>
      </c>
      <c r="D330" s="15"/>
      <c r="E330" s="32">
        <v>2</v>
      </c>
      <c r="F330" s="17" t="s">
        <v>140</v>
      </c>
      <c r="G330" s="92">
        <v>3094000</v>
      </c>
      <c r="H330" s="20">
        <f t="shared" si="84"/>
        <v>6188000</v>
      </c>
      <c r="I330" s="80">
        <v>3025478</v>
      </c>
      <c r="J330" s="87">
        <f t="shared" si="79"/>
        <v>6050956</v>
      </c>
      <c r="K330" s="80">
        <v>2986352</v>
      </c>
      <c r="L330" s="88">
        <f t="shared" si="80"/>
        <v>5972704</v>
      </c>
      <c r="M330" s="80">
        <v>3270170</v>
      </c>
      <c r="N330" s="89">
        <f t="shared" si="81"/>
        <v>6540340</v>
      </c>
      <c r="O330" s="78">
        <f t="shared" si="59"/>
        <v>18564000</v>
      </c>
      <c r="P330" s="78">
        <f t="shared" si="60"/>
        <v>6188000</v>
      </c>
      <c r="Q330" s="83">
        <f t="shared" si="61"/>
        <v>0</v>
      </c>
      <c r="R330" s="78">
        <f t="shared" si="62"/>
        <v>68522</v>
      </c>
      <c r="S330" s="78">
        <f t="shared" si="63"/>
        <v>107648</v>
      </c>
      <c r="T330" s="78">
        <f t="shared" si="64"/>
        <v>-176170</v>
      </c>
      <c r="U330" s="78">
        <f t="shared" si="65"/>
        <v>0</v>
      </c>
      <c r="V330" s="78">
        <f t="shared" si="66"/>
        <v>3270170</v>
      </c>
    </row>
    <row r="331" spans="1:22" x14ac:dyDescent="0.25">
      <c r="A331" s="12">
        <v>299</v>
      </c>
      <c r="B331" s="31" t="s">
        <v>351</v>
      </c>
      <c r="C331" s="31" t="s">
        <v>353</v>
      </c>
      <c r="D331" s="15"/>
      <c r="E331" s="32">
        <v>2</v>
      </c>
      <c r="F331" s="17" t="s">
        <v>140</v>
      </c>
      <c r="G331" s="92">
        <v>4165000</v>
      </c>
      <c r="H331" s="20">
        <f t="shared" si="84"/>
        <v>8330000</v>
      </c>
      <c r="I331" s="80">
        <v>4236985</v>
      </c>
      <c r="J331" s="87">
        <f t="shared" si="79"/>
        <v>8473970</v>
      </c>
      <c r="K331" s="80">
        <v>3986520</v>
      </c>
      <c r="L331" s="88">
        <f t="shared" si="80"/>
        <v>7973040</v>
      </c>
      <c r="M331" s="80">
        <v>4271495</v>
      </c>
      <c r="N331" s="89">
        <f t="shared" si="81"/>
        <v>8542990</v>
      </c>
      <c r="O331" s="78">
        <f t="shared" si="59"/>
        <v>24990000</v>
      </c>
      <c r="P331" s="78">
        <f t="shared" si="60"/>
        <v>8330000</v>
      </c>
      <c r="Q331" s="83">
        <f t="shared" si="61"/>
        <v>0</v>
      </c>
      <c r="R331" s="78">
        <f t="shared" si="62"/>
        <v>-71985</v>
      </c>
      <c r="S331" s="78">
        <f t="shared" si="63"/>
        <v>178480</v>
      </c>
      <c r="T331" s="78">
        <f t="shared" si="64"/>
        <v>-106495</v>
      </c>
      <c r="U331" s="78">
        <f t="shared" si="65"/>
        <v>0</v>
      </c>
      <c r="V331" s="78">
        <f t="shared" si="66"/>
        <v>4271495</v>
      </c>
    </row>
    <row r="332" spans="1:22" x14ac:dyDescent="0.25">
      <c r="A332" s="12">
        <v>300</v>
      </c>
      <c r="B332" s="31" t="s">
        <v>351</v>
      </c>
      <c r="C332" s="31" t="s">
        <v>354</v>
      </c>
      <c r="D332" s="18"/>
      <c r="E332" s="32">
        <v>1</v>
      </c>
      <c r="F332" s="17" t="s">
        <v>140</v>
      </c>
      <c r="G332" s="92">
        <v>5236000</v>
      </c>
      <c r="H332" s="20">
        <f t="shared" si="84"/>
        <v>5236000</v>
      </c>
      <c r="I332" s="80">
        <v>5236987</v>
      </c>
      <c r="J332" s="87">
        <f t="shared" si="79"/>
        <v>5236987</v>
      </c>
      <c r="K332" s="80">
        <v>5236421</v>
      </c>
      <c r="L332" s="88">
        <f t="shared" si="80"/>
        <v>5236421</v>
      </c>
      <c r="M332" s="80">
        <v>5234592</v>
      </c>
      <c r="N332" s="89">
        <f t="shared" si="81"/>
        <v>5234592</v>
      </c>
      <c r="O332" s="78">
        <f t="shared" si="59"/>
        <v>15708000</v>
      </c>
      <c r="P332" s="78">
        <f t="shared" si="60"/>
        <v>5236000</v>
      </c>
      <c r="Q332" s="83">
        <f t="shared" si="61"/>
        <v>0</v>
      </c>
      <c r="R332" s="78">
        <f t="shared" si="62"/>
        <v>-987</v>
      </c>
      <c r="S332" s="78">
        <f t="shared" si="63"/>
        <v>-421</v>
      </c>
      <c r="T332" s="78">
        <f t="shared" si="64"/>
        <v>1408</v>
      </c>
      <c r="U332" s="78">
        <f t="shared" si="65"/>
        <v>0</v>
      </c>
      <c r="V332" s="78">
        <f t="shared" si="66"/>
        <v>5234592</v>
      </c>
    </row>
    <row r="333" spans="1:22" ht="25.5" x14ac:dyDescent="0.25">
      <c r="A333" s="12">
        <v>301</v>
      </c>
      <c r="B333" s="31" t="s">
        <v>355</v>
      </c>
      <c r="C333" s="31" t="s">
        <v>356</v>
      </c>
      <c r="D333" s="18"/>
      <c r="E333" s="32">
        <v>1</v>
      </c>
      <c r="F333" s="17" t="s">
        <v>140</v>
      </c>
      <c r="G333" s="92">
        <v>3808000</v>
      </c>
      <c r="H333" s="20">
        <f t="shared" si="84"/>
        <v>3808000</v>
      </c>
      <c r="I333" s="80">
        <v>3698521</v>
      </c>
      <c r="J333" s="87">
        <f t="shared" si="79"/>
        <v>3698521</v>
      </c>
      <c r="K333" s="80">
        <v>2986352</v>
      </c>
      <c r="L333" s="88">
        <f t="shared" si="80"/>
        <v>2986352</v>
      </c>
      <c r="M333" s="80">
        <v>4739127</v>
      </c>
      <c r="N333" s="89">
        <f t="shared" si="81"/>
        <v>4739127</v>
      </c>
      <c r="O333" s="78">
        <f t="shared" si="59"/>
        <v>11424000</v>
      </c>
      <c r="P333" s="78">
        <f t="shared" si="60"/>
        <v>3808000</v>
      </c>
      <c r="Q333" s="83">
        <f t="shared" si="61"/>
        <v>0</v>
      </c>
      <c r="R333" s="78">
        <f t="shared" si="62"/>
        <v>109479</v>
      </c>
      <c r="S333" s="78">
        <f t="shared" si="63"/>
        <v>821648</v>
      </c>
      <c r="T333" s="78">
        <f t="shared" si="64"/>
        <v>-931127</v>
      </c>
      <c r="U333" s="78">
        <f t="shared" si="65"/>
        <v>0</v>
      </c>
      <c r="V333" s="78">
        <f t="shared" si="66"/>
        <v>4739127</v>
      </c>
    </row>
    <row r="334" spans="1:22" ht="25.5" x14ac:dyDescent="0.25">
      <c r="A334" s="12">
        <v>302</v>
      </c>
      <c r="B334" s="31" t="s">
        <v>357</v>
      </c>
      <c r="C334" s="31" t="s">
        <v>358</v>
      </c>
      <c r="D334" s="18"/>
      <c r="E334" s="32">
        <v>2</v>
      </c>
      <c r="F334" s="17" t="s">
        <v>140</v>
      </c>
      <c r="G334" s="92">
        <v>5950000</v>
      </c>
      <c r="H334" s="20">
        <f t="shared" si="84"/>
        <v>11900000</v>
      </c>
      <c r="I334" s="80">
        <v>5987412</v>
      </c>
      <c r="J334" s="87">
        <f t="shared" si="79"/>
        <v>11974824</v>
      </c>
      <c r="K334" s="80">
        <v>5236985</v>
      </c>
      <c r="L334" s="88">
        <f t="shared" si="80"/>
        <v>10473970</v>
      </c>
      <c r="M334" s="80">
        <v>6625603</v>
      </c>
      <c r="N334" s="89">
        <f t="shared" si="81"/>
        <v>13251206</v>
      </c>
      <c r="O334" s="78">
        <f t="shared" si="59"/>
        <v>35700000</v>
      </c>
      <c r="P334" s="78">
        <f t="shared" si="60"/>
        <v>11900000</v>
      </c>
      <c r="Q334" s="83">
        <f t="shared" si="61"/>
        <v>0</v>
      </c>
      <c r="R334" s="78">
        <f t="shared" si="62"/>
        <v>-37412</v>
      </c>
      <c r="S334" s="78">
        <f t="shared" si="63"/>
        <v>713015</v>
      </c>
      <c r="T334" s="78">
        <f t="shared" si="64"/>
        <v>-675603</v>
      </c>
      <c r="U334" s="78">
        <f t="shared" si="65"/>
        <v>0</v>
      </c>
      <c r="V334" s="78">
        <f t="shared" si="66"/>
        <v>6625603</v>
      </c>
    </row>
    <row r="335" spans="1:22" ht="102" x14ac:dyDescent="0.25">
      <c r="A335" s="12">
        <v>303</v>
      </c>
      <c r="B335" s="31" t="s">
        <v>238</v>
      </c>
      <c r="C335" s="31" t="s">
        <v>359</v>
      </c>
      <c r="D335" s="18"/>
      <c r="E335" s="32">
        <v>2</v>
      </c>
      <c r="F335" s="17" t="s">
        <v>140</v>
      </c>
      <c r="G335" s="92">
        <v>2380000</v>
      </c>
      <c r="H335" s="20">
        <f t="shared" si="84"/>
        <v>4760000</v>
      </c>
      <c r="I335" s="78">
        <v>2563023</v>
      </c>
      <c r="J335" s="84">
        <f>+I335*E335</f>
        <v>5126046</v>
      </c>
      <c r="K335" s="78">
        <v>2036987</v>
      </c>
      <c r="L335" s="85">
        <f>+K335*E335</f>
        <v>4073974</v>
      </c>
      <c r="M335" s="78">
        <v>2539990</v>
      </c>
      <c r="N335" s="86">
        <f>+M335*E335</f>
        <v>5079980</v>
      </c>
      <c r="O335" s="78">
        <f t="shared" ref="O335:O398" si="85">+J335+L335+N335</f>
        <v>14280000</v>
      </c>
      <c r="P335" s="78">
        <f t="shared" ref="P335:P398" si="86">+O335/3</f>
        <v>4760000</v>
      </c>
      <c r="Q335" s="83">
        <f t="shared" ref="Q335:Q398" si="87">+P335-H335</f>
        <v>0</v>
      </c>
      <c r="R335" s="78">
        <f t="shared" ref="R335:R398" si="88">+G335-I335</f>
        <v>-183023</v>
      </c>
      <c r="S335" s="78">
        <f t="shared" ref="S335:S398" si="89">+G335-K335</f>
        <v>343013</v>
      </c>
      <c r="T335" s="78">
        <f t="shared" ref="T335:T398" si="90">+G335-M335</f>
        <v>-159990</v>
      </c>
      <c r="U335" s="78">
        <f t="shared" ref="U335:U398" si="91">+R335+S335+T335</f>
        <v>0</v>
      </c>
      <c r="V335" s="78">
        <f t="shared" ref="V335:V398" si="92">+M335+U335</f>
        <v>2539990</v>
      </c>
    </row>
    <row r="336" spans="1:22" ht="35.25" customHeight="1" x14ac:dyDescent="0.25">
      <c r="A336" s="12">
        <v>304</v>
      </c>
      <c r="B336" s="31" t="s">
        <v>360</v>
      </c>
      <c r="C336" s="31" t="s">
        <v>396</v>
      </c>
      <c r="D336" s="15"/>
      <c r="E336" s="32">
        <v>1</v>
      </c>
      <c r="F336" s="17" t="s">
        <v>140</v>
      </c>
      <c r="G336" s="92">
        <v>3570000</v>
      </c>
      <c r="H336" s="20">
        <f t="shared" si="84"/>
        <v>3570000</v>
      </c>
      <c r="I336" s="80">
        <v>3698521</v>
      </c>
      <c r="J336" s="87">
        <f t="shared" si="79"/>
        <v>3698521</v>
      </c>
      <c r="K336" s="80">
        <v>325478</v>
      </c>
      <c r="L336" s="88">
        <f t="shared" si="80"/>
        <v>325478</v>
      </c>
      <c r="M336" s="80">
        <v>6686001</v>
      </c>
      <c r="N336" s="89">
        <f t="shared" si="81"/>
        <v>6686001</v>
      </c>
      <c r="O336" s="78">
        <f t="shared" si="85"/>
        <v>10710000</v>
      </c>
      <c r="P336" s="78">
        <f t="shared" si="86"/>
        <v>3570000</v>
      </c>
      <c r="Q336" s="83">
        <f t="shared" si="87"/>
        <v>0</v>
      </c>
      <c r="R336" s="78">
        <f t="shared" si="88"/>
        <v>-128521</v>
      </c>
      <c r="S336" s="78">
        <f t="shared" si="89"/>
        <v>3244522</v>
      </c>
      <c r="T336" s="78">
        <f t="shared" si="90"/>
        <v>-3116001</v>
      </c>
      <c r="U336" s="78">
        <f t="shared" si="91"/>
        <v>0</v>
      </c>
      <c r="V336" s="78">
        <f t="shared" si="92"/>
        <v>6686001</v>
      </c>
    </row>
    <row r="337" spans="1:22" ht="36.75" customHeight="1" x14ac:dyDescent="0.25">
      <c r="A337" s="12">
        <v>305</v>
      </c>
      <c r="B337" s="4" t="s">
        <v>331</v>
      </c>
      <c r="C337" s="22" t="s">
        <v>146</v>
      </c>
      <c r="D337" s="12"/>
      <c r="E337" s="43">
        <v>20</v>
      </c>
      <c r="F337" s="43" t="s">
        <v>332</v>
      </c>
      <c r="G337" s="92">
        <v>301212.79999999999</v>
      </c>
      <c r="H337" s="20">
        <f t="shared" si="84"/>
        <v>6024256</v>
      </c>
      <c r="I337" s="78">
        <v>302145</v>
      </c>
      <c r="J337" s="84">
        <f t="shared" si="79"/>
        <v>6042900</v>
      </c>
      <c r="K337" s="78">
        <v>302036</v>
      </c>
      <c r="L337" s="85">
        <f t="shared" si="80"/>
        <v>6040720</v>
      </c>
      <c r="M337" s="78">
        <v>299457</v>
      </c>
      <c r="N337" s="86">
        <f t="shared" si="81"/>
        <v>5989140</v>
      </c>
      <c r="O337" s="78">
        <f t="shared" si="85"/>
        <v>18072760</v>
      </c>
      <c r="P337" s="78">
        <f t="shared" si="86"/>
        <v>6024253.333333333</v>
      </c>
      <c r="Q337" s="83">
        <f t="shared" si="87"/>
        <v>-2.6666666669771075</v>
      </c>
      <c r="R337" s="78">
        <f t="shared" si="88"/>
        <v>-932.20000000001164</v>
      </c>
      <c r="S337" s="78">
        <f t="shared" si="89"/>
        <v>-823.20000000001164</v>
      </c>
      <c r="T337" s="78">
        <f t="shared" si="90"/>
        <v>1755.7999999999884</v>
      </c>
      <c r="U337" s="78">
        <f t="shared" si="91"/>
        <v>0.3999999999650754</v>
      </c>
      <c r="V337" s="78">
        <f t="shared" si="92"/>
        <v>299457.39999999997</v>
      </c>
    </row>
    <row r="338" spans="1:22" ht="16.350000000000001" customHeight="1" x14ac:dyDescent="0.25">
      <c r="A338" s="135" t="s">
        <v>301</v>
      </c>
      <c r="B338" s="135"/>
      <c r="C338" s="135"/>
      <c r="D338" s="135"/>
      <c r="E338" s="135"/>
      <c r="F338" s="135"/>
      <c r="G338" s="95"/>
      <c r="H338" s="72">
        <f>SUM(H300:H337)</f>
        <v>126818272.63</v>
      </c>
      <c r="I338" s="72"/>
      <c r="J338" s="72">
        <f>SUM(J300:J337)</f>
        <v>126600489</v>
      </c>
      <c r="K338" s="72"/>
      <c r="L338" s="72">
        <f>SUM(L300:L337)</f>
        <v>120309240</v>
      </c>
      <c r="M338" s="72"/>
      <c r="N338" s="72">
        <f>SUM(N300:N337)</f>
        <v>133545039</v>
      </c>
      <c r="O338" s="72">
        <f t="shared" si="85"/>
        <v>380454768</v>
      </c>
      <c r="P338" s="72">
        <f t="shared" si="86"/>
        <v>126818256</v>
      </c>
      <c r="Q338" s="83">
        <f t="shared" si="87"/>
        <v>-16.629999995231628</v>
      </c>
      <c r="R338" s="78">
        <f t="shared" si="88"/>
        <v>0</v>
      </c>
      <c r="S338" s="78">
        <f t="shared" si="89"/>
        <v>0</v>
      </c>
      <c r="T338" s="78">
        <f t="shared" si="90"/>
        <v>0</v>
      </c>
      <c r="U338" s="78">
        <f t="shared" si="91"/>
        <v>0</v>
      </c>
      <c r="V338" s="78">
        <f t="shared" si="92"/>
        <v>0</v>
      </c>
    </row>
    <row r="339" spans="1:22" x14ac:dyDescent="0.25">
      <c r="A339" s="59"/>
      <c r="B339" s="138" t="s">
        <v>361</v>
      </c>
      <c r="C339" s="138"/>
      <c r="D339" s="138"/>
      <c r="E339" s="138"/>
      <c r="F339" s="138"/>
      <c r="G339" s="96"/>
      <c r="H339" s="60"/>
      <c r="J339" s="84">
        <f t="shared" ref="J339:J348" si="93">+I339*E339</f>
        <v>0</v>
      </c>
      <c r="L339" s="85">
        <f t="shared" ref="L339:L348" si="94">+K339*E339</f>
        <v>0</v>
      </c>
      <c r="N339" s="86">
        <f t="shared" ref="N339:N348" si="95">+M339*E339</f>
        <v>0</v>
      </c>
      <c r="O339" s="78">
        <f t="shared" si="85"/>
        <v>0</v>
      </c>
      <c r="P339" s="78">
        <f t="shared" si="86"/>
        <v>0</v>
      </c>
      <c r="Q339" s="83">
        <f t="shared" si="87"/>
        <v>0</v>
      </c>
      <c r="R339" s="78">
        <f t="shared" si="88"/>
        <v>0</v>
      </c>
      <c r="S339" s="78">
        <f t="shared" si="89"/>
        <v>0</v>
      </c>
      <c r="T339" s="78">
        <f t="shared" si="90"/>
        <v>0</v>
      </c>
      <c r="U339" s="78">
        <f t="shared" si="91"/>
        <v>0</v>
      </c>
      <c r="V339" s="78">
        <f t="shared" si="92"/>
        <v>0</v>
      </c>
    </row>
    <row r="340" spans="1:22" ht="58.5" customHeight="1" x14ac:dyDescent="0.25">
      <c r="A340" s="12">
        <v>306</v>
      </c>
      <c r="B340" s="44" t="s">
        <v>242</v>
      </c>
      <c r="C340" s="4" t="s">
        <v>243</v>
      </c>
      <c r="D340" s="12"/>
      <c r="E340" s="43">
        <v>1</v>
      </c>
      <c r="F340" s="43" t="s">
        <v>28</v>
      </c>
      <c r="G340" s="92">
        <v>378023.73</v>
      </c>
      <c r="H340" s="20">
        <f t="shared" ref="H340:H364" si="96">+G340*E340</f>
        <v>378023.73</v>
      </c>
      <c r="I340" s="78">
        <v>352148</v>
      </c>
      <c r="J340" s="84">
        <v>352148</v>
      </c>
      <c r="K340" s="78">
        <v>396258</v>
      </c>
      <c r="L340" s="85">
        <v>396258</v>
      </c>
      <c r="M340" s="78">
        <v>385665</v>
      </c>
      <c r="N340" s="86">
        <v>385665</v>
      </c>
      <c r="O340" s="78">
        <f t="shared" si="85"/>
        <v>1134071</v>
      </c>
      <c r="P340" s="78">
        <f t="shared" si="86"/>
        <v>378023.66666666669</v>
      </c>
      <c r="Q340" s="83">
        <f t="shared" si="87"/>
        <v>-6.3333333295304328E-2</v>
      </c>
      <c r="R340" s="78">
        <f t="shared" si="88"/>
        <v>25875.729999999981</v>
      </c>
      <c r="S340" s="78">
        <f t="shared" si="89"/>
        <v>-18234.270000000019</v>
      </c>
      <c r="T340" s="78">
        <f t="shared" si="90"/>
        <v>-7641.2700000000186</v>
      </c>
      <c r="U340" s="78">
        <f t="shared" si="91"/>
        <v>0.18999999994412065</v>
      </c>
      <c r="V340" s="78">
        <f t="shared" si="92"/>
        <v>385665.18999999994</v>
      </c>
    </row>
    <row r="341" spans="1:22" ht="105" x14ac:dyDescent="0.25">
      <c r="A341" s="12">
        <v>307</v>
      </c>
      <c r="B341" s="44" t="s">
        <v>244</v>
      </c>
      <c r="C341" s="4" t="s">
        <v>62</v>
      </c>
      <c r="D341" s="12"/>
      <c r="E341" s="43">
        <v>2</v>
      </c>
      <c r="F341" s="43" t="s">
        <v>28</v>
      </c>
      <c r="G341" s="92">
        <v>2665588.1</v>
      </c>
      <c r="H341" s="20">
        <f t="shared" si="96"/>
        <v>5331176.2</v>
      </c>
      <c r="I341" s="78">
        <v>2853698</v>
      </c>
      <c r="J341" s="84">
        <f>+I341*E341</f>
        <v>5707396</v>
      </c>
      <c r="K341" s="78">
        <v>2874125</v>
      </c>
      <c r="L341" s="85">
        <f>+K341*E341</f>
        <v>5748250</v>
      </c>
      <c r="M341" s="78">
        <v>2268941</v>
      </c>
      <c r="N341" s="86">
        <f>+M341*E341</f>
        <v>4537882</v>
      </c>
      <c r="O341" s="78">
        <f t="shared" si="85"/>
        <v>15993528</v>
      </c>
      <c r="P341" s="78">
        <f t="shared" si="86"/>
        <v>5331176</v>
      </c>
      <c r="Q341" s="83">
        <f t="shared" si="87"/>
        <v>-0.20000000018626451</v>
      </c>
      <c r="R341" s="78">
        <f t="shared" si="88"/>
        <v>-188109.89999999991</v>
      </c>
      <c r="S341" s="78">
        <f t="shared" si="89"/>
        <v>-208536.89999999991</v>
      </c>
      <c r="T341" s="78">
        <f t="shared" si="90"/>
        <v>396647.10000000009</v>
      </c>
      <c r="U341" s="78">
        <f t="shared" si="91"/>
        <v>0.30000000027939677</v>
      </c>
      <c r="V341" s="78">
        <f t="shared" si="92"/>
        <v>2268941.3000000003</v>
      </c>
    </row>
    <row r="342" spans="1:22" ht="105" x14ac:dyDescent="0.25">
      <c r="A342" s="12">
        <v>308</v>
      </c>
      <c r="B342" s="44" t="s">
        <v>245</v>
      </c>
      <c r="C342" s="4" t="s">
        <v>62</v>
      </c>
      <c r="D342" s="12"/>
      <c r="E342" s="43">
        <v>1</v>
      </c>
      <c r="F342" s="43" t="s">
        <v>28</v>
      </c>
      <c r="G342" s="92">
        <v>2665588.1</v>
      </c>
      <c r="H342" s="20">
        <f t="shared" si="96"/>
        <v>2665588.1</v>
      </c>
      <c r="I342" s="78">
        <v>2853698</v>
      </c>
      <c r="J342" s="84">
        <v>2853698</v>
      </c>
      <c r="K342" s="78">
        <v>2874125</v>
      </c>
      <c r="L342" s="85">
        <v>2874125</v>
      </c>
      <c r="M342" s="78">
        <v>2268941</v>
      </c>
      <c r="N342" s="86">
        <v>2268941</v>
      </c>
      <c r="O342" s="78">
        <f t="shared" si="85"/>
        <v>7996764</v>
      </c>
      <c r="P342" s="78">
        <f t="shared" si="86"/>
        <v>2665588</v>
      </c>
      <c r="Q342" s="83">
        <f t="shared" si="87"/>
        <v>-0.10000000009313226</v>
      </c>
      <c r="R342" s="78">
        <f t="shared" si="88"/>
        <v>-188109.89999999991</v>
      </c>
      <c r="S342" s="78">
        <f t="shared" si="89"/>
        <v>-208536.89999999991</v>
      </c>
      <c r="T342" s="78">
        <f t="shared" si="90"/>
        <v>396647.10000000009</v>
      </c>
      <c r="U342" s="78">
        <f t="shared" si="91"/>
        <v>0.30000000027939677</v>
      </c>
      <c r="V342" s="78">
        <f t="shared" si="92"/>
        <v>2268941.3000000003</v>
      </c>
    </row>
    <row r="343" spans="1:22" ht="30" x14ac:dyDescent="0.25">
      <c r="A343" s="12">
        <v>309</v>
      </c>
      <c r="B343" s="44" t="s">
        <v>246</v>
      </c>
      <c r="C343" s="4" t="s">
        <v>159</v>
      </c>
      <c r="D343" s="12"/>
      <c r="E343" s="43">
        <v>1</v>
      </c>
      <c r="F343" s="43" t="s">
        <v>28</v>
      </c>
      <c r="G343" s="92">
        <v>378023.73</v>
      </c>
      <c r="H343" s="20">
        <f t="shared" si="96"/>
        <v>378023.73</v>
      </c>
      <c r="I343" s="78">
        <v>352148</v>
      </c>
      <c r="J343" s="84">
        <v>352148</v>
      </c>
      <c r="K343" s="78">
        <v>396258</v>
      </c>
      <c r="L343" s="85">
        <v>396258</v>
      </c>
      <c r="M343" s="78">
        <v>385665</v>
      </c>
      <c r="N343" s="86">
        <v>385665</v>
      </c>
      <c r="O343" s="78">
        <f t="shared" si="85"/>
        <v>1134071</v>
      </c>
      <c r="P343" s="78">
        <f t="shared" si="86"/>
        <v>378023.66666666669</v>
      </c>
      <c r="Q343" s="83">
        <f t="shared" si="87"/>
        <v>-6.3333333295304328E-2</v>
      </c>
      <c r="R343" s="78">
        <f t="shared" si="88"/>
        <v>25875.729999999981</v>
      </c>
      <c r="S343" s="78">
        <f t="shared" si="89"/>
        <v>-18234.270000000019</v>
      </c>
      <c r="T343" s="78">
        <f t="shared" si="90"/>
        <v>-7641.2700000000186</v>
      </c>
      <c r="U343" s="78">
        <f t="shared" si="91"/>
        <v>0.18999999994412065</v>
      </c>
      <c r="V343" s="78">
        <f t="shared" si="92"/>
        <v>385665.18999999994</v>
      </c>
    </row>
    <row r="344" spans="1:22" ht="60" x14ac:dyDescent="0.25">
      <c r="A344" s="12">
        <v>310</v>
      </c>
      <c r="B344" s="44" t="s">
        <v>247</v>
      </c>
      <c r="C344" s="4" t="s">
        <v>248</v>
      </c>
      <c r="D344" s="12"/>
      <c r="E344" s="43">
        <v>1</v>
      </c>
      <c r="F344" s="43" t="s">
        <v>28</v>
      </c>
      <c r="G344" s="92">
        <v>1587737.27</v>
      </c>
      <c r="H344" s="20">
        <f t="shared" si="96"/>
        <v>1587737.27</v>
      </c>
      <c r="I344" s="78">
        <v>1689323</v>
      </c>
      <c r="J344" s="84">
        <v>1689323</v>
      </c>
      <c r="K344" s="78">
        <v>1524123</v>
      </c>
      <c r="L344" s="85">
        <v>1524123</v>
      </c>
      <c r="M344" s="78">
        <v>1549766</v>
      </c>
      <c r="N344" s="86">
        <v>1549766</v>
      </c>
      <c r="O344" s="78">
        <f t="shared" si="85"/>
        <v>4763212</v>
      </c>
      <c r="P344" s="78">
        <f t="shared" si="86"/>
        <v>1587737.3333333333</v>
      </c>
      <c r="Q344" s="83">
        <f t="shared" si="87"/>
        <v>6.3333333237096667E-2</v>
      </c>
      <c r="R344" s="78">
        <f t="shared" si="88"/>
        <v>-101585.72999999998</v>
      </c>
      <c r="S344" s="78">
        <f t="shared" si="89"/>
        <v>63614.270000000019</v>
      </c>
      <c r="T344" s="78">
        <f t="shared" si="90"/>
        <v>37971.270000000019</v>
      </c>
      <c r="U344" s="78">
        <f t="shared" si="91"/>
        <v>-0.18999999994412065</v>
      </c>
      <c r="V344" s="78">
        <f t="shared" si="92"/>
        <v>1549765.81</v>
      </c>
    </row>
    <row r="345" spans="1:22" ht="45" x14ac:dyDescent="0.25">
      <c r="A345" s="12">
        <v>311</v>
      </c>
      <c r="B345" s="44" t="s">
        <v>249</v>
      </c>
      <c r="C345" s="4" t="s">
        <v>250</v>
      </c>
      <c r="D345" s="12"/>
      <c r="E345" s="43">
        <v>2</v>
      </c>
      <c r="F345" s="43" t="s">
        <v>28</v>
      </c>
      <c r="G345" s="92">
        <v>573791.82000000007</v>
      </c>
      <c r="H345" s="20">
        <f t="shared" si="96"/>
        <v>1147583.6400000001</v>
      </c>
      <c r="I345" s="78">
        <v>523698</v>
      </c>
      <c r="J345" s="84">
        <v>1047396</v>
      </c>
      <c r="K345" s="78">
        <v>589632</v>
      </c>
      <c r="L345" s="85">
        <v>1179264</v>
      </c>
      <c r="M345" s="78">
        <v>608045</v>
      </c>
      <c r="N345" s="86">
        <v>1216090</v>
      </c>
      <c r="O345" s="78">
        <f t="shared" si="85"/>
        <v>3442750</v>
      </c>
      <c r="P345" s="78">
        <f t="shared" si="86"/>
        <v>1147583.3333333333</v>
      </c>
      <c r="Q345" s="83">
        <f t="shared" si="87"/>
        <v>-0.30666666687466204</v>
      </c>
      <c r="R345" s="78">
        <f t="shared" si="88"/>
        <v>50093.820000000065</v>
      </c>
      <c r="S345" s="78">
        <f t="shared" si="89"/>
        <v>-15840.179999999935</v>
      </c>
      <c r="T345" s="78">
        <f t="shared" si="90"/>
        <v>-34253.179999999935</v>
      </c>
      <c r="U345" s="78">
        <f t="shared" si="91"/>
        <v>0.46000000019557774</v>
      </c>
      <c r="V345" s="78">
        <f t="shared" si="92"/>
        <v>608045.4600000002</v>
      </c>
    </row>
    <row r="346" spans="1:22" ht="60" x14ac:dyDescent="0.25">
      <c r="A346" s="12">
        <v>312</v>
      </c>
      <c r="B346" s="44" t="s">
        <v>251</v>
      </c>
      <c r="C346" s="4" t="s">
        <v>414</v>
      </c>
      <c r="D346" s="12"/>
      <c r="E346" s="43">
        <v>1</v>
      </c>
      <c r="F346" s="43" t="s">
        <v>28</v>
      </c>
      <c r="G346" s="92">
        <v>10111180.1</v>
      </c>
      <c r="H346" s="20">
        <f t="shared" si="96"/>
        <v>10111180.1</v>
      </c>
      <c r="I346" s="78">
        <v>10236985</v>
      </c>
      <c r="J346" s="84">
        <v>10236985</v>
      </c>
      <c r="K346" s="78">
        <v>9632563</v>
      </c>
      <c r="L346" s="85">
        <v>9632563</v>
      </c>
      <c r="M346" s="78">
        <v>10463992</v>
      </c>
      <c r="N346" s="86">
        <v>10463992</v>
      </c>
      <c r="O346" s="78">
        <f t="shared" si="85"/>
        <v>30333540</v>
      </c>
      <c r="P346" s="78">
        <f t="shared" si="86"/>
        <v>10111180</v>
      </c>
      <c r="Q346" s="83">
        <f t="shared" si="87"/>
        <v>-9.999999962747097E-2</v>
      </c>
      <c r="R346" s="78">
        <f t="shared" si="88"/>
        <v>-125804.90000000037</v>
      </c>
      <c r="S346" s="78">
        <f t="shared" si="89"/>
        <v>478617.09999999963</v>
      </c>
      <c r="T346" s="78">
        <f t="shared" si="90"/>
        <v>-352811.90000000037</v>
      </c>
      <c r="U346" s="78">
        <f t="shared" si="91"/>
        <v>0.29999999888241291</v>
      </c>
      <c r="V346" s="78">
        <f t="shared" si="92"/>
        <v>10463992.299999999</v>
      </c>
    </row>
    <row r="347" spans="1:22" ht="75" x14ac:dyDescent="0.25">
      <c r="A347" s="12">
        <v>313</v>
      </c>
      <c r="B347" s="21" t="s">
        <v>253</v>
      </c>
      <c r="C347" s="9" t="s">
        <v>254</v>
      </c>
      <c r="D347" s="12"/>
      <c r="E347" s="42">
        <v>1</v>
      </c>
      <c r="F347" s="42" t="s">
        <v>28</v>
      </c>
      <c r="G347" s="92">
        <v>2403788.1</v>
      </c>
      <c r="H347" s="64">
        <f t="shared" si="96"/>
        <v>2403788.1</v>
      </c>
      <c r="I347" s="78">
        <v>2569852</v>
      </c>
      <c r="J347" s="84">
        <v>2569852</v>
      </c>
      <c r="K347" s="78">
        <v>2103656</v>
      </c>
      <c r="L347" s="85">
        <v>2103656</v>
      </c>
      <c r="M347" s="78">
        <v>2537856</v>
      </c>
      <c r="N347" s="86">
        <v>2537856</v>
      </c>
      <c r="O347" s="78">
        <f t="shared" si="85"/>
        <v>7211364</v>
      </c>
      <c r="P347" s="78">
        <f t="shared" si="86"/>
        <v>2403788</v>
      </c>
      <c r="Q347" s="83">
        <f t="shared" si="87"/>
        <v>-0.10000000009313226</v>
      </c>
      <c r="R347" s="78">
        <f t="shared" si="88"/>
        <v>-166063.89999999991</v>
      </c>
      <c r="S347" s="78">
        <f t="shared" si="89"/>
        <v>300132.10000000009</v>
      </c>
      <c r="T347" s="78">
        <f t="shared" si="90"/>
        <v>-134067.89999999991</v>
      </c>
      <c r="U347" s="78">
        <f t="shared" si="91"/>
        <v>0.30000000027939677</v>
      </c>
      <c r="V347" s="78">
        <f t="shared" si="92"/>
        <v>2537856.3000000003</v>
      </c>
    </row>
    <row r="348" spans="1:22" ht="60" x14ac:dyDescent="0.25">
      <c r="A348" s="12">
        <v>314</v>
      </c>
      <c r="B348" s="4" t="s">
        <v>255</v>
      </c>
      <c r="C348" s="4" t="s">
        <v>401</v>
      </c>
      <c r="D348" s="12"/>
      <c r="E348" s="43">
        <v>2</v>
      </c>
      <c r="F348" s="43" t="s">
        <v>28</v>
      </c>
      <c r="G348" s="92">
        <v>5950000</v>
      </c>
      <c r="H348" s="20">
        <f t="shared" si="96"/>
        <v>11900000</v>
      </c>
      <c r="I348" s="80">
        <v>5963214</v>
      </c>
      <c r="J348" s="84">
        <f t="shared" si="93"/>
        <v>11926428</v>
      </c>
      <c r="K348" s="80">
        <v>4985236</v>
      </c>
      <c r="L348" s="85">
        <f t="shared" si="94"/>
        <v>9970472</v>
      </c>
      <c r="M348" s="80">
        <v>6901550</v>
      </c>
      <c r="N348" s="86">
        <f t="shared" si="95"/>
        <v>13803100</v>
      </c>
      <c r="O348" s="78">
        <f t="shared" si="85"/>
        <v>35700000</v>
      </c>
      <c r="P348" s="78">
        <f t="shared" si="86"/>
        <v>11900000</v>
      </c>
      <c r="Q348" s="83">
        <f t="shared" si="87"/>
        <v>0</v>
      </c>
      <c r="R348" s="78">
        <f t="shared" si="88"/>
        <v>-13214</v>
      </c>
      <c r="S348" s="78">
        <f t="shared" si="89"/>
        <v>964764</v>
      </c>
      <c r="T348" s="78">
        <f t="shared" si="90"/>
        <v>-951550</v>
      </c>
      <c r="U348" s="78">
        <f t="shared" si="91"/>
        <v>0</v>
      </c>
      <c r="V348" s="78">
        <f t="shared" si="92"/>
        <v>6901550</v>
      </c>
    </row>
    <row r="349" spans="1:22" ht="409.5" x14ac:dyDescent="0.25">
      <c r="A349" s="12">
        <v>315</v>
      </c>
      <c r="B349" s="43" t="s">
        <v>257</v>
      </c>
      <c r="C349" s="22" t="s">
        <v>258</v>
      </c>
      <c r="D349" s="12"/>
      <c r="E349" s="43">
        <v>1</v>
      </c>
      <c r="F349" s="43" t="s">
        <v>28</v>
      </c>
      <c r="G349" s="92">
        <v>10710000</v>
      </c>
      <c r="H349" s="20">
        <f t="shared" si="96"/>
        <v>10710000</v>
      </c>
      <c r="I349" s="78">
        <v>10236985</v>
      </c>
      <c r="J349" s="84">
        <v>10236985</v>
      </c>
      <c r="K349" s="78">
        <v>10123654</v>
      </c>
      <c r="L349" s="85">
        <v>10123654</v>
      </c>
      <c r="M349" s="78">
        <v>11769361</v>
      </c>
      <c r="N349" s="86">
        <v>11769361</v>
      </c>
      <c r="O349" s="78">
        <f t="shared" si="85"/>
        <v>32130000</v>
      </c>
      <c r="P349" s="78">
        <f t="shared" si="86"/>
        <v>10710000</v>
      </c>
      <c r="Q349" s="83">
        <f t="shared" si="87"/>
        <v>0</v>
      </c>
      <c r="R349" s="78">
        <f t="shared" si="88"/>
        <v>473015</v>
      </c>
      <c r="S349" s="78">
        <f t="shared" si="89"/>
        <v>586346</v>
      </c>
      <c r="T349" s="78">
        <f t="shared" si="90"/>
        <v>-1059361</v>
      </c>
      <c r="U349" s="78">
        <f t="shared" si="91"/>
        <v>0</v>
      </c>
      <c r="V349" s="78">
        <f t="shared" si="92"/>
        <v>11769361</v>
      </c>
    </row>
    <row r="350" spans="1:22" ht="225" x14ac:dyDescent="0.25">
      <c r="A350" s="12">
        <v>316</v>
      </c>
      <c r="B350" s="44" t="s">
        <v>259</v>
      </c>
      <c r="C350" s="4" t="s">
        <v>260</v>
      </c>
      <c r="D350" s="12"/>
      <c r="E350" s="43">
        <v>1</v>
      </c>
      <c r="F350" s="43" t="s">
        <v>28</v>
      </c>
      <c r="G350" s="92">
        <v>12495000</v>
      </c>
      <c r="H350" s="20">
        <f t="shared" si="96"/>
        <v>12495000</v>
      </c>
      <c r="I350" s="78">
        <v>12365203</v>
      </c>
      <c r="J350" s="84">
        <v>12365203</v>
      </c>
      <c r="K350" s="78">
        <v>11203698</v>
      </c>
      <c r="L350" s="85">
        <v>11203698</v>
      </c>
      <c r="M350" s="78">
        <v>13916099</v>
      </c>
      <c r="N350" s="86">
        <v>13916099</v>
      </c>
      <c r="O350" s="78">
        <f t="shared" si="85"/>
        <v>37485000</v>
      </c>
      <c r="P350" s="78">
        <f t="shared" si="86"/>
        <v>12495000</v>
      </c>
      <c r="Q350" s="83">
        <f t="shared" si="87"/>
        <v>0</v>
      </c>
      <c r="R350" s="78">
        <f t="shared" si="88"/>
        <v>129797</v>
      </c>
      <c r="S350" s="78">
        <f t="shared" si="89"/>
        <v>1291302</v>
      </c>
      <c r="T350" s="78">
        <f t="shared" si="90"/>
        <v>-1421099</v>
      </c>
      <c r="U350" s="78">
        <f t="shared" si="91"/>
        <v>0</v>
      </c>
      <c r="V350" s="78">
        <f t="shared" si="92"/>
        <v>13916099</v>
      </c>
    </row>
    <row r="351" spans="1:22" ht="240" x14ac:dyDescent="0.25">
      <c r="A351" s="12">
        <v>317</v>
      </c>
      <c r="B351" s="44" t="s">
        <v>261</v>
      </c>
      <c r="C351" s="4" t="s">
        <v>262</v>
      </c>
      <c r="D351" s="12"/>
      <c r="E351" s="43">
        <v>1</v>
      </c>
      <c r="F351" s="43" t="s">
        <v>28</v>
      </c>
      <c r="G351" s="92">
        <v>5049460.3600000003</v>
      </c>
      <c r="H351" s="20">
        <f t="shared" si="96"/>
        <v>5049460.3600000003</v>
      </c>
      <c r="I351" s="78">
        <v>5203698</v>
      </c>
      <c r="J351" s="84">
        <v>5203698</v>
      </c>
      <c r="K351" s="78">
        <v>4996323</v>
      </c>
      <c r="L351" s="85">
        <v>4996323</v>
      </c>
      <c r="M351" s="78">
        <v>4948360</v>
      </c>
      <c r="N351" s="86">
        <v>4948360</v>
      </c>
      <c r="O351" s="78">
        <f t="shared" si="85"/>
        <v>15148381</v>
      </c>
      <c r="P351" s="78">
        <f t="shared" si="86"/>
        <v>5049460.333333333</v>
      </c>
      <c r="Q351" s="83">
        <f t="shared" si="87"/>
        <v>-2.6666667312383652E-2</v>
      </c>
      <c r="R351" s="78">
        <f t="shared" si="88"/>
        <v>-154237.63999999966</v>
      </c>
      <c r="S351" s="78">
        <f t="shared" si="89"/>
        <v>53137.360000000335</v>
      </c>
      <c r="T351" s="78">
        <f t="shared" si="90"/>
        <v>101100.36000000034</v>
      </c>
      <c r="U351" s="78">
        <f t="shared" si="91"/>
        <v>8.0000001005828381E-2</v>
      </c>
      <c r="V351" s="78">
        <f t="shared" si="92"/>
        <v>4948360.080000001</v>
      </c>
    </row>
    <row r="352" spans="1:22" ht="90" x14ac:dyDescent="0.25">
      <c r="A352" s="12">
        <v>318</v>
      </c>
      <c r="B352" s="44" t="s">
        <v>263</v>
      </c>
      <c r="C352" s="22" t="s">
        <v>264</v>
      </c>
      <c r="D352" s="12"/>
      <c r="E352" s="43">
        <v>1</v>
      </c>
      <c r="F352" s="43" t="s">
        <v>28</v>
      </c>
      <c r="G352" s="92">
        <v>8394628.9000000004</v>
      </c>
      <c r="H352" s="20">
        <f t="shared" si="96"/>
        <v>8394628.9000000004</v>
      </c>
      <c r="I352" s="78">
        <v>8741014</v>
      </c>
      <c r="J352" s="84">
        <v>8741014</v>
      </c>
      <c r="K352" s="78">
        <v>9852301</v>
      </c>
      <c r="L352" s="85">
        <v>9852301</v>
      </c>
      <c r="M352" s="78">
        <v>6590572</v>
      </c>
      <c r="N352" s="86">
        <v>6590572</v>
      </c>
      <c r="O352" s="78">
        <f t="shared" si="85"/>
        <v>25183887</v>
      </c>
      <c r="P352" s="78">
        <f t="shared" si="86"/>
        <v>8394629</v>
      </c>
      <c r="Q352" s="83">
        <f t="shared" si="87"/>
        <v>9.999999962747097E-2</v>
      </c>
      <c r="R352" s="78">
        <f t="shared" si="88"/>
        <v>-346385.09999999963</v>
      </c>
      <c r="S352" s="78">
        <f t="shared" si="89"/>
        <v>-1457672.0999999996</v>
      </c>
      <c r="T352" s="78">
        <f t="shared" si="90"/>
        <v>1804056.9000000004</v>
      </c>
      <c r="U352" s="78">
        <f t="shared" si="91"/>
        <v>-0.29999999888241291</v>
      </c>
      <c r="V352" s="78">
        <f t="shared" si="92"/>
        <v>6590571.7000000011</v>
      </c>
    </row>
    <row r="353" spans="1:22" ht="60" x14ac:dyDescent="0.25">
      <c r="A353" s="12">
        <v>319</v>
      </c>
      <c r="B353" s="44" t="s">
        <v>265</v>
      </c>
      <c r="C353" s="22" t="s">
        <v>266</v>
      </c>
      <c r="D353" s="12"/>
      <c r="E353" s="43">
        <v>1</v>
      </c>
      <c r="F353" s="43" t="s">
        <v>33</v>
      </c>
      <c r="G353" s="92">
        <v>2198584.5</v>
      </c>
      <c r="H353" s="20">
        <f t="shared" si="96"/>
        <v>2198584.5</v>
      </c>
      <c r="I353" s="78">
        <v>2036985</v>
      </c>
      <c r="J353" s="84">
        <v>2036985</v>
      </c>
      <c r="K353" s="78">
        <v>2130258</v>
      </c>
      <c r="L353" s="85">
        <v>2130258</v>
      </c>
      <c r="M353" s="78">
        <v>2428511</v>
      </c>
      <c r="N353" s="86">
        <v>2428511</v>
      </c>
      <c r="O353" s="78">
        <f t="shared" si="85"/>
        <v>6595754</v>
      </c>
      <c r="P353" s="78">
        <f t="shared" si="86"/>
        <v>2198584.6666666665</v>
      </c>
      <c r="Q353" s="83">
        <f t="shared" si="87"/>
        <v>0.16666666651144624</v>
      </c>
      <c r="R353" s="78">
        <f t="shared" si="88"/>
        <v>161599.5</v>
      </c>
      <c r="S353" s="78">
        <f t="shared" si="89"/>
        <v>68326.5</v>
      </c>
      <c r="T353" s="78">
        <f t="shared" si="90"/>
        <v>-229926.5</v>
      </c>
      <c r="U353" s="78">
        <f t="shared" si="91"/>
        <v>-0.5</v>
      </c>
      <c r="V353" s="78">
        <f t="shared" si="92"/>
        <v>2428510.5</v>
      </c>
    </row>
    <row r="354" spans="1:22" ht="75" x14ac:dyDescent="0.25">
      <c r="A354" s="12">
        <v>320</v>
      </c>
      <c r="B354" s="4" t="s">
        <v>267</v>
      </c>
      <c r="C354" s="22" t="s">
        <v>268</v>
      </c>
      <c r="D354" s="12"/>
      <c r="E354" s="43">
        <v>8</v>
      </c>
      <c r="F354" s="43" t="s">
        <v>93</v>
      </c>
      <c r="G354" s="92">
        <v>337519.7</v>
      </c>
      <c r="H354" s="20">
        <f t="shared" si="96"/>
        <v>2700157.6</v>
      </c>
      <c r="I354" s="78">
        <v>321458</v>
      </c>
      <c r="J354" s="84">
        <v>2571664</v>
      </c>
      <c r="K354" s="78">
        <v>332014</v>
      </c>
      <c r="L354" s="85">
        <v>2656112</v>
      </c>
      <c r="M354" s="78">
        <v>359087</v>
      </c>
      <c r="N354" s="86">
        <v>2872696</v>
      </c>
      <c r="O354" s="78">
        <f t="shared" si="85"/>
        <v>8100472</v>
      </c>
      <c r="P354" s="78">
        <f t="shared" si="86"/>
        <v>2700157.3333333335</v>
      </c>
      <c r="Q354" s="83">
        <f t="shared" si="87"/>
        <v>-0.2666666666045785</v>
      </c>
      <c r="R354" s="78">
        <f t="shared" si="88"/>
        <v>16061.700000000012</v>
      </c>
      <c r="S354" s="78">
        <f t="shared" si="89"/>
        <v>5505.7000000000116</v>
      </c>
      <c r="T354" s="78">
        <f t="shared" si="90"/>
        <v>-21567.299999999988</v>
      </c>
      <c r="U354" s="78">
        <f t="shared" si="91"/>
        <v>0.1000000000349246</v>
      </c>
      <c r="V354" s="78">
        <f t="shared" si="92"/>
        <v>359087.10000000003</v>
      </c>
    </row>
    <row r="355" spans="1:22" ht="45" x14ac:dyDescent="0.25">
      <c r="A355" s="12">
        <v>321</v>
      </c>
      <c r="B355" s="4" t="s">
        <v>269</v>
      </c>
      <c r="C355" s="22" t="s">
        <v>88</v>
      </c>
      <c r="D355" s="12"/>
      <c r="E355" s="42">
        <v>100</v>
      </c>
      <c r="F355" s="43" t="s">
        <v>93</v>
      </c>
      <c r="G355" s="92">
        <v>25030.46</v>
      </c>
      <c r="H355" s="20">
        <f t="shared" si="96"/>
        <v>2503046</v>
      </c>
      <c r="I355" s="78">
        <v>20147</v>
      </c>
      <c r="J355" s="84">
        <f>+I355*100</f>
        <v>2014700</v>
      </c>
      <c r="K355" s="78">
        <v>25632</v>
      </c>
      <c r="L355" s="85">
        <f>+K355*100</f>
        <v>2563200</v>
      </c>
      <c r="M355" s="78">
        <v>29312</v>
      </c>
      <c r="N355" s="86">
        <f>+M355*100</f>
        <v>2931200</v>
      </c>
      <c r="O355" s="78">
        <f t="shared" si="85"/>
        <v>7509100</v>
      </c>
      <c r="P355" s="78">
        <f t="shared" si="86"/>
        <v>2503033.3333333335</v>
      </c>
      <c r="Q355" s="83">
        <f t="shared" si="87"/>
        <v>-12.666666666511446</v>
      </c>
      <c r="R355" s="78">
        <f t="shared" si="88"/>
        <v>4883.4599999999991</v>
      </c>
      <c r="S355" s="78">
        <f t="shared" si="89"/>
        <v>-601.54000000000087</v>
      </c>
      <c r="T355" s="78">
        <f t="shared" si="90"/>
        <v>-4281.5400000000009</v>
      </c>
      <c r="U355" s="78">
        <f t="shared" si="91"/>
        <v>0.37999999999738066</v>
      </c>
      <c r="V355" s="78">
        <f t="shared" si="92"/>
        <v>29312.379999999997</v>
      </c>
    </row>
    <row r="356" spans="1:22" ht="45" x14ac:dyDescent="0.25">
      <c r="A356" s="12">
        <v>322</v>
      </c>
      <c r="B356" s="4" t="s">
        <v>270</v>
      </c>
      <c r="C356" s="4" t="s">
        <v>271</v>
      </c>
      <c r="D356" s="12"/>
      <c r="E356" s="43">
        <v>100</v>
      </c>
      <c r="F356" s="43" t="s">
        <v>93</v>
      </c>
      <c r="G356" s="92">
        <v>14410.9</v>
      </c>
      <c r="H356" s="20">
        <f t="shared" si="96"/>
        <v>1441090</v>
      </c>
      <c r="I356" s="78">
        <v>14520</v>
      </c>
      <c r="J356" s="84">
        <v>1452000</v>
      </c>
      <c r="K356" s="78">
        <v>14503</v>
      </c>
      <c r="L356" s="85">
        <v>1450300</v>
      </c>
      <c r="M356" s="78">
        <v>14210</v>
      </c>
      <c r="N356" s="86">
        <v>1421000</v>
      </c>
      <c r="O356" s="78">
        <f t="shared" si="85"/>
        <v>4323300</v>
      </c>
      <c r="P356" s="78">
        <f t="shared" si="86"/>
        <v>1441100</v>
      </c>
      <c r="Q356" s="83">
        <f t="shared" si="87"/>
        <v>10</v>
      </c>
      <c r="R356" s="78">
        <f t="shared" si="88"/>
        <v>-109.10000000000036</v>
      </c>
      <c r="S356" s="78">
        <f t="shared" si="89"/>
        <v>-92.100000000000364</v>
      </c>
      <c r="T356" s="78">
        <f t="shared" si="90"/>
        <v>200.89999999999964</v>
      </c>
      <c r="U356" s="78">
        <f t="shared" si="91"/>
        <v>-0.30000000000109139</v>
      </c>
      <c r="V356" s="78">
        <f t="shared" si="92"/>
        <v>14209.699999999999</v>
      </c>
    </row>
    <row r="357" spans="1:22" ht="75" x14ac:dyDescent="0.25">
      <c r="A357" s="12">
        <v>323</v>
      </c>
      <c r="B357" s="4" t="s">
        <v>272</v>
      </c>
      <c r="C357" s="22" t="s">
        <v>92</v>
      </c>
      <c r="D357" s="12"/>
      <c r="E357" s="43">
        <v>1000</v>
      </c>
      <c r="F357" s="43" t="s">
        <v>93</v>
      </c>
      <c r="G357" s="92">
        <v>2927.4</v>
      </c>
      <c r="H357" s="20">
        <f t="shared" si="96"/>
        <v>2927400</v>
      </c>
      <c r="I357" s="78">
        <v>2856</v>
      </c>
      <c r="J357" s="84">
        <v>2856000</v>
      </c>
      <c r="K357" s="78">
        <v>1023</v>
      </c>
      <c r="L357" s="85">
        <v>1023000</v>
      </c>
      <c r="M357" s="78">
        <v>4903</v>
      </c>
      <c r="N357" s="86">
        <v>4903000</v>
      </c>
      <c r="O357" s="78">
        <f t="shared" si="85"/>
        <v>8782000</v>
      </c>
      <c r="P357" s="78">
        <f t="shared" si="86"/>
        <v>2927333.3333333335</v>
      </c>
      <c r="Q357" s="83">
        <f t="shared" si="87"/>
        <v>-66.666666666511446</v>
      </c>
      <c r="R357" s="78">
        <f t="shared" si="88"/>
        <v>71.400000000000091</v>
      </c>
      <c r="S357" s="78">
        <f t="shared" si="89"/>
        <v>1904.4</v>
      </c>
      <c r="T357" s="78">
        <f t="shared" si="90"/>
        <v>-1975.6</v>
      </c>
      <c r="U357" s="78">
        <f t="shared" si="91"/>
        <v>0.20000000000027285</v>
      </c>
      <c r="V357" s="78">
        <f t="shared" si="92"/>
        <v>4903.2000000000007</v>
      </c>
    </row>
    <row r="358" spans="1:22" ht="30" customHeight="1" x14ac:dyDescent="0.25">
      <c r="A358" s="12">
        <v>324</v>
      </c>
      <c r="B358" s="4" t="s">
        <v>196</v>
      </c>
      <c r="C358" s="4" t="s">
        <v>197</v>
      </c>
      <c r="D358" s="12"/>
      <c r="E358" s="43">
        <v>200</v>
      </c>
      <c r="F358" s="43" t="s">
        <v>93</v>
      </c>
      <c r="G358" s="92">
        <v>2927.4</v>
      </c>
      <c r="H358" s="20">
        <f t="shared" si="96"/>
        <v>585480</v>
      </c>
      <c r="I358" s="78">
        <v>2856</v>
      </c>
      <c r="J358" s="84">
        <v>571200</v>
      </c>
      <c r="K358" s="78">
        <v>1023</v>
      </c>
      <c r="L358" s="85">
        <v>204600</v>
      </c>
      <c r="M358" s="78">
        <v>4903</v>
      </c>
      <c r="N358" s="86">
        <v>980600</v>
      </c>
      <c r="O358" s="78">
        <f t="shared" si="85"/>
        <v>1756400</v>
      </c>
      <c r="P358" s="78">
        <f t="shared" si="86"/>
        <v>585466.66666666663</v>
      </c>
      <c r="Q358" s="83">
        <f t="shared" si="87"/>
        <v>-13.333333333372138</v>
      </c>
      <c r="R358" s="78">
        <f t="shared" si="88"/>
        <v>71.400000000000091</v>
      </c>
      <c r="S358" s="78">
        <f t="shared" si="89"/>
        <v>1904.4</v>
      </c>
      <c r="T358" s="78">
        <f t="shared" si="90"/>
        <v>-1975.6</v>
      </c>
      <c r="U358" s="78">
        <f t="shared" si="91"/>
        <v>0.20000000000027285</v>
      </c>
      <c r="V358" s="78">
        <f t="shared" si="92"/>
        <v>4903.2000000000007</v>
      </c>
    </row>
    <row r="359" spans="1:22" ht="30" x14ac:dyDescent="0.25">
      <c r="A359" s="12">
        <v>325</v>
      </c>
      <c r="B359" s="4" t="s">
        <v>96</v>
      </c>
      <c r="C359" s="22" t="s">
        <v>97</v>
      </c>
      <c r="D359" s="12"/>
      <c r="E359" s="43">
        <v>120</v>
      </c>
      <c r="F359" s="43" t="s">
        <v>93</v>
      </c>
      <c r="G359" s="92">
        <v>12921.02</v>
      </c>
      <c r="H359" s="20">
        <f t="shared" si="96"/>
        <v>1550522.4000000001</v>
      </c>
      <c r="I359" s="78">
        <v>11478</v>
      </c>
      <c r="J359" s="84">
        <v>1377360</v>
      </c>
      <c r="K359" s="78">
        <v>12369</v>
      </c>
      <c r="L359" s="85">
        <v>1484280</v>
      </c>
      <c r="M359" s="78">
        <v>14916</v>
      </c>
      <c r="N359" s="86">
        <v>1789920</v>
      </c>
      <c r="O359" s="78">
        <f t="shared" si="85"/>
        <v>4651560</v>
      </c>
      <c r="P359" s="78">
        <f t="shared" si="86"/>
        <v>1550520</v>
      </c>
      <c r="Q359" s="83">
        <f t="shared" si="87"/>
        <v>-2.4000000001396984</v>
      </c>
      <c r="R359" s="78">
        <f t="shared" si="88"/>
        <v>1443.0200000000004</v>
      </c>
      <c r="S359" s="78">
        <f t="shared" si="89"/>
        <v>552.02000000000044</v>
      </c>
      <c r="T359" s="78">
        <f t="shared" si="90"/>
        <v>-1994.9799999999996</v>
      </c>
      <c r="U359" s="78">
        <f t="shared" si="91"/>
        <v>6.0000000001309672E-2</v>
      </c>
      <c r="V359" s="78">
        <f t="shared" si="92"/>
        <v>14916.060000000001</v>
      </c>
    </row>
    <row r="360" spans="1:22" ht="45" x14ac:dyDescent="0.25">
      <c r="A360" s="12">
        <v>326</v>
      </c>
      <c r="B360" s="4" t="s">
        <v>98</v>
      </c>
      <c r="C360" s="22" t="s">
        <v>198</v>
      </c>
      <c r="D360" s="12"/>
      <c r="E360" s="43">
        <v>120</v>
      </c>
      <c r="F360" s="43" t="s">
        <v>93</v>
      </c>
      <c r="G360" s="92">
        <v>15517.6</v>
      </c>
      <c r="H360" s="20">
        <f t="shared" si="96"/>
        <v>1862112</v>
      </c>
      <c r="I360" s="78">
        <v>11236</v>
      </c>
      <c r="J360" s="84">
        <v>1348320</v>
      </c>
      <c r="K360" s="78">
        <v>17852</v>
      </c>
      <c r="L360" s="85">
        <v>2142240</v>
      </c>
      <c r="M360" s="78">
        <v>17465</v>
      </c>
      <c r="N360" s="86">
        <v>2095800</v>
      </c>
      <c r="O360" s="78">
        <f t="shared" si="85"/>
        <v>5586360</v>
      </c>
      <c r="P360" s="78">
        <f t="shared" si="86"/>
        <v>1862120</v>
      </c>
      <c r="Q360" s="83">
        <f t="shared" si="87"/>
        <v>8</v>
      </c>
      <c r="R360" s="78">
        <f t="shared" si="88"/>
        <v>4281.6000000000004</v>
      </c>
      <c r="S360" s="78">
        <f t="shared" si="89"/>
        <v>-2334.3999999999996</v>
      </c>
      <c r="T360" s="78">
        <f t="shared" si="90"/>
        <v>-1947.3999999999996</v>
      </c>
      <c r="U360" s="78">
        <f t="shared" si="91"/>
        <v>-0.19999999999890861</v>
      </c>
      <c r="V360" s="78">
        <f t="shared" si="92"/>
        <v>17464.800000000003</v>
      </c>
    </row>
    <row r="361" spans="1:22" ht="45" x14ac:dyDescent="0.25">
      <c r="A361" s="12">
        <v>327</v>
      </c>
      <c r="B361" s="4" t="s">
        <v>100</v>
      </c>
      <c r="C361" s="22" t="s">
        <v>273</v>
      </c>
      <c r="D361" s="12"/>
      <c r="E361" s="43">
        <v>1</v>
      </c>
      <c r="F361" s="43" t="s">
        <v>28</v>
      </c>
      <c r="G361" s="92">
        <v>803238.1</v>
      </c>
      <c r="H361" s="20">
        <f t="shared" si="96"/>
        <v>803238.1</v>
      </c>
      <c r="I361" s="78">
        <v>852320</v>
      </c>
      <c r="J361" s="84">
        <v>852320</v>
      </c>
      <c r="K361" s="78">
        <v>798521</v>
      </c>
      <c r="L361" s="85">
        <v>798521</v>
      </c>
      <c r="M361" s="78">
        <v>758873</v>
      </c>
      <c r="N361" s="86">
        <v>758873</v>
      </c>
      <c r="O361" s="78">
        <f t="shared" si="85"/>
        <v>2409714</v>
      </c>
      <c r="P361" s="78">
        <f t="shared" si="86"/>
        <v>803238</v>
      </c>
      <c r="Q361" s="83">
        <f t="shared" si="87"/>
        <v>-9.9999999976716936E-2</v>
      </c>
      <c r="R361" s="78">
        <f t="shared" si="88"/>
        <v>-49081.900000000023</v>
      </c>
      <c r="S361" s="78">
        <f t="shared" si="89"/>
        <v>4717.0999999999767</v>
      </c>
      <c r="T361" s="78">
        <f t="shared" si="90"/>
        <v>44365.099999999977</v>
      </c>
      <c r="U361" s="78">
        <f t="shared" si="91"/>
        <v>0.29999999993015081</v>
      </c>
      <c r="V361" s="78">
        <f t="shared" si="92"/>
        <v>758873.29999999993</v>
      </c>
    </row>
    <row r="362" spans="1:22" ht="75" x14ac:dyDescent="0.25">
      <c r="A362" s="12">
        <v>328</v>
      </c>
      <c r="B362" s="4" t="s">
        <v>102</v>
      </c>
      <c r="C362" s="22" t="s">
        <v>103</v>
      </c>
      <c r="D362" s="12"/>
      <c r="E362" s="43">
        <v>1</v>
      </c>
      <c r="F362" s="43" t="s">
        <v>274</v>
      </c>
      <c r="G362" s="92">
        <v>11900000</v>
      </c>
      <c r="H362" s="20">
        <f t="shared" si="96"/>
        <v>11900000</v>
      </c>
      <c r="I362" s="78">
        <v>12851236</v>
      </c>
      <c r="J362" s="84">
        <v>12851236</v>
      </c>
      <c r="K362" s="78">
        <v>11452301</v>
      </c>
      <c r="L362" s="85">
        <v>11452301</v>
      </c>
      <c r="M362" s="78">
        <v>11396463</v>
      </c>
      <c r="N362" s="86">
        <v>11396463</v>
      </c>
      <c r="O362" s="78">
        <f t="shared" si="85"/>
        <v>35700000</v>
      </c>
      <c r="P362" s="78">
        <f t="shared" si="86"/>
        <v>11900000</v>
      </c>
      <c r="Q362" s="83">
        <f t="shared" si="87"/>
        <v>0</v>
      </c>
      <c r="R362" s="78">
        <f t="shared" si="88"/>
        <v>-951236</v>
      </c>
      <c r="S362" s="78">
        <f t="shared" si="89"/>
        <v>447699</v>
      </c>
      <c r="T362" s="78">
        <f t="shared" si="90"/>
        <v>503537</v>
      </c>
      <c r="U362" s="78">
        <f t="shared" si="91"/>
        <v>0</v>
      </c>
      <c r="V362" s="78">
        <f t="shared" si="92"/>
        <v>11396463</v>
      </c>
    </row>
    <row r="363" spans="1:22" ht="105" x14ac:dyDescent="0.25">
      <c r="A363" s="12">
        <v>329</v>
      </c>
      <c r="B363" s="4" t="s">
        <v>105</v>
      </c>
      <c r="C363" s="22" t="s">
        <v>106</v>
      </c>
      <c r="D363" s="12"/>
      <c r="E363" s="43">
        <v>1</v>
      </c>
      <c r="F363" s="43" t="s">
        <v>107</v>
      </c>
      <c r="G363" s="92">
        <v>1620139.78</v>
      </c>
      <c r="H363" s="20">
        <f t="shared" si="96"/>
        <v>1620139.78</v>
      </c>
      <c r="I363" s="78">
        <v>1863259</v>
      </c>
      <c r="J363" s="84">
        <v>1863259</v>
      </c>
      <c r="K363" s="78">
        <v>1752369</v>
      </c>
      <c r="L363" s="85">
        <v>1752369</v>
      </c>
      <c r="M363" s="78">
        <v>1244791</v>
      </c>
      <c r="N363" s="86">
        <v>1244791</v>
      </c>
      <c r="O363" s="78">
        <f t="shared" si="85"/>
        <v>4860419</v>
      </c>
      <c r="P363" s="78">
        <f t="shared" si="86"/>
        <v>1620139.6666666667</v>
      </c>
      <c r="Q363" s="83">
        <f t="shared" si="87"/>
        <v>-0.1133333332836628</v>
      </c>
      <c r="R363" s="78">
        <f t="shared" si="88"/>
        <v>-243119.21999999997</v>
      </c>
      <c r="S363" s="78">
        <f t="shared" si="89"/>
        <v>-132229.21999999997</v>
      </c>
      <c r="T363" s="78">
        <f t="shared" si="90"/>
        <v>375348.78</v>
      </c>
      <c r="U363" s="78">
        <f t="shared" si="91"/>
        <v>0.34000000008381903</v>
      </c>
      <c r="V363" s="78">
        <f t="shared" si="92"/>
        <v>1244791.3400000001</v>
      </c>
    </row>
    <row r="364" spans="1:22" ht="90" x14ac:dyDescent="0.25">
      <c r="A364" s="12">
        <v>330</v>
      </c>
      <c r="B364" s="125" t="s">
        <v>275</v>
      </c>
      <c r="C364" s="23" t="s">
        <v>276</v>
      </c>
      <c r="D364" s="126"/>
      <c r="E364" s="127">
        <v>1</v>
      </c>
      <c r="F364" s="127" t="s">
        <v>28</v>
      </c>
      <c r="G364" s="121">
        <v>11584072.85</v>
      </c>
      <c r="H364" s="124">
        <f t="shared" si="96"/>
        <v>11584072.85</v>
      </c>
      <c r="I364" s="99">
        <v>11256984</v>
      </c>
      <c r="J364" s="100">
        <v>11256984</v>
      </c>
      <c r="K364" s="101">
        <v>12003698</v>
      </c>
      <c r="L364" s="102">
        <v>12003698</v>
      </c>
      <c r="M364" s="101">
        <v>11491537</v>
      </c>
      <c r="N364" s="103">
        <v>11491537</v>
      </c>
      <c r="O364" s="78">
        <f t="shared" si="85"/>
        <v>34752219</v>
      </c>
      <c r="P364" s="78">
        <f t="shared" si="86"/>
        <v>11584073</v>
      </c>
      <c r="Q364" s="83">
        <f t="shared" si="87"/>
        <v>0.15000000037252903</v>
      </c>
      <c r="R364" s="78">
        <f t="shared" si="88"/>
        <v>327088.84999999963</v>
      </c>
      <c r="S364" s="78">
        <f t="shared" si="89"/>
        <v>-419625.15000000037</v>
      </c>
      <c r="T364" s="78">
        <f t="shared" si="90"/>
        <v>92535.849999999627</v>
      </c>
      <c r="U364" s="78">
        <f t="shared" si="91"/>
        <v>-0.45000000111758709</v>
      </c>
      <c r="V364" s="78">
        <f t="shared" si="92"/>
        <v>11491536.549999999</v>
      </c>
    </row>
    <row r="365" spans="1:22" ht="75" x14ac:dyDescent="0.25">
      <c r="A365" s="12">
        <v>331</v>
      </c>
      <c r="B365" s="125"/>
      <c r="C365" s="23" t="s">
        <v>277</v>
      </c>
      <c r="D365" s="126"/>
      <c r="E365" s="127"/>
      <c r="F365" s="127"/>
      <c r="G365" s="122"/>
      <c r="H365" s="124"/>
      <c r="I365" s="99"/>
      <c r="J365" s="100"/>
      <c r="K365" s="101"/>
      <c r="L365" s="102"/>
      <c r="M365" s="101"/>
      <c r="N365" s="103"/>
      <c r="O365" s="78">
        <f t="shared" si="85"/>
        <v>0</v>
      </c>
      <c r="P365" s="78">
        <f t="shared" si="86"/>
        <v>0</v>
      </c>
      <c r="Q365" s="83">
        <f t="shared" si="87"/>
        <v>0</v>
      </c>
      <c r="R365" s="78">
        <f t="shared" si="88"/>
        <v>0</v>
      </c>
      <c r="S365" s="78">
        <f t="shared" si="89"/>
        <v>0</v>
      </c>
      <c r="T365" s="78">
        <f t="shared" si="90"/>
        <v>0</v>
      </c>
      <c r="U365" s="78">
        <f t="shared" si="91"/>
        <v>0</v>
      </c>
      <c r="V365" s="78">
        <f t="shared" si="92"/>
        <v>0</v>
      </c>
    </row>
    <row r="366" spans="1:22" ht="75" x14ac:dyDescent="0.25">
      <c r="A366" s="12">
        <v>332</v>
      </c>
      <c r="B366" s="125"/>
      <c r="C366" s="23" t="s">
        <v>278</v>
      </c>
      <c r="D366" s="126"/>
      <c r="E366" s="127"/>
      <c r="F366" s="127"/>
      <c r="G366" s="122"/>
      <c r="H366" s="124"/>
      <c r="I366" s="99"/>
      <c r="J366" s="100"/>
      <c r="K366" s="101"/>
      <c r="L366" s="102"/>
      <c r="M366" s="101"/>
      <c r="N366" s="103"/>
      <c r="O366" s="78">
        <f t="shared" si="85"/>
        <v>0</v>
      </c>
      <c r="P366" s="78">
        <f t="shared" si="86"/>
        <v>0</v>
      </c>
      <c r="Q366" s="83">
        <f t="shared" si="87"/>
        <v>0</v>
      </c>
      <c r="R366" s="78">
        <f t="shared" si="88"/>
        <v>0</v>
      </c>
      <c r="S366" s="78">
        <f t="shared" si="89"/>
        <v>0</v>
      </c>
      <c r="T366" s="78">
        <f t="shared" si="90"/>
        <v>0</v>
      </c>
      <c r="U366" s="78">
        <f t="shared" si="91"/>
        <v>0</v>
      </c>
      <c r="V366" s="78">
        <f t="shared" si="92"/>
        <v>0</v>
      </c>
    </row>
    <row r="367" spans="1:22" ht="105" x14ac:dyDescent="0.25">
      <c r="A367" s="12">
        <v>333</v>
      </c>
      <c r="B367" s="125"/>
      <c r="C367" s="23" t="s">
        <v>279</v>
      </c>
      <c r="D367" s="126"/>
      <c r="E367" s="127"/>
      <c r="F367" s="127"/>
      <c r="G367" s="122"/>
      <c r="H367" s="124"/>
      <c r="I367" s="99"/>
      <c r="J367" s="100"/>
      <c r="K367" s="101"/>
      <c r="L367" s="102"/>
      <c r="M367" s="101"/>
      <c r="N367" s="103"/>
      <c r="O367" s="78">
        <f t="shared" si="85"/>
        <v>0</v>
      </c>
      <c r="P367" s="78">
        <f t="shared" si="86"/>
        <v>0</v>
      </c>
      <c r="Q367" s="83">
        <f t="shared" si="87"/>
        <v>0</v>
      </c>
      <c r="R367" s="78">
        <f t="shared" si="88"/>
        <v>0</v>
      </c>
      <c r="S367" s="78">
        <f t="shared" si="89"/>
        <v>0</v>
      </c>
      <c r="T367" s="78">
        <f t="shared" si="90"/>
        <v>0</v>
      </c>
      <c r="U367" s="78">
        <f t="shared" si="91"/>
        <v>0</v>
      </c>
      <c r="V367" s="78">
        <f t="shared" si="92"/>
        <v>0</v>
      </c>
    </row>
    <row r="368" spans="1:22" ht="165" x14ac:dyDescent="0.25">
      <c r="A368" s="12">
        <v>334</v>
      </c>
      <c r="B368" s="125"/>
      <c r="C368" s="23" t="s">
        <v>280</v>
      </c>
      <c r="D368" s="126"/>
      <c r="E368" s="127"/>
      <c r="F368" s="127"/>
      <c r="G368" s="123"/>
      <c r="H368" s="124"/>
      <c r="I368" s="99"/>
      <c r="J368" s="100"/>
      <c r="K368" s="101"/>
      <c r="L368" s="102"/>
      <c r="M368" s="101"/>
      <c r="N368" s="103"/>
      <c r="O368" s="78">
        <f t="shared" si="85"/>
        <v>0</v>
      </c>
      <c r="P368" s="78">
        <f t="shared" si="86"/>
        <v>0</v>
      </c>
      <c r="Q368" s="83">
        <f t="shared" si="87"/>
        <v>0</v>
      </c>
      <c r="R368" s="78">
        <f t="shared" si="88"/>
        <v>0</v>
      </c>
      <c r="S368" s="78">
        <f t="shared" si="89"/>
        <v>0</v>
      </c>
      <c r="T368" s="78">
        <f t="shared" si="90"/>
        <v>0</v>
      </c>
      <c r="U368" s="78">
        <f t="shared" si="91"/>
        <v>0</v>
      </c>
      <c r="V368" s="78">
        <f t="shared" si="92"/>
        <v>0</v>
      </c>
    </row>
    <row r="369" spans="1:22" x14ac:dyDescent="0.25">
      <c r="A369" s="12">
        <v>335</v>
      </c>
      <c r="B369" s="125" t="s">
        <v>281</v>
      </c>
      <c r="C369" s="23" t="s">
        <v>282</v>
      </c>
      <c r="D369" s="126"/>
      <c r="E369" s="127">
        <v>1</v>
      </c>
      <c r="F369" s="127" t="s">
        <v>28</v>
      </c>
      <c r="G369" s="121">
        <v>11827095.84</v>
      </c>
      <c r="H369" s="124">
        <f t="shared" ref="H369" si="97">+G369*E369</f>
        <v>11827095.84</v>
      </c>
      <c r="I369" s="99">
        <v>11236980</v>
      </c>
      <c r="J369" s="100">
        <v>11236980</v>
      </c>
      <c r="K369" s="101">
        <v>12036985</v>
      </c>
      <c r="L369" s="102">
        <v>12036985</v>
      </c>
      <c r="M369" s="101">
        <v>12207323</v>
      </c>
      <c r="N369" s="103">
        <v>12207323</v>
      </c>
      <c r="O369" s="78">
        <f t="shared" si="85"/>
        <v>35481288</v>
      </c>
      <c r="P369" s="78">
        <f t="shared" si="86"/>
        <v>11827096</v>
      </c>
      <c r="Q369" s="83">
        <f t="shared" si="87"/>
        <v>0.16000000014901161</v>
      </c>
      <c r="R369" s="78">
        <f t="shared" si="88"/>
        <v>590115.83999999985</v>
      </c>
      <c r="S369" s="78">
        <f t="shared" si="89"/>
        <v>-209889.16000000015</v>
      </c>
      <c r="T369" s="78">
        <f t="shared" si="90"/>
        <v>-380227.16000000015</v>
      </c>
      <c r="U369" s="78">
        <f t="shared" si="91"/>
        <v>-0.48000000044703484</v>
      </c>
      <c r="V369" s="78">
        <f t="shared" si="92"/>
        <v>12207322.52</v>
      </c>
    </row>
    <row r="370" spans="1:22" ht="390" x14ac:dyDescent="0.25">
      <c r="A370" s="12">
        <v>336</v>
      </c>
      <c r="B370" s="125"/>
      <c r="C370" s="23" t="s">
        <v>283</v>
      </c>
      <c r="D370" s="126"/>
      <c r="E370" s="127"/>
      <c r="F370" s="127"/>
      <c r="G370" s="122"/>
      <c r="H370" s="124"/>
      <c r="I370" s="99"/>
      <c r="J370" s="100"/>
      <c r="K370" s="101"/>
      <c r="L370" s="102"/>
      <c r="M370" s="101"/>
      <c r="N370" s="103"/>
      <c r="O370" s="78">
        <f t="shared" si="85"/>
        <v>0</v>
      </c>
      <c r="P370" s="78">
        <f t="shared" si="86"/>
        <v>0</v>
      </c>
      <c r="Q370" s="83">
        <f t="shared" si="87"/>
        <v>0</v>
      </c>
      <c r="R370" s="78">
        <f t="shared" si="88"/>
        <v>0</v>
      </c>
      <c r="S370" s="78">
        <f t="shared" si="89"/>
        <v>0</v>
      </c>
      <c r="T370" s="78">
        <f t="shared" si="90"/>
        <v>0</v>
      </c>
      <c r="U370" s="78">
        <f t="shared" si="91"/>
        <v>0</v>
      </c>
      <c r="V370" s="78">
        <f t="shared" si="92"/>
        <v>0</v>
      </c>
    </row>
    <row r="371" spans="1:22" ht="135" x14ac:dyDescent="0.25">
      <c r="A371" s="12">
        <v>337</v>
      </c>
      <c r="B371" s="125"/>
      <c r="C371" s="23" t="s">
        <v>284</v>
      </c>
      <c r="D371" s="126"/>
      <c r="E371" s="127"/>
      <c r="F371" s="127"/>
      <c r="G371" s="122"/>
      <c r="H371" s="124"/>
      <c r="I371" s="99"/>
      <c r="J371" s="100"/>
      <c r="K371" s="101"/>
      <c r="L371" s="102"/>
      <c r="M371" s="101"/>
      <c r="N371" s="103"/>
      <c r="O371" s="78">
        <f t="shared" si="85"/>
        <v>0</v>
      </c>
      <c r="P371" s="78">
        <f t="shared" si="86"/>
        <v>0</v>
      </c>
      <c r="Q371" s="83">
        <f t="shared" si="87"/>
        <v>0</v>
      </c>
      <c r="R371" s="78">
        <f t="shared" si="88"/>
        <v>0</v>
      </c>
      <c r="S371" s="78">
        <f t="shared" si="89"/>
        <v>0</v>
      </c>
      <c r="T371" s="78">
        <f t="shared" si="90"/>
        <v>0</v>
      </c>
      <c r="U371" s="78">
        <f t="shared" si="91"/>
        <v>0</v>
      </c>
      <c r="V371" s="78">
        <f t="shared" si="92"/>
        <v>0</v>
      </c>
    </row>
    <row r="372" spans="1:22" ht="105" x14ac:dyDescent="0.25">
      <c r="A372" s="12">
        <v>338</v>
      </c>
      <c r="B372" s="125"/>
      <c r="C372" s="23" t="s">
        <v>285</v>
      </c>
      <c r="D372" s="126"/>
      <c r="E372" s="127"/>
      <c r="F372" s="127"/>
      <c r="G372" s="122"/>
      <c r="H372" s="124"/>
      <c r="I372" s="99"/>
      <c r="J372" s="100"/>
      <c r="K372" s="101"/>
      <c r="L372" s="102"/>
      <c r="M372" s="101"/>
      <c r="N372" s="103"/>
      <c r="O372" s="78">
        <f t="shared" si="85"/>
        <v>0</v>
      </c>
      <c r="P372" s="78">
        <f t="shared" si="86"/>
        <v>0</v>
      </c>
      <c r="Q372" s="83">
        <f t="shared" si="87"/>
        <v>0</v>
      </c>
      <c r="R372" s="78">
        <f t="shared" si="88"/>
        <v>0</v>
      </c>
      <c r="S372" s="78">
        <f t="shared" si="89"/>
        <v>0</v>
      </c>
      <c r="T372" s="78">
        <f t="shared" si="90"/>
        <v>0</v>
      </c>
      <c r="U372" s="78">
        <f t="shared" si="91"/>
        <v>0</v>
      </c>
      <c r="V372" s="78">
        <f t="shared" si="92"/>
        <v>0</v>
      </c>
    </row>
    <row r="373" spans="1:22" ht="150" x14ac:dyDescent="0.25">
      <c r="A373" s="12">
        <v>339</v>
      </c>
      <c r="B373" s="125"/>
      <c r="C373" s="23" t="s">
        <v>286</v>
      </c>
      <c r="D373" s="126"/>
      <c r="E373" s="127"/>
      <c r="F373" s="127"/>
      <c r="G373" s="122"/>
      <c r="H373" s="124"/>
      <c r="I373" s="99"/>
      <c r="J373" s="100"/>
      <c r="K373" s="101"/>
      <c r="L373" s="102"/>
      <c r="M373" s="101"/>
      <c r="N373" s="103"/>
      <c r="O373" s="78">
        <f t="shared" si="85"/>
        <v>0</v>
      </c>
      <c r="P373" s="78">
        <f t="shared" si="86"/>
        <v>0</v>
      </c>
      <c r="Q373" s="83">
        <f t="shared" si="87"/>
        <v>0</v>
      </c>
      <c r="R373" s="78">
        <f t="shared" si="88"/>
        <v>0</v>
      </c>
      <c r="S373" s="78">
        <f t="shared" si="89"/>
        <v>0</v>
      </c>
      <c r="T373" s="78">
        <f t="shared" si="90"/>
        <v>0</v>
      </c>
      <c r="U373" s="78">
        <f t="shared" si="91"/>
        <v>0</v>
      </c>
      <c r="V373" s="78">
        <f t="shared" si="92"/>
        <v>0</v>
      </c>
    </row>
    <row r="374" spans="1:22" ht="135" x14ac:dyDescent="0.25">
      <c r="A374" s="12">
        <v>340</v>
      </c>
      <c r="B374" s="125"/>
      <c r="C374" s="23" t="s">
        <v>287</v>
      </c>
      <c r="D374" s="126"/>
      <c r="E374" s="127"/>
      <c r="F374" s="127"/>
      <c r="G374" s="122"/>
      <c r="H374" s="124"/>
      <c r="I374" s="99"/>
      <c r="J374" s="100"/>
      <c r="K374" s="101"/>
      <c r="L374" s="102"/>
      <c r="M374" s="101"/>
      <c r="N374" s="103"/>
      <c r="O374" s="78">
        <f t="shared" si="85"/>
        <v>0</v>
      </c>
      <c r="P374" s="78">
        <f t="shared" si="86"/>
        <v>0</v>
      </c>
      <c r="Q374" s="83">
        <f t="shared" si="87"/>
        <v>0</v>
      </c>
      <c r="R374" s="78">
        <f t="shared" si="88"/>
        <v>0</v>
      </c>
      <c r="S374" s="78">
        <f t="shared" si="89"/>
        <v>0</v>
      </c>
      <c r="T374" s="78">
        <f t="shared" si="90"/>
        <v>0</v>
      </c>
      <c r="U374" s="78">
        <f t="shared" si="91"/>
        <v>0</v>
      </c>
      <c r="V374" s="78">
        <f t="shared" si="92"/>
        <v>0</v>
      </c>
    </row>
    <row r="375" spans="1:22" ht="90" x14ac:dyDescent="0.25">
      <c r="A375" s="12">
        <v>341</v>
      </c>
      <c r="B375" s="125"/>
      <c r="C375" s="23" t="s">
        <v>288</v>
      </c>
      <c r="D375" s="126"/>
      <c r="E375" s="127"/>
      <c r="F375" s="127"/>
      <c r="G375" s="122"/>
      <c r="H375" s="124"/>
      <c r="I375" s="99"/>
      <c r="J375" s="100"/>
      <c r="K375" s="101"/>
      <c r="L375" s="102"/>
      <c r="M375" s="101"/>
      <c r="N375" s="103"/>
      <c r="O375" s="78">
        <f t="shared" si="85"/>
        <v>0</v>
      </c>
      <c r="P375" s="78">
        <f t="shared" si="86"/>
        <v>0</v>
      </c>
      <c r="Q375" s="83">
        <f t="shared" si="87"/>
        <v>0</v>
      </c>
      <c r="R375" s="78">
        <f t="shared" si="88"/>
        <v>0</v>
      </c>
      <c r="S375" s="78">
        <f t="shared" si="89"/>
        <v>0</v>
      </c>
      <c r="T375" s="78">
        <f t="shared" si="90"/>
        <v>0</v>
      </c>
      <c r="U375" s="78">
        <f t="shared" si="91"/>
        <v>0</v>
      </c>
      <c r="V375" s="78">
        <f t="shared" si="92"/>
        <v>0</v>
      </c>
    </row>
    <row r="376" spans="1:22" ht="45" x14ac:dyDescent="0.25">
      <c r="A376" s="12">
        <v>342</v>
      </c>
      <c r="B376" s="125"/>
      <c r="C376" s="23" t="s">
        <v>118</v>
      </c>
      <c r="D376" s="126"/>
      <c r="E376" s="127"/>
      <c r="F376" s="127"/>
      <c r="G376" s="122"/>
      <c r="H376" s="124"/>
      <c r="I376" s="99"/>
      <c r="J376" s="100"/>
      <c r="K376" s="101"/>
      <c r="L376" s="102"/>
      <c r="M376" s="101"/>
      <c r="N376" s="103"/>
      <c r="O376" s="78">
        <f t="shared" si="85"/>
        <v>0</v>
      </c>
      <c r="P376" s="78">
        <f t="shared" si="86"/>
        <v>0</v>
      </c>
      <c r="Q376" s="83">
        <f t="shared" si="87"/>
        <v>0</v>
      </c>
      <c r="R376" s="78">
        <f t="shared" si="88"/>
        <v>0</v>
      </c>
      <c r="S376" s="78">
        <f t="shared" si="89"/>
        <v>0</v>
      </c>
      <c r="T376" s="78">
        <f t="shared" si="90"/>
        <v>0</v>
      </c>
      <c r="U376" s="78">
        <f t="shared" si="91"/>
        <v>0</v>
      </c>
      <c r="V376" s="78">
        <f t="shared" si="92"/>
        <v>0</v>
      </c>
    </row>
    <row r="377" spans="1:22" ht="90" x14ac:dyDescent="0.25">
      <c r="A377" s="12">
        <v>343</v>
      </c>
      <c r="B377" s="125"/>
      <c r="C377" s="23" t="s">
        <v>289</v>
      </c>
      <c r="D377" s="126"/>
      <c r="E377" s="127"/>
      <c r="F377" s="127"/>
      <c r="G377" s="122"/>
      <c r="H377" s="124"/>
      <c r="I377" s="99"/>
      <c r="J377" s="100"/>
      <c r="K377" s="101"/>
      <c r="L377" s="102"/>
      <c r="M377" s="101"/>
      <c r="N377" s="103"/>
      <c r="O377" s="78">
        <f t="shared" si="85"/>
        <v>0</v>
      </c>
      <c r="P377" s="78">
        <f t="shared" si="86"/>
        <v>0</v>
      </c>
      <c r="Q377" s="83">
        <f t="shared" si="87"/>
        <v>0</v>
      </c>
      <c r="R377" s="78">
        <f t="shared" si="88"/>
        <v>0</v>
      </c>
      <c r="S377" s="78">
        <f t="shared" si="89"/>
        <v>0</v>
      </c>
      <c r="T377" s="78">
        <f t="shared" si="90"/>
        <v>0</v>
      </c>
      <c r="U377" s="78">
        <f t="shared" si="91"/>
        <v>0</v>
      </c>
      <c r="V377" s="78">
        <f t="shared" si="92"/>
        <v>0</v>
      </c>
    </row>
    <row r="378" spans="1:22" ht="210" x14ac:dyDescent="0.25">
      <c r="A378" s="12">
        <v>344</v>
      </c>
      <c r="B378" s="125"/>
      <c r="C378" s="23" t="s">
        <v>290</v>
      </c>
      <c r="D378" s="126"/>
      <c r="E378" s="127"/>
      <c r="F378" s="127"/>
      <c r="G378" s="123"/>
      <c r="H378" s="124"/>
      <c r="I378" s="99"/>
      <c r="J378" s="100"/>
      <c r="K378" s="101"/>
      <c r="L378" s="102"/>
      <c r="M378" s="101"/>
      <c r="N378" s="103"/>
      <c r="O378" s="78">
        <f t="shared" si="85"/>
        <v>0</v>
      </c>
      <c r="P378" s="78">
        <f t="shared" si="86"/>
        <v>0</v>
      </c>
      <c r="Q378" s="83">
        <f t="shared" si="87"/>
        <v>0</v>
      </c>
      <c r="R378" s="78">
        <f t="shared" si="88"/>
        <v>0</v>
      </c>
      <c r="S378" s="78">
        <f t="shared" si="89"/>
        <v>0</v>
      </c>
      <c r="T378" s="78">
        <f t="shared" si="90"/>
        <v>0</v>
      </c>
      <c r="U378" s="78">
        <f t="shared" si="91"/>
        <v>0</v>
      </c>
      <c r="V378" s="78">
        <f t="shared" si="92"/>
        <v>0</v>
      </c>
    </row>
    <row r="379" spans="1:22" ht="390" x14ac:dyDescent="0.25">
      <c r="A379" s="12">
        <v>345</v>
      </c>
      <c r="B379" s="24" t="s">
        <v>121</v>
      </c>
      <c r="C379" s="23" t="s">
        <v>291</v>
      </c>
      <c r="D379" s="12"/>
      <c r="E379" s="43">
        <v>9</v>
      </c>
      <c r="F379" s="43" t="s">
        <v>123</v>
      </c>
      <c r="G379" s="92">
        <v>243011.09</v>
      </c>
      <c r="H379" s="20">
        <f t="shared" ref="H379" si="98">+G379*E379</f>
        <v>2187099.81</v>
      </c>
      <c r="I379" s="78">
        <v>245896</v>
      </c>
      <c r="J379" s="84">
        <v>2213064</v>
      </c>
      <c r="K379" s="78">
        <v>201478</v>
      </c>
      <c r="L379" s="85">
        <v>1813302</v>
      </c>
      <c r="M379" s="78">
        <v>281659</v>
      </c>
      <c r="N379" s="86">
        <v>2534931</v>
      </c>
      <c r="O379" s="78">
        <f t="shared" si="85"/>
        <v>6561297</v>
      </c>
      <c r="P379" s="78">
        <f t="shared" si="86"/>
        <v>2187099</v>
      </c>
      <c r="Q379" s="83">
        <f t="shared" si="87"/>
        <v>-0.81000000005587935</v>
      </c>
      <c r="R379" s="78">
        <f t="shared" si="88"/>
        <v>-2884.9100000000035</v>
      </c>
      <c r="S379" s="78">
        <f t="shared" si="89"/>
        <v>41533.089999999997</v>
      </c>
      <c r="T379" s="78">
        <f t="shared" si="90"/>
        <v>-38647.910000000003</v>
      </c>
      <c r="U379" s="78">
        <f t="shared" si="91"/>
        <v>0.26999999998952262</v>
      </c>
      <c r="V379" s="78">
        <f t="shared" si="92"/>
        <v>281659.27</v>
      </c>
    </row>
    <row r="380" spans="1:22" ht="90" x14ac:dyDescent="0.25">
      <c r="A380" s="12">
        <v>346</v>
      </c>
      <c r="B380" s="24" t="s">
        <v>126</v>
      </c>
      <c r="C380" s="23" t="s">
        <v>127</v>
      </c>
      <c r="D380" s="12">
        <v>1</v>
      </c>
      <c r="E380" s="43">
        <v>2</v>
      </c>
      <c r="F380" s="43" t="s">
        <v>33</v>
      </c>
      <c r="G380" s="92">
        <v>1190000</v>
      </c>
      <c r="H380" s="20">
        <f t="shared" ref="H380" si="99">+G380*E380*D380</f>
        <v>2380000</v>
      </c>
      <c r="I380" s="78">
        <v>1236985</v>
      </c>
      <c r="J380" s="84">
        <v>2473970</v>
      </c>
      <c r="K380" s="78">
        <v>1023698</v>
      </c>
      <c r="L380" s="85">
        <v>2047396</v>
      </c>
      <c r="M380" s="78">
        <v>1309317</v>
      </c>
      <c r="N380" s="86">
        <v>2618634</v>
      </c>
      <c r="O380" s="78">
        <f t="shared" si="85"/>
        <v>7140000</v>
      </c>
      <c r="P380" s="78">
        <f t="shared" si="86"/>
        <v>2380000</v>
      </c>
      <c r="Q380" s="83">
        <f t="shared" si="87"/>
        <v>0</v>
      </c>
      <c r="R380" s="78">
        <f t="shared" si="88"/>
        <v>-46985</v>
      </c>
      <c r="S380" s="78">
        <f t="shared" si="89"/>
        <v>166302</v>
      </c>
      <c r="T380" s="78">
        <f t="shared" si="90"/>
        <v>-119317</v>
      </c>
      <c r="U380" s="78">
        <f t="shared" si="91"/>
        <v>0</v>
      </c>
      <c r="V380" s="78">
        <f t="shared" si="92"/>
        <v>1309317</v>
      </c>
    </row>
    <row r="381" spans="1:22" s="41" customFormat="1" ht="75" x14ac:dyDescent="0.25">
      <c r="A381" s="12">
        <v>347</v>
      </c>
      <c r="B381" s="24" t="s">
        <v>129</v>
      </c>
      <c r="C381" s="9" t="s">
        <v>292</v>
      </c>
      <c r="D381" s="12"/>
      <c r="E381" s="43">
        <v>10</v>
      </c>
      <c r="F381" s="43" t="s">
        <v>33</v>
      </c>
      <c r="G381" s="92">
        <v>23502.5</v>
      </c>
      <c r="H381" s="20">
        <f t="shared" ref="H381:H390" si="100">+G381*E381</f>
        <v>235025</v>
      </c>
      <c r="I381" s="78">
        <v>20147</v>
      </c>
      <c r="J381" s="84">
        <v>201470</v>
      </c>
      <c r="K381" s="78">
        <v>23698</v>
      </c>
      <c r="L381" s="85">
        <v>236980</v>
      </c>
      <c r="M381" s="78">
        <v>26663</v>
      </c>
      <c r="N381" s="86">
        <v>266630</v>
      </c>
      <c r="O381" s="78">
        <f t="shared" si="85"/>
        <v>705080</v>
      </c>
      <c r="P381" s="78">
        <f t="shared" si="86"/>
        <v>235026.66666666666</v>
      </c>
      <c r="Q381" s="83">
        <f t="shared" si="87"/>
        <v>1.6666666666569654</v>
      </c>
      <c r="R381" s="78">
        <f t="shared" si="88"/>
        <v>3355.5</v>
      </c>
      <c r="S381" s="78">
        <f t="shared" si="89"/>
        <v>-195.5</v>
      </c>
      <c r="T381" s="78">
        <f t="shared" si="90"/>
        <v>-3160.5</v>
      </c>
      <c r="U381" s="78">
        <f t="shared" si="91"/>
        <v>-0.5</v>
      </c>
      <c r="V381" s="78">
        <f t="shared" si="92"/>
        <v>26662.5</v>
      </c>
    </row>
    <row r="382" spans="1:22" ht="24" customHeight="1" x14ac:dyDescent="0.25">
      <c r="A382" s="12">
        <v>348</v>
      </c>
      <c r="B382" s="129" t="s">
        <v>362</v>
      </c>
      <c r="C382" s="33" t="s">
        <v>363</v>
      </c>
      <c r="D382" s="15"/>
      <c r="E382" s="17">
        <v>2</v>
      </c>
      <c r="F382" s="17" t="s">
        <v>140</v>
      </c>
      <c r="G382" s="92">
        <v>3570000</v>
      </c>
      <c r="H382" s="20">
        <f t="shared" si="100"/>
        <v>7140000</v>
      </c>
      <c r="I382" s="78">
        <v>3698562</v>
      </c>
      <c r="J382" s="84">
        <f>+I382*E382</f>
        <v>7397124</v>
      </c>
      <c r="K382" s="78">
        <v>3214589</v>
      </c>
      <c r="L382" s="85">
        <f>+K382*2</f>
        <v>6429178</v>
      </c>
      <c r="M382" s="78">
        <v>3796849</v>
      </c>
      <c r="N382" s="86">
        <f>+M382*2</f>
        <v>7593698</v>
      </c>
      <c r="O382" s="78">
        <f t="shared" si="85"/>
        <v>21420000</v>
      </c>
      <c r="P382" s="78">
        <f t="shared" si="86"/>
        <v>7140000</v>
      </c>
      <c r="Q382" s="83">
        <f t="shared" si="87"/>
        <v>0</v>
      </c>
      <c r="R382" s="78">
        <f t="shared" si="88"/>
        <v>-128562</v>
      </c>
      <c r="S382" s="78">
        <f t="shared" si="89"/>
        <v>355411</v>
      </c>
      <c r="T382" s="78">
        <f t="shared" si="90"/>
        <v>-226849</v>
      </c>
      <c r="U382" s="78">
        <f t="shared" si="91"/>
        <v>0</v>
      </c>
      <c r="V382" s="78">
        <f t="shared" si="92"/>
        <v>3796849</v>
      </c>
    </row>
    <row r="383" spans="1:22" x14ac:dyDescent="0.25">
      <c r="A383" s="12">
        <v>349</v>
      </c>
      <c r="B383" s="129"/>
      <c r="C383" s="33" t="s">
        <v>364</v>
      </c>
      <c r="D383" s="15"/>
      <c r="E383" s="17">
        <v>2</v>
      </c>
      <c r="F383" s="17" t="s">
        <v>140</v>
      </c>
      <c r="G383" s="92">
        <v>3570000</v>
      </c>
      <c r="H383" s="20">
        <f t="shared" si="100"/>
        <v>7140000</v>
      </c>
      <c r="I383" s="78">
        <v>3698562</v>
      </c>
      <c r="J383" s="84">
        <f t="shared" ref="J383:J386" si="101">+I383*E383</f>
        <v>7397124</v>
      </c>
      <c r="K383" s="78">
        <v>3214589</v>
      </c>
      <c r="L383" s="85">
        <f t="shared" ref="L383:L386" si="102">+K383*2</f>
        <v>6429178</v>
      </c>
      <c r="M383" s="78">
        <v>3796849</v>
      </c>
      <c r="N383" s="86">
        <f t="shared" ref="N383:N386" si="103">+M383*2</f>
        <v>7593698</v>
      </c>
      <c r="O383" s="78">
        <f t="shared" si="85"/>
        <v>21420000</v>
      </c>
      <c r="P383" s="78">
        <f t="shared" si="86"/>
        <v>7140000</v>
      </c>
      <c r="Q383" s="83">
        <f t="shared" si="87"/>
        <v>0</v>
      </c>
      <c r="R383" s="78">
        <f t="shared" si="88"/>
        <v>-128562</v>
      </c>
      <c r="S383" s="78">
        <f t="shared" si="89"/>
        <v>355411</v>
      </c>
      <c r="T383" s="78">
        <f t="shared" si="90"/>
        <v>-226849</v>
      </c>
      <c r="U383" s="78">
        <f t="shared" si="91"/>
        <v>0</v>
      </c>
      <c r="V383" s="78">
        <f t="shared" si="92"/>
        <v>3796849</v>
      </c>
    </row>
    <row r="384" spans="1:22" x14ac:dyDescent="0.25">
      <c r="A384" s="12">
        <v>350</v>
      </c>
      <c r="B384" s="129"/>
      <c r="C384" s="33" t="s">
        <v>365</v>
      </c>
      <c r="D384" s="15"/>
      <c r="E384" s="32">
        <v>2</v>
      </c>
      <c r="F384" s="17" t="s">
        <v>140</v>
      </c>
      <c r="G384" s="92">
        <v>3570000</v>
      </c>
      <c r="H384" s="20">
        <f t="shared" si="100"/>
        <v>7140000</v>
      </c>
      <c r="I384" s="78">
        <v>3698562</v>
      </c>
      <c r="J384" s="84">
        <f t="shared" si="101"/>
        <v>7397124</v>
      </c>
      <c r="K384" s="78">
        <v>3214589</v>
      </c>
      <c r="L384" s="85">
        <f t="shared" si="102"/>
        <v>6429178</v>
      </c>
      <c r="M384" s="78">
        <v>3796849</v>
      </c>
      <c r="N384" s="86">
        <f t="shared" si="103"/>
        <v>7593698</v>
      </c>
      <c r="O384" s="78">
        <f t="shared" si="85"/>
        <v>21420000</v>
      </c>
      <c r="P384" s="78">
        <f t="shared" si="86"/>
        <v>7140000</v>
      </c>
      <c r="Q384" s="83">
        <f t="shared" si="87"/>
        <v>0</v>
      </c>
      <c r="R384" s="78">
        <f t="shared" si="88"/>
        <v>-128562</v>
      </c>
      <c r="S384" s="78">
        <f t="shared" si="89"/>
        <v>355411</v>
      </c>
      <c r="T384" s="78">
        <f t="shared" si="90"/>
        <v>-226849</v>
      </c>
      <c r="U384" s="78">
        <f t="shared" si="91"/>
        <v>0</v>
      </c>
      <c r="V384" s="78">
        <f t="shared" si="92"/>
        <v>3796849</v>
      </c>
    </row>
    <row r="385" spans="1:22" x14ac:dyDescent="0.25">
      <c r="A385" s="12">
        <v>351</v>
      </c>
      <c r="B385" s="129"/>
      <c r="C385" s="33" t="s">
        <v>366</v>
      </c>
      <c r="D385" s="15"/>
      <c r="E385" s="32">
        <v>2</v>
      </c>
      <c r="F385" s="17" t="s">
        <v>140</v>
      </c>
      <c r="G385" s="92">
        <v>3570000</v>
      </c>
      <c r="H385" s="20">
        <f t="shared" si="100"/>
        <v>7140000</v>
      </c>
      <c r="I385" s="78">
        <v>3698562</v>
      </c>
      <c r="J385" s="84">
        <f t="shared" si="101"/>
        <v>7397124</v>
      </c>
      <c r="K385" s="78">
        <v>3214589</v>
      </c>
      <c r="L385" s="85">
        <f t="shared" si="102"/>
        <v>6429178</v>
      </c>
      <c r="M385" s="78">
        <v>3796849</v>
      </c>
      <c r="N385" s="86">
        <f t="shared" si="103"/>
        <v>7593698</v>
      </c>
      <c r="O385" s="78">
        <f t="shared" si="85"/>
        <v>21420000</v>
      </c>
      <c r="P385" s="78">
        <f t="shared" si="86"/>
        <v>7140000</v>
      </c>
      <c r="Q385" s="83">
        <f t="shared" si="87"/>
        <v>0</v>
      </c>
      <c r="R385" s="78">
        <f t="shared" si="88"/>
        <v>-128562</v>
      </c>
      <c r="S385" s="78">
        <f t="shared" si="89"/>
        <v>355411</v>
      </c>
      <c r="T385" s="78">
        <f t="shared" si="90"/>
        <v>-226849</v>
      </c>
      <c r="U385" s="78">
        <f t="shared" si="91"/>
        <v>0</v>
      </c>
      <c r="V385" s="78">
        <f t="shared" si="92"/>
        <v>3796849</v>
      </c>
    </row>
    <row r="386" spans="1:22" x14ac:dyDescent="0.25">
      <c r="A386" s="12">
        <v>352</v>
      </c>
      <c r="B386" s="129"/>
      <c r="C386" s="33" t="s">
        <v>367</v>
      </c>
      <c r="D386" s="15"/>
      <c r="E386" s="32">
        <v>2</v>
      </c>
      <c r="F386" s="17" t="s">
        <v>140</v>
      </c>
      <c r="G386" s="92">
        <v>5950000</v>
      </c>
      <c r="H386" s="20">
        <f t="shared" si="100"/>
        <v>11900000</v>
      </c>
      <c r="I386" s="80">
        <v>5963214</v>
      </c>
      <c r="J386" s="84">
        <f t="shared" si="101"/>
        <v>11926428</v>
      </c>
      <c r="K386" s="80">
        <v>4985236</v>
      </c>
      <c r="L386" s="85">
        <f t="shared" si="102"/>
        <v>9970472</v>
      </c>
      <c r="M386" s="80">
        <v>6901550</v>
      </c>
      <c r="N386" s="86">
        <f t="shared" si="103"/>
        <v>13803100</v>
      </c>
      <c r="O386" s="78">
        <f t="shared" si="85"/>
        <v>35700000</v>
      </c>
      <c r="P386" s="78">
        <f t="shared" si="86"/>
        <v>11900000</v>
      </c>
      <c r="Q386" s="83">
        <f t="shared" si="87"/>
        <v>0</v>
      </c>
      <c r="R386" s="78">
        <f t="shared" si="88"/>
        <v>-13214</v>
      </c>
      <c r="S386" s="78">
        <f t="shared" si="89"/>
        <v>964764</v>
      </c>
      <c r="T386" s="78">
        <f t="shared" si="90"/>
        <v>-951550</v>
      </c>
      <c r="U386" s="78">
        <f t="shared" si="91"/>
        <v>0</v>
      </c>
      <c r="V386" s="78">
        <f t="shared" si="92"/>
        <v>6901550</v>
      </c>
    </row>
    <row r="387" spans="1:22" ht="61.5" customHeight="1" x14ac:dyDescent="0.25">
      <c r="A387" s="12">
        <v>353</v>
      </c>
      <c r="B387" s="31" t="s">
        <v>427</v>
      </c>
      <c r="C387" s="31" t="s">
        <v>396</v>
      </c>
      <c r="D387" s="15"/>
      <c r="E387" s="32" t="s">
        <v>237</v>
      </c>
      <c r="F387" s="17" t="s">
        <v>140</v>
      </c>
      <c r="G387" s="92">
        <v>60000000</v>
      </c>
      <c r="H387" s="20">
        <v>60000000</v>
      </c>
      <c r="I387" s="78">
        <v>59863214</v>
      </c>
      <c r="J387" s="84">
        <f>+I387*1</f>
        <v>59863214</v>
      </c>
      <c r="K387" s="78">
        <v>62325891</v>
      </c>
      <c r="L387" s="85">
        <f>+K387*1</f>
        <v>62325891</v>
      </c>
      <c r="M387" s="78">
        <v>57810895</v>
      </c>
      <c r="N387" s="86">
        <f>+M387</f>
        <v>57810895</v>
      </c>
      <c r="O387" s="78">
        <f t="shared" si="85"/>
        <v>180000000</v>
      </c>
      <c r="P387" s="78">
        <f t="shared" si="86"/>
        <v>60000000</v>
      </c>
      <c r="Q387" s="83">
        <f t="shared" si="87"/>
        <v>0</v>
      </c>
      <c r="R387" s="78">
        <f t="shared" si="88"/>
        <v>136786</v>
      </c>
      <c r="S387" s="78">
        <f t="shared" si="89"/>
        <v>-2325891</v>
      </c>
      <c r="T387" s="78">
        <f t="shared" si="90"/>
        <v>2189105</v>
      </c>
      <c r="U387" s="78">
        <f t="shared" si="91"/>
        <v>0</v>
      </c>
      <c r="V387" s="78">
        <f t="shared" si="92"/>
        <v>57810895</v>
      </c>
    </row>
    <row r="388" spans="1:22" ht="52.5" customHeight="1" x14ac:dyDescent="0.25">
      <c r="A388" s="12">
        <v>354</v>
      </c>
      <c r="B388" s="31" t="s">
        <v>238</v>
      </c>
      <c r="C388" s="31" t="s">
        <v>368</v>
      </c>
      <c r="D388" s="15"/>
      <c r="E388" s="32">
        <v>3</v>
      </c>
      <c r="F388" s="17" t="s">
        <v>369</v>
      </c>
      <c r="G388" s="92">
        <v>2380000</v>
      </c>
      <c r="H388" s="20">
        <f t="shared" si="100"/>
        <v>7140000</v>
      </c>
      <c r="I388" s="78">
        <v>2563023</v>
      </c>
      <c r="J388" s="84">
        <f>+I388*E388</f>
        <v>7689069</v>
      </c>
      <c r="K388" s="78">
        <v>2036987</v>
      </c>
      <c r="L388" s="85">
        <f>+K388*E388</f>
        <v>6110961</v>
      </c>
      <c r="M388" s="78">
        <v>2539990</v>
      </c>
      <c r="N388" s="86">
        <f>+M388*E388</f>
        <v>7619970</v>
      </c>
      <c r="O388" s="78">
        <f t="shared" si="85"/>
        <v>21420000</v>
      </c>
      <c r="P388" s="78">
        <f t="shared" si="86"/>
        <v>7140000</v>
      </c>
      <c r="Q388" s="83">
        <f t="shared" si="87"/>
        <v>0</v>
      </c>
      <c r="R388" s="78">
        <f t="shared" si="88"/>
        <v>-183023</v>
      </c>
      <c r="S388" s="78">
        <f t="shared" si="89"/>
        <v>343013</v>
      </c>
      <c r="T388" s="78">
        <f t="shared" si="90"/>
        <v>-159990</v>
      </c>
      <c r="U388" s="78">
        <f t="shared" si="91"/>
        <v>0</v>
      </c>
      <c r="V388" s="78">
        <f t="shared" si="92"/>
        <v>2539990</v>
      </c>
    </row>
    <row r="389" spans="1:22" ht="57.75" customHeight="1" x14ac:dyDescent="0.25">
      <c r="A389" s="12">
        <v>355</v>
      </c>
      <c r="B389" s="51" t="s">
        <v>132</v>
      </c>
      <c r="C389" s="15" t="s">
        <v>133</v>
      </c>
      <c r="D389" s="15"/>
      <c r="E389" s="17">
        <v>1</v>
      </c>
      <c r="F389" s="17" t="s">
        <v>293</v>
      </c>
      <c r="G389" s="92">
        <v>1380400</v>
      </c>
      <c r="H389" s="20">
        <f t="shared" si="100"/>
        <v>1380400</v>
      </c>
      <c r="I389" s="80">
        <v>1356980</v>
      </c>
      <c r="J389" s="87">
        <f t="shared" ref="J389:J390" si="104">+I389*E389</f>
        <v>1356980</v>
      </c>
      <c r="K389" s="80">
        <v>1256983</v>
      </c>
      <c r="L389" s="88">
        <f t="shared" ref="L389:L390" si="105">+K389*E389</f>
        <v>1256983</v>
      </c>
      <c r="M389" s="80">
        <v>1527237</v>
      </c>
      <c r="N389" s="89">
        <f t="shared" ref="N389:N390" si="106">+M389*E389</f>
        <v>1527237</v>
      </c>
      <c r="O389" s="78">
        <f t="shared" si="85"/>
        <v>4141200</v>
      </c>
      <c r="P389" s="78">
        <f t="shared" si="86"/>
        <v>1380400</v>
      </c>
      <c r="Q389" s="83">
        <f t="shared" si="87"/>
        <v>0</v>
      </c>
      <c r="R389" s="78">
        <f t="shared" si="88"/>
        <v>23420</v>
      </c>
      <c r="S389" s="78">
        <f t="shared" si="89"/>
        <v>123417</v>
      </c>
      <c r="T389" s="78">
        <f t="shared" si="90"/>
        <v>-146837</v>
      </c>
      <c r="U389" s="78">
        <f t="shared" si="91"/>
        <v>0</v>
      </c>
      <c r="V389" s="78">
        <f t="shared" si="92"/>
        <v>1527237</v>
      </c>
    </row>
    <row r="390" spans="1:22" ht="55.5" customHeight="1" x14ac:dyDescent="0.25">
      <c r="A390" s="12">
        <v>356</v>
      </c>
      <c r="B390" s="51" t="s">
        <v>135</v>
      </c>
      <c r="C390" s="15" t="s">
        <v>136</v>
      </c>
      <c r="D390" s="15"/>
      <c r="E390" s="17">
        <v>1</v>
      </c>
      <c r="F390" s="17" t="s">
        <v>293</v>
      </c>
      <c r="G390" s="92">
        <v>2760800</v>
      </c>
      <c r="H390" s="20">
        <f t="shared" si="100"/>
        <v>2760800</v>
      </c>
      <c r="I390" s="80">
        <v>2856398</v>
      </c>
      <c r="J390" s="87">
        <f t="shared" si="104"/>
        <v>2856398</v>
      </c>
      <c r="K390" s="80">
        <v>2741236</v>
      </c>
      <c r="L390" s="88">
        <f t="shared" si="105"/>
        <v>2741236</v>
      </c>
      <c r="M390" s="80">
        <v>2684766</v>
      </c>
      <c r="N390" s="89">
        <f t="shared" si="106"/>
        <v>2684766</v>
      </c>
      <c r="O390" s="78">
        <f t="shared" si="85"/>
        <v>8282400</v>
      </c>
      <c r="P390" s="78">
        <f t="shared" si="86"/>
        <v>2760800</v>
      </c>
      <c r="Q390" s="83">
        <f t="shared" si="87"/>
        <v>0</v>
      </c>
      <c r="R390" s="78">
        <f t="shared" si="88"/>
        <v>-95598</v>
      </c>
      <c r="S390" s="78">
        <f t="shared" si="89"/>
        <v>19564</v>
      </c>
      <c r="T390" s="78">
        <f t="shared" si="90"/>
        <v>76034</v>
      </c>
      <c r="U390" s="78">
        <f t="shared" si="91"/>
        <v>0</v>
      </c>
      <c r="V390" s="78">
        <f t="shared" si="92"/>
        <v>2684766</v>
      </c>
    </row>
    <row r="391" spans="1:22" ht="38.25" customHeight="1" x14ac:dyDescent="0.25">
      <c r="A391" s="12">
        <v>357</v>
      </c>
      <c r="B391" s="4" t="s">
        <v>331</v>
      </c>
      <c r="C391" s="22" t="s">
        <v>146</v>
      </c>
      <c r="D391" s="12"/>
      <c r="E391" s="43">
        <v>20</v>
      </c>
      <c r="F391" s="43" t="s">
        <v>332</v>
      </c>
      <c r="G391" s="92">
        <v>301212.79999999999</v>
      </c>
      <c r="H391" s="20">
        <f>+G391*E391</f>
        <v>6024256</v>
      </c>
      <c r="I391" s="78">
        <v>302145</v>
      </c>
      <c r="J391" s="84">
        <f>+I391*20</f>
        <v>6042900</v>
      </c>
      <c r="K391" s="78">
        <v>302036</v>
      </c>
      <c r="L391" s="85">
        <f>+K391*20</f>
        <v>6040720</v>
      </c>
      <c r="M391" s="78">
        <v>299457</v>
      </c>
      <c r="N391" s="86">
        <f>+M391*20</f>
        <v>5989140</v>
      </c>
      <c r="O391" s="78">
        <f t="shared" si="85"/>
        <v>18072760</v>
      </c>
      <c r="P391" s="78">
        <f t="shared" si="86"/>
        <v>6024253.333333333</v>
      </c>
      <c r="Q391" s="83">
        <f t="shared" si="87"/>
        <v>-2.6666666669771075</v>
      </c>
      <c r="R391" s="78">
        <f t="shared" si="88"/>
        <v>-932.20000000001164</v>
      </c>
      <c r="S391" s="78">
        <f t="shared" si="89"/>
        <v>-823.20000000001164</v>
      </c>
      <c r="T391" s="78">
        <f t="shared" si="90"/>
        <v>1755.7999999999884</v>
      </c>
      <c r="U391" s="78">
        <f t="shared" si="91"/>
        <v>0.3999999999650754</v>
      </c>
      <c r="V391" s="78">
        <f t="shared" si="92"/>
        <v>299457.39999999997</v>
      </c>
    </row>
    <row r="392" spans="1:22" ht="20.85" customHeight="1" x14ac:dyDescent="0.25">
      <c r="A392" s="135" t="s">
        <v>301</v>
      </c>
      <c r="B392" s="135"/>
      <c r="C392" s="135"/>
      <c r="D392" s="135"/>
      <c r="E392" s="135"/>
      <c r="F392" s="135"/>
      <c r="G392" s="95"/>
      <c r="H392" s="27">
        <f>SUM(H340:H391)</f>
        <v>248622710.00999999</v>
      </c>
      <c r="I392" s="27"/>
      <c r="J392" s="27">
        <f>SUM(J340:J391)</f>
        <v>249783271</v>
      </c>
      <c r="K392" s="27"/>
      <c r="L392" s="27">
        <f>SUM(L340:L391)</f>
        <v>239959462</v>
      </c>
      <c r="M392" s="27"/>
      <c r="N392" s="27">
        <f>SUM(N340:N391)</f>
        <v>256125158</v>
      </c>
      <c r="O392" s="27">
        <f t="shared" si="85"/>
        <v>745867891</v>
      </c>
      <c r="P392" s="27">
        <f t="shared" si="86"/>
        <v>248622630.33333334</v>
      </c>
      <c r="Q392" s="83">
        <f t="shared" si="87"/>
        <v>-79.676666647195816</v>
      </c>
      <c r="R392" s="78">
        <f t="shared" si="88"/>
        <v>0</v>
      </c>
      <c r="S392" s="78">
        <f t="shared" si="89"/>
        <v>0</v>
      </c>
      <c r="T392" s="78">
        <f t="shared" si="90"/>
        <v>0</v>
      </c>
      <c r="U392" s="78">
        <f t="shared" si="91"/>
        <v>0</v>
      </c>
      <c r="V392" s="78">
        <f t="shared" si="92"/>
        <v>0</v>
      </c>
    </row>
    <row r="393" spans="1:22" x14ac:dyDescent="0.25">
      <c r="A393" s="59"/>
      <c r="B393" s="143" t="s">
        <v>433</v>
      </c>
      <c r="C393" s="143"/>
      <c r="D393" s="143"/>
      <c r="E393" s="143"/>
      <c r="F393" s="143"/>
      <c r="G393" s="96"/>
      <c r="H393" s="60"/>
      <c r="O393" s="78">
        <f t="shared" si="85"/>
        <v>0</v>
      </c>
      <c r="P393" s="78">
        <f t="shared" si="86"/>
        <v>0</v>
      </c>
      <c r="Q393" s="83">
        <f t="shared" si="87"/>
        <v>0</v>
      </c>
      <c r="R393" s="78">
        <f t="shared" si="88"/>
        <v>0</v>
      </c>
      <c r="S393" s="78">
        <f t="shared" si="89"/>
        <v>0</v>
      </c>
      <c r="T393" s="78">
        <f t="shared" si="90"/>
        <v>0</v>
      </c>
      <c r="U393" s="78">
        <f t="shared" si="91"/>
        <v>0</v>
      </c>
      <c r="V393" s="78">
        <f t="shared" si="92"/>
        <v>0</v>
      </c>
    </row>
    <row r="394" spans="1:22" ht="90" x14ac:dyDescent="0.25">
      <c r="A394" s="12">
        <v>358</v>
      </c>
      <c r="B394" s="21" t="s">
        <v>370</v>
      </c>
      <c r="C394" s="4" t="s">
        <v>371</v>
      </c>
      <c r="D394" s="12"/>
      <c r="E394" s="43">
        <v>8</v>
      </c>
      <c r="F394" s="43" t="s">
        <v>33</v>
      </c>
      <c r="G394" s="92">
        <v>2610086.5</v>
      </c>
      <c r="H394" s="37">
        <f t="shared" ref="H394:H414" si="107">+G394*E394</f>
        <v>20880692</v>
      </c>
      <c r="I394" s="78">
        <v>2589631</v>
      </c>
      <c r="J394" s="84">
        <f>+I394*8</f>
        <v>20717048</v>
      </c>
      <c r="K394" s="78">
        <v>2856321</v>
      </c>
      <c r="L394" s="85">
        <f>+K394*8</f>
        <v>22850568</v>
      </c>
      <c r="M394" s="78">
        <v>2384308</v>
      </c>
      <c r="N394" s="86">
        <f>+M394*8</f>
        <v>19074464</v>
      </c>
      <c r="O394" s="78">
        <f t="shared" si="85"/>
        <v>62642080</v>
      </c>
      <c r="P394" s="78">
        <f t="shared" si="86"/>
        <v>20880693.333333332</v>
      </c>
      <c r="Q394" s="83">
        <f t="shared" si="87"/>
        <v>1.3333333320915699</v>
      </c>
      <c r="R394" s="78">
        <f t="shared" si="88"/>
        <v>20455.5</v>
      </c>
      <c r="S394" s="78">
        <f t="shared" si="89"/>
        <v>-246234.5</v>
      </c>
      <c r="T394" s="78">
        <f t="shared" si="90"/>
        <v>225778.5</v>
      </c>
      <c r="U394" s="78">
        <f t="shared" si="91"/>
        <v>-0.5</v>
      </c>
      <c r="V394" s="78">
        <f t="shared" si="92"/>
        <v>2384307.5</v>
      </c>
    </row>
    <row r="395" spans="1:22" ht="45" x14ac:dyDescent="0.25">
      <c r="A395" s="12">
        <v>359</v>
      </c>
      <c r="B395" s="21" t="s">
        <v>372</v>
      </c>
      <c r="C395" s="4" t="s">
        <v>373</v>
      </c>
      <c r="D395" s="12"/>
      <c r="E395" s="43">
        <v>8</v>
      </c>
      <c r="F395" s="43" t="s">
        <v>33</v>
      </c>
      <c r="G395" s="92">
        <v>378023.73</v>
      </c>
      <c r="H395" s="37">
        <f t="shared" si="107"/>
        <v>3024189.84</v>
      </c>
      <c r="I395" s="78">
        <v>352148</v>
      </c>
      <c r="J395" s="84">
        <f>+I395*8</f>
        <v>2817184</v>
      </c>
      <c r="K395" s="78">
        <v>396258</v>
      </c>
      <c r="L395" s="85">
        <f>+K395*8</f>
        <v>3170064</v>
      </c>
      <c r="M395" s="78">
        <v>385665</v>
      </c>
      <c r="N395" s="86">
        <f>+M395*8</f>
        <v>3085320</v>
      </c>
      <c r="O395" s="78">
        <f t="shared" si="85"/>
        <v>9072568</v>
      </c>
      <c r="P395" s="78">
        <f t="shared" si="86"/>
        <v>3024189.3333333335</v>
      </c>
      <c r="Q395" s="83">
        <f t="shared" si="87"/>
        <v>-0.50666666636243463</v>
      </c>
      <c r="R395" s="78">
        <f t="shared" si="88"/>
        <v>25875.729999999981</v>
      </c>
      <c r="S395" s="78">
        <f t="shared" si="89"/>
        <v>-18234.270000000019</v>
      </c>
      <c r="T395" s="78">
        <f t="shared" si="90"/>
        <v>-7641.2700000000186</v>
      </c>
      <c r="U395" s="78">
        <f t="shared" si="91"/>
        <v>0.18999999994412065</v>
      </c>
      <c r="V395" s="78">
        <f t="shared" si="92"/>
        <v>385665.18999999994</v>
      </c>
    </row>
    <row r="396" spans="1:22" ht="135" x14ac:dyDescent="0.25">
      <c r="A396" s="12">
        <v>360</v>
      </c>
      <c r="B396" s="21" t="s">
        <v>374</v>
      </c>
      <c r="C396" s="4" t="s">
        <v>375</v>
      </c>
      <c r="D396" s="12"/>
      <c r="E396" s="43">
        <v>8</v>
      </c>
      <c r="F396" s="43" t="s">
        <v>33</v>
      </c>
      <c r="G396" s="92">
        <v>2665588.1</v>
      </c>
      <c r="H396" s="37">
        <f t="shared" si="107"/>
        <v>21324704.800000001</v>
      </c>
      <c r="I396" s="78">
        <v>2853698</v>
      </c>
      <c r="J396" s="84">
        <f>+I396*E396</f>
        <v>22829584</v>
      </c>
      <c r="K396" s="78">
        <v>2874125</v>
      </c>
      <c r="L396" s="85">
        <f>+K396*E396</f>
        <v>22993000</v>
      </c>
      <c r="M396" s="78">
        <v>2268941</v>
      </c>
      <c r="N396" s="86">
        <f>+M396*E396</f>
        <v>18151528</v>
      </c>
      <c r="O396" s="78">
        <f t="shared" si="85"/>
        <v>63974112</v>
      </c>
      <c r="P396" s="78">
        <f t="shared" si="86"/>
        <v>21324704</v>
      </c>
      <c r="Q396" s="83">
        <f t="shared" si="87"/>
        <v>-0.80000000074505806</v>
      </c>
      <c r="R396" s="78">
        <f t="shared" si="88"/>
        <v>-188109.89999999991</v>
      </c>
      <c r="S396" s="78">
        <f t="shared" si="89"/>
        <v>-208536.89999999991</v>
      </c>
      <c r="T396" s="78">
        <f t="shared" si="90"/>
        <v>396647.10000000009</v>
      </c>
      <c r="U396" s="78">
        <f t="shared" si="91"/>
        <v>0.30000000027939677</v>
      </c>
      <c r="V396" s="78">
        <f t="shared" si="92"/>
        <v>2268941.3000000003</v>
      </c>
    </row>
    <row r="397" spans="1:22" ht="135" x14ac:dyDescent="0.25">
      <c r="A397" s="12">
        <v>361</v>
      </c>
      <c r="B397" s="42" t="s">
        <v>376</v>
      </c>
      <c r="C397" s="4" t="s">
        <v>377</v>
      </c>
      <c r="D397" s="12"/>
      <c r="E397" s="43">
        <v>8</v>
      </c>
      <c r="F397" s="43" t="s">
        <v>93</v>
      </c>
      <c r="G397" s="92">
        <v>2665588.1</v>
      </c>
      <c r="H397" s="37">
        <f t="shared" si="107"/>
        <v>21324704.800000001</v>
      </c>
      <c r="I397" s="78">
        <v>2853698</v>
      </c>
      <c r="J397" s="84">
        <f>+I397*8</f>
        <v>22829584</v>
      </c>
      <c r="K397" s="78">
        <v>2874125</v>
      </c>
      <c r="L397" s="85">
        <f>+K397*8</f>
        <v>22993000</v>
      </c>
      <c r="M397" s="78">
        <v>2268941</v>
      </c>
      <c r="N397" s="86">
        <f>+M397*8</f>
        <v>18151528</v>
      </c>
      <c r="O397" s="78">
        <f t="shared" si="85"/>
        <v>63974112</v>
      </c>
      <c r="P397" s="78">
        <f t="shared" si="86"/>
        <v>21324704</v>
      </c>
      <c r="Q397" s="83">
        <f t="shared" si="87"/>
        <v>-0.80000000074505806</v>
      </c>
      <c r="R397" s="78">
        <f t="shared" si="88"/>
        <v>-188109.89999999991</v>
      </c>
      <c r="S397" s="78">
        <f t="shared" si="89"/>
        <v>-208536.89999999991</v>
      </c>
      <c r="T397" s="78">
        <f t="shared" si="90"/>
        <v>396647.10000000009</v>
      </c>
      <c r="U397" s="78">
        <f t="shared" si="91"/>
        <v>0.30000000027939677</v>
      </c>
      <c r="V397" s="78">
        <f t="shared" si="92"/>
        <v>2268941.3000000003</v>
      </c>
    </row>
    <row r="398" spans="1:22" ht="89.85" customHeight="1" x14ac:dyDescent="0.25">
      <c r="A398" s="12">
        <v>362</v>
      </c>
      <c r="B398" s="42" t="s">
        <v>378</v>
      </c>
      <c r="C398" s="4" t="s">
        <v>413</v>
      </c>
      <c r="D398" s="12"/>
      <c r="E398" s="43">
        <v>8</v>
      </c>
      <c r="F398" s="43" t="s">
        <v>93</v>
      </c>
      <c r="G398" s="92">
        <v>2971180.1</v>
      </c>
      <c r="H398" s="37">
        <f t="shared" si="107"/>
        <v>23769440.800000001</v>
      </c>
      <c r="I398" s="78">
        <v>2458963</v>
      </c>
      <c r="J398" s="84">
        <v>19671704</v>
      </c>
      <c r="K398" s="78">
        <v>3012458</v>
      </c>
      <c r="L398" s="85">
        <v>24099664</v>
      </c>
      <c r="M398" s="78">
        <v>3442119</v>
      </c>
      <c r="N398" s="86">
        <v>27536952</v>
      </c>
      <c r="O398" s="78">
        <f t="shared" si="85"/>
        <v>71308320</v>
      </c>
      <c r="P398" s="78">
        <f t="shared" si="86"/>
        <v>23769440</v>
      </c>
      <c r="Q398" s="83">
        <f t="shared" si="87"/>
        <v>-0.80000000074505806</v>
      </c>
      <c r="R398" s="78">
        <f t="shared" si="88"/>
        <v>512217.10000000009</v>
      </c>
      <c r="S398" s="78">
        <f t="shared" si="89"/>
        <v>-41277.899999999907</v>
      </c>
      <c r="T398" s="78">
        <f t="shared" si="90"/>
        <v>-470938.89999999991</v>
      </c>
      <c r="U398" s="78">
        <f t="shared" si="91"/>
        <v>0.30000000027939677</v>
      </c>
      <c r="V398" s="78">
        <f t="shared" si="92"/>
        <v>3442119.3000000003</v>
      </c>
    </row>
    <row r="399" spans="1:22" ht="67.349999999999994" customHeight="1" x14ac:dyDescent="0.25">
      <c r="A399" s="12">
        <v>363</v>
      </c>
      <c r="B399" s="9" t="s">
        <v>379</v>
      </c>
      <c r="C399" s="4" t="s">
        <v>399</v>
      </c>
      <c r="D399" s="12"/>
      <c r="E399" s="43">
        <v>8</v>
      </c>
      <c r="F399" s="43" t="s">
        <v>93</v>
      </c>
      <c r="G399" s="92">
        <v>2430563.1</v>
      </c>
      <c r="H399" s="37">
        <f t="shared" si="107"/>
        <v>19444504.800000001</v>
      </c>
      <c r="I399" s="78">
        <v>2587520</v>
      </c>
      <c r="J399" s="84">
        <v>20700160</v>
      </c>
      <c r="K399" s="78">
        <v>2456987</v>
      </c>
      <c r="L399" s="85">
        <v>19655896</v>
      </c>
      <c r="M399" s="78">
        <v>2247182</v>
      </c>
      <c r="N399" s="86">
        <v>17977456</v>
      </c>
      <c r="O399" s="78">
        <f t="shared" ref="O399:O427" si="108">+J399+L399+N399</f>
        <v>58333512</v>
      </c>
      <c r="P399" s="78">
        <f t="shared" ref="P399:P426" si="109">+O399/3</f>
        <v>19444504</v>
      </c>
      <c r="Q399" s="83">
        <f t="shared" ref="Q399:Q427" si="110">+P399-H399</f>
        <v>-0.80000000074505806</v>
      </c>
      <c r="R399" s="78">
        <f t="shared" ref="R399:R427" si="111">+G399-I399</f>
        <v>-156956.89999999991</v>
      </c>
      <c r="S399" s="78">
        <f t="shared" ref="S399:S427" si="112">+G399-K399</f>
        <v>-26423.899999999907</v>
      </c>
      <c r="T399" s="78">
        <f t="shared" ref="T399:T427" si="113">+G399-M399</f>
        <v>183381.10000000009</v>
      </c>
      <c r="U399" s="78">
        <f t="shared" ref="U399:U427" si="114">+R399+S399+T399</f>
        <v>0.30000000027939677</v>
      </c>
      <c r="V399" s="78">
        <f t="shared" ref="V399:V427" si="115">+M399+U399</f>
        <v>2247182.3000000003</v>
      </c>
    </row>
    <row r="400" spans="1:22" ht="55.35" customHeight="1" x14ac:dyDescent="0.25">
      <c r="A400" s="12">
        <v>364</v>
      </c>
      <c r="B400" s="9" t="s">
        <v>380</v>
      </c>
      <c r="C400" s="4" t="s">
        <v>381</v>
      </c>
      <c r="D400" s="12"/>
      <c r="E400" s="43">
        <v>8</v>
      </c>
      <c r="F400" s="43" t="s">
        <v>93</v>
      </c>
      <c r="G400" s="92">
        <v>378023.73</v>
      </c>
      <c r="H400" s="37">
        <f t="shared" si="107"/>
        <v>3024189.84</v>
      </c>
      <c r="I400" s="78">
        <v>352148</v>
      </c>
      <c r="J400" s="84">
        <f>+I400*8</f>
        <v>2817184</v>
      </c>
      <c r="K400" s="78">
        <v>396258</v>
      </c>
      <c r="L400" s="85">
        <f>+K400*8</f>
        <v>3170064</v>
      </c>
      <c r="M400" s="78">
        <v>385665</v>
      </c>
      <c r="N400" s="86">
        <f>+M400*8</f>
        <v>3085320</v>
      </c>
      <c r="O400" s="78">
        <f t="shared" si="108"/>
        <v>9072568</v>
      </c>
      <c r="P400" s="78">
        <f t="shared" si="109"/>
        <v>3024189.3333333335</v>
      </c>
      <c r="Q400" s="83">
        <f t="shared" si="110"/>
        <v>-0.50666666636243463</v>
      </c>
      <c r="R400" s="78">
        <f t="shared" si="111"/>
        <v>25875.729999999981</v>
      </c>
      <c r="S400" s="78">
        <f t="shared" si="112"/>
        <v>-18234.270000000019</v>
      </c>
      <c r="T400" s="78">
        <f t="shared" si="113"/>
        <v>-7641.2700000000186</v>
      </c>
      <c r="U400" s="78">
        <f t="shared" si="114"/>
        <v>0.18999999994412065</v>
      </c>
      <c r="V400" s="78">
        <f t="shared" si="115"/>
        <v>385665.18999999994</v>
      </c>
    </row>
    <row r="401" spans="1:22" ht="105" x14ac:dyDescent="0.25">
      <c r="A401" s="12">
        <v>365</v>
      </c>
      <c r="B401" s="9" t="s">
        <v>382</v>
      </c>
      <c r="C401" s="4" t="s">
        <v>383</v>
      </c>
      <c r="D401" s="12"/>
      <c r="E401" s="43">
        <v>8</v>
      </c>
      <c r="F401" s="43" t="s">
        <v>93</v>
      </c>
      <c r="G401" s="92">
        <v>378023.73</v>
      </c>
      <c r="H401" s="37">
        <f>+G401*E401</f>
        <v>3024189.84</v>
      </c>
      <c r="I401" s="78">
        <v>352148</v>
      </c>
      <c r="J401" s="84">
        <f>+I401*8</f>
        <v>2817184</v>
      </c>
      <c r="K401" s="78">
        <v>396258</v>
      </c>
      <c r="L401" s="85">
        <f>+K401*8</f>
        <v>3170064</v>
      </c>
      <c r="M401" s="78">
        <v>385665</v>
      </c>
      <c r="N401" s="86">
        <f>+M401*8</f>
        <v>3085320</v>
      </c>
      <c r="O401" s="78">
        <f t="shared" si="108"/>
        <v>9072568</v>
      </c>
      <c r="P401" s="78">
        <f t="shared" si="109"/>
        <v>3024189.3333333335</v>
      </c>
      <c r="Q401" s="83">
        <f t="shared" si="110"/>
        <v>-0.50666666636243463</v>
      </c>
      <c r="R401" s="78">
        <f t="shared" si="111"/>
        <v>25875.729999999981</v>
      </c>
      <c r="S401" s="78">
        <f t="shared" si="112"/>
        <v>-18234.270000000019</v>
      </c>
      <c r="T401" s="78">
        <f t="shared" si="113"/>
        <v>-7641.2700000000186</v>
      </c>
      <c r="U401" s="78">
        <f t="shared" si="114"/>
        <v>0.18999999994412065</v>
      </c>
      <c r="V401" s="78">
        <f t="shared" si="115"/>
        <v>385665.18999999994</v>
      </c>
    </row>
    <row r="402" spans="1:22" ht="180" x14ac:dyDescent="0.25">
      <c r="A402" s="12">
        <v>366</v>
      </c>
      <c r="B402" s="9" t="s">
        <v>384</v>
      </c>
      <c r="C402" s="4" t="s">
        <v>385</v>
      </c>
      <c r="D402" s="12"/>
      <c r="E402" s="43">
        <v>8</v>
      </c>
      <c r="F402" s="43" t="s">
        <v>93</v>
      </c>
      <c r="G402" s="92">
        <v>8925000</v>
      </c>
      <c r="H402" s="37">
        <f>+G402*E402</f>
        <v>71400000</v>
      </c>
      <c r="I402" s="79">
        <v>7985236</v>
      </c>
      <c r="J402" s="84">
        <v>63881888</v>
      </c>
      <c r="K402" s="78">
        <v>8021456</v>
      </c>
      <c r="L402" s="85">
        <v>64171648</v>
      </c>
      <c r="M402" s="78">
        <v>10768308</v>
      </c>
      <c r="N402" s="86">
        <v>86146464</v>
      </c>
      <c r="O402" s="78">
        <f t="shared" si="108"/>
        <v>214200000</v>
      </c>
      <c r="P402" s="78">
        <f t="shared" si="109"/>
        <v>71400000</v>
      </c>
      <c r="Q402" s="83">
        <f t="shared" si="110"/>
        <v>0</v>
      </c>
      <c r="R402" s="78">
        <f t="shared" si="111"/>
        <v>939764</v>
      </c>
      <c r="S402" s="78">
        <f t="shared" si="112"/>
        <v>903544</v>
      </c>
      <c r="T402" s="78">
        <f t="shared" si="113"/>
        <v>-1843308</v>
      </c>
      <c r="U402" s="78">
        <f t="shared" si="114"/>
        <v>0</v>
      </c>
      <c r="V402" s="78">
        <f t="shared" si="115"/>
        <v>10768308</v>
      </c>
    </row>
    <row r="403" spans="1:22" ht="75" x14ac:dyDescent="0.25">
      <c r="A403" s="12">
        <v>367</v>
      </c>
      <c r="B403" s="9" t="s">
        <v>386</v>
      </c>
      <c r="C403" s="4" t="s">
        <v>387</v>
      </c>
      <c r="D403" s="12"/>
      <c r="E403" s="43">
        <v>8</v>
      </c>
      <c r="F403" s="43" t="s">
        <v>33</v>
      </c>
      <c r="G403" s="92">
        <v>6361287.7999999998</v>
      </c>
      <c r="H403" s="37">
        <f t="shared" si="107"/>
        <v>50890302.399999999</v>
      </c>
      <c r="I403" s="78">
        <v>5369852</v>
      </c>
      <c r="J403" s="84">
        <v>42958816</v>
      </c>
      <c r="K403" s="78">
        <v>6235892</v>
      </c>
      <c r="L403" s="85">
        <v>49887136</v>
      </c>
      <c r="M403" s="78">
        <v>7478119</v>
      </c>
      <c r="N403" s="86">
        <v>59824952</v>
      </c>
      <c r="O403" s="78">
        <f t="shared" si="108"/>
        <v>152670904</v>
      </c>
      <c r="P403" s="78">
        <f t="shared" si="109"/>
        <v>50890301.333333336</v>
      </c>
      <c r="Q403" s="83">
        <f t="shared" si="110"/>
        <v>-1.0666666626930237</v>
      </c>
      <c r="R403" s="78">
        <f t="shared" si="111"/>
        <v>991435.79999999981</v>
      </c>
      <c r="S403" s="78">
        <f t="shared" si="112"/>
        <v>125395.79999999981</v>
      </c>
      <c r="T403" s="78">
        <f t="shared" si="113"/>
        <v>-1116831.2000000002</v>
      </c>
      <c r="U403" s="78">
        <f t="shared" si="114"/>
        <v>0.39999999944120646</v>
      </c>
      <c r="V403" s="78">
        <f t="shared" si="115"/>
        <v>7478119.3999999994</v>
      </c>
    </row>
    <row r="404" spans="1:22" ht="60" x14ac:dyDescent="0.25">
      <c r="A404" s="12">
        <v>368</v>
      </c>
      <c r="B404" s="9" t="s">
        <v>388</v>
      </c>
      <c r="C404" s="4" t="s">
        <v>266</v>
      </c>
      <c r="D404" s="12"/>
      <c r="E404" s="43">
        <v>8</v>
      </c>
      <c r="F404" s="43" t="s">
        <v>33</v>
      </c>
      <c r="G404" s="92">
        <v>2198584.5</v>
      </c>
      <c r="H404" s="37">
        <f t="shared" si="107"/>
        <v>17588676</v>
      </c>
      <c r="I404" s="78">
        <v>2013698</v>
      </c>
      <c r="J404" s="84">
        <v>16109584</v>
      </c>
      <c r="K404" s="78">
        <v>1998523</v>
      </c>
      <c r="L404" s="85">
        <v>15988184</v>
      </c>
      <c r="M404" s="78">
        <v>2583533</v>
      </c>
      <c r="N404" s="86">
        <v>20668264</v>
      </c>
      <c r="O404" s="78">
        <f t="shared" si="108"/>
        <v>52766032</v>
      </c>
      <c r="P404" s="78">
        <f t="shared" si="109"/>
        <v>17588677.333333332</v>
      </c>
      <c r="Q404" s="83">
        <f t="shared" si="110"/>
        <v>1.3333333320915699</v>
      </c>
      <c r="R404" s="78">
        <f t="shared" si="111"/>
        <v>184886.5</v>
      </c>
      <c r="S404" s="78">
        <f t="shared" si="112"/>
        <v>200061.5</v>
      </c>
      <c r="T404" s="78">
        <f t="shared" si="113"/>
        <v>-384948.5</v>
      </c>
      <c r="U404" s="78">
        <f t="shared" si="114"/>
        <v>-0.5</v>
      </c>
      <c r="V404" s="78">
        <f t="shared" si="115"/>
        <v>2583532.5</v>
      </c>
    </row>
    <row r="405" spans="1:22" ht="90" x14ac:dyDescent="0.25">
      <c r="A405" s="12">
        <v>369</v>
      </c>
      <c r="B405" s="44" t="s">
        <v>389</v>
      </c>
      <c r="C405" s="4" t="s">
        <v>390</v>
      </c>
      <c r="D405" s="12"/>
      <c r="E405" s="43">
        <v>8</v>
      </c>
      <c r="F405" s="43" t="s">
        <v>33</v>
      </c>
      <c r="G405" s="92">
        <v>337519.7</v>
      </c>
      <c r="H405" s="37">
        <f t="shared" si="107"/>
        <v>2700157.6</v>
      </c>
      <c r="I405" s="78">
        <v>325698</v>
      </c>
      <c r="J405" s="84">
        <f t="shared" ref="J405:J406" si="116">+I405*E405</f>
        <v>2605584</v>
      </c>
      <c r="K405" s="78">
        <v>410236</v>
      </c>
      <c r="L405" s="85">
        <f t="shared" ref="L405:L406" si="117">+K405*E405</f>
        <v>3281888</v>
      </c>
      <c r="M405" s="78">
        <v>276625</v>
      </c>
      <c r="N405" s="86">
        <f t="shared" ref="N405:N406" si="118">+M405*E405</f>
        <v>2213000</v>
      </c>
      <c r="O405" s="78">
        <f t="shared" si="108"/>
        <v>8100472</v>
      </c>
      <c r="P405" s="78">
        <f t="shared" si="109"/>
        <v>2700157.3333333335</v>
      </c>
      <c r="Q405" s="83">
        <f t="shared" si="110"/>
        <v>-0.2666666666045785</v>
      </c>
      <c r="R405" s="78">
        <f t="shared" si="111"/>
        <v>11821.700000000012</v>
      </c>
      <c r="S405" s="78">
        <f t="shared" si="112"/>
        <v>-72716.299999999988</v>
      </c>
      <c r="T405" s="78">
        <f t="shared" si="113"/>
        <v>60894.700000000012</v>
      </c>
      <c r="U405" s="78">
        <f t="shared" si="114"/>
        <v>0.1000000000349246</v>
      </c>
      <c r="V405" s="78">
        <f t="shared" si="115"/>
        <v>276625.10000000003</v>
      </c>
    </row>
    <row r="406" spans="1:22" ht="45" x14ac:dyDescent="0.25">
      <c r="A406" s="12">
        <v>321</v>
      </c>
      <c r="B406" s="4" t="s">
        <v>269</v>
      </c>
      <c r="C406" s="22" t="s">
        <v>88</v>
      </c>
      <c r="D406" s="12"/>
      <c r="E406" s="42">
        <v>160</v>
      </c>
      <c r="F406" s="43" t="s">
        <v>93</v>
      </c>
      <c r="G406" s="92">
        <v>25030.46</v>
      </c>
      <c r="H406" s="20">
        <f t="shared" si="107"/>
        <v>4004873.5999999996</v>
      </c>
      <c r="I406" s="78">
        <v>23698</v>
      </c>
      <c r="J406" s="84">
        <f t="shared" si="116"/>
        <v>3791680</v>
      </c>
      <c r="K406" s="78">
        <v>19852</v>
      </c>
      <c r="L406" s="85">
        <f t="shared" si="117"/>
        <v>3176320</v>
      </c>
      <c r="M406" s="78">
        <v>31541</v>
      </c>
      <c r="N406" s="86">
        <f t="shared" si="118"/>
        <v>5046560</v>
      </c>
      <c r="O406" s="78">
        <f t="shared" si="108"/>
        <v>12014560</v>
      </c>
      <c r="P406" s="78">
        <f t="shared" si="109"/>
        <v>4004853.3333333335</v>
      </c>
      <c r="Q406" s="83">
        <f t="shared" si="110"/>
        <v>-20.266666666138917</v>
      </c>
      <c r="R406" s="78">
        <f t="shared" si="111"/>
        <v>1332.4599999999991</v>
      </c>
      <c r="S406" s="78">
        <f t="shared" si="112"/>
        <v>5178.4599999999991</v>
      </c>
      <c r="T406" s="78">
        <f t="shared" si="113"/>
        <v>-6510.5400000000009</v>
      </c>
      <c r="U406" s="78">
        <f t="shared" si="114"/>
        <v>0.37999999999738066</v>
      </c>
      <c r="V406" s="78">
        <f t="shared" si="115"/>
        <v>31541.379999999997</v>
      </c>
    </row>
    <row r="407" spans="1:22" ht="25.5" customHeight="1" x14ac:dyDescent="0.25">
      <c r="A407" s="12">
        <v>371</v>
      </c>
      <c r="B407" s="9" t="s">
        <v>391</v>
      </c>
      <c r="C407" s="34" t="s">
        <v>392</v>
      </c>
      <c r="D407" s="12"/>
      <c r="E407" s="35">
        <v>2400</v>
      </c>
      <c r="F407" s="43" t="s">
        <v>33</v>
      </c>
      <c r="G407" s="92">
        <v>4349.45</v>
      </c>
      <c r="H407" s="37">
        <f t="shared" si="107"/>
        <v>10438680</v>
      </c>
      <c r="I407" s="78">
        <v>1985</v>
      </c>
      <c r="J407" s="84">
        <f>+I407*E407</f>
        <v>4764000</v>
      </c>
      <c r="K407" s="78">
        <v>3001</v>
      </c>
      <c r="L407" s="85">
        <f>+K407*E407</f>
        <v>7202400</v>
      </c>
      <c r="M407" s="78">
        <v>8062</v>
      </c>
      <c r="N407" s="86">
        <f>+M407*E407</f>
        <v>19348800</v>
      </c>
      <c r="O407" s="78">
        <f t="shared" si="108"/>
        <v>31315200</v>
      </c>
      <c r="P407" s="78">
        <f t="shared" si="109"/>
        <v>10438400</v>
      </c>
      <c r="Q407" s="83">
        <f t="shared" si="110"/>
        <v>-280</v>
      </c>
      <c r="R407" s="78">
        <f t="shared" si="111"/>
        <v>2364.4499999999998</v>
      </c>
      <c r="S407" s="78">
        <f t="shared" si="112"/>
        <v>1348.4499999999998</v>
      </c>
      <c r="T407" s="78">
        <f t="shared" si="113"/>
        <v>-3712.55</v>
      </c>
      <c r="U407" s="78">
        <f t="shared" si="114"/>
        <v>0.3499999999994543</v>
      </c>
      <c r="V407" s="78">
        <f t="shared" si="115"/>
        <v>8062.3499999999995</v>
      </c>
    </row>
    <row r="408" spans="1:22" ht="44.25" customHeight="1" x14ac:dyDescent="0.25">
      <c r="A408" s="12">
        <v>373</v>
      </c>
      <c r="B408" s="44" t="s">
        <v>407</v>
      </c>
      <c r="C408" s="4" t="s">
        <v>408</v>
      </c>
      <c r="D408" s="12"/>
      <c r="E408" s="36">
        <v>2400</v>
      </c>
      <c r="F408" s="43" t="s">
        <v>33</v>
      </c>
      <c r="G408" s="92">
        <v>17255</v>
      </c>
      <c r="H408" s="37">
        <f t="shared" si="107"/>
        <v>41412000</v>
      </c>
      <c r="I408" s="78">
        <v>16852</v>
      </c>
      <c r="J408" s="84">
        <v>40444800</v>
      </c>
      <c r="K408" s="78">
        <v>18741</v>
      </c>
      <c r="L408" s="85">
        <v>44978400</v>
      </c>
      <c r="M408" s="78">
        <v>16172</v>
      </c>
      <c r="N408" s="86">
        <v>38812800</v>
      </c>
      <c r="O408" s="78">
        <f t="shared" si="108"/>
        <v>124236000</v>
      </c>
      <c r="P408" s="78">
        <f t="shared" si="109"/>
        <v>41412000</v>
      </c>
      <c r="Q408" s="83">
        <f t="shared" si="110"/>
        <v>0</v>
      </c>
      <c r="R408" s="78">
        <f t="shared" si="111"/>
        <v>403</v>
      </c>
      <c r="S408" s="78">
        <f t="shared" si="112"/>
        <v>-1486</v>
      </c>
      <c r="T408" s="78">
        <f t="shared" si="113"/>
        <v>1083</v>
      </c>
      <c r="U408" s="78">
        <f t="shared" si="114"/>
        <v>0</v>
      </c>
      <c r="V408" s="78">
        <f t="shared" si="115"/>
        <v>16172</v>
      </c>
    </row>
    <row r="409" spans="1:22" ht="44.25" customHeight="1" x14ac:dyDescent="0.25">
      <c r="A409" s="12">
        <v>374</v>
      </c>
      <c r="B409" s="10" t="s">
        <v>409</v>
      </c>
      <c r="C409" s="44" t="s">
        <v>417</v>
      </c>
      <c r="D409" s="12"/>
      <c r="E409" s="36">
        <v>8</v>
      </c>
      <c r="F409" s="43" t="s">
        <v>410</v>
      </c>
      <c r="G409" s="92">
        <v>416500</v>
      </c>
      <c r="H409" s="37">
        <f t="shared" si="107"/>
        <v>3332000</v>
      </c>
      <c r="I409" s="78">
        <v>456321</v>
      </c>
      <c r="J409" s="84">
        <v>3650568</v>
      </c>
      <c r="K409" s="78">
        <v>402369</v>
      </c>
      <c r="L409" s="85">
        <v>3218952</v>
      </c>
      <c r="M409" s="78">
        <v>390810</v>
      </c>
      <c r="N409" s="86">
        <v>3126480</v>
      </c>
      <c r="O409" s="78">
        <f t="shared" si="108"/>
        <v>9996000</v>
      </c>
      <c r="P409" s="78">
        <f t="shared" si="109"/>
        <v>3332000</v>
      </c>
      <c r="Q409" s="83">
        <f t="shared" si="110"/>
        <v>0</v>
      </c>
      <c r="R409" s="78">
        <f t="shared" si="111"/>
        <v>-39821</v>
      </c>
      <c r="S409" s="78">
        <f t="shared" si="112"/>
        <v>14131</v>
      </c>
      <c r="T409" s="78">
        <f t="shared" si="113"/>
        <v>25690</v>
      </c>
      <c r="U409" s="78">
        <f t="shared" si="114"/>
        <v>0</v>
      </c>
      <c r="V409" s="78">
        <f t="shared" si="115"/>
        <v>390810</v>
      </c>
    </row>
    <row r="410" spans="1:22" ht="44.25" customHeight="1" x14ac:dyDescent="0.25">
      <c r="A410" s="12">
        <v>375</v>
      </c>
      <c r="B410" s="44" t="s">
        <v>411</v>
      </c>
      <c r="C410" s="4" t="s">
        <v>412</v>
      </c>
      <c r="D410" s="12"/>
      <c r="E410" s="36">
        <v>16</v>
      </c>
      <c r="F410" s="43" t="s">
        <v>33</v>
      </c>
      <c r="G410" s="92">
        <v>952000</v>
      </c>
      <c r="H410" s="37">
        <f t="shared" si="107"/>
        <v>15232000</v>
      </c>
      <c r="I410" s="78">
        <v>985236</v>
      </c>
      <c r="J410" s="84">
        <v>15763776</v>
      </c>
      <c r="K410" s="78">
        <v>963258</v>
      </c>
      <c r="L410" s="85">
        <v>15412128</v>
      </c>
      <c r="M410" s="78">
        <v>907506</v>
      </c>
      <c r="N410" s="86">
        <v>14520096</v>
      </c>
      <c r="O410" s="78">
        <f t="shared" si="108"/>
        <v>45696000</v>
      </c>
      <c r="P410" s="78">
        <f t="shared" si="109"/>
        <v>15232000</v>
      </c>
      <c r="Q410" s="83">
        <f t="shared" si="110"/>
        <v>0</v>
      </c>
      <c r="R410" s="78">
        <f t="shared" si="111"/>
        <v>-33236</v>
      </c>
      <c r="S410" s="78">
        <f t="shared" si="112"/>
        <v>-11258</v>
      </c>
      <c r="T410" s="78">
        <f t="shared" si="113"/>
        <v>44494</v>
      </c>
      <c r="U410" s="78">
        <f t="shared" si="114"/>
        <v>0</v>
      </c>
      <c r="V410" s="78">
        <f t="shared" si="115"/>
        <v>907506</v>
      </c>
    </row>
    <row r="411" spans="1:22" ht="44.25" customHeight="1" x14ac:dyDescent="0.25">
      <c r="A411" s="12">
        <v>376</v>
      </c>
      <c r="B411" s="44" t="s">
        <v>415</v>
      </c>
      <c r="C411" s="4" t="s">
        <v>416</v>
      </c>
      <c r="D411" s="12"/>
      <c r="E411" s="36">
        <v>1325</v>
      </c>
      <c r="F411" s="43" t="s">
        <v>33</v>
      </c>
      <c r="G411" s="92">
        <v>17850</v>
      </c>
      <c r="H411" s="37">
        <f t="shared" si="107"/>
        <v>23651250</v>
      </c>
      <c r="I411" s="78">
        <v>17852</v>
      </c>
      <c r="J411" s="84">
        <v>23653900</v>
      </c>
      <c r="K411" s="78">
        <v>15423</v>
      </c>
      <c r="L411" s="85">
        <v>20435475</v>
      </c>
      <c r="M411" s="78">
        <v>20275</v>
      </c>
      <c r="N411" s="86">
        <v>26864375</v>
      </c>
      <c r="O411" s="78">
        <f t="shared" si="108"/>
        <v>70953750</v>
      </c>
      <c r="P411" s="78">
        <f t="shared" si="109"/>
        <v>23651250</v>
      </c>
      <c r="Q411" s="83">
        <f t="shared" si="110"/>
        <v>0</v>
      </c>
      <c r="R411" s="78">
        <f t="shared" si="111"/>
        <v>-2</v>
      </c>
      <c r="S411" s="78">
        <f t="shared" si="112"/>
        <v>2427</v>
      </c>
      <c r="T411" s="78">
        <f t="shared" si="113"/>
        <v>-2425</v>
      </c>
      <c r="U411" s="78">
        <f t="shared" si="114"/>
        <v>0</v>
      </c>
      <c r="V411" s="78">
        <f t="shared" si="115"/>
        <v>20275</v>
      </c>
    </row>
    <row r="412" spans="1:22" ht="60" x14ac:dyDescent="0.25">
      <c r="A412" s="12">
        <v>377</v>
      </c>
      <c r="B412" s="9" t="s">
        <v>313</v>
      </c>
      <c r="C412" s="4" t="s">
        <v>314</v>
      </c>
      <c r="D412" s="12"/>
      <c r="E412" s="43">
        <v>8</v>
      </c>
      <c r="F412" s="43" t="s">
        <v>28</v>
      </c>
      <c r="G412" s="92">
        <v>472532.33999999997</v>
      </c>
      <c r="H412" s="37">
        <f t="shared" si="107"/>
        <v>3780258.7199999997</v>
      </c>
      <c r="I412" s="78">
        <v>478521</v>
      </c>
      <c r="J412" s="84">
        <v>3828168</v>
      </c>
      <c r="K412" s="78">
        <v>452789</v>
      </c>
      <c r="L412" s="85">
        <v>3622312</v>
      </c>
      <c r="M412" s="78">
        <v>486287</v>
      </c>
      <c r="N412" s="86">
        <v>3890296</v>
      </c>
      <c r="O412" s="78">
        <f t="shared" si="108"/>
        <v>11340776</v>
      </c>
      <c r="P412" s="78">
        <f t="shared" si="109"/>
        <v>3780258.6666666665</v>
      </c>
      <c r="Q412" s="83">
        <f t="shared" si="110"/>
        <v>-5.3333333227783442E-2</v>
      </c>
      <c r="R412" s="78">
        <f t="shared" si="111"/>
        <v>-5988.6600000000326</v>
      </c>
      <c r="S412" s="78">
        <f t="shared" si="112"/>
        <v>19743.339999999967</v>
      </c>
      <c r="T412" s="78">
        <f t="shared" si="113"/>
        <v>-13754.660000000033</v>
      </c>
      <c r="U412" s="78">
        <f t="shared" si="114"/>
        <v>1.999999990221113E-2</v>
      </c>
      <c r="V412" s="78">
        <f t="shared" si="115"/>
        <v>486287.0199999999</v>
      </c>
    </row>
    <row r="413" spans="1:22" ht="75" x14ac:dyDescent="0.25">
      <c r="A413" s="12">
        <v>378</v>
      </c>
      <c r="B413" s="44" t="s">
        <v>393</v>
      </c>
      <c r="C413" s="4" t="s">
        <v>103</v>
      </c>
      <c r="D413" s="42" t="s">
        <v>104</v>
      </c>
      <c r="E413" s="43">
        <v>8</v>
      </c>
      <c r="F413" s="43" t="s">
        <v>93</v>
      </c>
      <c r="G413" s="92">
        <v>4210493.7</v>
      </c>
      <c r="H413" s="37">
        <f t="shared" si="107"/>
        <v>33683949.600000001</v>
      </c>
      <c r="I413" s="78">
        <v>4785236</v>
      </c>
      <c r="J413" s="84">
        <v>38281888</v>
      </c>
      <c r="K413" s="78">
        <v>3986321</v>
      </c>
      <c r="L413" s="85">
        <v>31890568</v>
      </c>
      <c r="M413" s="78">
        <v>3859924</v>
      </c>
      <c r="N413" s="86">
        <v>30879392</v>
      </c>
      <c r="O413" s="78">
        <f t="shared" si="108"/>
        <v>101051848</v>
      </c>
      <c r="P413" s="78">
        <f t="shared" si="109"/>
        <v>33683949.333333336</v>
      </c>
      <c r="Q413" s="83">
        <f t="shared" si="110"/>
        <v>-0.26666666567325592</v>
      </c>
      <c r="R413" s="78">
        <f t="shared" si="111"/>
        <v>-574742.29999999981</v>
      </c>
      <c r="S413" s="78">
        <f t="shared" si="112"/>
        <v>224172.70000000019</v>
      </c>
      <c r="T413" s="78">
        <f t="shared" si="113"/>
        <v>350569.70000000019</v>
      </c>
      <c r="U413" s="78">
        <f t="shared" si="114"/>
        <v>0.10000000055879354</v>
      </c>
      <c r="V413" s="78">
        <f t="shared" si="115"/>
        <v>3859924.1000000006</v>
      </c>
    </row>
    <row r="414" spans="1:22" ht="105" x14ac:dyDescent="0.25">
      <c r="A414" s="12">
        <v>379</v>
      </c>
      <c r="B414" s="9" t="s">
        <v>105</v>
      </c>
      <c r="C414" s="4" t="s">
        <v>106</v>
      </c>
      <c r="D414" s="12"/>
      <c r="E414" s="43">
        <v>8</v>
      </c>
      <c r="F414" s="43" t="s">
        <v>33</v>
      </c>
      <c r="G414" s="92">
        <v>1620139.78</v>
      </c>
      <c r="H414" s="37">
        <f t="shared" si="107"/>
        <v>12961118.24</v>
      </c>
      <c r="I414" s="78">
        <v>1852021</v>
      </c>
      <c r="J414" s="84">
        <v>14816168</v>
      </c>
      <c r="K414" s="78">
        <v>1896321</v>
      </c>
      <c r="L414" s="85">
        <v>15170568</v>
      </c>
      <c r="M414" s="78">
        <v>1112077</v>
      </c>
      <c r="N414" s="86">
        <v>8896616</v>
      </c>
      <c r="O414" s="78">
        <f t="shared" si="108"/>
        <v>38883352</v>
      </c>
      <c r="P414" s="78">
        <f t="shared" si="109"/>
        <v>12961117.333333334</v>
      </c>
      <c r="Q414" s="83">
        <f t="shared" si="110"/>
        <v>-0.90666666626930237</v>
      </c>
      <c r="R414" s="78">
        <f t="shared" si="111"/>
        <v>-231881.21999999997</v>
      </c>
      <c r="S414" s="78">
        <f t="shared" si="112"/>
        <v>-276181.21999999997</v>
      </c>
      <c r="T414" s="78">
        <f t="shared" si="113"/>
        <v>508062.78</v>
      </c>
      <c r="U414" s="78">
        <f t="shared" si="114"/>
        <v>0.34000000008381903</v>
      </c>
      <c r="V414" s="78">
        <f t="shared" si="115"/>
        <v>1112077.3400000001</v>
      </c>
    </row>
    <row r="415" spans="1:22" ht="165" x14ac:dyDescent="0.25">
      <c r="A415" s="12">
        <v>380</v>
      </c>
      <c r="B415" s="44" t="s">
        <v>398</v>
      </c>
      <c r="C415" s="4" t="s">
        <v>280</v>
      </c>
      <c r="D415" s="12"/>
      <c r="E415" s="43">
        <v>8</v>
      </c>
      <c r="F415" s="43" t="s">
        <v>33</v>
      </c>
      <c r="G415" s="92">
        <v>4639322.0999999996</v>
      </c>
      <c r="H415" s="37">
        <f>+G415*E415</f>
        <v>37114576.799999997</v>
      </c>
      <c r="I415" s="78">
        <v>4536982</v>
      </c>
      <c r="J415" s="84">
        <v>36295856</v>
      </c>
      <c r="K415" s="78">
        <v>4123698</v>
      </c>
      <c r="L415" s="85">
        <v>32989584</v>
      </c>
      <c r="M415" s="78">
        <v>5257286</v>
      </c>
      <c r="N415" s="86">
        <v>42058288</v>
      </c>
      <c r="O415" s="78">
        <f t="shared" si="108"/>
        <v>111343728</v>
      </c>
      <c r="P415" s="78">
        <f t="shared" si="109"/>
        <v>37114576</v>
      </c>
      <c r="Q415" s="83">
        <f t="shared" si="110"/>
        <v>-0.79999999701976776</v>
      </c>
      <c r="R415" s="78">
        <f t="shared" si="111"/>
        <v>102340.09999999963</v>
      </c>
      <c r="S415" s="78">
        <f t="shared" si="112"/>
        <v>515624.09999999963</v>
      </c>
      <c r="T415" s="78">
        <f t="shared" si="113"/>
        <v>-617963.90000000037</v>
      </c>
      <c r="U415" s="78">
        <f t="shared" si="114"/>
        <v>0.29999999888241291</v>
      </c>
      <c r="V415" s="78">
        <f t="shared" si="115"/>
        <v>5257286.2999999989</v>
      </c>
    </row>
    <row r="416" spans="1:22" x14ac:dyDescent="0.25">
      <c r="A416" s="12">
        <v>381</v>
      </c>
      <c r="B416" s="127" t="s">
        <v>394</v>
      </c>
      <c r="C416" s="4" t="s">
        <v>282</v>
      </c>
      <c r="D416" s="126"/>
      <c r="E416" s="127">
        <v>8</v>
      </c>
      <c r="F416" s="127" t="s">
        <v>28</v>
      </c>
      <c r="G416" s="121">
        <v>7751461.2699999996</v>
      </c>
      <c r="H416" s="139">
        <f>+G416*E416</f>
        <v>62011690.159999996</v>
      </c>
      <c r="I416" s="99">
        <v>7421365</v>
      </c>
      <c r="J416" s="100">
        <v>59370920</v>
      </c>
      <c r="K416" s="101">
        <v>7785214</v>
      </c>
      <c r="L416" s="102">
        <v>62281712</v>
      </c>
      <c r="M416" s="101">
        <v>8047805</v>
      </c>
      <c r="N416" s="103">
        <v>64382440</v>
      </c>
      <c r="O416" s="78">
        <f t="shared" si="108"/>
        <v>186035072</v>
      </c>
      <c r="P416" s="78">
        <f t="shared" si="109"/>
        <v>62011690.666666664</v>
      </c>
      <c r="Q416" s="83">
        <f t="shared" si="110"/>
        <v>0.50666666775941849</v>
      </c>
      <c r="R416" s="78">
        <f t="shared" si="111"/>
        <v>330096.26999999955</v>
      </c>
      <c r="S416" s="78">
        <f t="shared" si="112"/>
        <v>-33752.730000000447</v>
      </c>
      <c r="T416" s="78">
        <f t="shared" si="113"/>
        <v>-296343.73000000045</v>
      </c>
      <c r="U416" s="78">
        <f t="shared" si="114"/>
        <v>-0.19000000134110451</v>
      </c>
      <c r="V416" s="78">
        <f t="shared" si="115"/>
        <v>8047804.8099999987</v>
      </c>
    </row>
    <row r="417" spans="1:22" ht="105" x14ac:dyDescent="0.25">
      <c r="A417" s="12">
        <v>382</v>
      </c>
      <c r="B417" s="127"/>
      <c r="C417" s="4" t="s">
        <v>285</v>
      </c>
      <c r="D417" s="126"/>
      <c r="E417" s="127"/>
      <c r="F417" s="127"/>
      <c r="G417" s="122"/>
      <c r="H417" s="139"/>
      <c r="I417" s="99"/>
      <c r="J417" s="100"/>
      <c r="K417" s="101"/>
      <c r="L417" s="102"/>
      <c r="M417" s="101"/>
      <c r="N417" s="103"/>
      <c r="O417" s="78">
        <f t="shared" si="108"/>
        <v>0</v>
      </c>
      <c r="P417" s="78">
        <f t="shared" si="109"/>
        <v>0</v>
      </c>
      <c r="Q417" s="83">
        <f t="shared" si="110"/>
        <v>0</v>
      </c>
      <c r="R417" s="78">
        <f t="shared" si="111"/>
        <v>0</v>
      </c>
      <c r="S417" s="78">
        <f t="shared" si="112"/>
        <v>0</v>
      </c>
      <c r="T417" s="78">
        <f t="shared" si="113"/>
        <v>0</v>
      </c>
      <c r="U417" s="78">
        <f t="shared" si="114"/>
        <v>0</v>
      </c>
      <c r="V417" s="78">
        <f t="shared" si="115"/>
        <v>0</v>
      </c>
    </row>
    <row r="418" spans="1:22" ht="105" x14ac:dyDescent="0.25">
      <c r="A418" s="12">
        <v>383</v>
      </c>
      <c r="B418" s="127"/>
      <c r="C418" s="4" t="s">
        <v>316</v>
      </c>
      <c r="D418" s="126"/>
      <c r="E418" s="127"/>
      <c r="F418" s="127"/>
      <c r="G418" s="123"/>
      <c r="H418" s="139"/>
      <c r="I418" s="99"/>
      <c r="J418" s="100"/>
      <c r="K418" s="101"/>
      <c r="L418" s="102"/>
      <c r="M418" s="101"/>
      <c r="N418" s="103"/>
      <c r="O418" s="78">
        <f t="shared" si="108"/>
        <v>0</v>
      </c>
      <c r="P418" s="78">
        <f t="shared" si="109"/>
        <v>0</v>
      </c>
      <c r="Q418" s="83">
        <f t="shared" si="110"/>
        <v>0</v>
      </c>
      <c r="R418" s="78">
        <f t="shared" si="111"/>
        <v>0</v>
      </c>
      <c r="S418" s="78">
        <f t="shared" si="112"/>
        <v>0</v>
      </c>
      <c r="T418" s="78">
        <f t="shared" si="113"/>
        <v>0</v>
      </c>
      <c r="U418" s="78">
        <f t="shared" si="114"/>
        <v>0</v>
      </c>
      <c r="V418" s="78">
        <f t="shared" si="115"/>
        <v>0</v>
      </c>
    </row>
    <row r="419" spans="1:22" ht="240" x14ac:dyDescent="0.25">
      <c r="A419" s="12">
        <v>384</v>
      </c>
      <c r="B419" s="4" t="s">
        <v>121</v>
      </c>
      <c r="C419" s="4" t="s">
        <v>397</v>
      </c>
      <c r="D419" s="12"/>
      <c r="E419" s="43">
        <v>8</v>
      </c>
      <c r="F419" s="43" t="s">
        <v>28</v>
      </c>
      <c r="G419" s="92">
        <v>243011.09</v>
      </c>
      <c r="H419" s="37">
        <f>+G419*E419</f>
        <v>1944088.72</v>
      </c>
      <c r="I419" s="78">
        <v>245103</v>
      </c>
      <c r="J419" s="84">
        <v>1960824</v>
      </c>
      <c r="K419" s="78">
        <v>256983</v>
      </c>
      <c r="L419" s="85">
        <v>2055864</v>
      </c>
      <c r="M419" s="78">
        <v>226947</v>
      </c>
      <c r="N419" s="86">
        <v>1815576</v>
      </c>
      <c r="O419" s="78">
        <f t="shared" si="108"/>
        <v>5832264</v>
      </c>
      <c r="P419" s="78">
        <f t="shared" si="109"/>
        <v>1944088</v>
      </c>
      <c r="Q419" s="83">
        <f t="shared" si="110"/>
        <v>-0.71999999997206032</v>
      </c>
      <c r="R419" s="78">
        <f t="shared" si="111"/>
        <v>-2091.9100000000035</v>
      </c>
      <c r="S419" s="78">
        <f t="shared" si="112"/>
        <v>-13971.910000000003</v>
      </c>
      <c r="T419" s="78">
        <f t="shared" si="113"/>
        <v>16064.089999999997</v>
      </c>
      <c r="U419" s="78">
        <f t="shared" si="114"/>
        <v>0.26999999998952262</v>
      </c>
      <c r="V419" s="78">
        <f t="shared" si="115"/>
        <v>226947.27</v>
      </c>
    </row>
    <row r="420" spans="1:22" ht="75" x14ac:dyDescent="0.25">
      <c r="A420" s="12">
        <v>385</v>
      </c>
      <c r="B420" s="4" t="s">
        <v>129</v>
      </c>
      <c r="C420" s="4" t="s">
        <v>215</v>
      </c>
      <c r="D420" s="12"/>
      <c r="E420" s="43">
        <v>20</v>
      </c>
      <c r="F420" s="43" t="s">
        <v>33</v>
      </c>
      <c r="G420" s="92">
        <v>23502.5</v>
      </c>
      <c r="H420" s="37">
        <f>+G420*E420</f>
        <v>470050</v>
      </c>
      <c r="I420" s="78">
        <v>23658</v>
      </c>
      <c r="J420" s="84">
        <v>473160</v>
      </c>
      <c r="K420" s="78">
        <v>20147</v>
      </c>
      <c r="L420" s="85">
        <v>402940</v>
      </c>
      <c r="M420" s="78">
        <v>26703</v>
      </c>
      <c r="N420" s="86">
        <v>534060</v>
      </c>
      <c r="O420" s="78">
        <f t="shared" si="108"/>
        <v>1410160</v>
      </c>
      <c r="P420" s="78">
        <f t="shared" si="109"/>
        <v>470053.33333333331</v>
      </c>
      <c r="Q420" s="83">
        <f t="shared" si="110"/>
        <v>3.3333333333139308</v>
      </c>
      <c r="R420" s="78">
        <f t="shared" si="111"/>
        <v>-155.5</v>
      </c>
      <c r="S420" s="78">
        <f t="shared" si="112"/>
        <v>3355.5</v>
      </c>
      <c r="T420" s="78">
        <f t="shared" si="113"/>
        <v>-3200.5</v>
      </c>
      <c r="U420" s="78">
        <f t="shared" si="114"/>
        <v>-0.5</v>
      </c>
      <c r="V420" s="78">
        <f t="shared" si="115"/>
        <v>26702.5</v>
      </c>
    </row>
    <row r="421" spans="1:22" ht="52.5" customHeight="1" x14ac:dyDescent="0.25">
      <c r="A421" s="12">
        <v>386</v>
      </c>
      <c r="B421" s="51" t="s">
        <v>132</v>
      </c>
      <c r="C421" s="15" t="s">
        <v>133</v>
      </c>
      <c r="D421" s="15"/>
      <c r="E421" s="17">
        <v>8</v>
      </c>
      <c r="F421" s="17" t="s">
        <v>293</v>
      </c>
      <c r="G421" s="92">
        <v>1380400</v>
      </c>
      <c r="H421" s="20">
        <f t="shared" ref="H421:H422" si="119">+G421*E421</f>
        <v>11043200</v>
      </c>
      <c r="I421" s="78">
        <v>1256982</v>
      </c>
      <c r="J421" s="84">
        <v>10055856</v>
      </c>
      <c r="K421" s="78">
        <v>1302457</v>
      </c>
      <c r="L421" s="85">
        <v>10419656</v>
      </c>
      <c r="M421" s="78">
        <v>1581761</v>
      </c>
      <c r="N421" s="86">
        <v>12654088</v>
      </c>
      <c r="O421" s="78">
        <f t="shared" si="108"/>
        <v>33129600</v>
      </c>
      <c r="P421" s="78">
        <f t="shared" si="109"/>
        <v>11043200</v>
      </c>
      <c r="Q421" s="83">
        <f t="shared" si="110"/>
        <v>0</v>
      </c>
      <c r="R421" s="78">
        <f t="shared" si="111"/>
        <v>123418</v>
      </c>
      <c r="S421" s="78">
        <f t="shared" si="112"/>
        <v>77943</v>
      </c>
      <c r="T421" s="78">
        <f t="shared" si="113"/>
        <v>-201361</v>
      </c>
      <c r="U421" s="78">
        <f t="shared" si="114"/>
        <v>0</v>
      </c>
      <c r="V421" s="78">
        <f t="shared" si="115"/>
        <v>1581761</v>
      </c>
    </row>
    <row r="422" spans="1:22" ht="51" customHeight="1" x14ac:dyDescent="0.25">
      <c r="A422" s="12">
        <v>387</v>
      </c>
      <c r="B422" s="51" t="s">
        <v>135</v>
      </c>
      <c r="C422" s="15" t="s">
        <v>136</v>
      </c>
      <c r="D422" s="15"/>
      <c r="E422" s="17">
        <v>8</v>
      </c>
      <c r="F422" s="17" t="s">
        <v>293</v>
      </c>
      <c r="G422" s="92">
        <v>2760800</v>
      </c>
      <c r="H422" s="20">
        <f t="shared" si="119"/>
        <v>22086400</v>
      </c>
      <c r="I422" s="78">
        <v>2896321</v>
      </c>
      <c r="J422" s="84">
        <v>23170568</v>
      </c>
      <c r="K422" s="78">
        <v>2874102</v>
      </c>
      <c r="L422" s="85">
        <v>22992816</v>
      </c>
      <c r="M422" s="78">
        <v>2511977</v>
      </c>
      <c r="N422" s="86">
        <v>20095816</v>
      </c>
      <c r="O422" s="78">
        <f t="shared" si="108"/>
        <v>66259200</v>
      </c>
      <c r="P422" s="78">
        <f t="shared" si="109"/>
        <v>22086400</v>
      </c>
      <c r="Q422" s="83">
        <f t="shared" si="110"/>
        <v>0</v>
      </c>
      <c r="R422" s="78">
        <f t="shared" si="111"/>
        <v>-135521</v>
      </c>
      <c r="S422" s="78">
        <f t="shared" si="112"/>
        <v>-113302</v>
      </c>
      <c r="T422" s="78">
        <f t="shared" si="113"/>
        <v>248823</v>
      </c>
      <c r="U422" s="78">
        <f t="shared" si="114"/>
        <v>0</v>
      </c>
      <c r="V422" s="78">
        <f t="shared" si="115"/>
        <v>2511977</v>
      </c>
    </row>
    <row r="423" spans="1:22" ht="53.1" customHeight="1" x14ac:dyDescent="0.25">
      <c r="A423" s="12">
        <v>388</v>
      </c>
      <c r="B423" s="4" t="s">
        <v>427</v>
      </c>
      <c r="C423" s="4" t="str">
        <f>B423</f>
        <v>Artista o artistas invitados</v>
      </c>
      <c r="D423" s="12" t="s">
        <v>237</v>
      </c>
      <c r="E423" s="43" t="s">
        <v>237</v>
      </c>
      <c r="F423" s="43" t="s">
        <v>296</v>
      </c>
      <c r="G423" s="92">
        <v>38080000</v>
      </c>
      <c r="H423" s="74">
        <f>G423</f>
        <v>38080000</v>
      </c>
      <c r="I423" s="78">
        <f>+J423</f>
        <v>39300816</v>
      </c>
      <c r="J423" s="84">
        <v>39300816</v>
      </c>
      <c r="K423" s="78">
        <f>+L423</f>
        <v>37917616</v>
      </c>
      <c r="L423" s="85">
        <v>37917616</v>
      </c>
      <c r="M423" s="78">
        <f>+N423</f>
        <v>37021568</v>
      </c>
      <c r="N423" s="86">
        <v>37021568</v>
      </c>
      <c r="O423" s="78">
        <f t="shared" si="108"/>
        <v>114240000</v>
      </c>
      <c r="P423" s="78">
        <f t="shared" si="109"/>
        <v>38080000</v>
      </c>
      <c r="Q423" s="83">
        <f t="shared" si="110"/>
        <v>0</v>
      </c>
      <c r="R423" s="78">
        <f t="shared" si="111"/>
        <v>-1220816</v>
      </c>
      <c r="S423" s="78">
        <f t="shared" si="112"/>
        <v>162384</v>
      </c>
      <c r="T423" s="78">
        <f t="shared" si="113"/>
        <v>1058432</v>
      </c>
      <c r="U423" s="78">
        <f t="shared" si="114"/>
        <v>0</v>
      </c>
      <c r="V423" s="78">
        <f t="shared" si="115"/>
        <v>37021568</v>
      </c>
    </row>
    <row r="424" spans="1:22" ht="36.75" customHeight="1" x14ac:dyDescent="0.25">
      <c r="A424" s="12">
        <v>389</v>
      </c>
      <c r="B424" s="4" t="s">
        <v>419</v>
      </c>
      <c r="C424" s="22" t="s">
        <v>418</v>
      </c>
      <c r="D424" s="12"/>
      <c r="E424" s="43">
        <v>40</v>
      </c>
      <c r="F424" s="43" t="s">
        <v>332</v>
      </c>
      <c r="G424" s="92">
        <v>301212.79999999999</v>
      </c>
      <c r="H424" s="20">
        <f>G424*E424</f>
        <v>12048512</v>
      </c>
      <c r="I424" s="78">
        <v>302145</v>
      </c>
      <c r="J424" s="84">
        <f>+I424*40</f>
        <v>12085800</v>
      </c>
      <c r="K424" s="78">
        <v>302036</v>
      </c>
      <c r="L424" s="85">
        <f>+K424*40</f>
        <v>12081440</v>
      </c>
      <c r="M424" s="78">
        <v>299457</v>
      </c>
      <c r="N424" s="86">
        <f>+M424*40</f>
        <v>11978280</v>
      </c>
      <c r="O424" s="78">
        <f t="shared" si="108"/>
        <v>36145520</v>
      </c>
      <c r="P424" s="78">
        <f t="shared" si="109"/>
        <v>12048506.666666666</v>
      </c>
      <c r="Q424" s="83">
        <f t="shared" si="110"/>
        <v>-5.333333333954215</v>
      </c>
      <c r="R424" s="78">
        <f t="shared" si="111"/>
        <v>-932.20000000001164</v>
      </c>
      <c r="S424" s="78">
        <f t="shared" si="112"/>
        <v>-823.20000000001164</v>
      </c>
      <c r="T424" s="78">
        <f t="shared" si="113"/>
        <v>1755.7999999999884</v>
      </c>
      <c r="U424" s="78">
        <f t="shared" si="114"/>
        <v>0.3999999999650754</v>
      </c>
      <c r="V424" s="78">
        <f t="shared" si="115"/>
        <v>299457.39999999997</v>
      </c>
    </row>
    <row r="425" spans="1:22" x14ac:dyDescent="0.25">
      <c r="A425" s="135" t="s">
        <v>301</v>
      </c>
      <c r="B425" s="135"/>
      <c r="C425" s="135"/>
      <c r="D425" s="135"/>
      <c r="E425" s="135"/>
      <c r="F425" s="135"/>
      <c r="G425" s="135"/>
      <c r="H425" s="68">
        <f>SUM(H394:H424)</f>
        <v>591690400.56000006</v>
      </c>
      <c r="I425" s="68"/>
      <c r="J425" s="68">
        <f>SUM(J394:J424)</f>
        <v>572464252</v>
      </c>
      <c r="K425" s="68"/>
      <c r="L425" s="68">
        <f>SUM(L394:L424)</f>
        <v>581679927</v>
      </c>
      <c r="M425" s="68"/>
      <c r="N425" s="68">
        <f>SUM(N394:N424)</f>
        <v>620926099</v>
      </c>
      <c r="O425" s="98">
        <f t="shared" si="108"/>
        <v>1775070278</v>
      </c>
      <c r="P425" s="78">
        <f t="shared" si="109"/>
        <v>591690092.66666663</v>
      </c>
      <c r="Q425" s="83">
        <f t="shared" si="110"/>
        <v>-307.89333343505859</v>
      </c>
      <c r="R425" s="78">
        <f t="shared" si="111"/>
        <v>0</v>
      </c>
      <c r="S425" s="78">
        <f t="shared" si="112"/>
        <v>0</v>
      </c>
      <c r="T425" s="78">
        <f t="shared" si="113"/>
        <v>0</v>
      </c>
      <c r="U425" s="78">
        <f t="shared" si="114"/>
        <v>0</v>
      </c>
      <c r="V425" s="78">
        <f t="shared" si="115"/>
        <v>0</v>
      </c>
    </row>
    <row r="426" spans="1:22" ht="18.75" x14ac:dyDescent="0.25">
      <c r="A426" s="34"/>
      <c r="B426" s="140" t="s">
        <v>395</v>
      </c>
      <c r="C426" s="140"/>
      <c r="D426" s="140"/>
      <c r="E426" s="140"/>
      <c r="F426" s="140"/>
      <c r="G426" s="140"/>
      <c r="H426" s="140"/>
      <c r="J426" s="84">
        <f t="shared" ref="J426" si="120">+I426*E426</f>
        <v>0</v>
      </c>
      <c r="L426" s="85">
        <f t="shared" ref="L426" si="121">+K426*E426</f>
        <v>0</v>
      </c>
      <c r="N426" s="86">
        <f t="shared" ref="N426" si="122">+M426*E426</f>
        <v>0</v>
      </c>
      <c r="O426" s="78">
        <f t="shared" si="108"/>
        <v>0</v>
      </c>
      <c r="P426" s="78">
        <f t="shared" si="109"/>
        <v>0</v>
      </c>
      <c r="Q426" s="83">
        <f t="shared" si="110"/>
        <v>0</v>
      </c>
      <c r="R426" s="78">
        <f t="shared" si="111"/>
        <v>0</v>
      </c>
      <c r="S426" s="78">
        <f t="shared" si="112"/>
        <v>0</v>
      </c>
      <c r="T426" s="78">
        <f t="shared" si="113"/>
        <v>0</v>
      </c>
      <c r="U426" s="78">
        <f t="shared" si="114"/>
        <v>0</v>
      </c>
      <c r="V426" s="78">
        <f t="shared" si="115"/>
        <v>0</v>
      </c>
    </row>
    <row r="427" spans="1:22" ht="18.75" x14ac:dyDescent="0.3">
      <c r="A427" s="34"/>
      <c r="B427" s="141" t="s">
        <v>420</v>
      </c>
      <c r="C427" s="141"/>
      <c r="D427" s="141"/>
      <c r="E427" s="141"/>
      <c r="F427" s="141"/>
      <c r="G427" s="141"/>
      <c r="H427" s="38">
        <f>+H19+H25+H35+H82+H153+H203+H239+H298+H338+H392+H425</f>
        <v>2620026072.1900001</v>
      </c>
      <c r="J427" s="38">
        <f>SUM(J425+J392+J338+J298+J239+J203+J153+J82+J35+J25+J19)</f>
        <v>2583713111</v>
      </c>
      <c r="K427" s="38"/>
      <c r="L427" s="38">
        <f>SUM(L425+L392+L338+L298+L239+L203+L153+L82+L35+L25+L19)</f>
        <v>2580869041</v>
      </c>
      <c r="M427" s="38"/>
      <c r="N427" s="38">
        <f>SUM(N425+N392+N338+N298+N239+N203+N153+N82+N35+N25+N19)</f>
        <v>2695493377</v>
      </c>
      <c r="O427" s="78">
        <f t="shared" si="108"/>
        <v>7860075529</v>
      </c>
      <c r="P427" s="78">
        <f>+O427/3</f>
        <v>2620025176.3333335</v>
      </c>
      <c r="Q427" s="83">
        <f t="shared" si="110"/>
        <v>-895.85666656494141</v>
      </c>
      <c r="R427" s="78">
        <f t="shared" si="111"/>
        <v>0</v>
      </c>
      <c r="S427" s="78">
        <f t="shared" si="112"/>
        <v>0</v>
      </c>
      <c r="T427" s="78">
        <f t="shared" si="113"/>
        <v>0</v>
      </c>
      <c r="U427" s="78">
        <f t="shared" si="114"/>
        <v>0</v>
      </c>
      <c r="V427" s="78">
        <f t="shared" si="115"/>
        <v>0</v>
      </c>
    </row>
    <row r="428" spans="1:22" x14ac:dyDescent="0.25">
      <c r="A428"/>
      <c r="B428"/>
      <c r="D428"/>
      <c r="E428"/>
    </row>
    <row r="429" spans="1:22" x14ac:dyDescent="0.25">
      <c r="A429"/>
      <c r="B429"/>
      <c r="D429"/>
      <c r="E429"/>
      <c r="F429"/>
      <c r="H429"/>
    </row>
    <row r="430" spans="1:22" x14ac:dyDescent="0.25">
      <c r="A430"/>
      <c r="B430"/>
      <c r="D430"/>
      <c r="E430"/>
      <c r="F430"/>
      <c r="H430"/>
    </row>
    <row r="431" spans="1:22" x14ac:dyDescent="0.25">
      <c r="A431"/>
      <c r="B431"/>
      <c r="D431"/>
      <c r="E431"/>
      <c r="F431"/>
      <c r="H431"/>
    </row>
    <row r="432" spans="1:22" x14ac:dyDescent="0.25">
      <c r="A432"/>
      <c r="B432"/>
      <c r="D432"/>
      <c r="E432"/>
      <c r="F432"/>
      <c r="H432"/>
    </row>
    <row r="433" spans="1:8" x14ac:dyDescent="0.25">
      <c r="A433"/>
      <c r="B433"/>
      <c r="D433"/>
      <c r="E433"/>
      <c r="F433"/>
      <c r="H433"/>
    </row>
    <row r="434" spans="1:8" x14ac:dyDescent="0.25">
      <c r="A434"/>
      <c r="B434"/>
      <c r="D434"/>
      <c r="E434"/>
      <c r="F434"/>
      <c r="H434"/>
    </row>
    <row r="435" spans="1:8" x14ac:dyDescent="0.25">
      <c r="A435"/>
      <c r="B435"/>
      <c r="D435"/>
      <c r="E435"/>
      <c r="F435"/>
      <c r="H435"/>
    </row>
    <row r="436" spans="1:8" x14ac:dyDescent="0.25">
      <c r="A436"/>
      <c r="B436"/>
      <c r="D436"/>
      <c r="E436"/>
    </row>
    <row r="437" spans="1:8" x14ac:dyDescent="0.25">
      <c r="A437"/>
      <c r="B437"/>
      <c r="D437"/>
      <c r="E437"/>
    </row>
    <row r="438" spans="1:8" x14ac:dyDescent="0.25">
      <c r="A438"/>
      <c r="B438"/>
      <c r="D438"/>
      <c r="E438"/>
    </row>
    <row r="439" spans="1:8" x14ac:dyDescent="0.25">
      <c r="A439"/>
      <c r="B439"/>
      <c r="D439"/>
      <c r="E439"/>
    </row>
    <row r="440" spans="1:8" x14ac:dyDescent="0.25">
      <c r="A440"/>
      <c r="B440"/>
      <c r="D440"/>
      <c r="E440"/>
    </row>
    <row r="441" spans="1:8" x14ac:dyDescent="0.25">
      <c r="A441"/>
      <c r="B441"/>
      <c r="D441"/>
      <c r="E441"/>
    </row>
    <row r="442" spans="1:8" x14ac:dyDescent="0.25">
      <c r="A442"/>
      <c r="B442"/>
      <c r="D442"/>
      <c r="E442"/>
    </row>
    <row r="443" spans="1:8" x14ac:dyDescent="0.25">
      <c r="A443"/>
      <c r="B443"/>
      <c r="D443"/>
      <c r="E443"/>
    </row>
    <row r="444" spans="1:8" x14ac:dyDescent="0.25">
      <c r="A444"/>
      <c r="B444"/>
      <c r="D444"/>
      <c r="E444"/>
    </row>
    <row r="445" spans="1:8" x14ac:dyDescent="0.25">
      <c r="A445"/>
      <c r="B445"/>
      <c r="D445"/>
      <c r="E445"/>
    </row>
    <row r="446" spans="1:8" x14ac:dyDescent="0.25">
      <c r="A446"/>
      <c r="B446"/>
      <c r="D446"/>
      <c r="E446"/>
    </row>
    <row r="447" spans="1:8" x14ac:dyDescent="0.25">
      <c r="A447"/>
      <c r="B447"/>
      <c r="D447"/>
      <c r="E447"/>
    </row>
    <row r="448" spans="1:8" x14ac:dyDescent="0.25">
      <c r="A448"/>
      <c r="B448"/>
      <c r="D448"/>
      <c r="E448"/>
    </row>
    <row r="449" spans="1:5" x14ac:dyDescent="0.25">
      <c r="A449"/>
      <c r="B449"/>
      <c r="D449"/>
      <c r="E449"/>
    </row>
    <row r="450" spans="1:5" x14ac:dyDescent="0.25">
      <c r="A450"/>
      <c r="B450"/>
      <c r="D450"/>
      <c r="E450"/>
    </row>
    <row r="451" spans="1:5" x14ac:dyDescent="0.25">
      <c r="A451"/>
      <c r="B451"/>
      <c r="D451"/>
      <c r="E451"/>
    </row>
    <row r="452" spans="1:5" x14ac:dyDescent="0.25">
      <c r="A452"/>
      <c r="B452"/>
      <c r="D452"/>
      <c r="E452"/>
    </row>
    <row r="453" spans="1:5" x14ac:dyDescent="0.25">
      <c r="A453"/>
      <c r="B453"/>
      <c r="D453"/>
      <c r="E453"/>
    </row>
    <row r="454" spans="1:5" x14ac:dyDescent="0.25">
      <c r="A454"/>
      <c r="B454"/>
      <c r="D454"/>
      <c r="E454"/>
    </row>
    <row r="455" spans="1:5" x14ac:dyDescent="0.25">
      <c r="A455"/>
      <c r="B455"/>
      <c r="D455"/>
      <c r="E455"/>
    </row>
    <row r="456" spans="1:5" x14ac:dyDescent="0.25">
      <c r="A456"/>
      <c r="B456"/>
      <c r="D456"/>
      <c r="E456"/>
    </row>
    <row r="457" spans="1:5" x14ac:dyDescent="0.25">
      <c r="A457"/>
      <c r="B457"/>
      <c r="D457"/>
      <c r="E457"/>
    </row>
    <row r="458" spans="1:5" x14ac:dyDescent="0.25">
      <c r="A458"/>
      <c r="B458"/>
      <c r="D458"/>
      <c r="E458"/>
    </row>
    <row r="459" spans="1:5" x14ac:dyDescent="0.25">
      <c r="A459"/>
      <c r="B459"/>
      <c r="D459"/>
      <c r="E459"/>
    </row>
    <row r="460" spans="1:5" x14ac:dyDescent="0.25">
      <c r="A460"/>
      <c r="B460"/>
      <c r="D460"/>
      <c r="E460"/>
    </row>
    <row r="461" spans="1:5" x14ac:dyDescent="0.25">
      <c r="A461"/>
      <c r="B461"/>
      <c r="D461"/>
      <c r="E461"/>
    </row>
    <row r="462" spans="1:5" x14ac:dyDescent="0.25">
      <c r="A462"/>
      <c r="B462"/>
      <c r="D462"/>
      <c r="E462"/>
    </row>
    <row r="463" spans="1:5" x14ac:dyDescent="0.25">
      <c r="A463"/>
      <c r="B463"/>
      <c r="D463"/>
      <c r="E463"/>
    </row>
    <row r="464" spans="1:5" x14ac:dyDescent="0.25">
      <c r="A464"/>
      <c r="B464"/>
      <c r="D464"/>
      <c r="E464"/>
    </row>
    <row r="465" spans="1:5" x14ac:dyDescent="0.25">
      <c r="A465"/>
      <c r="B465"/>
      <c r="D465"/>
      <c r="E465"/>
    </row>
    <row r="466" spans="1:5" x14ac:dyDescent="0.25">
      <c r="A466"/>
      <c r="B466"/>
      <c r="D466"/>
      <c r="E466"/>
    </row>
    <row r="467" spans="1:5" x14ac:dyDescent="0.25">
      <c r="A467"/>
      <c r="B467"/>
      <c r="D467"/>
      <c r="E467"/>
    </row>
    <row r="468" spans="1:5" x14ac:dyDescent="0.25">
      <c r="A468"/>
      <c r="B468"/>
      <c r="D468"/>
      <c r="E468"/>
    </row>
    <row r="469" spans="1:5" x14ac:dyDescent="0.25">
      <c r="A469"/>
      <c r="B469"/>
      <c r="D469"/>
      <c r="E469"/>
    </row>
    <row r="470" spans="1:5" x14ac:dyDescent="0.25">
      <c r="A470"/>
      <c r="B470"/>
      <c r="D470"/>
      <c r="E470"/>
    </row>
    <row r="471" spans="1:5" x14ac:dyDescent="0.25">
      <c r="A471"/>
      <c r="B471"/>
      <c r="D471"/>
      <c r="E471"/>
    </row>
    <row r="472" spans="1:5" x14ac:dyDescent="0.25">
      <c r="A472"/>
      <c r="B472"/>
      <c r="D472"/>
      <c r="E472"/>
    </row>
    <row r="473" spans="1:5" x14ac:dyDescent="0.25">
      <c r="A473"/>
      <c r="B473"/>
      <c r="D473"/>
      <c r="E473"/>
    </row>
    <row r="474" spans="1:5" x14ac:dyDescent="0.25">
      <c r="A474"/>
      <c r="B474"/>
      <c r="D474"/>
      <c r="E474"/>
    </row>
    <row r="475" spans="1:5" x14ac:dyDescent="0.25">
      <c r="A475"/>
      <c r="B475"/>
      <c r="D475"/>
      <c r="E475"/>
    </row>
    <row r="476" spans="1:5" x14ac:dyDescent="0.25">
      <c r="A476"/>
      <c r="B476"/>
      <c r="D476"/>
      <c r="E476"/>
    </row>
    <row r="477" spans="1:5" x14ac:dyDescent="0.25">
      <c r="A477"/>
      <c r="B477"/>
      <c r="D477"/>
      <c r="E477"/>
    </row>
    <row r="478" spans="1:5" x14ac:dyDescent="0.25">
      <c r="A478"/>
      <c r="B478"/>
      <c r="D478"/>
      <c r="E478"/>
    </row>
    <row r="479" spans="1:5" x14ac:dyDescent="0.25">
      <c r="A479"/>
      <c r="B479"/>
      <c r="D479"/>
      <c r="E479"/>
    </row>
    <row r="480" spans="1:5" x14ac:dyDescent="0.25">
      <c r="A480"/>
      <c r="B480"/>
      <c r="D480"/>
      <c r="E480"/>
    </row>
    <row r="481" spans="1:5" x14ac:dyDescent="0.25">
      <c r="A481"/>
      <c r="B481"/>
      <c r="D481"/>
      <c r="E481"/>
    </row>
    <row r="482" spans="1:5" x14ac:dyDescent="0.25">
      <c r="A482"/>
      <c r="B482"/>
      <c r="D482"/>
      <c r="E482"/>
    </row>
    <row r="483" spans="1:5" x14ac:dyDescent="0.25">
      <c r="A483"/>
      <c r="B483"/>
      <c r="D483"/>
      <c r="E483"/>
    </row>
    <row r="484" spans="1:5" x14ac:dyDescent="0.25">
      <c r="A484"/>
      <c r="B484"/>
      <c r="D484"/>
      <c r="E484"/>
    </row>
    <row r="485" spans="1:5" x14ac:dyDescent="0.25">
      <c r="A485"/>
      <c r="B485"/>
      <c r="D485"/>
      <c r="E485"/>
    </row>
    <row r="486" spans="1:5" x14ac:dyDescent="0.25">
      <c r="A486"/>
      <c r="B486"/>
      <c r="D486"/>
      <c r="E486"/>
    </row>
    <row r="487" spans="1:5" x14ac:dyDescent="0.25">
      <c r="A487"/>
      <c r="B487"/>
      <c r="D487"/>
      <c r="E487"/>
    </row>
    <row r="488" spans="1:5" x14ac:dyDescent="0.25">
      <c r="A488"/>
      <c r="B488"/>
      <c r="D488"/>
      <c r="E488"/>
    </row>
    <row r="489" spans="1:5" x14ac:dyDescent="0.25">
      <c r="A489"/>
      <c r="B489"/>
      <c r="D489"/>
      <c r="E489"/>
    </row>
    <row r="490" spans="1:5" x14ac:dyDescent="0.25">
      <c r="A490"/>
      <c r="B490"/>
      <c r="D490"/>
      <c r="E490"/>
    </row>
    <row r="491" spans="1:5" x14ac:dyDescent="0.25">
      <c r="A491"/>
      <c r="B491"/>
      <c r="D491"/>
      <c r="E491"/>
    </row>
    <row r="492" spans="1:5" x14ac:dyDescent="0.25">
      <c r="A492"/>
      <c r="B492"/>
      <c r="D492"/>
      <c r="E492"/>
    </row>
    <row r="493" spans="1:5" x14ac:dyDescent="0.25">
      <c r="A493"/>
      <c r="B493"/>
      <c r="D493"/>
      <c r="E493"/>
    </row>
    <row r="494" spans="1:5" x14ac:dyDescent="0.25">
      <c r="A494"/>
      <c r="B494"/>
      <c r="D494"/>
      <c r="E494"/>
    </row>
    <row r="495" spans="1:5" x14ac:dyDescent="0.25">
      <c r="A495"/>
      <c r="B495"/>
      <c r="D495"/>
      <c r="E495"/>
    </row>
    <row r="496" spans="1:5" x14ac:dyDescent="0.25">
      <c r="A496"/>
      <c r="B496"/>
      <c r="D496"/>
      <c r="E496"/>
    </row>
    <row r="497" spans="1:5" x14ac:dyDescent="0.25">
      <c r="A497"/>
      <c r="B497"/>
      <c r="D497"/>
      <c r="E497"/>
    </row>
    <row r="498" spans="1:5" x14ac:dyDescent="0.25">
      <c r="A498"/>
      <c r="B498"/>
      <c r="D498"/>
      <c r="E498"/>
    </row>
    <row r="499" spans="1:5" x14ac:dyDescent="0.25">
      <c r="A499"/>
      <c r="B499"/>
      <c r="D499"/>
      <c r="E499"/>
    </row>
    <row r="500" spans="1:5" x14ac:dyDescent="0.25">
      <c r="A500"/>
      <c r="B500"/>
      <c r="D500"/>
      <c r="E500"/>
    </row>
    <row r="501" spans="1:5" x14ac:dyDescent="0.25">
      <c r="A501"/>
      <c r="B501"/>
      <c r="D501"/>
      <c r="E501"/>
    </row>
    <row r="502" spans="1:5" x14ac:dyDescent="0.25">
      <c r="A502"/>
      <c r="B502"/>
      <c r="D502"/>
      <c r="E502"/>
    </row>
    <row r="503" spans="1:5" x14ac:dyDescent="0.25">
      <c r="A503"/>
      <c r="B503"/>
      <c r="D503"/>
      <c r="E503"/>
    </row>
    <row r="504" spans="1:5" x14ac:dyDescent="0.25">
      <c r="A504"/>
      <c r="B504"/>
      <c r="D504"/>
      <c r="E504"/>
    </row>
    <row r="505" spans="1:5" x14ac:dyDescent="0.25">
      <c r="A505"/>
      <c r="B505"/>
      <c r="D505"/>
      <c r="E505"/>
    </row>
    <row r="506" spans="1:5" x14ac:dyDescent="0.25">
      <c r="A506"/>
      <c r="B506"/>
      <c r="D506"/>
      <c r="E506"/>
    </row>
    <row r="507" spans="1:5" x14ac:dyDescent="0.25">
      <c r="A507"/>
      <c r="B507"/>
      <c r="D507"/>
      <c r="E507"/>
    </row>
    <row r="508" spans="1:5" x14ac:dyDescent="0.25">
      <c r="A508"/>
      <c r="B508"/>
      <c r="D508"/>
      <c r="E508"/>
    </row>
    <row r="509" spans="1:5" x14ac:dyDescent="0.25">
      <c r="A509"/>
      <c r="B509"/>
      <c r="D509"/>
      <c r="E509"/>
    </row>
    <row r="510" spans="1:5" x14ac:dyDescent="0.25">
      <c r="A510"/>
      <c r="B510"/>
      <c r="D510"/>
      <c r="E510"/>
    </row>
    <row r="511" spans="1:5" x14ac:dyDescent="0.25">
      <c r="A511"/>
      <c r="B511"/>
      <c r="D511"/>
      <c r="E511"/>
    </row>
    <row r="512" spans="1:5" x14ac:dyDescent="0.25">
      <c r="A512"/>
      <c r="B512"/>
      <c r="D512"/>
      <c r="E512"/>
    </row>
    <row r="513" spans="1:5" x14ac:dyDescent="0.25">
      <c r="A513"/>
      <c r="B513"/>
      <c r="D513"/>
      <c r="E513"/>
    </row>
    <row r="514" spans="1:5" x14ac:dyDescent="0.25">
      <c r="A514"/>
      <c r="B514"/>
      <c r="D514"/>
      <c r="E514"/>
    </row>
    <row r="515" spans="1:5" x14ac:dyDescent="0.25">
      <c r="A515"/>
      <c r="B515"/>
      <c r="D515"/>
      <c r="E515"/>
    </row>
    <row r="516" spans="1:5" x14ac:dyDescent="0.25">
      <c r="A516"/>
      <c r="B516"/>
      <c r="D516"/>
      <c r="E516"/>
    </row>
    <row r="517" spans="1:5" x14ac:dyDescent="0.25">
      <c r="A517"/>
      <c r="B517"/>
      <c r="D517"/>
      <c r="E517"/>
    </row>
    <row r="518" spans="1:5" x14ac:dyDescent="0.25">
      <c r="A518"/>
      <c r="B518"/>
      <c r="D518"/>
      <c r="E518"/>
    </row>
    <row r="519" spans="1:5" x14ac:dyDescent="0.25">
      <c r="A519"/>
      <c r="B519"/>
      <c r="D519"/>
      <c r="E519"/>
    </row>
    <row r="520" spans="1:5" x14ac:dyDescent="0.25">
      <c r="A520"/>
      <c r="B520"/>
      <c r="D520"/>
      <c r="E520"/>
    </row>
    <row r="521" spans="1:5" x14ac:dyDescent="0.25">
      <c r="A521"/>
      <c r="B521"/>
      <c r="D521"/>
      <c r="E521"/>
    </row>
    <row r="522" spans="1:5" x14ac:dyDescent="0.25">
      <c r="A522"/>
      <c r="B522"/>
      <c r="D522"/>
      <c r="E522"/>
    </row>
    <row r="523" spans="1:5" x14ac:dyDescent="0.25">
      <c r="A523"/>
      <c r="B523"/>
      <c r="D523"/>
      <c r="E523"/>
    </row>
    <row r="524" spans="1:5" x14ac:dyDescent="0.25">
      <c r="A524"/>
      <c r="B524"/>
      <c r="D524"/>
      <c r="E524"/>
    </row>
    <row r="525" spans="1:5" x14ac:dyDescent="0.25">
      <c r="A525"/>
      <c r="B525"/>
      <c r="D525"/>
      <c r="E525"/>
    </row>
    <row r="526" spans="1:5" x14ac:dyDescent="0.25">
      <c r="A526"/>
      <c r="B526"/>
      <c r="D526"/>
      <c r="E526"/>
    </row>
    <row r="527" spans="1:5" x14ac:dyDescent="0.25">
      <c r="A527"/>
      <c r="B527"/>
      <c r="D527"/>
      <c r="E527"/>
    </row>
    <row r="528" spans="1:5" x14ac:dyDescent="0.25">
      <c r="A528"/>
      <c r="B528"/>
      <c r="D528"/>
      <c r="E528"/>
    </row>
    <row r="529" spans="1:5" x14ac:dyDescent="0.25">
      <c r="A529"/>
      <c r="B529"/>
      <c r="D529"/>
      <c r="E529"/>
    </row>
    <row r="530" spans="1:5" x14ac:dyDescent="0.25">
      <c r="A530"/>
      <c r="B530"/>
      <c r="D530"/>
      <c r="E530"/>
    </row>
    <row r="531" spans="1:5" x14ac:dyDescent="0.25">
      <c r="A531"/>
      <c r="B531"/>
      <c r="D531"/>
      <c r="E531"/>
    </row>
    <row r="532" spans="1:5" x14ac:dyDescent="0.25">
      <c r="A532"/>
      <c r="B532"/>
      <c r="D532"/>
      <c r="E532"/>
    </row>
    <row r="533" spans="1:5" x14ac:dyDescent="0.25">
      <c r="A533"/>
      <c r="B533"/>
      <c r="D533"/>
      <c r="E533"/>
    </row>
    <row r="534" spans="1:5" x14ac:dyDescent="0.25">
      <c r="A534"/>
      <c r="B534"/>
      <c r="D534"/>
      <c r="E534"/>
    </row>
    <row r="535" spans="1:5" x14ac:dyDescent="0.25">
      <c r="A535"/>
      <c r="B535"/>
      <c r="D535"/>
      <c r="E535"/>
    </row>
    <row r="536" spans="1:5" x14ac:dyDescent="0.25">
      <c r="A536"/>
      <c r="B536"/>
      <c r="D536"/>
      <c r="E536"/>
    </row>
    <row r="537" spans="1:5" x14ac:dyDescent="0.25">
      <c r="A537"/>
      <c r="B537"/>
      <c r="D537"/>
      <c r="E537"/>
    </row>
    <row r="538" spans="1:5" x14ac:dyDescent="0.25">
      <c r="A538"/>
      <c r="B538"/>
      <c r="D538"/>
      <c r="E538"/>
    </row>
    <row r="539" spans="1:5" x14ac:dyDescent="0.25">
      <c r="A539"/>
      <c r="B539"/>
      <c r="D539"/>
      <c r="E539"/>
    </row>
    <row r="540" spans="1:5" x14ac:dyDescent="0.25">
      <c r="A540"/>
      <c r="B540"/>
      <c r="D540"/>
      <c r="E540"/>
    </row>
    <row r="541" spans="1:5" x14ac:dyDescent="0.25">
      <c r="A541"/>
      <c r="B541"/>
      <c r="D541"/>
      <c r="E541"/>
    </row>
    <row r="542" spans="1:5" x14ac:dyDescent="0.25">
      <c r="A542"/>
      <c r="B542"/>
      <c r="D542"/>
      <c r="E542"/>
    </row>
    <row r="543" spans="1:5" x14ac:dyDescent="0.25">
      <c r="A543"/>
      <c r="B543"/>
      <c r="D543"/>
      <c r="E543"/>
    </row>
    <row r="544" spans="1:5" x14ac:dyDescent="0.25">
      <c r="A544"/>
      <c r="B544"/>
      <c r="D544"/>
      <c r="E544"/>
    </row>
    <row r="545" spans="1:5" x14ac:dyDescent="0.25">
      <c r="A545"/>
      <c r="B545"/>
      <c r="D545"/>
      <c r="E545"/>
    </row>
    <row r="546" spans="1:5" x14ac:dyDescent="0.25">
      <c r="A546"/>
      <c r="B546"/>
      <c r="D546"/>
      <c r="E546"/>
    </row>
    <row r="547" spans="1:5" x14ac:dyDescent="0.25">
      <c r="A547"/>
      <c r="B547"/>
      <c r="D547"/>
      <c r="E547"/>
    </row>
    <row r="548" spans="1:5" x14ac:dyDescent="0.25">
      <c r="A548"/>
      <c r="B548"/>
      <c r="D548"/>
      <c r="E548"/>
    </row>
    <row r="549" spans="1:5" x14ac:dyDescent="0.25">
      <c r="A549"/>
      <c r="B549"/>
      <c r="D549"/>
      <c r="E549"/>
    </row>
    <row r="550" spans="1:5" x14ac:dyDescent="0.25">
      <c r="A550"/>
      <c r="B550"/>
      <c r="D550"/>
      <c r="E550"/>
    </row>
    <row r="551" spans="1:5" x14ac:dyDescent="0.25">
      <c r="A551"/>
      <c r="B551"/>
      <c r="D551"/>
      <c r="E551"/>
    </row>
    <row r="552" spans="1:5" x14ac:dyDescent="0.25">
      <c r="A552"/>
      <c r="B552"/>
      <c r="D552"/>
      <c r="E552"/>
    </row>
    <row r="553" spans="1:5" x14ac:dyDescent="0.25">
      <c r="A553"/>
      <c r="B553"/>
      <c r="D553"/>
      <c r="E553"/>
    </row>
    <row r="554" spans="1:5" x14ac:dyDescent="0.25">
      <c r="A554"/>
      <c r="B554"/>
      <c r="D554"/>
      <c r="E554"/>
    </row>
    <row r="555" spans="1:5" x14ac:dyDescent="0.25">
      <c r="A555"/>
      <c r="B555"/>
      <c r="D555"/>
      <c r="E555"/>
    </row>
    <row r="556" spans="1:5" x14ac:dyDescent="0.25">
      <c r="A556"/>
      <c r="B556"/>
      <c r="D556"/>
      <c r="E556"/>
    </row>
    <row r="557" spans="1:5" x14ac:dyDescent="0.25">
      <c r="A557"/>
      <c r="B557"/>
      <c r="D557"/>
      <c r="E557"/>
    </row>
    <row r="558" spans="1:5" x14ac:dyDescent="0.25">
      <c r="A558"/>
      <c r="B558"/>
      <c r="D558"/>
      <c r="E558"/>
    </row>
    <row r="559" spans="1:5" x14ac:dyDescent="0.25">
      <c r="A559"/>
      <c r="B559"/>
      <c r="D559"/>
      <c r="E559"/>
    </row>
    <row r="560" spans="1:5" x14ac:dyDescent="0.25">
      <c r="A560"/>
      <c r="B560"/>
      <c r="D560"/>
      <c r="E560"/>
    </row>
    <row r="561" spans="1:5" x14ac:dyDescent="0.25">
      <c r="A561"/>
      <c r="B561"/>
      <c r="D561"/>
      <c r="E561"/>
    </row>
    <row r="562" spans="1:5" x14ac:dyDescent="0.25">
      <c r="A562"/>
      <c r="B562"/>
      <c r="D562"/>
      <c r="E562"/>
    </row>
    <row r="563" spans="1:5" x14ac:dyDescent="0.25">
      <c r="A563"/>
      <c r="B563"/>
      <c r="D563"/>
      <c r="E563"/>
    </row>
    <row r="564" spans="1:5" x14ac:dyDescent="0.25">
      <c r="A564"/>
      <c r="B564"/>
      <c r="D564"/>
      <c r="E564"/>
    </row>
    <row r="565" spans="1:5" x14ac:dyDescent="0.25">
      <c r="A565"/>
      <c r="B565"/>
      <c r="D565"/>
      <c r="E565"/>
    </row>
    <row r="566" spans="1:5" x14ac:dyDescent="0.25">
      <c r="A566"/>
      <c r="B566"/>
      <c r="D566"/>
      <c r="E566"/>
    </row>
    <row r="567" spans="1:5" x14ac:dyDescent="0.25">
      <c r="A567"/>
      <c r="B567"/>
      <c r="D567"/>
      <c r="E567"/>
    </row>
    <row r="568" spans="1:5" x14ac:dyDescent="0.25">
      <c r="A568"/>
      <c r="B568"/>
      <c r="D568"/>
      <c r="E568"/>
    </row>
    <row r="569" spans="1:5" x14ac:dyDescent="0.25">
      <c r="A569"/>
      <c r="B569"/>
      <c r="D569"/>
      <c r="E569"/>
    </row>
    <row r="570" spans="1:5" x14ac:dyDescent="0.25">
      <c r="A570"/>
      <c r="B570"/>
      <c r="D570"/>
      <c r="E570"/>
    </row>
    <row r="571" spans="1:5" x14ac:dyDescent="0.25">
      <c r="A571"/>
      <c r="B571"/>
      <c r="D571"/>
      <c r="E571"/>
    </row>
    <row r="572" spans="1:5" x14ac:dyDescent="0.25">
      <c r="A572"/>
      <c r="B572"/>
      <c r="D572"/>
      <c r="E572"/>
    </row>
    <row r="573" spans="1:5" x14ac:dyDescent="0.25">
      <c r="A573"/>
      <c r="B573"/>
      <c r="D573"/>
      <c r="E573"/>
    </row>
    <row r="574" spans="1:5" x14ac:dyDescent="0.25">
      <c r="A574"/>
      <c r="B574"/>
      <c r="D574"/>
      <c r="E574"/>
    </row>
    <row r="575" spans="1:5" x14ac:dyDescent="0.25">
      <c r="A575"/>
      <c r="B575"/>
      <c r="D575"/>
      <c r="E575"/>
    </row>
    <row r="576" spans="1:5" x14ac:dyDescent="0.25">
      <c r="A576"/>
      <c r="B576"/>
      <c r="D576"/>
      <c r="E576"/>
    </row>
    <row r="577" spans="1:5" x14ac:dyDescent="0.25">
      <c r="A577"/>
      <c r="B577"/>
      <c r="D577"/>
      <c r="E577"/>
    </row>
    <row r="578" spans="1:5" x14ac:dyDescent="0.25">
      <c r="A578"/>
      <c r="B578"/>
      <c r="D578"/>
      <c r="E578"/>
    </row>
    <row r="579" spans="1:5" x14ac:dyDescent="0.25">
      <c r="A579"/>
      <c r="B579"/>
      <c r="D579"/>
      <c r="E579"/>
    </row>
    <row r="580" spans="1:5" x14ac:dyDescent="0.25">
      <c r="A580"/>
      <c r="B580"/>
      <c r="D580"/>
      <c r="E580"/>
    </row>
    <row r="581" spans="1:5" x14ac:dyDescent="0.25">
      <c r="A581"/>
      <c r="B581"/>
      <c r="D581"/>
      <c r="E581"/>
    </row>
    <row r="582" spans="1:5" x14ac:dyDescent="0.25">
      <c r="A582"/>
      <c r="B582"/>
      <c r="D582"/>
      <c r="E582"/>
    </row>
    <row r="583" spans="1:5" x14ac:dyDescent="0.25">
      <c r="A583"/>
      <c r="B583"/>
      <c r="D583"/>
      <c r="E583"/>
    </row>
    <row r="584" spans="1:5" x14ac:dyDescent="0.25">
      <c r="A584"/>
      <c r="B584"/>
      <c r="D584"/>
      <c r="E584"/>
    </row>
    <row r="585" spans="1:5" x14ac:dyDescent="0.25">
      <c r="A585"/>
      <c r="B585"/>
      <c r="D585"/>
      <c r="E585"/>
    </row>
    <row r="586" spans="1:5" x14ac:dyDescent="0.25">
      <c r="A586"/>
      <c r="B586"/>
      <c r="D586"/>
      <c r="E586"/>
    </row>
    <row r="587" spans="1:5" x14ac:dyDescent="0.25">
      <c r="A587"/>
      <c r="B587"/>
      <c r="D587"/>
      <c r="E587"/>
    </row>
    <row r="588" spans="1:5" x14ac:dyDescent="0.25">
      <c r="A588"/>
      <c r="B588"/>
      <c r="D588"/>
      <c r="E588"/>
    </row>
    <row r="589" spans="1:5" x14ac:dyDescent="0.25">
      <c r="A589"/>
      <c r="B589"/>
      <c r="D589"/>
      <c r="E589"/>
    </row>
    <row r="590" spans="1:5" x14ac:dyDescent="0.25">
      <c r="A590"/>
      <c r="B590"/>
      <c r="D590"/>
      <c r="E590"/>
    </row>
    <row r="591" spans="1:5" x14ac:dyDescent="0.25">
      <c r="A591"/>
      <c r="B591"/>
      <c r="D591"/>
      <c r="E591"/>
    </row>
    <row r="592" spans="1:5" x14ac:dyDescent="0.25">
      <c r="A592"/>
      <c r="B592"/>
      <c r="D592"/>
      <c r="E592"/>
    </row>
    <row r="593" spans="1:5" x14ac:dyDescent="0.25">
      <c r="A593"/>
      <c r="B593"/>
      <c r="D593"/>
      <c r="E593"/>
    </row>
    <row r="594" spans="1:5" x14ac:dyDescent="0.25">
      <c r="A594"/>
      <c r="B594"/>
      <c r="D594"/>
      <c r="E594"/>
    </row>
    <row r="595" spans="1:5" x14ac:dyDescent="0.25">
      <c r="A595"/>
      <c r="B595"/>
      <c r="D595"/>
      <c r="E595"/>
    </row>
    <row r="596" spans="1:5" x14ac:dyDescent="0.25">
      <c r="A596"/>
      <c r="B596"/>
      <c r="D596"/>
      <c r="E596"/>
    </row>
    <row r="597" spans="1:5" x14ac:dyDescent="0.25">
      <c r="A597"/>
      <c r="B597"/>
      <c r="D597"/>
      <c r="E597"/>
    </row>
    <row r="598" spans="1:5" x14ac:dyDescent="0.25">
      <c r="A598"/>
      <c r="B598"/>
      <c r="D598"/>
      <c r="E598"/>
    </row>
    <row r="599" spans="1:5" x14ac:dyDescent="0.25">
      <c r="A599"/>
      <c r="B599"/>
      <c r="D599"/>
      <c r="E599"/>
    </row>
    <row r="600" spans="1:5" x14ac:dyDescent="0.25">
      <c r="A600"/>
      <c r="B600"/>
      <c r="D600"/>
      <c r="E600"/>
    </row>
    <row r="601" spans="1:5" x14ac:dyDescent="0.25">
      <c r="A601"/>
      <c r="B601"/>
      <c r="D601"/>
      <c r="E601"/>
    </row>
    <row r="602" spans="1:5" x14ac:dyDescent="0.25">
      <c r="A602"/>
      <c r="B602"/>
      <c r="D602"/>
      <c r="E602"/>
    </row>
    <row r="603" spans="1:5" x14ac:dyDescent="0.25">
      <c r="A603"/>
      <c r="B603"/>
      <c r="D603"/>
      <c r="E603"/>
    </row>
    <row r="604" spans="1:5" x14ac:dyDescent="0.25">
      <c r="A604"/>
      <c r="B604"/>
      <c r="D604"/>
      <c r="E604"/>
    </row>
    <row r="605" spans="1:5" x14ac:dyDescent="0.25">
      <c r="A605"/>
      <c r="B605"/>
      <c r="D605"/>
      <c r="E605"/>
    </row>
    <row r="606" spans="1:5" x14ac:dyDescent="0.25">
      <c r="A606"/>
      <c r="B606"/>
      <c r="D606"/>
      <c r="E606"/>
    </row>
    <row r="607" spans="1:5" x14ac:dyDescent="0.25">
      <c r="A607"/>
      <c r="B607"/>
      <c r="D607"/>
      <c r="E607"/>
    </row>
    <row r="608" spans="1:5" x14ac:dyDescent="0.25">
      <c r="A608"/>
      <c r="B608"/>
      <c r="D608"/>
      <c r="E608"/>
    </row>
    <row r="609" spans="1:5" x14ac:dyDescent="0.25">
      <c r="A609"/>
      <c r="B609"/>
      <c r="D609"/>
      <c r="E609"/>
    </row>
    <row r="610" spans="1:5" x14ac:dyDescent="0.25">
      <c r="A610"/>
      <c r="B610"/>
      <c r="D610"/>
      <c r="E610"/>
    </row>
    <row r="611" spans="1:5" x14ac:dyDescent="0.25">
      <c r="A611"/>
      <c r="B611"/>
      <c r="D611"/>
      <c r="E611"/>
    </row>
    <row r="612" spans="1:5" x14ac:dyDescent="0.25">
      <c r="A612"/>
      <c r="B612"/>
      <c r="D612"/>
      <c r="E612"/>
    </row>
    <row r="613" spans="1:5" x14ac:dyDescent="0.25">
      <c r="A613"/>
      <c r="B613"/>
      <c r="D613"/>
      <c r="E613"/>
    </row>
    <row r="614" spans="1:5" x14ac:dyDescent="0.25">
      <c r="A614"/>
      <c r="B614"/>
      <c r="D614"/>
      <c r="E614"/>
    </row>
    <row r="615" spans="1:5" x14ac:dyDescent="0.25">
      <c r="A615"/>
      <c r="B615"/>
      <c r="D615"/>
      <c r="E615"/>
    </row>
    <row r="616" spans="1:5" x14ac:dyDescent="0.25">
      <c r="A616"/>
      <c r="B616"/>
      <c r="D616"/>
      <c r="E616"/>
    </row>
    <row r="617" spans="1:5" x14ac:dyDescent="0.25">
      <c r="A617"/>
      <c r="B617"/>
      <c r="D617"/>
      <c r="E617"/>
    </row>
    <row r="618" spans="1:5" x14ac:dyDescent="0.25">
      <c r="A618"/>
      <c r="B618"/>
      <c r="D618"/>
      <c r="E618"/>
    </row>
    <row r="619" spans="1:5" x14ac:dyDescent="0.25">
      <c r="A619"/>
      <c r="B619"/>
      <c r="D619"/>
      <c r="E619"/>
    </row>
    <row r="620" spans="1:5" x14ac:dyDescent="0.25">
      <c r="A620"/>
      <c r="B620"/>
      <c r="D620"/>
      <c r="E620"/>
    </row>
    <row r="621" spans="1:5" x14ac:dyDescent="0.25">
      <c r="A621"/>
      <c r="B621"/>
      <c r="D621"/>
      <c r="E621"/>
    </row>
    <row r="622" spans="1:5" x14ac:dyDescent="0.25">
      <c r="A622"/>
      <c r="B622"/>
      <c r="D622"/>
      <c r="E622"/>
    </row>
    <row r="623" spans="1:5" x14ac:dyDescent="0.25">
      <c r="A623"/>
      <c r="B623"/>
      <c r="D623"/>
      <c r="E623"/>
    </row>
    <row r="624" spans="1:5" x14ac:dyDescent="0.25">
      <c r="A624"/>
      <c r="B624"/>
      <c r="D624"/>
      <c r="E624"/>
    </row>
    <row r="625" spans="1:5" x14ac:dyDescent="0.25">
      <c r="A625"/>
      <c r="B625"/>
      <c r="D625"/>
      <c r="E625"/>
    </row>
    <row r="626" spans="1:5" x14ac:dyDescent="0.25">
      <c r="A626"/>
      <c r="B626"/>
      <c r="D626"/>
      <c r="E626"/>
    </row>
    <row r="627" spans="1:5" x14ac:dyDescent="0.25">
      <c r="A627"/>
      <c r="B627"/>
      <c r="D627"/>
      <c r="E627"/>
    </row>
    <row r="628" spans="1:5" x14ac:dyDescent="0.25">
      <c r="A628"/>
      <c r="B628"/>
      <c r="D628"/>
      <c r="E628"/>
    </row>
    <row r="629" spans="1:5" x14ac:dyDescent="0.25">
      <c r="A629"/>
      <c r="B629"/>
      <c r="D629"/>
      <c r="E629"/>
    </row>
    <row r="630" spans="1:5" x14ac:dyDescent="0.25">
      <c r="A630"/>
      <c r="B630"/>
      <c r="D630"/>
      <c r="E630"/>
    </row>
    <row r="631" spans="1:5" x14ac:dyDescent="0.25">
      <c r="A631"/>
      <c r="B631"/>
      <c r="D631"/>
      <c r="E631"/>
    </row>
    <row r="632" spans="1:5" x14ac:dyDescent="0.25">
      <c r="A632"/>
      <c r="B632"/>
      <c r="D632"/>
      <c r="E632"/>
    </row>
    <row r="633" spans="1:5" x14ac:dyDescent="0.25">
      <c r="A633"/>
      <c r="B633"/>
      <c r="D633"/>
      <c r="E633"/>
    </row>
    <row r="634" spans="1:5" x14ac:dyDescent="0.25">
      <c r="A634"/>
      <c r="B634"/>
      <c r="D634"/>
      <c r="E634"/>
    </row>
    <row r="635" spans="1:5" x14ac:dyDescent="0.25">
      <c r="A635"/>
      <c r="B635"/>
      <c r="D635"/>
      <c r="E635"/>
    </row>
    <row r="636" spans="1:5" x14ac:dyDescent="0.25">
      <c r="A636"/>
      <c r="B636"/>
      <c r="D636"/>
      <c r="E636"/>
    </row>
    <row r="637" spans="1:5" x14ac:dyDescent="0.25">
      <c r="A637"/>
      <c r="B637"/>
      <c r="D637"/>
      <c r="E637"/>
    </row>
    <row r="638" spans="1:5" x14ac:dyDescent="0.25">
      <c r="A638"/>
      <c r="B638"/>
      <c r="D638"/>
      <c r="E638"/>
    </row>
    <row r="639" spans="1:5" x14ac:dyDescent="0.25">
      <c r="A639"/>
      <c r="B639"/>
      <c r="D639"/>
      <c r="E639"/>
    </row>
    <row r="640" spans="1:5" x14ac:dyDescent="0.25">
      <c r="A640"/>
      <c r="B640"/>
      <c r="D640"/>
      <c r="E640"/>
    </row>
    <row r="641" spans="1:5" x14ac:dyDescent="0.25">
      <c r="A641"/>
      <c r="B641"/>
      <c r="D641"/>
      <c r="E641"/>
    </row>
    <row r="642" spans="1:5" x14ac:dyDescent="0.25">
      <c r="A642"/>
      <c r="B642"/>
      <c r="D642"/>
      <c r="E642"/>
    </row>
    <row r="643" spans="1:5" x14ac:dyDescent="0.25">
      <c r="A643"/>
      <c r="B643"/>
      <c r="D643"/>
      <c r="E643"/>
    </row>
    <row r="644" spans="1:5" x14ac:dyDescent="0.25">
      <c r="A644"/>
      <c r="B644"/>
      <c r="D644"/>
      <c r="E644"/>
    </row>
    <row r="645" spans="1:5" x14ac:dyDescent="0.25">
      <c r="A645"/>
      <c r="B645"/>
      <c r="D645"/>
      <c r="E645"/>
    </row>
    <row r="646" spans="1:5" x14ac:dyDescent="0.25">
      <c r="A646"/>
      <c r="B646"/>
      <c r="D646"/>
      <c r="E646"/>
    </row>
    <row r="647" spans="1:5" x14ac:dyDescent="0.25">
      <c r="A647"/>
      <c r="B647"/>
      <c r="D647"/>
      <c r="E647"/>
    </row>
    <row r="648" spans="1:5" x14ac:dyDescent="0.25">
      <c r="A648"/>
      <c r="B648"/>
      <c r="D648"/>
      <c r="E648"/>
    </row>
    <row r="649" spans="1:5" x14ac:dyDescent="0.25">
      <c r="A649"/>
      <c r="B649"/>
      <c r="D649"/>
      <c r="E649"/>
    </row>
    <row r="650" spans="1:5" x14ac:dyDescent="0.25">
      <c r="A650"/>
      <c r="B650"/>
      <c r="D650"/>
      <c r="E650"/>
    </row>
    <row r="651" spans="1:5" x14ac:dyDescent="0.25">
      <c r="A651"/>
      <c r="B651"/>
      <c r="D651"/>
      <c r="E651"/>
    </row>
    <row r="652" spans="1:5" x14ac:dyDescent="0.25">
      <c r="A652"/>
      <c r="B652"/>
      <c r="D652"/>
      <c r="E652"/>
    </row>
    <row r="653" spans="1:5" x14ac:dyDescent="0.25">
      <c r="A653"/>
      <c r="B653"/>
      <c r="D653"/>
      <c r="E653"/>
    </row>
    <row r="654" spans="1:5" x14ac:dyDescent="0.25">
      <c r="A654"/>
      <c r="B654"/>
      <c r="D654"/>
      <c r="E654"/>
    </row>
    <row r="655" spans="1:5" x14ac:dyDescent="0.25">
      <c r="A655"/>
      <c r="B655"/>
      <c r="D655"/>
      <c r="E655"/>
    </row>
    <row r="656" spans="1:5" x14ac:dyDescent="0.25">
      <c r="A656"/>
      <c r="B656"/>
      <c r="D656"/>
      <c r="E656"/>
    </row>
    <row r="657" spans="1:5" x14ac:dyDescent="0.25">
      <c r="A657"/>
      <c r="B657"/>
      <c r="D657"/>
      <c r="E657"/>
    </row>
    <row r="658" spans="1:5" x14ac:dyDescent="0.25">
      <c r="A658"/>
      <c r="B658"/>
      <c r="D658"/>
      <c r="E658"/>
    </row>
    <row r="659" spans="1:5" x14ac:dyDescent="0.25">
      <c r="A659"/>
      <c r="B659"/>
      <c r="D659"/>
      <c r="E659"/>
    </row>
    <row r="660" spans="1:5" x14ac:dyDescent="0.25">
      <c r="A660"/>
      <c r="B660"/>
      <c r="D660"/>
      <c r="E660"/>
    </row>
    <row r="661" spans="1:5" x14ac:dyDescent="0.25">
      <c r="A661"/>
      <c r="B661"/>
      <c r="D661"/>
      <c r="E661"/>
    </row>
    <row r="662" spans="1:5" x14ac:dyDescent="0.25">
      <c r="A662"/>
      <c r="B662"/>
      <c r="D662"/>
      <c r="E662"/>
    </row>
    <row r="663" spans="1:5" x14ac:dyDescent="0.25">
      <c r="A663"/>
      <c r="B663"/>
      <c r="D663"/>
      <c r="E663"/>
    </row>
    <row r="664" spans="1:5" x14ac:dyDescent="0.25">
      <c r="A664"/>
      <c r="B664"/>
      <c r="D664"/>
      <c r="E664"/>
    </row>
    <row r="665" spans="1:5" x14ac:dyDescent="0.25">
      <c r="A665"/>
      <c r="B665"/>
      <c r="D665"/>
      <c r="E665"/>
    </row>
    <row r="666" spans="1:5" x14ac:dyDescent="0.25">
      <c r="A666"/>
      <c r="B666"/>
      <c r="D666"/>
      <c r="E666"/>
    </row>
    <row r="667" spans="1:5" x14ac:dyDescent="0.25">
      <c r="A667"/>
      <c r="B667"/>
      <c r="D667"/>
      <c r="E667"/>
    </row>
    <row r="668" spans="1:5" x14ac:dyDescent="0.25">
      <c r="A668"/>
      <c r="B668"/>
      <c r="D668"/>
      <c r="E668"/>
    </row>
    <row r="669" spans="1:5" x14ac:dyDescent="0.25">
      <c r="A669"/>
      <c r="B669"/>
      <c r="D669"/>
      <c r="E669"/>
    </row>
    <row r="670" spans="1:5" x14ac:dyDescent="0.25">
      <c r="A670"/>
      <c r="B670"/>
      <c r="D670"/>
      <c r="E670"/>
    </row>
    <row r="671" spans="1:5" x14ac:dyDescent="0.25">
      <c r="A671"/>
      <c r="B671"/>
      <c r="D671"/>
      <c r="E671"/>
    </row>
    <row r="672" spans="1:5" x14ac:dyDescent="0.25">
      <c r="A672"/>
      <c r="B672"/>
      <c r="D672"/>
      <c r="E672"/>
    </row>
    <row r="673" spans="1:5" x14ac:dyDescent="0.25">
      <c r="A673"/>
      <c r="B673"/>
      <c r="D673"/>
      <c r="E673"/>
    </row>
    <row r="674" spans="1:5" x14ac:dyDescent="0.25">
      <c r="A674"/>
      <c r="B674"/>
      <c r="D674"/>
      <c r="E674"/>
    </row>
    <row r="675" spans="1:5" x14ac:dyDescent="0.25">
      <c r="A675"/>
      <c r="B675"/>
      <c r="D675"/>
      <c r="E675"/>
    </row>
    <row r="676" spans="1:5" x14ac:dyDescent="0.25">
      <c r="A676"/>
      <c r="B676"/>
      <c r="D676"/>
      <c r="E676"/>
    </row>
    <row r="677" spans="1:5" x14ac:dyDescent="0.25">
      <c r="A677"/>
      <c r="B677"/>
      <c r="D677"/>
      <c r="E677"/>
    </row>
    <row r="678" spans="1:5" x14ac:dyDescent="0.25">
      <c r="A678"/>
      <c r="B678"/>
      <c r="D678"/>
      <c r="E678"/>
    </row>
    <row r="679" spans="1:5" x14ac:dyDescent="0.25">
      <c r="A679"/>
      <c r="B679"/>
      <c r="D679"/>
      <c r="E679"/>
    </row>
    <row r="680" spans="1:5" x14ac:dyDescent="0.25">
      <c r="A680"/>
      <c r="B680"/>
      <c r="D680"/>
      <c r="E680"/>
    </row>
    <row r="681" spans="1:5" x14ac:dyDescent="0.25">
      <c r="A681"/>
      <c r="B681"/>
      <c r="D681"/>
      <c r="E681"/>
    </row>
    <row r="682" spans="1:5" x14ac:dyDescent="0.25">
      <c r="A682"/>
      <c r="B682"/>
      <c r="D682"/>
      <c r="E682"/>
    </row>
    <row r="683" spans="1:5" x14ac:dyDescent="0.25">
      <c r="A683"/>
      <c r="B683"/>
      <c r="D683"/>
      <c r="E683"/>
    </row>
    <row r="684" spans="1:5" x14ac:dyDescent="0.25">
      <c r="A684"/>
      <c r="B684"/>
      <c r="D684"/>
      <c r="E684"/>
    </row>
    <row r="685" spans="1:5" x14ac:dyDescent="0.25">
      <c r="A685"/>
      <c r="B685"/>
      <c r="D685"/>
      <c r="E685"/>
    </row>
    <row r="686" spans="1:5" x14ac:dyDescent="0.25">
      <c r="A686"/>
      <c r="B686"/>
      <c r="D686"/>
      <c r="E686"/>
    </row>
    <row r="687" spans="1:5" x14ac:dyDescent="0.25">
      <c r="A687"/>
      <c r="B687"/>
      <c r="D687"/>
      <c r="E687"/>
    </row>
    <row r="688" spans="1:5" x14ac:dyDescent="0.25">
      <c r="A688"/>
      <c r="B688"/>
      <c r="D688"/>
      <c r="E688"/>
    </row>
    <row r="689" spans="1:5" x14ac:dyDescent="0.25">
      <c r="A689"/>
      <c r="B689"/>
      <c r="D689"/>
      <c r="E689"/>
    </row>
    <row r="690" spans="1:5" x14ac:dyDescent="0.25">
      <c r="A690"/>
      <c r="B690"/>
      <c r="D690"/>
      <c r="E690"/>
    </row>
    <row r="691" spans="1:5" x14ac:dyDescent="0.25">
      <c r="A691"/>
      <c r="B691"/>
      <c r="D691"/>
      <c r="E691"/>
    </row>
    <row r="692" spans="1:5" x14ac:dyDescent="0.25">
      <c r="A692"/>
      <c r="B692"/>
      <c r="D692"/>
      <c r="E692"/>
    </row>
    <row r="693" spans="1:5" x14ac:dyDescent="0.25">
      <c r="A693"/>
      <c r="B693"/>
      <c r="D693"/>
      <c r="E693"/>
    </row>
    <row r="694" spans="1:5" x14ac:dyDescent="0.25">
      <c r="A694"/>
      <c r="B694"/>
      <c r="D694"/>
      <c r="E694"/>
    </row>
    <row r="695" spans="1:5" x14ac:dyDescent="0.25">
      <c r="A695"/>
      <c r="B695"/>
      <c r="D695"/>
      <c r="E695"/>
    </row>
    <row r="696" spans="1:5" x14ac:dyDescent="0.25">
      <c r="A696"/>
      <c r="B696"/>
      <c r="D696"/>
      <c r="E696"/>
    </row>
    <row r="697" spans="1:5" x14ac:dyDescent="0.25">
      <c r="A697"/>
      <c r="B697"/>
      <c r="D697"/>
      <c r="E697"/>
    </row>
    <row r="698" spans="1:5" x14ac:dyDescent="0.25">
      <c r="A698"/>
      <c r="B698"/>
      <c r="D698"/>
      <c r="E698"/>
    </row>
    <row r="699" spans="1:5" x14ac:dyDescent="0.25">
      <c r="A699"/>
      <c r="B699"/>
      <c r="D699"/>
      <c r="E699"/>
    </row>
    <row r="700" spans="1:5" x14ac:dyDescent="0.25">
      <c r="A700"/>
      <c r="B700"/>
      <c r="D700"/>
      <c r="E700"/>
    </row>
    <row r="701" spans="1:5" x14ac:dyDescent="0.25">
      <c r="A701"/>
      <c r="B701"/>
      <c r="D701"/>
      <c r="E701"/>
    </row>
    <row r="702" spans="1:5" x14ac:dyDescent="0.25">
      <c r="A702"/>
      <c r="B702"/>
      <c r="D702"/>
      <c r="E702"/>
    </row>
    <row r="703" spans="1:5" x14ac:dyDescent="0.25">
      <c r="A703"/>
      <c r="B703"/>
      <c r="D703"/>
      <c r="E703"/>
    </row>
    <row r="704" spans="1:5" x14ac:dyDescent="0.25">
      <c r="A704"/>
      <c r="B704"/>
      <c r="D704"/>
      <c r="E704"/>
    </row>
    <row r="705" spans="1:5" x14ac:dyDescent="0.25">
      <c r="A705"/>
      <c r="B705"/>
      <c r="D705"/>
      <c r="E705"/>
    </row>
    <row r="706" spans="1:5" x14ac:dyDescent="0.25">
      <c r="A706"/>
      <c r="B706"/>
      <c r="D706"/>
      <c r="E706"/>
    </row>
    <row r="707" spans="1:5" x14ac:dyDescent="0.25">
      <c r="A707"/>
      <c r="B707"/>
      <c r="D707"/>
      <c r="E707"/>
    </row>
    <row r="708" spans="1:5" x14ac:dyDescent="0.25">
      <c r="A708"/>
      <c r="B708"/>
      <c r="D708"/>
      <c r="E708"/>
    </row>
    <row r="709" spans="1:5" x14ac:dyDescent="0.25">
      <c r="A709"/>
      <c r="B709"/>
      <c r="D709"/>
      <c r="E709"/>
    </row>
    <row r="710" spans="1:5" x14ac:dyDescent="0.25">
      <c r="A710"/>
      <c r="B710"/>
      <c r="D710"/>
      <c r="E710"/>
    </row>
    <row r="711" spans="1:5" x14ac:dyDescent="0.25">
      <c r="A711"/>
      <c r="B711"/>
      <c r="D711"/>
      <c r="E711"/>
    </row>
    <row r="712" spans="1:5" x14ac:dyDescent="0.25">
      <c r="A712"/>
      <c r="B712"/>
      <c r="D712"/>
      <c r="E712"/>
    </row>
    <row r="713" spans="1:5" x14ac:dyDescent="0.25">
      <c r="A713"/>
      <c r="B713"/>
      <c r="D713"/>
      <c r="E713"/>
    </row>
    <row r="714" spans="1:5" x14ac:dyDescent="0.25">
      <c r="A714"/>
      <c r="B714"/>
      <c r="D714"/>
      <c r="E714"/>
    </row>
    <row r="715" spans="1:5" x14ac:dyDescent="0.25">
      <c r="A715"/>
      <c r="B715"/>
      <c r="D715"/>
      <c r="E715"/>
    </row>
    <row r="716" spans="1:5" x14ac:dyDescent="0.25">
      <c r="A716"/>
      <c r="B716"/>
      <c r="D716"/>
      <c r="E716"/>
    </row>
    <row r="717" spans="1:5" x14ac:dyDescent="0.25">
      <c r="A717"/>
      <c r="B717"/>
      <c r="D717"/>
      <c r="E717"/>
    </row>
    <row r="718" spans="1:5" x14ac:dyDescent="0.25">
      <c r="A718"/>
      <c r="B718"/>
      <c r="D718"/>
      <c r="E718"/>
    </row>
    <row r="719" spans="1:5" x14ac:dyDescent="0.25">
      <c r="A719"/>
      <c r="B719"/>
      <c r="D719"/>
      <c r="E719"/>
    </row>
    <row r="720" spans="1:5" x14ac:dyDescent="0.25">
      <c r="A720"/>
      <c r="B720"/>
      <c r="D720"/>
      <c r="E720"/>
    </row>
    <row r="721" spans="1:5" x14ac:dyDescent="0.25">
      <c r="A721"/>
      <c r="B721"/>
      <c r="D721"/>
      <c r="E721"/>
    </row>
    <row r="722" spans="1:5" x14ac:dyDescent="0.25">
      <c r="A722"/>
      <c r="B722"/>
      <c r="D722"/>
      <c r="E722"/>
    </row>
    <row r="723" spans="1:5" x14ac:dyDescent="0.25">
      <c r="A723"/>
      <c r="B723"/>
      <c r="D723"/>
      <c r="E723"/>
    </row>
    <row r="724" spans="1:5" x14ac:dyDescent="0.25">
      <c r="A724"/>
      <c r="B724"/>
      <c r="D724"/>
      <c r="E724"/>
    </row>
    <row r="725" spans="1:5" x14ac:dyDescent="0.25">
      <c r="A725"/>
      <c r="B725"/>
      <c r="D725"/>
      <c r="E725"/>
    </row>
    <row r="726" spans="1:5" x14ac:dyDescent="0.25">
      <c r="A726"/>
      <c r="B726"/>
      <c r="D726"/>
      <c r="E726"/>
    </row>
    <row r="727" spans="1:5" x14ac:dyDescent="0.25">
      <c r="A727"/>
      <c r="B727"/>
      <c r="D727"/>
      <c r="E727"/>
    </row>
    <row r="728" spans="1:5" x14ac:dyDescent="0.25">
      <c r="A728"/>
      <c r="B728"/>
      <c r="D728"/>
      <c r="E728"/>
    </row>
    <row r="729" spans="1:5" x14ac:dyDescent="0.25">
      <c r="A729"/>
      <c r="B729"/>
      <c r="D729"/>
      <c r="E729"/>
    </row>
    <row r="730" spans="1:5" x14ac:dyDescent="0.25">
      <c r="A730"/>
      <c r="B730"/>
      <c r="D730"/>
      <c r="E730"/>
    </row>
    <row r="731" spans="1:5" x14ac:dyDescent="0.25">
      <c r="A731"/>
      <c r="B731"/>
      <c r="D731"/>
      <c r="E731"/>
    </row>
    <row r="732" spans="1:5" x14ac:dyDescent="0.25">
      <c r="A732"/>
      <c r="B732"/>
      <c r="D732"/>
      <c r="E732"/>
    </row>
    <row r="733" spans="1:5" x14ac:dyDescent="0.25">
      <c r="A733"/>
      <c r="B733"/>
      <c r="D733"/>
      <c r="E733"/>
    </row>
    <row r="734" spans="1:5" x14ac:dyDescent="0.25">
      <c r="A734"/>
      <c r="B734"/>
      <c r="D734"/>
      <c r="E734"/>
    </row>
    <row r="735" spans="1:5" x14ac:dyDescent="0.25">
      <c r="A735"/>
      <c r="B735"/>
      <c r="D735"/>
      <c r="E735"/>
    </row>
    <row r="736" spans="1:5" x14ac:dyDescent="0.25">
      <c r="A736"/>
      <c r="B736"/>
      <c r="D736"/>
      <c r="E736"/>
    </row>
    <row r="737" spans="1:5" x14ac:dyDescent="0.25">
      <c r="A737"/>
      <c r="B737"/>
      <c r="D737"/>
      <c r="E737"/>
    </row>
    <row r="738" spans="1:5" x14ac:dyDescent="0.25">
      <c r="A738"/>
      <c r="B738"/>
      <c r="D738"/>
      <c r="E738"/>
    </row>
    <row r="739" spans="1:5" x14ac:dyDescent="0.25">
      <c r="A739"/>
      <c r="B739"/>
      <c r="D739"/>
      <c r="E739"/>
    </row>
    <row r="740" spans="1:5" x14ac:dyDescent="0.25">
      <c r="A740"/>
      <c r="B740"/>
      <c r="D740"/>
      <c r="E740"/>
    </row>
    <row r="741" spans="1:5" x14ac:dyDescent="0.25">
      <c r="A741"/>
      <c r="B741"/>
      <c r="D741"/>
      <c r="E741"/>
    </row>
    <row r="742" spans="1:5" x14ac:dyDescent="0.25">
      <c r="A742"/>
      <c r="B742"/>
      <c r="D742"/>
      <c r="E742"/>
    </row>
    <row r="743" spans="1:5" x14ac:dyDescent="0.25">
      <c r="A743"/>
      <c r="B743"/>
      <c r="D743"/>
      <c r="E743"/>
    </row>
    <row r="744" spans="1:5" x14ac:dyDescent="0.25">
      <c r="A744"/>
      <c r="B744"/>
      <c r="D744"/>
      <c r="E744"/>
    </row>
    <row r="745" spans="1:5" x14ac:dyDescent="0.25">
      <c r="A745"/>
      <c r="B745"/>
      <c r="D745"/>
      <c r="E745"/>
    </row>
    <row r="746" spans="1:5" x14ac:dyDescent="0.25">
      <c r="A746"/>
      <c r="B746"/>
      <c r="D746"/>
      <c r="E746"/>
    </row>
    <row r="747" spans="1:5" x14ac:dyDescent="0.25">
      <c r="A747"/>
      <c r="B747"/>
      <c r="D747"/>
      <c r="E747"/>
    </row>
    <row r="748" spans="1:5" x14ac:dyDescent="0.25">
      <c r="A748"/>
      <c r="B748"/>
      <c r="D748"/>
      <c r="E748"/>
    </row>
    <row r="749" spans="1:5" x14ac:dyDescent="0.25">
      <c r="A749"/>
      <c r="B749"/>
      <c r="D749"/>
      <c r="E749"/>
    </row>
    <row r="750" spans="1:5" x14ac:dyDescent="0.25">
      <c r="A750"/>
      <c r="B750"/>
      <c r="D750"/>
      <c r="E750"/>
    </row>
    <row r="751" spans="1:5" x14ac:dyDescent="0.25">
      <c r="A751"/>
      <c r="B751"/>
      <c r="D751"/>
      <c r="E751"/>
    </row>
    <row r="752" spans="1:5" x14ac:dyDescent="0.25">
      <c r="A752"/>
      <c r="B752"/>
      <c r="D752"/>
      <c r="E752"/>
    </row>
    <row r="753" spans="1:5" x14ac:dyDescent="0.25">
      <c r="A753"/>
      <c r="B753"/>
      <c r="D753"/>
      <c r="E753"/>
    </row>
    <row r="754" spans="1:5" x14ac:dyDescent="0.25">
      <c r="A754"/>
      <c r="B754"/>
      <c r="D754"/>
      <c r="E754"/>
    </row>
    <row r="755" spans="1:5" x14ac:dyDescent="0.25">
      <c r="A755"/>
      <c r="B755"/>
      <c r="D755"/>
      <c r="E755"/>
    </row>
    <row r="756" spans="1:5" x14ac:dyDescent="0.25">
      <c r="A756"/>
      <c r="B756"/>
      <c r="D756"/>
      <c r="E756"/>
    </row>
    <row r="757" spans="1:5" x14ac:dyDescent="0.25">
      <c r="A757"/>
      <c r="B757"/>
      <c r="D757"/>
      <c r="E757"/>
    </row>
    <row r="758" spans="1:5" x14ac:dyDescent="0.25">
      <c r="A758"/>
      <c r="B758"/>
      <c r="D758"/>
      <c r="E758"/>
    </row>
    <row r="759" spans="1:5" x14ac:dyDescent="0.25">
      <c r="A759"/>
      <c r="B759"/>
      <c r="D759"/>
      <c r="E759"/>
    </row>
    <row r="760" spans="1:5" x14ac:dyDescent="0.25">
      <c r="A760"/>
      <c r="B760"/>
      <c r="D760"/>
      <c r="E760"/>
    </row>
    <row r="761" spans="1:5" x14ac:dyDescent="0.25">
      <c r="A761"/>
      <c r="B761"/>
      <c r="D761"/>
      <c r="E761"/>
    </row>
    <row r="762" spans="1:5" x14ac:dyDescent="0.25">
      <c r="A762"/>
      <c r="B762"/>
      <c r="D762"/>
      <c r="E762"/>
    </row>
    <row r="763" spans="1:5" x14ac:dyDescent="0.25">
      <c r="A763"/>
      <c r="B763"/>
      <c r="D763"/>
      <c r="E763"/>
    </row>
    <row r="764" spans="1:5" x14ac:dyDescent="0.25">
      <c r="A764"/>
      <c r="B764"/>
      <c r="D764"/>
      <c r="E764"/>
    </row>
    <row r="765" spans="1:5" x14ac:dyDescent="0.25">
      <c r="A765"/>
      <c r="B765"/>
      <c r="D765"/>
      <c r="E765"/>
    </row>
    <row r="766" spans="1:5" x14ac:dyDescent="0.25">
      <c r="A766"/>
      <c r="B766"/>
      <c r="D766"/>
      <c r="E766"/>
    </row>
    <row r="767" spans="1:5" x14ac:dyDescent="0.25">
      <c r="A767"/>
      <c r="B767"/>
      <c r="D767"/>
      <c r="E767"/>
    </row>
    <row r="768" spans="1:5" x14ac:dyDescent="0.25">
      <c r="A768"/>
      <c r="B768"/>
      <c r="D768"/>
      <c r="E768"/>
    </row>
    <row r="769" spans="1:5" x14ac:dyDescent="0.25">
      <c r="A769"/>
      <c r="B769"/>
      <c r="D769"/>
      <c r="E769"/>
    </row>
    <row r="770" spans="1:5" x14ac:dyDescent="0.25">
      <c r="A770"/>
      <c r="B770"/>
      <c r="D770"/>
      <c r="E770"/>
    </row>
    <row r="771" spans="1:5" x14ac:dyDescent="0.25">
      <c r="A771"/>
      <c r="B771"/>
      <c r="D771"/>
      <c r="E771"/>
    </row>
    <row r="772" spans="1:5" x14ac:dyDescent="0.25">
      <c r="A772"/>
      <c r="B772"/>
      <c r="D772"/>
      <c r="E772"/>
    </row>
    <row r="773" spans="1:5" x14ac:dyDescent="0.25">
      <c r="A773"/>
      <c r="B773"/>
      <c r="D773"/>
      <c r="E773"/>
    </row>
    <row r="774" spans="1:5" x14ac:dyDescent="0.25">
      <c r="A774"/>
      <c r="B774"/>
      <c r="D774"/>
      <c r="E774"/>
    </row>
    <row r="775" spans="1:5" x14ac:dyDescent="0.25">
      <c r="A775"/>
      <c r="B775"/>
      <c r="D775"/>
      <c r="E775"/>
    </row>
    <row r="776" spans="1:5" x14ac:dyDescent="0.25">
      <c r="A776"/>
      <c r="B776"/>
      <c r="D776"/>
      <c r="E776"/>
    </row>
    <row r="777" spans="1:5" x14ac:dyDescent="0.25">
      <c r="A777"/>
      <c r="B777"/>
      <c r="D777"/>
      <c r="E777"/>
    </row>
    <row r="778" spans="1:5" x14ac:dyDescent="0.25">
      <c r="A778"/>
      <c r="B778"/>
      <c r="D778"/>
      <c r="E778"/>
    </row>
    <row r="779" spans="1:5" x14ac:dyDescent="0.25">
      <c r="A779"/>
      <c r="B779"/>
      <c r="D779"/>
      <c r="E779"/>
    </row>
    <row r="780" spans="1:5" x14ac:dyDescent="0.25">
      <c r="A780"/>
      <c r="B780"/>
      <c r="D780"/>
      <c r="E780"/>
    </row>
    <row r="781" spans="1:5" x14ac:dyDescent="0.25">
      <c r="A781"/>
      <c r="B781"/>
      <c r="D781"/>
      <c r="E781"/>
    </row>
    <row r="782" spans="1:5" x14ac:dyDescent="0.25">
      <c r="A782"/>
      <c r="B782"/>
      <c r="D782"/>
      <c r="E782"/>
    </row>
    <row r="783" spans="1:5" x14ac:dyDescent="0.25">
      <c r="A783"/>
      <c r="B783"/>
      <c r="D783"/>
      <c r="E783"/>
    </row>
    <row r="784" spans="1:5" x14ac:dyDescent="0.25">
      <c r="A784"/>
      <c r="B784"/>
      <c r="D784"/>
      <c r="E784"/>
    </row>
    <row r="785" spans="1:5" x14ac:dyDescent="0.25">
      <c r="A785"/>
      <c r="B785"/>
      <c r="D785"/>
      <c r="E785"/>
    </row>
    <row r="786" spans="1:5" x14ac:dyDescent="0.25">
      <c r="A786"/>
      <c r="B786"/>
      <c r="D786"/>
      <c r="E786"/>
    </row>
    <row r="787" spans="1:5" x14ac:dyDescent="0.25">
      <c r="A787"/>
      <c r="B787"/>
      <c r="D787"/>
      <c r="E787"/>
    </row>
    <row r="788" spans="1:5" x14ac:dyDescent="0.25">
      <c r="A788"/>
      <c r="B788"/>
      <c r="D788"/>
      <c r="E788"/>
    </row>
    <row r="789" spans="1:5" x14ac:dyDescent="0.25">
      <c r="A789"/>
      <c r="B789"/>
      <c r="D789"/>
      <c r="E789"/>
    </row>
    <row r="790" spans="1:5" x14ac:dyDescent="0.25">
      <c r="A790"/>
      <c r="B790"/>
      <c r="D790"/>
      <c r="E790"/>
    </row>
    <row r="791" spans="1:5" x14ac:dyDescent="0.25">
      <c r="A791"/>
      <c r="B791"/>
      <c r="D791"/>
      <c r="E791"/>
    </row>
    <row r="792" spans="1:5" x14ac:dyDescent="0.25">
      <c r="A792"/>
      <c r="B792"/>
      <c r="D792"/>
      <c r="E792"/>
    </row>
    <row r="793" spans="1:5" x14ac:dyDescent="0.25">
      <c r="A793"/>
      <c r="B793"/>
      <c r="D793"/>
      <c r="E793"/>
    </row>
    <row r="794" spans="1:5" x14ac:dyDescent="0.25">
      <c r="A794"/>
      <c r="B794"/>
      <c r="D794"/>
      <c r="E794"/>
    </row>
    <row r="795" spans="1:5" x14ac:dyDescent="0.25">
      <c r="A795"/>
      <c r="B795"/>
      <c r="D795"/>
      <c r="E795"/>
    </row>
    <row r="796" spans="1:5" x14ac:dyDescent="0.25">
      <c r="A796"/>
      <c r="B796"/>
      <c r="D796"/>
      <c r="E796"/>
    </row>
    <row r="797" spans="1:5" x14ac:dyDescent="0.25">
      <c r="A797"/>
      <c r="B797"/>
      <c r="D797"/>
      <c r="E797"/>
    </row>
    <row r="798" spans="1:5" x14ac:dyDescent="0.25">
      <c r="A798"/>
      <c r="B798"/>
      <c r="D798"/>
      <c r="E798"/>
    </row>
    <row r="799" spans="1:5" x14ac:dyDescent="0.25">
      <c r="A799"/>
      <c r="B799"/>
      <c r="D799"/>
      <c r="E799"/>
    </row>
    <row r="800" spans="1:5" x14ac:dyDescent="0.25">
      <c r="A800"/>
      <c r="B800"/>
      <c r="D800"/>
      <c r="E800"/>
    </row>
    <row r="801" spans="1:5" x14ac:dyDescent="0.25">
      <c r="A801"/>
      <c r="B801"/>
      <c r="D801"/>
      <c r="E801"/>
    </row>
    <row r="802" spans="1:5" x14ac:dyDescent="0.25">
      <c r="A802"/>
      <c r="B802"/>
      <c r="D802"/>
      <c r="E802"/>
    </row>
    <row r="803" spans="1:5" x14ac:dyDescent="0.25">
      <c r="A803"/>
      <c r="B803"/>
      <c r="D803"/>
      <c r="E803"/>
    </row>
    <row r="804" spans="1:5" x14ac:dyDescent="0.25">
      <c r="A804"/>
      <c r="B804"/>
      <c r="D804"/>
      <c r="E804"/>
    </row>
    <row r="805" spans="1:5" x14ac:dyDescent="0.25">
      <c r="A805"/>
      <c r="B805"/>
      <c r="D805"/>
      <c r="E805"/>
    </row>
    <row r="806" spans="1:5" x14ac:dyDescent="0.25">
      <c r="A806"/>
      <c r="B806"/>
      <c r="D806"/>
      <c r="E806"/>
    </row>
    <row r="807" spans="1:5" x14ac:dyDescent="0.25">
      <c r="A807"/>
      <c r="B807"/>
      <c r="D807"/>
      <c r="E807"/>
    </row>
    <row r="808" spans="1:5" x14ac:dyDescent="0.25">
      <c r="A808"/>
      <c r="B808"/>
      <c r="D808"/>
      <c r="E808"/>
    </row>
    <row r="809" spans="1:5" x14ac:dyDescent="0.25">
      <c r="A809"/>
      <c r="B809"/>
      <c r="D809"/>
      <c r="E809"/>
    </row>
    <row r="810" spans="1:5" x14ac:dyDescent="0.25">
      <c r="A810"/>
      <c r="B810"/>
      <c r="D810"/>
      <c r="E810"/>
    </row>
    <row r="811" spans="1:5" x14ac:dyDescent="0.25">
      <c r="A811"/>
      <c r="B811"/>
      <c r="D811"/>
      <c r="E811"/>
    </row>
    <row r="812" spans="1:5" x14ac:dyDescent="0.25">
      <c r="A812"/>
      <c r="B812"/>
      <c r="D812"/>
      <c r="E812"/>
    </row>
    <row r="813" spans="1:5" x14ac:dyDescent="0.25">
      <c r="A813"/>
      <c r="B813"/>
      <c r="D813"/>
      <c r="E813"/>
    </row>
    <row r="814" spans="1:5" x14ac:dyDescent="0.25">
      <c r="A814"/>
      <c r="B814"/>
      <c r="D814"/>
      <c r="E814"/>
    </row>
    <row r="815" spans="1:5" x14ac:dyDescent="0.25">
      <c r="A815"/>
      <c r="B815"/>
      <c r="D815"/>
      <c r="E815"/>
    </row>
    <row r="816" spans="1:5" x14ac:dyDescent="0.25">
      <c r="A816"/>
      <c r="B816"/>
      <c r="D816"/>
      <c r="E816"/>
    </row>
    <row r="817" spans="1:5" x14ac:dyDescent="0.25">
      <c r="A817"/>
      <c r="B817"/>
      <c r="D817"/>
      <c r="E817"/>
    </row>
    <row r="818" spans="1:5" x14ac:dyDescent="0.25">
      <c r="A818"/>
      <c r="B818"/>
      <c r="D818"/>
      <c r="E818"/>
    </row>
    <row r="819" spans="1:5" x14ac:dyDescent="0.25">
      <c r="A819"/>
      <c r="B819"/>
      <c r="D819"/>
      <c r="E819"/>
    </row>
    <row r="820" spans="1:5" x14ac:dyDescent="0.25">
      <c r="A820"/>
      <c r="B820"/>
      <c r="D820"/>
      <c r="E820"/>
    </row>
    <row r="821" spans="1:5" x14ac:dyDescent="0.25">
      <c r="A821"/>
      <c r="B821"/>
      <c r="D821"/>
      <c r="E821"/>
    </row>
    <row r="822" spans="1:5" x14ac:dyDescent="0.25">
      <c r="A822"/>
      <c r="B822"/>
      <c r="D822"/>
      <c r="E822"/>
    </row>
    <row r="823" spans="1:5" x14ac:dyDescent="0.25">
      <c r="A823"/>
      <c r="B823"/>
      <c r="D823"/>
      <c r="E823"/>
    </row>
    <row r="824" spans="1:5" x14ac:dyDescent="0.25">
      <c r="A824"/>
      <c r="B824"/>
      <c r="D824"/>
      <c r="E824"/>
    </row>
    <row r="825" spans="1:5" x14ac:dyDescent="0.25">
      <c r="A825"/>
      <c r="B825"/>
      <c r="D825"/>
      <c r="E825"/>
    </row>
    <row r="826" spans="1:5" x14ac:dyDescent="0.25">
      <c r="A826"/>
      <c r="B826"/>
      <c r="D826"/>
      <c r="E826"/>
    </row>
    <row r="827" spans="1:5" x14ac:dyDescent="0.25">
      <c r="A827"/>
      <c r="B827"/>
      <c r="D827"/>
      <c r="E827"/>
    </row>
    <row r="828" spans="1:5" x14ac:dyDescent="0.25">
      <c r="A828"/>
      <c r="B828"/>
      <c r="D828"/>
      <c r="E828"/>
    </row>
    <row r="829" spans="1:5" x14ac:dyDescent="0.25">
      <c r="A829"/>
      <c r="B829"/>
      <c r="D829"/>
      <c r="E829"/>
    </row>
    <row r="830" spans="1:5" x14ac:dyDescent="0.25">
      <c r="A830"/>
      <c r="B830"/>
      <c r="D830"/>
      <c r="E830"/>
    </row>
    <row r="831" spans="1:5" x14ac:dyDescent="0.25">
      <c r="A831"/>
      <c r="B831"/>
      <c r="D831"/>
      <c r="E831"/>
    </row>
    <row r="832" spans="1:5" x14ac:dyDescent="0.25">
      <c r="A832"/>
      <c r="B832"/>
      <c r="D832"/>
      <c r="E832"/>
    </row>
    <row r="833" spans="1:5" x14ac:dyDescent="0.25">
      <c r="A833"/>
      <c r="B833"/>
      <c r="D833"/>
      <c r="E833"/>
    </row>
    <row r="834" spans="1:5" x14ac:dyDescent="0.25">
      <c r="A834"/>
      <c r="B834"/>
      <c r="D834"/>
      <c r="E834"/>
    </row>
    <row r="835" spans="1:5" x14ac:dyDescent="0.25">
      <c r="A835"/>
      <c r="B835"/>
      <c r="D835"/>
      <c r="E835"/>
    </row>
    <row r="836" spans="1:5" x14ac:dyDescent="0.25">
      <c r="A836"/>
      <c r="B836"/>
      <c r="D836"/>
      <c r="E836"/>
    </row>
    <row r="837" spans="1:5" x14ac:dyDescent="0.25">
      <c r="A837"/>
      <c r="B837"/>
      <c r="D837"/>
      <c r="E837"/>
    </row>
    <row r="838" spans="1:5" x14ac:dyDescent="0.25">
      <c r="A838"/>
      <c r="B838"/>
      <c r="D838"/>
      <c r="E838"/>
    </row>
    <row r="839" spans="1:5" x14ac:dyDescent="0.25">
      <c r="A839"/>
      <c r="B839"/>
      <c r="D839"/>
      <c r="E839"/>
    </row>
    <row r="840" spans="1:5" x14ac:dyDescent="0.25">
      <c r="A840"/>
      <c r="B840"/>
      <c r="D840"/>
      <c r="E840"/>
    </row>
    <row r="841" spans="1:5" x14ac:dyDescent="0.25">
      <c r="A841"/>
      <c r="B841"/>
      <c r="D841"/>
      <c r="E841"/>
    </row>
    <row r="842" spans="1:5" x14ac:dyDescent="0.25">
      <c r="A842"/>
      <c r="B842"/>
      <c r="D842"/>
      <c r="E842"/>
    </row>
    <row r="843" spans="1:5" x14ac:dyDescent="0.25">
      <c r="A843"/>
      <c r="B843"/>
      <c r="D843"/>
      <c r="E843"/>
    </row>
    <row r="844" spans="1:5" x14ac:dyDescent="0.25">
      <c r="A844"/>
      <c r="B844"/>
      <c r="D844"/>
      <c r="E844"/>
    </row>
    <row r="845" spans="1:5" x14ac:dyDescent="0.25">
      <c r="A845"/>
      <c r="B845"/>
      <c r="D845"/>
      <c r="E845"/>
    </row>
    <row r="846" spans="1:5" x14ac:dyDescent="0.25">
      <c r="A846"/>
      <c r="B846"/>
      <c r="D846"/>
      <c r="E846"/>
    </row>
    <row r="847" spans="1:5" x14ac:dyDescent="0.25">
      <c r="A847"/>
      <c r="B847"/>
      <c r="D847"/>
      <c r="E847"/>
    </row>
    <row r="848" spans="1:5" x14ac:dyDescent="0.25">
      <c r="A848"/>
      <c r="B848"/>
      <c r="D848"/>
      <c r="E848"/>
    </row>
    <row r="849" spans="1:5" x14ac:dyDescent="0.25">
      <c r="A849"/>
      <c r="B849"/>
      <c r="D849"/>
      <c r="E849"/>
    </row>
    <row r="850" spans="1:5" x14ac:dyDescent="0.25">
      <c r="A850"/>
      <c r="B850"/>
      <c r="D850"/>
      <c r="E850"/>
    </row>
    <row r="851" spans="1:5" x14ac:dyDescent="0.25">
      <c r="A851"/>
      <c r="B851"/>
      <c r="D851"/>
      <c r="E851"/>
    </row>
    <row r="852" spans="1:5" x14ac:dyDescent="0.25">
      <c r="A852"/>
      <c r="B852"/>
      <c r="D852"/>
      <c r="E852"/>
    </row>
    <row r="853" spans="1:5" x14ac:dyDescent="0.25">
      <c r="A853"/>
      <c r="B853"/>
      <c r="D853"/>
      <c r="E853"/>
    </row>
    <row r="854" spans="1:5" x14ac:dyDescent="0.25">
      <c r="A854"/>
      <c r="B854"/>
      <c r="D854"/>
      <c r="E854"/>
    </row>
    <row r="855" spans="1:5" x14ac:dyDescent="0.25">
      <c r="A855"/>
      <c r="B855"/>
      <c r="D855"/>
      <c r="E855"/>
    </row>
    <row r="856" spans="1:5" x14ac:dyDescent="0.25">
      <c r="A856"/>
      <c r="B856"/>
      <c r="D856"/>
      <c r="E856"/>
    </row>
    <row r="857" spans="1:5" x14ac:dyDescent="0.25">
      <c r="A857"/>
      <c r="B857"/>
      <c r="D857"/>
      <c r="E857"/>
    </row>
    <row r="858" spans="1:5" x14ac:dyDescent="0.25">
      <c r="A858"/>
      <c r="B858"/>
      <c r="D858"/>
      <c r="E858"/>
    </row>
    <row r="859" spans="1:5" x14ac:dyDescent="0.25">
      <c r="A859"/>
      <c r="B859"/>
      <c r="D859"/>
      <c r="E859"/>
    </row>
    <row r="860" spans="1:5" x14ac:dyDescent="0.25">
      <c r="A860"/>
      <c r="B860"/>
      <c r="D860"/>
      <c r="E860"/>
    </row>
    <row r="861" spans="1:5" x14ac:dyDescent="0.25">
      <c r="A861"/>
      <c r="B861"/>
      <c r="D861"/>
      <c r="E861"/>
    </row>
    <row r="862" spans="1:5" x14ac:dyDescent="0.25">
      <c r="A862"/>
      <c r="B862"/>
      <c r="D862"/>
      <c r="E862"/>
    </row>
    <row r="863" spans="1:5" x14ac:dyDescent="0.25">
      <c r="A863"/>
      <c r="B863"/>
      <c r="D863"/>
      <c r="E863"/>
    </row>
    <row r="864" spans="1:5" x14ac:dyDescent="0.25">
      <c r="A864"/>
      <c r="B864"/>
      <c r="D864"/>
      <c r="E864"/>
    </row>
    <row r="865" spans="1:5" x14ac:dyDescent="0.25">
      <c r="A865"/>
      <c r="B865"/>
      <c r="D865"/>
      <c r="E865"/>
    </row>
    <row r="866" spans="1:5" x14ac:dyDescent="0.25">
      <c r="A866"/>
      <c r="B866"/>
      <c r="D866"/>
      <c r="E866"/>
    </row>
    <row r="867" spans="1:5" x14ac:dyDescent="0.25">
      <c r="A867"/>
      <c r="B867"/>
      <c r="D867"/>
      <c r="E867"/>
    </row>
    <row r="868" spans="1:5" x14ac:dyDescent="0.25">
      <c r="A868"/>
      <c r="B868"/>
      <c r="D868"/>
      <c r="E868"/>
    </row>
    <row r="869" spans="1:5" x14ac:dyDescent="0.25">
      <c r="A869"/>
      <c r="B869"/>
      <c r="D869"/>
      <c r="E869"/>
    </row>
    <row r="870" spans="1:5" x14ac:dyDescent="0.25">
      <c r="A870"/>
      <c r="B870"/>
      <c r="D870"/>
      <c r="E870"/>
    </row>
    <row r="871" spans="1:5" x14ac:dyDescent="0.25">
      <c r="A871"/>
      <c r="B871"/>
      <c r="D871"/>
      <c r="E871"/>
    </row>
    <row r="872" spans="1:5" x14ac:dyDescent="0.25">
      <c r="A872"/>
      <c r="B872"/>
      <c r="D872"/>
      <c r="E872"/>
    </row>
    <row r="873" spans="1:5" x14ac:dyDescent="0.25">
      <c r="A873"/>
      <c r="B873"/>
      <c r="D873"/>
      <c r="E873"/>
    </row>
    <row r="874" spans="1:5" x14ac:dyDescent="0.25">
      <c r="A874"/>
      <c r="B874"/>
      <c r="D874"/>
      <c r="E874"/>
    </row>
    <row r="875" spans="1:5" x14ac:dyDescent="0.25">
      <c r="A875"/>
      <c r="B875"/>
      <c r="D875"/>
      <c r="E875"/>
    </row>
    <row r="876" spans="1:5" x14ac:dyDescent="0.25">
      <c r="A876"/>
      <c r="B876"/>
      <c r="D876"/>
      <c r="E876"/>
    </row>
    <row r="877" spans="1:5" x14ac:dyDescent="0.25">
      <c r="A877"/>
      <c r="B877"/>
      <c r="D877"/>
      <c r="E877"/>
    </row>
    <row r="878" spans="1:5" x14ac:dyDescent="0.25">
      <c r="A878"/>
      <c r="B878"/>
      <c r="D878"/>
      <c r="E878"/>
    </row>
    <row r="879" spans="1:5" x14ac:dyDescent="0.25">
      <c r="A879"/>
      <c r="B879"/>
      <c r="D879"/>
      <c r="E879"/>
    </row>
    <row r="880" spans="1:5" x14ac:dyDescent="0.25">
      <c r="A880"/>
      <c r="B880"/>
      <c r="D880"/>
      <c r="E880"/>
    </row>
    <row r="881" spans="1:5" x14ac:dyDescent="0.25">
      <c r="A881"/>
      <c r="B881"/>
      <c r="D881"/>
      <c r="E881"/>
    </row>
    <row r="882" spans="1:5" x14ac:dyDescent="0.25">
      <c r="A882"/>
      <c r="B882"/>
      <c r="D882"/>
      <c r="E882"/>
    </row>
    <row r="883" spans="1:5" x14ac:dyDescent="0.25">
      <c r="A883"/>
      <c r="B883"/>
      <c r="D883"/>
      <c r="E883"/>
    </row>
    <row r="884" spans="1:5" x14ac:dyDescent="0.25">
      <c r="A884"/>
      <c r="B884"/>
      <c r="D884"/>
      <c r="E884"/>
    </row>
    <row r="885" spans="1:5" x14ac:dyDescent="0.25">
      <c r="A885"/>
      <c r="B885"/>
      <c r="D885"/>
      <c r="E885"/>
    </row>
    <row r="886" spans="1:5" x14ac:dyDescent="0.25">
      <c r="A886"/>
      <c r="B886"/>
      <c r="D886"/>
      <c r="E886"/>
    </row>
    <row r="887" spans="1:5" x14ac:dyDescent="0.25">
      <c r="A887"/>
      <c r="B887"/>
      <c r="D887"/>
      <c r="E887"/>
    </row>
    <row r="888" spans="1:5" x14ac:dyDescent="0.25">
      <c r="A888"/>
      <c r="B888"/>
      <c r="D888"/>
      <c r="E888"/>
    </row>
    <row r="889" spans="1:5" x14ac:dyDescent="0.25">
      <c r="A889"/>
      <c r="B889"/>
      <c r="D889"/>
      <c r="E889"/>
    </row>
    <row r="890" spans="1:5" x14ac:dyDescent="0.25">
      <c r="A890"/>
      <c r="B890"/>
      <c r="D890"/>
      <c r="E890"/>
    </row>
    <row r="891" spans="1:5" x14ac:dyDescent="0.25">
      <c r="A891"/>
      <c r="B891"/>
      <c r="D891"/>
      <c r="E891"/>
    </row>
    <row r="892" spans="1:5" x14ac:dyDescent="0.25">
      <c r="A892"/>
      <c r="B892"/>
      <c r="D892"/>
      <c r="E892"/>
    </row>
    <row r="893" spans="1:5" x14ac:dyDescent="0.25">
      <c r="A893"/>
      <c r="B893"/>
      <c r="D893"/>
      <c r="E893"/>
    </row>
    <row r="894" spans="1:5" x14ac:dyDescent="0.25">
      <c r="A894"/>
      <c r="B894"/>
      <c r="D894"/>
      <c r="E894"/>
    </row>
    <row r="895" spans="1:5" x14ac:dyDescent="0.25">
      <c r="A895"/>
      <c r="B895"/>
      <c r="D895"/>
      <c r="E895"/>
    </row>
    <row r="896" spans="1:5" x14ac:dyDescent="0.25">
      <c r="A896"/>
      <c r="B896"/>
      <c r="D896"/>
      <c r="E896"/>
    </row>
    <row r="897" spans="1:5" x14ac:dyDescent="0.25">
      <c r="A897"/>
      <c r="B897"/>
      <c r="D897"/>
      <c r="E897"/>
    </row>
    <row r="898" spans="1:5" x14ac:dyDescent="0.25">
      <c r="A898"/>
      <c r="B898"/>
      <c r="D898"/>
      <c r="E898"/>
    </row>
    <row r="899" spans="1:5" x14ac:dyDescent="0.25">
      <c r="A899"/>
      <c r="B899"/>
      <c r="D899"/>
      <c r="E899"/>
    </row>
    <row r="900" spans="1:5" x14ac:dyDescent="0.25">
      <c r="A900"/>
      <c r="B900"/>
      <c r="D900"/>
      <c r="E900"/>
    </row>
    <row r="901" spans="1:5" x14ac:dyDescent="0.25">
      <c r="A901"/>
      <c r="B901"/>
      <c r="D901"/>
      <c r="E901"/>
    </row>
    <row r="902" spans="1:5" x14ac:dyDescent="0.25">
      <c r="A902"/>
      <c r="B902"/>
      <c r="D902"/>
      <c r="E902"/>
    </row>
    <row r="903" spans="1:5" x14ac:dyDescent="0.25">
      <c r="A903"/>
      <c r="B903"/>
      <c r="D903"/>
      <c r="E903"/>
    </row>
    <row r="904" spans="1:5" x14ac:dyDescent="0.25">
      <c r="A904"/>
      <c r="B904"/>
      <c r="D904"/>
      <c r="E904"/>
    </row>
    <row r="905" spans="1:5" x14ac:dyDescent="0.25">
      <c r="A905"/>
      <c r="B905"/>
      <c r="D905"/>
      <c r="E905"/>
    </row>
    <row r="906" spans="1:5" x14ac:dyDescent="0.25">
      <c r="A906"/>
      <c r="B906"/>
      <c r="D906"/>
      <c r="E906"/>
    </row>
    <row r="907" spans="1:5" x14ac:dyDescent="0.25">
      <c r="A907"/>
      <c r="B907"/>
      <c r="D907"/>
      <c r="E907"/>
    </row>
    <row r="908" spans="1:5" x14ac:dyDescent="0.25">
      <c r="A908"/>
      <c r="B908"/>
      <c r="D908"/>
      <c r="E908"/>
    </row>
    <row r="909" spans="1:5" x14ac:dyDescent="0.25">
      <c r="A909"/>
      <c r="B909"/>
      <c r="D909"/>
      <c r="E909"/>
    </row>
    <row r="910" spans="1:5" x14ac:dyDescent="0.25">
      <c r="A910"/>
      <c r="B910"/>
      <c r="D910"/>
      <c r="E910"/>
    </row>
    <row r="911" spans="1:5" x14ac:dyDescent="0.25">
      <c r="A911"/>
      <c r="B911"/>
      <c r="D911"/>
      <c r="E911"/>
    </row>
    <row r="912" spans="1:5" x14ac:dyDescent="0.25">
      <c r="A912"/>
      <c r="B912"/>
      <c r="D912"/>
      <c r="E912"/>
    </row>
    <row r="913" spans="1:5" x14ac:dyDescent="0.25">
      <c r="A913"/>
      <c r="B913"/>
      <c r="D913"/>
      <c r="E913"/>
    </row>
    <row r="914" spans="1:5" x14ac:dyDescent="0.25">
      <c r="A914"/>
      <c r="B914"/>
      <c r="D914"/>
      <c r="E914"/>
    </row>
    <row r="915" spans="1:5" x14ac:dyDescent="0.25">
      <c r="A915"/>
      <c r="B915"/>
      <c r="D915"/>
      <c r="E915"/>
    </row>
    <row r="916" spans="1:5" x14ac:dyDescent="0.25">
      <c r="A916"/>
      <c r="B916"/>
      <c r="D916"/>
      <c r="E916"/>
    </row>
    <row r="917" spans="1:5" x14ac:dyDescent="0.25">
      <c r="A917"/>
      <c r="B917"/>
      <c r="D917"/>
      <c r="E917"/>
    </row>
    <row r="918" spans="1:5" x14ac:dyDescent="0.25">
      <c r="A918"/>
      <c r="B918"/>
      <c r="D918"/>
      <c r="E918"/>
    </row>
    <row r="919" spans="1:5" x14ac:dyDescent="0.25">
      <c r="A919"/>
      <c r="B919"/>
      <c r="D919"/>
      <c r="E919"/>
    </row>
    <row r="920" spans="1:5" x14ac:dyDescent="0.25">
      <c r="A920"/>
      <c r="B920"/>
      <c r="D920"/>
      <c r="E920"/>
    </row>
    <row r="921" spans="1:5" x14ac:dyDescent="0.25">
      <c r="A921"/>
      <c r="B921"/>
      <c r="D921"/>
      <c r="E921"/>
    </row>
    <row r="922" spans="1:5" x14ac:dyDescent="0.25">
      <c r="A922"/>
      <c r="B922"/>
      <c r="D922"/>
      <c r="E922"/>
    </row>
    <row r="923" spans="1:5" x14ac:dyDescent="0.25">
      <c r="A923"/>
      <c r="B923"/>
      <c r="D923"/>
      <c r="E923"/>
    </row>
    <row r="924" spans="1:5" x14ac:dyDescent="0.25">
      <c r="A924"/>
      <c r="B924"/>
      <c r="D924"/>
      <c r="E924"/>
    </row>
    <row r="925" spans="1:5" x14ac:dyDescent="0.25">
      <c r="A925"/>
      <c r="B925"/>
      <c r="D925"/>
      <c r="E925"/>
    </row>
    <row r="926" spans="1:5" x14ac:dyDescent="0.25">
      <c r="A926"/>
      <c r="B926"/>
      <c r="D926"/>
      <c r="E926"/>
    </row>
    <row r="927" spans="1:5" x14ac:dyDescent="0.25">
      <c r="A927"/>
      <c r="B927"/>
      <c r="D927"/>
      <c r="E927"/>
    </row>
    <row r="928" spans="1:5" x14ac:dyDescent="0.25">
      <c r="A928"/>
      <c r="B928"/>
      <c r="D928"/>
      <c r="E928"/>
    </row>
    <row r="929" spans="1:5" x14ac:dyDescent="0.25">
      <c r="A929"/>
      <c r="B929"/>
      <c r="D929"/>
      <c r="E929"/>
    </row>
    <row r="930" spans="1:5" x14ac:dyDescent="0.25">
      <c r="A930"/>
      <c r="B930"/>
      <c r="D930"/>
      <c r="E930"/>
    </row>
    <row r="931" spans="1:5" x14ac:dyDescent="0.25">
      <c r="A931"/>
      <c r="B931"/>
      <c r="D931"/>
      <c r="E931"/>
    </row>
    <row r="932" spans="1:5" x14ac:dyDescent="0.25">
      <c r="A932"/>
      <c r="B932"/>
      <c r="D932"/>
      <c r="E932"/>
    </row>
    <row r="933" spans="1:5" x14ac:dyDescent="0.25">
      <c r="A933"/>
      <c r="B933"/>
      <c r="D933"/>
      <c r="E933"/>
    </row>
    <row r="934" spans="1:5" x14ac:dyDescent="0.25">
      <c r="A934"/>
      <c r="B934"/>
      <c r="D934"/>
      <c r="E934"/>
    </row>
    <row r="935" spans="1:5" x14ac:dyDescent="0.25">
      <c r="A935"/>
      <c r="B935"/>
      <c r="D935"/>
      <c r="E935"/>
    </row>
    <row r="936" spans="1:5" x14ac:dyDescent="0.25">
      <c r="A936"/>
      <c r="B936"/>
      <c r="D936"/>
      <c r="E936"/>
    </row>
    <row r="937" spans="1:5" x14ac:dyDescent="0.25">
      <c r="A937"/>
      <c r="B937"/>
      <c r="D937"/>
      <c r="E937"/>
    </row>
    <row r="938" spans="1:5" x14ac:dyDescent="0.25">
      <c r="A938"/>
      <c r="B938"/>
      <c r="D938"/>
      <c r="E938"/>
    </row>
    <row r="939" spans="1:5" x14ac:dyDescent="0.25">
      <c r="A939"/>
      <c r="B939"/>
      <c r="D939"/>
      <c r="E939"/>
    </row>
    <row r="940" spans="1:5" x14ac:dyDescent="0.25">
      <c r="A940"/>
      <c r="B940"/>
      <c r="D940"/>
      <c r="E940"/>
    </row>
    <row r="941" spans="1:5" x14ac:dyDescent="0.25">
      <c r="A941"/>
      <c r="B941"/>
      <c r="D941"/>
      <c r="E941"/>
    </row>
    <row r="942" spans="1:5" x14ac:dyDescent="0.25">
      <c r="A942"/>
      <c r="B942"/>
      <c r="D942"/>
      <c r="E942"/>
    </row>
    <row r="943" spans="1:5" x14ac:dyDescent="0.25">
      <c r="A943"/>
      <c r="B943"/>
      <c r="D943"/>
      <c r="E943"/>
    </row>
    <row r="944" spans="1:5" x14ac:dyDescent="0.25">
      <c r="A944"/>
      <c r="B944"/>
      <c r="D944"/>
      <c r="E944"/>
    </row>
    <row r="945" spans="1:5" x14ac:dyDescent="0.25">
      <c r="A945"/>
      <c r="B945"/>
      <c r="D945"/>
      <c r="E945"/>
    </row>
    <row r="946" spans="1:5" x14ac:dyDescent="0.25">
      <c r="A946"/>
      <c r="B946"/>
      <c r="D946"/>
      <c r="E946"/>
    </row>
    <row r="947" spans="1:5" x14ac:dyDescent="0.25">
      <c r="A947"/>
      <c r="B947"/>
      <c r="D947"/>
      <c r="E947"/>
    </row>
    <row r="948" spans="1:5" x14ac:dyDescent="0.25">
      <c r="A948"/>
      <c r="B948"/>
      <c r="D948"/>
      <c r="E948"/>
    </row>
    <row r="949" spans="1:5" x14ac:dyDescent="0.25">
      <c r="A949"/>
      <c r="B949"/>
      <c r="D949"/>
      <c r="E949"/>
    </row>
    <row r="950" spans="1:5" x14ac:dyDescent="0.25">
      <c r="A950"/>
      <c r="B950"/>
      <c r="D950"/>
      <c r="E950"/>
    </row>
    <row r="951" spans="1:5" x14ac:dyDescent="0.25">
      <c r="A951"/>
      <c r="B951"/>
      <c r="D951"/>
      <c r="E951"/>
    </row>
    <row r="952" spans="1:5" x14ac:dyDescent="0.25">
      <c r="A952"/>
      <c r="B952"/>
      <c r="D952"/>
      <c r="E952"/>
    </row>
    <row r="953" spans="1:5" x14ac:dyDescent="0.25">
      <c r="A953"/>
      <c r="B953"/>
      <c r="D953"/>
      <c r="E953"/>
    </row>
    <row r="954" spans="1:5" x14ac:dyDescent="0.25">
      <c r="A954"/>
      <c r="B954"/>
      <c r="D954"/>
      <c r="E954"/>
    </row>
    <row r="955" spans="1:5" x14ac:dyDescent="0.25">
      <c r="A955"/>
      <c r="B955"/>
      <c r="D955"/>
      <c r="E955"/>
    </row>
    <row r="956" spans="1:5" x14ac:dyDescent="0.25">
      <c r="A956"/>
      <c r="B956"/>
      <c r="D956"/>
      <c r="E956"/>
    </row>
    <row r="957" spans="1:5" x14ac:dyDescent="0.25">
      <c r="A957"/>
      <c r="B957"/>
      <c r="D957"/>
      <c r="E957"/>
    </row>
    <row r="958" spans="1:5" x14ac:dyDescent="0.25">
      <c r="A958"/>
      <c r="B958"/>
      <c r="D958"/>
      <c r="E958"/>
    </row>
    <row r="959" spans="1:5" x14ac:dyDescent="0.25">
      <c r="A959"/>
      <c r="B959"/>
      <c r="D959"/>
      <c r="E959"/>
    </row>
    <row r="960" spans="1:5" x14ac:dyDescent="0.25">
      <c r="A960"/>
      <c r="B960"/>
      <c r="D960"/>
      <c r="E960"/>
    </row>
    <row r="961" spans="1:5" x14ac:dyDescent="0.25">
      <c r="A961"/>
      <c r="B961"/>
      <c r="D961"/>
      <c r="E961"/>
    </row>
    <row r="962" spans="1:5" x14ac:dyDescent="0.25">
      <c r="A962"/>
      <c r="B962"/>
      <c r="D962"/>
      <c r="E962"/>
    </row>
    <row r="963" spans="1:5" x14ac:dyDescent="0.25">
      <c r="A963"/>
      <c r="B963"/>
      <c r="D963"/>
      <c r="E963"/>
    </row>
    <row r="964" spans="1:5" x14ac:dyDescent="0.25">
      <c r="A964"/>
      <c r="B964"/>
      <c r="D964"/>
      <c r="E964"/>
    </row>
    <row r="965" spans="1:5" x14ac:dyDescent="0.25">
      <c r="A965"/>
      <c r="B965"/>
      <c r="D965"/>
      <c r="E965"/>
    </row>
    <row r="966" spans="1:5" x14ac:dyDescent="0.25">
      <c r="A966"/>
      <c r="B966"/>
      <c r="D966"/>
      <c r="E966"/>
    </row>
    <row r="967" spans="1:5" x14ac:dyDescent="0.25">
      <c r="A967"/>
      <c r="B967"/>
      <c r="D967"/>
      <c r="E967"/>
    </row>
    <row r="968" spans="1:5" x14ac:dyDescent="0.25">
      <c r="A968"/>
      <c r="B968"/>
      <c r="D968"/>
      <c r="E968"/>
    </row>
    <row r="969" spans="1:5" x14ac:dyDescent="0.25">
      <c r="A969"/>
      <c r="B969"/>
      <c r="D969"/>
      <c r="E969"/>
    </row>
    <row r="970" spans="1:5" x14ac:dyDescent="0.25">
      <c r="A970"/>
      <c r="B970"/>
      <c r="D970"/>
      <c r="E970"/>
    </row>
    <row r="971" spans="1:5" x14ac:dyDescent="0.25">
      <c r="A971"/>
      <c r="B971"/>
      <c r="D971"/>
      <c r="E971"/>
    </row>
    <row r="972" spans="1:5" x14ac:dyDescent="0.25">
      <c r="A972"/>
      <c r="B972"/>
      <c r="D972"/>
      <c r="E972"/>
    </row>
    <row r="973" spans="1:5" x14ac:dyDescent="0.25">
      <c r="A973"/>
      <c r="B973"/>
      <c r="D973"/>
      <c r="E973"/>
    </row>
    <row r="974" spans="1:5" x14ac:dyDescent="0.25">
      <c r="A974"/>
      <c r="B974"/>
      <c r="D974"/>
      <c r="E974"/>
    </row>
    <row r="975" spans="1:5" x14ac:dyDescent="0.25">
      <c r="A975"/>
      <c r="B975"/>
      <c r="D975"/>
      <c r="E975"/>
    </row>
    <row r="976" spans="1:5" x14ac:dyDescent="0.25">
      <c r="A976"/>
      <c r="B976"/>
      <c r="D976"/>
      <c r="E976"/>
    </row>
    <row r="977" spans="1:5" x14ac:dyDescent="0.25">
      <c r="A977"/>
      <c r="B977"/>
      <c r="D977"/>
      <c r="E977"/>
    </row>
    <row r="978" spans="1:5" x14ac:dyDescent="0.25">
      <c r="A978"/>
      <c r="B978"/>
      <c r="D978"/>
      <c r="E978"/>
    </row>
    <row r="979" spans="1:5" x14ac:dyDescent="0.25">
      <c r="A979"/>
      <c r="B979"/>
      <c r="D979"/>
      <c r="E979"/>
    </row>
    <row r="980" spans="1:5" x14ac:dyDescent="0.25">
      <c r="A980"/>
      <c r="B980"/>
      <c r="D980"/>
      <c r="E980"/>
    </row>
    <row r="981" spans="1:5" x14ac:dyDescent="0.25">
      <c r="A981"/>
      <c r="B981"/>
      <c r="D981"/>
      <c r="E981"/>
    </row>
    <row r="982" spans="1:5" x14ac:dyDescent="0.25">
      <c r="A982"/>
      <c r="B982"/>
      <c r="D982"/>
      <c r="E982"/>
    </row>
    <row r="983" spans="1:5" x14ac:dyDescent="0.25">
      <c r="A983"/>
      <c r="B983"/>
      <c r="D983"/>
      <c r="E983"/>
    </row>
    <row r="984" spans="1:5" x14ac:dyDescent="0.25">
      <c r="A984"/>
      <c r="B984"/>
      <c r="D984"/>
      <c r="E984"/>
    </row>
    <row r="985" spans="1:5" x14ac:dyDescent="0.25">
      <c r="A985"/>
      <c r="B985"/>
      <c r="D985"/>
      <c r="E985"/>
    </row>
    <row r="986" spans="1:5" x14ac:dyDescent="0.25">
      <c r="A986"/>
      <c r="B986"/>
      <c r="D986"/>
      <c r="E986"/>
    </row>
    <row r="987" spans="1:5" x14ac:dyDescent="0.25">
      <c r="A987"/>
      <c r="B987"/>
      <c r="D987"/>
      <c r="E987"/>
    </row>
    <row r="988" spans="1:5" x14ac:dyDescent="0.25">
      <c r="A988"/>
      <c r="B988"/>
      <c r="D988"/>
      <c r="E988"/>
    </row>
    <row r="989" spans="1:5" x14ac:dyDescent="0.25">
      <c r="A989"/>
      <c r="B989"/>
      <c r="D989"/>
      <c r="E989"/>
    </row>
    <row r="990" spans="1:5" x14ac:dyDescent="0.25">
      <c r="A990"/>
      <c r="B990"/>
      <c r="D990"/>
      <c r="E990"/>
    </row>
    <row r="991" spans="1:5" x14ac:dyDescent="0.25">
      <c r="A991"/>
      <c r="B991"/>
      <c r="D991"/>
      <c r="E991"/>
    </row>
    <row r="992" spans="1:5" x14ac:dyDescent="0.25">
      <c r="A992"/>
      <c r="B992"/>
      <c r="D992"/>
      <c r="E992"/>
    </row>
    <row r="993" spans="1:5" x14ac:dyDescent="0.25">
      <c r="A993"/>
      <c r="B993"/>
      <c r="D993"/>
      <c r="E993"/>
    </row>
    <row r="994" spans="1:5" x14ac:dyDescent="0.25">
      <c r="A994"/>
      <c r="B994"/>
      <c r="D994"/>
      <c r="E994"/>
    </row>
    <row r="995" spans="1:5" x14ac:dyDescent="0.25">
      <c r="A995"/>
      <c r="B995"/>
      <c r="D995"/>
      <c r="E995"/>
    </row>
    <row r="996" spans="1:5" x14ac:dyDescent="0.25">
      <c r="A996"/>
      <c r="B996"/>
      <c r="D996"/>
      <c r="E996"/>
    </row>
    <row r="997" spans="1:5" x14ac:dyDescent="0.25">
      <c r="A997"/>
      <c r="B997"/>
      <c r="D997"/>
      <c r="E997"/>
    </row>
    <row r="998" spans="1:5" x14ac:dyDescent="0.25">
      <c r="A998"/>
      <c r="B998"/>
      <c r="D998"/>
      <c r="E998"/>
    </row>
    <row r="999" spans="1:5" x14ac:dyDescent="0.25">
      <c r="A999"/>
      <c r="B999"/>
      <c r="D999"/>
      <c r="E999"/>
    </row>
    <row r="1000" spans="1:5" x14ac:dyDescent="0.25">
      <c r="A1000"/>
      <c r="B1000"/>
      <c r="D1000"/>
      <c r="E1000"/>
    </row>
    <row r="1001" spans="1:5" x14ac:dyDescent="0.25">
      <c r="A1001"/>
      <c r="B1001"/>
      <c r="D1001"/>
      <c r="E1001"/>
    </row>
    <row r="1002" spans="1:5" x14ac:dyDescent="0.25">
      <c r="A1002"/>
      <c r="B1002"/>
      <c r="D1002"/>
      <c r="E1002"/>
    </row>
    <row r="1003" spans="1:5" x14ac:dyDescent="0.25">
      <c r="A1003"/>
      <c r="B1003"/>
      <c r="D1003"/>
      <c r="E1003"/>
    </row>
    <row r="1004" spans="1:5" x14ac:dyDescent="0.25">
      <c r="A1004"/>
      <c r="B1004"/>
      <c r="D1004"/>
      <c r="E1004"/>
    </row>
    <row r="1005" spans="1:5" x14ac:dyDescent="0.25">
      <c r="A1005"/>
      <c r="B1005"/>
      <c r="D1005"/>
      <c r="E1005"/>
    </row>
    <row r="1006" spans="1:5" x14ac:dyDescent="0.25">
      <c r="A1006"/>
      <c r="B1006"/>
      <c r="D1006"/>
      <c r="E1006"/>
    </row>
    <row r="1007" spans="1:5" x14ac:dyDescent="0.25">
      <c r="A1007"/>
      <c r="B1007"/>
      <c r="D1007"/>
      <c r="E1007"/>
    </row>
    <row r="1008" spans="1:5" x14ac:dyDescent="0.25">
      <c r="A1008"/>
      <c r="B1008"/>
      <c r="D1008"/>
      <c r="E1008"/>
    </row>
    <row r="1009" spans="1:5" x14ac:dyDescent="0.25">
      <c r="A1009"/>
      <c r="B1009"/>
      <c r="D1009"/>
      <c r="E1009"/>
    </row>
    <row r="1010" spans="1:5" x14ac:dyDescent="0.25">
      <c r="A1010"/>
      <c r="B1010"/>
      <c r="D1010"/>
      <c r="E1010"/>
    </row>
    <row r="1011" spans="1:5" x14ac:dyDescent="0.25">
      <c r="A1011"/>
      <c r="B1011"/>
      <c r="D1011"/>
      <c r="E1011"/>
    </row>
    <row r="1012" spans="1:5" x14ac:dyDescent="0.25">
      <c r="A1012"/>
      <c r="B1012"/>
      <c r="D1012"/>
      <c r="E1012"/>
    </row>
    <row r="1013" spans="1:5" x14ac:dyDescent="0.25">
      <c r="A1013"/>
      <c r="B1013"/>
      <c r="D1013"/>
      <c r="E1013"/>
    </row>
    <row r="1014" spans="1:5" x14ac:dyDescent="0.25">
      <c r="A1014"/>
      <c r="B1014"/>
      <c r="D1014"/>
      <c r="E1014"/>
    </row>
    <row r="1015" spans="1:5" x14ac:dyDescent="0.25">
      <c r="A1015"/>
      <c r="B1015"/>
      <c r="D1015"/>
      <c r="E1015"/>
    </row>
    <row r="1016" spans="1:5" x14ac:dyDescent="0.25">
      <c r="A1016"/>
      <c r="B1016"/>
      <c r="D1016"/>
      <c r="E1016"/>
    </row>
    <row r="1017" spans="1:5" x14ac:dyDescent="0.25">
      <c r="A1017"/>
      <c r="B1017"/>
      <c r="D1017"/>
      <c r="E1017"/>
    </row>
    <row r="1018" spans="1:5" x14ac:dyDescent="0.25">
      <c r="A1018"/>
      <c r="B1018"/>
      <c r="D1018"/>
      <c r="E1018"/>
    </row>
    <row r="1019" spans="1:5" x14ac:dyDescent="0.25">
      <c r="A1019"/>
      <c r="B1019"/>
      <c r="D1019"/>
      <c r="E1019"/>
    </row>
    <row r="1020" spans="1:5" x14ac:dyDescent="0.25">
      <c r="A1020"/>
      <c r="B1020"/>
      <c r="D1020"/>
      <c r="E1020"/>
    </row>
    <row r="1021" spans="1:5" x14ac:dyDescent="0.25">
      <c r="A1021"/>
      <c r="B1021"/>
      <c r="D1021"/>
      <c r="E1021"/>
    </row>
    <row r="1022" spans="1:5" x14ac:dyDescent="0.25">
      <c r="A1022"/>
      <c r="B1022"/>
      <c r="D1022"/>
      <c r="E1022"/>
    </row>
    <row r="1023" spans="1:5" x14ac:dyDescent="0.25">
      <c r="A1023"/>
      <c r="B1023"/>
      <c r="D1023"/>
      <c r="E1023"/>
    </row>
    <row r="1024" spans="1:5" x14ac:dyDescent="0.25">
      <c r="A1024"/>
      <c r="B1024"/>
      <c r="D1024"/>
      <c r="E1024"/>
    </row>
    <row r="1025" spans="1:5" x14ac:dyDescent="0.25">
      <c r="A1025"/>
      <c r="B1025"/>
      <c r="D1025"/>
      <c r="E1025"/>
    </row>
    <row r="1026" spans="1:5" x14ac:dyDescent="0.25">
      <c r="A1026"/>
      <c r="B1026"/>
      <c r="D1026"/>
      <c r="E1026"/>
    </row>
    <row r="1027" spans="1:5" x14ac:dyDescent="0.25">
      <c r="A1027"/>
      <c r="B1027"/>
      <c r="D1027"/>
      <c r="E1027"/>
    </row>
    <row r="1028" spans="1:5" x14ac:dyDescent="0.25">
      <c r="A1028"/>
      <c r="B1028"/>
      <c r="D1028"/>
      <c r="E1028"/>
    </row>
    <row r="1029" spans="1:5" x14ac:dyDescent="0.25">
      <c r="A1029"/>
      <c r="B1029"/>
      <c r="D1029"/>
      <c r="E1029"/>
    </row>
    <row r="1030" spans="1:5" x14ac:dyDescent="0.25">
      <c r="A1030"/>
      <c r="B1030"/>
      <c r="D1030"/>
      <c r="E1030"/>
    </row>
    <row r="1031" spans="1:5" x14ac:dyDescent="0.25">
      <c r="A1031"/>
      <c r="B1031"/>
      <c r="D1031"/>
      <c r="E1031"/>
    </row>
    <row r="1032" spans="1:5" x14ac:dyDescent="0.25">
      <c r="A1032"/>
      <c r="B1032"/>
      <c r="D1032"/>
      <c r="E1032"/>
    </row>
    <row r="1033" spans="1:5" x14ac:dyDescent="0.25">
      <c r="A1033"/>
      <c r="B1033"/>
      <c r="D1033"/>
      <c r="E1033"/>
    </row>
    <row r="1034" spans="1:5" x14ac:dyDescent="0.25">
      <c r="A1034"/>
      <c r="B1034"/>
      <c r="D1034"/>
      <c r="E1034"/>
    </row>
    <row r="1035" spans="1:5" x14ac:dyDescent="0.25">
      <c r="A1035"/>
      <c r="B1035"/>
      <c r="D1035"/>
      <c r="E1035"/>
    </row>
    <row r="1036" spans="1:5" x14ac:dyDescent="0.25">
      <c r="A1036"/>
      <c r="B1036"/>
      <c r="D1036"/>
      <c r="E1036"/>
    </row>
    <row r="1037" spans="1:5" x14ac:dyDescent="0.25">
      <c r="A1037"/>
      <c r="B1037"/>
      <c r="D1037"/>
      <c r="E1037"/>
    </row>
    <row r="1038" spans="1:5" x14ac:dyDescent="0.25">
      <c r="A1038"/>
      <c r="B1038"/>
      <c r="D1038"/>
      <c r="E1038"/>
    </row>
    <row r="1039" spans="1:5" x14ac:dyDescent="0.25">
      <c r="A1039"/>
      <c r="B1039"/>
      <c r="D1039"/>
      <c r="E1039"/>
    </row>
    <row r="1040" spans="1:5" x14ac:dyDescent="0.25">
      <c r="A1040"/>
      <c r="B1040"/>
      <c r="D1040"/>
      <c r="E1040"/>
    </row>
    <row r="1041" spans="1:5" x14ac:dyDescent="0.25">
      <c r="A1041"/>
      <c r="B1041"/>
      <c r="D1041"/>
      <c r="E1041"/>
    </row>
    <row r="1042" spans="1:5" x14ac:dyDescent="0.25">
      <c r="A1042"/>
      <c r="B1042"/>
      <c r="D1042"/>
      <c r="E1042"/>
    </row>
    <row r="1043" spans="1:5" x14ac:dyDescent="0.25">
      <c r="A1043"/>
      <c r="B1043"/>
      <c r="D1043"/>
      <c r="E1043"/>
    </row>
    <row r="1044" spans="1:5" x14ac:dyDescent="0.25">
      <c r="A1044"/>
      <c r="B1044"/>
      <c r="D1044"/>
      <c r="E1044"/>
    </row>
    <row r="1045" spans="1:5" x14ac:dyDescent="0.25">
      <c r="A1045"/>
      <c r="B1045"/>
      <c r="D1045"/>
      <c r="E1045"/>
    </row>
    <row r="1046" spans="1:5" x14ac:dyDescent="0.25">
      <c r="A1046"/>
      <c r="B1046"/>
      <c r="D1046"/>
      <c r="E1046"/>
    </row>
    <row r="1047" spans="1:5" x14ac:dyDescent="0.25">
      <c r="A1047"/>
      <c r="B1047"/>
      <c r="D1047"/>
      <c r="E1047"/>
    </row>
    <row r="1048" spans="1:5" x14ac:dyDescent="0.25">
      <c r="A1048"/>
      <c r="B1048"/>
      <c r="D1048"/>
      <c r="E1048"/>
    </row>
    <row r="1049" spans="1:5" x14ac:dyDescent="0.25">
      <c r="A1049"/>
      <c r="B1049"/>
      <c r="D1049"/>
      <c r="E1049"/>
    </row>
    <row r="1050" spans="1:5" x14ac:dyDescent="0.25">
      <c r="A1050"/>
      <c r="B1050"/>
      <c r="D1050"/>
      <c r="E1050"/>
    </row>
    <row r="1051" spans="1:5" x14ac:dyDescent="0.25">
      <c r="A1051"/>
      <c r="B1051"/>
      <c r="D1051"/>
      <c r="E1051"/>
    </row>
    <row r="1052" spans="1:5" x14ac:dyDescent="0.25">
      <c r="A1052"/>
      <c r="B1052"/>
      <c r="D1052"/>
      <c r="E1052"/>
    </row>
    <row r="1053" spans="1:5" x14ac:dyDescent="0.25">
      <c r="A1053"/>
      <c r="B1053"/>
      <c r="D1053"/>
      <c r="E1053"/>
    </row>
    <row r="1054" spans="1:5" x14ac:dyDescent="0.25">
      <c r="A1054"/>
      <c r="B1054"/>
      <c r="D1054"/>
      <c r="E1054"/>
    </row>
    <row r="1055" spans="1:5" x14ac:dyDescent="0.25">
      <c r="A1055"/>
      <c r="B1055"/>
      <c r="D1055"/>
      <c r="E1055"/>
    </row>
    <row r="1056" spans="1:5" x14ac:dyDescent="0.25">
      <c r="A1056"/>
      <c r="B1056"/>
      <c r="D1056"/>
      <c r="E1056"/>
    </row>
    <row r="1057" spans="1:5" x14ac:dyDescent="0.25">
      <c r="A1057"/>
      <c r="B1057"/>
      <c r="D1057"/>
      <c r="E1057"/>
    </row>
    <row r="1058" spans="1:5" x14ac:dyDescent="0.25">
      <c r="A1058"/>
      <c r="B1058"/>
      <c r="D1058"/>
      <c r="E1058"/>
    </row>
    <row r="1059" spans="1:5" x14ac:dyDescent="0.25">
      <c r="A1059"/>
      <c r="B1059"/>
      <c r="D1059"/>
      <c r="E1059"/>
    </row>
    <row r="1060" spans="1:5" x14ac:dyDescent="0.25">
      <c r="A1060"/>
      <c r="B1060"/>
      <c r="D1060"/>
      <c r="E1060"/>
    </row>
    <row r="1061" spans="1:5" x14ac:dyDescent="0.25">
      <c r="A1061"/>
      <c r="B1061"/>
      <c r="D1061"/>
      <c r="E1061"/>
    </row>
    <row r="1062" spans="1:5" x14ac:dyDescent="0.25">
      <c r="A1062"/>
      <c r="B1062"/>
      <c r="D1062"/>
      <c r="E1062"/>
    </row>
    <row r="1063" spans="1:5" x14ac:dyDescent="0.25">
      <c r="A1063"/>
      <c r="B1063"/>
      <c r="D1063"/>
      <c r="E1063"/>
    </row>
    <row r="1064" spans="1:5" x14ac:dyDescent="0.25">
      <c r="A1064"/>
      <c r="B1064"/>
      <c r="D1064"/>
      <c r="E1064"/>
    </row>
    <row r="1065" spans="1:5" x14ac:dyDescent="0.25">
      <c r="A1065"/>
      <c r="B1065"/>
      <c r="D1065"/>
      <c r="E1065"/>
    </row>
    <row r="1066" spans="1:5" x14ac:dyDescent="0.25">
      <c r="A1066"/>
      <c r="B1066"/>
      <c r="D1066"/>
      <c r="E1066"/>
    </row>
    <row r="1067" spans="1:5" x14ac:dyDescent="0.25">
      <c r="A1067"/>
      <c r="B1067"/>
      <c r="D1067"/>
      <c r="E1067"/>
    </row>
    <row r="1068" spans="1:5" x14ac:dyDescent="0.25">
      <c r="A1068"/>
      <c r="B1068"/>
      <c r="D1068"/>
      <c r="E1068"/>
    </row>
    <row r="1069" spans="1:5" x14ac:dyDescent="0.25">
      <c r="A1069"/>
      <c r="B1069"/>
      <c r="D1069"/>
      <c r="E1069"/>
    </row>
    <row r="1070" spans="1:5" x14ac:dyDescent="0.25">
      <c r="A1070"/>
      <c r="B1070"/>
      <c r="D1070"/>
      <c r="E1070"/>
    </row>
    <row r="1071" spans="1:5" x14ac:dyDescent="0.25">
      <c r="A1071"/>
      <c r="B1071"/>
      <c r="D1071"/>
      <c r="E1071"/>
    </row>
    <row r="1072" spans="1:5" x14ac:dyDescent="0.25">
      <c r="A1072"/>
      <c r="B1072"/>
      <c r="D1072"/>
      <c r="E1072"/>
    </row>
    <row r="1073" spans="1:5" x14ac:dyDescent="0.25">
      <c r="A1073"/>
      <c r="B1073"/>
      <c r="D1073"/>
      <c r="E1073"/>
    </row>
    <row r="1074" spans="1:5" x14ac:dyDescent="0.25">
      <c r="A1074"/>
      <c r="B1074"/>
      <c r="D1074"/>
      <c r="E1074"/>
    </row>
    <row r="1075" spans="1:5" x14ac:dyDescent="0.25">
      <c r="A1075"/>
      <c r="B1075"/>
      <c r="D1075"/>
      <c r="E1075"/>
    </row>
    <row r="1076" spans="1:5" x14ac:dyDescent="0.25">
      <c r="A1076"/>
      <c r="B1076"/>
      <c r="D1076"/>
      <c r="E1076"/>
    </row>
    <row r="1077" spans="1:5" x14ac:dyDescent="0.25">
      <c r="A1077"/>
      <c r="B1077"/>
      <c r="D1077"/>
      <c r="E1077"/>
    </row>
    <row r="1078" spans="1:5" x14ac:dyDescent="0.25">
      <c r="A1078"/>
      <c r="B1078"/>
      <c r="D1078"/>
      <c r="E1078"/>
    </row>
    <row r="1079" spans="1:5" x14ac:dyDescent="0.25">
      <c r="A1079"/>
      <c r="B1079"/>
      <c r="D1079"/>
      <c r="E1079"/>
    </row>
    <row r="1080" spans="1:5" x14ac:dyDescent="0.25">
      <c r="A1080"/>
      <c r="B1080"/>
      <c r="D1080"/>
      <c r="E1080"/>
    </row>
    <row r="1081" spans="1:5" x14ac:dyDescent="0.25">
      <c r="A1081"/>
      <c r="B1081"/>
      <c r="D1081"/>
      <c r="E1081"/>
    </row>
    <row r="1082" spans="1:5" x14ac:dyDescent="0.25">
      <c r="A1082"/>
      <c r="B1082"/>
      <c r="D1082"/>
      <c r="E1082"/>
    </row>
    <row r="1083" spans="1:5" x14ac:dyDescent="0.25">
      <c r="A1083"/>
      <c r="B1083"/>
      <c r="D1083"/>
      <c r="E1083"/>
    </row>
    <row r="1084" spans="1:5" x14ac:dyDescent="0.25">
      <c r="A1084"/>
      <c r="B1084"/>
      <c r="D1084"/>
      <c r="E1084"/>
    </row>
    <row r="1085" spans="1:5" x14ac:dyDescent="0.25">
      <c r="A1085"/>
      <c r="B1085"/>
      <c r="D1085"/>
      <c r="E1085"/>
    </row>
    <row r="1086" spans="1:5" x14ac:dyDescent="0.25">
      <c r="A1086"/>
      <c r="B1086"/>
      <c r="D1086"/>
      <c r="E1086"/>
    </row>
    <row r="1087" spans="1:5" x14ac:dyDescent="0.25">
      <c r="A1087"/>
      <c r="B1087"/>
      <c r="D1087"/>
      <c r="E1087"/>
    </row>
    <row r="1088" spans="1:5" x14ac:dyDescent="0.25">
      <c r="A1088"/>
      <c r="B1088"/>
      <c r="D1088"/>
      <c r="E1088"/>
    </row>
    <row r="1089" spans="1:5" x14ac:dyDescent="0.25">
      <c r="A1089"/>
      <c r="B1089"/>
      <c r="D1089"/>
      <c r="E1089"/>
    </row>
    <row r="1090" spans="1:5" x14ac:dyDescent="0.25">
      <c r="A1090"/>
      <c r="B1090"/>
      <c r="D1090"/>
      <c r="E1090"/>
    </row>
    <row r="1091" spans="1:5" x14ac:dyDescent="0.25">
      <c r="A1091"/>
      <c r="B1091"/>
      <c r="D1091"/>
      <c r="E1091"/>
    </row>
    <row r="1092" spans="1:5" x14ac:dyDescent="0.25">
      <c r="A1092"/>
      <c r="B1092"/>
      <c r="D1092"/>
      <c r="E1092"/>
    </row>
    <row r="1093" spans="1:5" x14ac:dyDescent="0.25">
      <c r="A1093"/>
      <c r="B1093"/>
      <c r="D1093"/>
      <c r="E1093"/>
    </row>
    <row r="1094" spans="1:5" x14ac:dyDescent="0.25">
      <c r="A1094"/>
      <c r="B1094"/>
      <c r="D1094"/>
      <c r="E1094"/>
    </row>
    <row r="1095" spans="1:5" x14ac:dyDescent="0.25">
      <c r="A1095"/>
      <c r="B1095"/>
      <c r="D1095"/>
      <c r="E1095"/>
    </row>
    <row r="1096" spans="1:5" x14ac:dyDescent="0.25">
      <c r="A1096"/>
      <c r="B1096"/>
      <c r="D1096"/>
      <c r="E1096"/>
    </row>
    <row r="1097" spans="1:5" x14ac:dyDescent="0.25">
      <c r="A1097"/>
      <c r="B1097"/>
      <c r="D1097"/>
      <c r="E1097"/>
    </row>
    <row r="1098" spans="1:5" x14ac:dyDescent="0.25">
      <c r="A1098"/>
      <c r="B1098"/>
      <c r="D1098"/>
      <c r="E1098"/>
    </row>
    <row r="1099" spans="1:5" x14ac:dyDescent="0.25">
      <c r="A1099"/>
      <c r="B1099"/>
      <c r="D1099"/>
      <c r="E1099"/>
    </row>
    <row r="1100" spans="1:5" x14ac:dyDescent="0.25">
      <c r="A1100"/>
      <c r="B1100"/>
      <c r="D1100"/>
      <c r="E1100"/>
    </row>
    <row r="1101" spans="1:5" x14ac:dyDescent="0.25">
      <c r="A1101"/>
      <c r="B1101"/>
      <c r="D1101"/>
      <c r="E1101"/>
    </row>
    <row r="1102" spans="1:5" x14ac:dyDescent="0.25">
      <c r="A1102"/>
      <c r="B1102"/>
      <c r="D1102"/>
      <c r="E1102"/>
    </row>
    <row r="1103" spans="1:5" x14ac:dyDescent="0.25">
      <c r="A1103"/>
      <c r="B1103"/>
      <c r="D1103"/>
      <c r="E1103"/>
    </row>
    <row r="1104" spans="1:5" x14ac:dyDescent="0.25">
      <c r="A1104"/>
      <c r="B1104"/>
      <c r="D1104"/>
      <c r="E1104"/>
    </row>
    <row r="1105" spans="1:5" x14ac:dyDescent="0.25">
      <c r="A1105"/>
      <c r="B1105"/>
      <c r="D1105"/>
      <c r="E1105"/>
    </row>
    <row r="1106" spans="1:5" x14ac:dyDescent="0.25">
      <c r="A1106"/>
      <c r="B1106"/>
      <c r="D1106"/>
      <c r="E1106"/>
    </row>
    <row r="1107" spans="1:5" x14ac:dyDescent="0.25">
      <c r="A1107"/>
      <c r="B1107"/>
      <c r="D1107"/>
      <c r="E1107"/>
    </row>
    <row r="1108" spans="1:5" x14ac:dyDescent="0.25">
      <c r="A1108"/>
      <c r="B1108"/>
      <c r="D1108"/>
      <c r="E1108"/>
    </row>
    <row r="1109" spans="1:5" x14ac:dyDescent="0.25">
      <c r="A1109"/>
      <c r="B1109"/>
      <c r="D1109"/>
      <c r="E1109"/>
    </row>
    <row r="1110" spans="1:5" x14ac:dyDescent="0.25">
      <c r="A1110"/>
      <c r="B1110"/>
      <c r="D1110"/>
      <c r="E1110"/>
    </row>
    <row r="1111" spans="1:5" x14ac:dyDescent="0.25">
      <c r="A1111"/>
      <c r="B1111"/>
      <c r="D1111"/>
      <c r="E1111"/>
    </row>
    <row r="1112" spans="1:5" x14ac:dyDescent="0.25">
      <c r="A1112"/>
      <c r="B1112"/>
      <c r="D1112"/>
      <c r="E1112"/>
    </row>
    <row r="1113" spans="1:5" x14ac:dyDescent="0.25">
      <c r="A1113"/>
      <c r="B1113"/>
      <c r="D1113"/>
      <c r="E1113"/>
    </row>
    <row r="1114" spans="1:5" x14ac:dyDescent="0.25">
      <c r="A1114"/>
      <c r="B1114"/>
      <c r="D1114"/>
      <c r="E1114"/>
    </row>
    <row r="1115" spans="1:5" x14ac:dyDescent="0.25">
      <c r="A1115"/>
      <c r="B1115"/>
      <c r="D1115"/>
      <c r="E1115"/>
    </row>
    <row r="1116" spans="1:5" x14ac:dyDescent="0.25">
      <c r="A1116"/>
      <c r="B1116"/>
      <c r="D1116"/>
      <c r="E1116"/>
    </row>
    <row r="1117" spans="1:5" x14ac:dyDescent="0.25">
      <c r="A1117"/>
      <c r="B1117"/>
      <c r="D1117"/>
      <c r="E1117"/>
    </row>
    <row r="1118" spans="1:5" x14ac:dyDescent="0.25">
      <c r="A1118"/>
      <c r="B1118"/>
      <c r="D1118"/>
      <c r="E1118"/>
    </row>
    <row r="1119" spans="1:5" x14ac:dyDescent="0.25">
      <c r="A1119"/>
      <c r="B1119"/>
      <c r="D1119"/>
      <c r="E1119"/>
    </row>
    <row r="1120" spans="1:5" x14ac:dyDescent="0.25">
      <c r="A1120"/>
      <c r="B1120"/>
      <c r="D1120"/>
      <c r="E1120"/>
    </row>
    <row r="1121" spans="1:5" x14ac:dyDescent="0.25">
      <c r="A1121"/>
      <c r="B1121"/>
      <c r="D1121"/>
      <c r="E1121"/>
    </row>
    <row r="1122" spans="1:5" x14ac:dyDescent="0.25">
      <c r="A1122"/>
      <c r="B1122"/>
      <c r="D1122"/>
      <c r="E1122"/>
    </row>
    <row r="1123" spans="1:5" x14ac:dyDescent="0.25">
      <c r="A1123"/>
      <c r="B1123"/>
      <c r="D1123"/>
      <c r="E1123"/>
    </row>
    <row r="1124" spans="1:5" x14ac:dyDescent="0.25">
      <c r="A1124"/>
      <c r="B1124"/>
      <c r="D1124"/>
      <c r="E1124"/>
    </row>
    <row r="1125" spans="1:5" x14ac:dyDescent="0.25">
      <c r="A1125"/>
      <c r="B1125"/>
      <c r="D1125"/>
      <c r="E1125"/>
    </row>
    <row r="1126" spans="1:5" x14ac:dyDescent="0.25">
      <c r="A1126"/>
      <c r="B1126"/>
      <c r="D1126"/>
      <c r="E1126"/>
    </row>
    <row r="1127" spans="1:5" x14ac:dyDescent="0.25">
      <c r="A1127"/>
      <c r="B1127"/>
      <c r="D1127"/>
      <c r="E1127"/>
    </row>
    <row r="1128" spans="1:5" x14ac:dyDescent="0.25">
      <c r="A1128"/>
      <c r="B1128"/>
      <c r="D1128"/>
      <c r="E1128"/>
    </row>
    <row r="1129" spans="1:5" x14ac:dyDescent="0.25">
      <c r="A1129"/>
      <c r="B1129"/>
      <c r="D1129"/>
      <c r="E1129"/>
    </row>
    <row r="1130" spans="1:5" x14ac:dyDescent="0.25">
      <c r="A1130"/>
      <c r="B1130"/>
      <c r="D1130"/>
      <c r="E1130"/>
    </row>
    <row r="1131" spans="1:5" x14ac:dyDescent="0.25">
      <c r="A1131"/>
      <c r="B1131"/>
      <c r="D1131"/>
      <c r="E1131"/>
    </row>
    <row r="1132" spans="1:5" x14ac:dyDescent="0.25">
      <c r="A1132"/>
      <c r="B1132"/>
      <c r="D1132"/>
      <c r="E1132"/>
    </row>
    <row r="1133" spans="1:5" x14ac:dyDescent="0.25">
      <c r="A1133"/>
      <c r="B1133"/>
      <c r="D1133"/>
      <c r="E1133"/>
    </row>
    <row r="1134" spans="1:5" x14ac:dyDescent="0.25">
      <c r="A1134"/>
      <c r="B1134"/>
      <c r="D1134"/>
      <c r="E1134"/>
    </row>
    <row r="1135" spans="1:5" x14ac:dyDescent="0.25">
      <c r="A1135"/>
      <c r="B1135"/>
      <c r="D1135"/>
      <c r="E1135"/>
    </row>
    <row r="1136" spans="1:5" x14ac:dyDescent="0.25">
      <c r="A1136"/>
      <c r="B1136"/>
      <c r="D1136"/>
      <c r="E1136"/>
    </row>
    <row r="1137" spans="1:5" x14ac:dyDescent="0.25">
      <c r="A1137"/>
      <c r="B1137"/>
      <c r="D1137"/>
      <c r="E1137"/>
    </row>
    <row r="1138" spans="1:5" x14ac:dyDescent="0.25">
      <c r="A1138"/>
      <c r="B1138"/>
      <c r="D1138"/>
      <c r="E1138"/>
    </row>
    <row r="1139" spans="1:5" x14ac:dyDescent="0.25">
      <c r="A1139"/>
      <c r="B1139"/>
      <c r="D1139"/>
      <c r="E1139"/>
    </row>
    <row r="1140" spans="1:5" x14ac:dyDescent="0.25">
      <c r="A1140"/>
      <c r="B1140"/>
      <c r="D1140"/>
      <c r="E1140"/>
    </row>
    <row r="1141" spans="1:5" x14ac:dyDescent="0.25">
      <c r="A1141"/>
      <c r="B1141"/>
      <c r="D1141"/>
      <c r="E1141"/>
    </row>
    <row r="1142" spans="1:5" x14ac:dyDescent="0.25">
      <c r="A1142"/>
      <c r="B1142"/>
      <c r="D1142"/>
      <c r="E1142"/>
    </row>
    <row r="1143" spans="1:5" x14ac:dyDescent="0.25">
      <c r="A1143"/>
      <c r="B1143"/>
      <c r="D1143"/>
      <c r="E1143"/>
    </row>
    <row r="1144" spans="1:5" x14ac:dyDescent="0.25">
      <c r="A1144"/>
      <c r="B1144"/>
      <c r="D1144"/>
      <c r="E1144"/>
    </row>
    <row r="1145" spans="1:5" x14ac:dyDescent="0.25">
      <c r="A1145"/>
      <c r="B1145"/>
      <c r="D1145"/>
      <c r="E1145"/>
    </row>
    <row r="1146" spans="1:5" x14ac:dyDescent="0.25">
      <c r="A1146"/>
      <c r="B1146"/>
      <c r="D1146"/>
      <c r="E1146"/>
    </row>
    <row r="1147" spans="1:5" x14ac:dyDescent="0.25">
      <c r="A1147"/>
      <c r="B1147"/>
      <c r="D1147"/>
      <c r="E1147"/>
    </row>
    <row r="1148" spans="1:5" x14ac:dyDescent="0.25">
      <c r="A1148"/>
      <c r="B1148"/>
      <c r="D1148"/>
      <c r="E1148"/>
    </row>
    <row r="1149" spans="1:5" x14ac:dyDescent="0.25">
      <c r="A1149"/>
      <c r="B1149"/>
      <c r="D1149"/>
      <c r="E1149"/>
    </row>
    <row r="1150" spans="1:5" x14ac:dyDescent="0.25">
      <c r="A1150"/>
      <c r="B1150"/>
      <c r="D1150"/>
      <c r="E1150"/>
    </row>
    <row r="1151" spans="1:5" x14ac:dyDescent="0.25">
      <c r="A1151"/>
      <c r="B1151"/>
      <c r="D1151"/>
      <c r="E1151"/>
    </row>
    <row r="1152" spans="1:5" x14ac:dyDescent="0.25">
      <c r="A1152"/>
      <c r="B1152"/>
      <c r="D1152"/>
      <c r="E1152"/>
    </row>
    <row r="1153" spans="1:5" x14ac:dyDescent="0.25">
      <c r="A1153"/>
      <c r="B1153"/>
      <c r="D1153"/>
      <c r="E1153"/>
    </row>
    <row r="1154" spans="1:5" x14ac:dyDescent="0.25">
      <c r="A1154"/>
      <c r="B1154"/>
      <c r="D1154"/>
      <c r="E1154"/>
    </row>
    <row r="1155" spans="1:5" x14ac:dyDescent="0.25">
      <c r="A1155"/>
      <c r="B1155"/>
      <c r="D1155"/>
      <c r="E1155"/>
    </row>
    <row r="1156" spans="1:5" x14ac:dyDescent="0.25">
      <c r="A1156"/>
      <c r="B1156"/>
      <c r="D1156"/>
      <c r="E1156"/>
    </row>
    <row r="1157" spans="1:5" x14ac:dyDescent="0.25">
      <c r="A1157"/>
      <c r="B1157"/>
      <c r="D1157"/>
      <c r="E1157"/>
    </row>
    <row r="1158" spans="1:5" x14ac:dyDescent="0.25">
      <c r="A1158"/>
      <c r="B1158"/>
      <c r="D1158"/>
      <c r="E1158"/>
    </row>
    <row r="1159" spans="1:5" x14ac:dyDescent="0.25">
      <c r="A1159"/>
      <c r="B1159"/>
      <c r="D1159"/>
      <c r="E1159"/>
    </row>
    <row r="1160" spans="1:5" x14ac:dyDescent="0.25">
      <c r="A1160"/>
      <c r="B1160"/>
      <c r="D1160"/>
      <c r="E1160"/>
    </row>
    <row r="1161" spans="1:5" x14ac:dyDescent="0.25">
      <c r="A1161"/>
      <c r="B1161"/>
      <c r="D1161"/>
      <c r="E1161"/>
    </row>
    <row r="1162" spans="1:5" x14ac:dyDescent="0.25">
      <c r="A1162"/>
      <c r="B1162"/>
      <c r="D1162"/>
      <c r="E1162"/>
    </row>
    <row r="1163" spans="1:5" x14ac:dyDescent="0.25">
      <c r="A1163"/>
      <c r="B1163"/>
      <c r="D1163"/>
      <c r="E1163"/>
    </row>
    <row r="1164" spans="1:5" x14ac:dyDescent="0.25">
      <c r="A1164"/>
      <c r="B1164"/>
      <c r="D1164"/>
      <c r="E1164"/>
    </row>
    <row r="1165" spans="1:5" x14ac:dyDescent="0.25">
      <c r="A1165"/>
      <c r="B1165"/>
      <c r="D1165"/>
      <c r="E1165"/>
    </row>
    <row r="1166" spans="1:5" x14ac:dyDescent="0.25">
      <c r="A1166"/>
      <c r="B1166"/>
      <c r="D1166"/>
      <c r="E1166"/>
    </row>
    <row r="1167" spans="1:5" x14ac:dyDescent="0.25">
      <c r="A1167"/>
      <c r="B1167"/>
      <c r="D1167"/>
      <c r="E1167"/>
    </row>
    <row r="1168" spans="1:5" x14ac:dyDescent="0.25">
      <c r="A1168"/>
      <c r="B1168"/>
      <c r="D1168"/>
      <c r="E1168"/>
    </row>
    <row r="1169" spans="1:5" x14ac:dyDescent="0.25">
      <c r="A1169"/>
      <c r="B1169"/>
      <c r="D1169"/>
      <c r="E1169"/>
    </row>
    <row r="1170" spans="1:5" x14ac:dyDescent="0.25">
      <c r="A1170"/>
      <c r="B1170"/>
      <c r="D1170"/>
      <c r="E1170"/>
    </row>
    <row r="1171" spans="1:5" x14ac:dyDescent="0.25">
      <c r="A1171"/>
      <c r="B1171"/>
      <c r="D1171"/>
      <c r="E1171"/>
    </row>
    <row r="1172" spans="1:5" x14ac:dyDescent="0.25">
      <c r="A1172"/>
      <c r="B1172"/>
      <c r="D1172"/>
      <c r="E1172"/>
    </row>
    <row r="1173" spans="1:5" x14ac:dyDescent="0.25">
      <c r="A1173"/>
      <c r="B1173"/>
      <c r="D1173"/>
      <c r="E1173"/>
    </row>
    <row r="1174" spans="1:5" x14ac:dyDescent="0.25">
      <c r="A1174"/>
      <c r="B1174"/>
      <c r="D1174"/>
      <c r="E1174"/>
    </row>
    <row r="1175" spans="1:5" x14ac:dyDescent="0.25">
      <c r="A1175"/>
      <c r="B1175"/>
      <c r="D1175"/>
      <c r="E1175"/>
    </row>
    <row r="1176" spans="1:5" x14ac:dyDescent="0.25">
      <c r="A1176"/>
      <c r="B1176"/>
      <c r="D1176"/>
      <c r="E1176"/>
    </row>
    <row r="1177" spans="1:5" x14ac:dyDescent="0.25">
      <c r="A1177"/>
      <c r="B1177"/>
      <c r="D1177"/>
      <c r="E1177"/>
    </row>
    <row r="1178" spans="1:5" x14ac:dyDescent="0.25">
      <c r="A1178"/>
      <c r="B1178"/>
      <c r="D1178"/>
      <c r="E1178"/>
    </row>
    <row r="1179" spans="1:5" x14ac:dyDescent="0.25">
      <c r="A1179"/>
      <c r="B1179"/>
      <c r="D1179"/>
      <c r="E1179"/>
    </row>
    <row r="1180" spans="1:5" x14ac:dyDescent="0.25">
      <c r="A1180"/>
      <c r="B1180"/>
      <c r="D1180"/>
      <c r="E1180"/>
    </row>
    <row r="1181" spans="1:5" x14ac:dyDescent="0.25">
      <c r="A1181"/>
      <c r="B1181"/>
      <c r="D1181"/>
      <c r="E1181"/>
    </row>
    <row r="1182" spans="1:5" x14ac:dyDescent="0.25">
      <c r="A1182"/>
      <c r="B1182"/>
      <c r="D1182"/>
      <c r="E1182"/>
    </row>
    <row r="1183" spans="1:5" x14ac:dyDescent="0.25">
      <c r="A1183"/>
      <c r="B1183"/>
      <c r="D1183"/>
      <c r="E1183"/>
    </row>
    <row r="1184" spans="1:5" x14ac:dyDescent="0.25">
      <c r="A1184"/>
      <c r="B1184"/>
      <c r="D1184"/>
      <c r="E1184"/>
    </row>
    <row r="1185" spans="1:5" x14ac:dyDescent="0.25">
      <c r="A1185"/>
      <c r="B1185"/>
      <c r="D1185"/>
      <c r="E1185"/>
    </row>
    <row r="1186" spans="1:5" x14ac:dyDescent="0.25">
      <c r="A1186"/>
      <c r="B1186"/>
      <c r="D1186"/>
      <c r="E1186"/>
    </row>
    <row r="1187" spans="1:5" x14ac:dyDescent="0.25">
      <c r="A1187"/>
      <c r="B1187"/>
      <c r="D1187"/>
      <c r="E1187"/>
    </row>
    <row r="1188" spans="1:5" x14ac:dyDescent="0.25">
      <c r="A1188"/>
      <c r="B1188"/>
      <c r="D1188"/>
      <c r="E1188"/>
    </row>
    <row r="1189" spans="1:5" x14ac:dyDescent="0.25">
      <c r="A1189"/>
      <c r="B1189"/>
      <c r="D1189"/>
      <c r="E1189"/>
    </row>
    <row r="1190" spans="1:5" x14ac:dyDescent="0.25">
      <c r="A1190"/>
      <c r="B1190"/>
      <c r="D1190"/>
      <c r="E1190"/>
    </row>
    <row r="1191" spans="1:5" x14ac:dyDescent="0.25">
      <c r="A1191"/>
      <c r="B1191"/>
      <c r="D1191"/>
      <c r="E1191"/>
    </row>
    <row r="1192" spans="1:5" x14ac:dyDescent="0.25">
      <c r="A1192"/>
      <c r="B1192"/>
      <c r="D1192"/>
      <c r="E1192"/>
    </row>
    <row r="1193" spans="1:5" x14ac:dyDescent="0.25">
      <c r="A1193"/>
      <c r="B1193"/>
      <c r="D1193"/>
      <c r="E1193"/>
    </row>
    <row r="1194" spans="1:5" x14ac:dyDescent="0.25">
      <c r="A1194"/>
      <c r="B1194"/>
      <c r="D1194"/>
      <c r="E1194"/>
    </row>
    <row r="1195" spans="1:5" x14ac:dyDescent="0.25">
      <c r="A1195"/>
      <c r="B1195"/>
      <c r="D1195"/>
      <c r="E1195"/>
    </row>
    <row r="1196" spans="1:5" x14ac:dyDescent="0.25">
      <c r="A1196"/>
      <c r="B1196"/>
      <c r="D1196"/>
      <c r="E1196"/>
    </row>
    <row r="1197" spans="1:5" x14ac:dyDescent="0.25">
      <c r="A1197"/>
      <c r="B1197"/>
      <c r="D1197"/>
      <c r="E1197"/>
    </row>
    <row r="1198" spans="1:5" x14ac:dyDescent="0.25">
      <c r="A1198"/>
      <c r="B1198"/>
      <c r="D1198"/>
      <c r="E1198"/>
    </row>
    <row r="1199" spans="1:5" x14ac:dyDescent="0.25">
      <c r="A1199"/>
      <c r="B1199"/>
      <c r="D1199"/>
      <c r="E1199"/>
    </row>
    <row r="1200" spans="1:5" x14ac:dyDescent="0.25">
      <c r="A1200"/>
      <c r="B1200"/>
      <c r="D1200"/>
      <c r="E1200"/>
    </row>
    <row r="1201" spans="1:5" x14ac:dyDescent="0.25">
      <c r="A1201"/>
      <c r="B1201"/>
      <c r="D1201"/>
      <c r="E1201"/>
    </row>
    <row r="1202" spans="1:5" x14ac:dyDescent="0.25">
      <c r="A1202"/>
      <c r="B1202"/>
      <c r="D1202"/>
      <c r="E1202"/>
    </row>
    <row r="1203" spans="1:5" x14ac:dyDescent="0.25">
      <c r="A1203"/>
      <c r="B1203"/>
      <c r="D1203"/>
      <c r="E1203"/>
    </row>
    <row r="1204" spans="1:5" x14ac:dyDescent="0.25">
      <c r="A1204"/>
      <c r="B1204"/>
      <c r="D1204"/>
      <c r="E1204"/>
    </row>
    <row r="1205" spans="1:5" x14ac:dyDescent="0.25">
      <c r="A1205"/>
      <c r="B1205"/>
      <c r="D1205"/>
      <c r="E1205"/>
    </row>
    <row r="1206" spans="1:5" x14ac:dyDescent="0.25">
      <c r="A1206"/>
      <c r="B1206"/>
      <c r="D1206"/>
      <c r="E1206"/>
    </row>
    <row r="1207" spans="1:5" x14ac:dyDescent="0.25">
      <c r="A1207"/>
      <c r="B1207"/>
      <c r="D1207"/>
      <c r="E1207"/>
    </row>
    <row r="1208" spans="1:5" x14ac:dyDescent="0.25">
      <c r="A1208"/>
      <c r="B1208"/>
      <c r="D1208"/>
      <c r="E1208"/>
    </row>
    <row r="1209" spans="1:5" x14ac:dyDescent="0.25">
      <c r="A1209"/>
      <c r="B1209"/>
      <c r="D1209"/>
      <c r="E1209"/>
    </row>
    <row r="1210" spans="1:5" x14ac:dyDescent="0.25">
      <c r="A1210"/>
      <c r="B1210"/>
      <c r="D1210"/>
      <c r="E1210"/>
    </row>
    <row r="1211" spans="1:5" x14ac:dyDescent="0.25">
      <c r="A1211"/>
      <c r="B1211"/>
      <c r="D1211"/>
      <c r="E1211"/>
    </row>
    <row r="1212" spans="1:5" x14ac:dyDescent="0.25">
      <c r="A1212"/>
      <c r="B1212"/>
      <c r="D1212"/>
      <c r="E1212"/>
    </row>
    <row r="1213" spans="1:5" x14ac:dyDescent="0.25">
      <c r="A1213"/>
      <c r="B1213"/>
      <c r="D1213"/>
      <c r="E1213"/>
    </row>
    <row r="1214" spans="1:5" x14ac:dyDescent="0.25">
      <c r="A1214"/>
      <c r="B1214"/>
      <c r="D1214"/>
      <c r="E1214"/>
    </row>
    <row r="1215" spans="1:5" x14ac:dyDescent="0.25">
      <c r="A1215"/>
      <c r="B1215"/>
      <c r="D1215"/>
      <c r="E1215"/>
    </row>
    <row r="1216" spans="1:5" x14ac:dyDescent="0.25">
      <c r="A1216"/>
      <c r="B1216"/>
      <c r="D1216"/>
      <c r="E1216"/>
    </row>
    <row r="1217" spans="1:5" x14ac:dyDescent="0.25">
      <c r="A1217"/>
      <c r="B1217"/>
      <c r="D1217"/>
      <c r="E1217"/>
    </row>
    <row r="1218" spans="1:5" x14ac:dyDescent="0.25">
      <c r="A1218"/>
      <c r="B1218"/>
      <c r="D1218"/>
      <c r="E1218"/>
    </row>
    <row r="1219" spans="1:5" x14ac:dyDescent="0.25">
      <c r="A1219"/>
      <c r="B1219"/>
      <c r="D1219"/>
      <c r="E1219"/>
    </row>
    <row r="1220" spans="1:5" x14ac:dyDescent="0.25">
      <c r="A1220"/>
      <c r="B1220"/>
      <c r="D1220"/>
      <c r="E1220"/>
    </row>
    <row r="1221" spans="1:5" x14ac:dyDescent="0.25">
      <c r="A1221"/>
      <c r="B1221"/>
      <c r="D1221"/>
      <c r="E1221"/>
    </row>
    <row r="1222" spans="1:5" x14ac:dyDescent="0.25">
      <c r="A1222"/>
      <c r="B1222"/>
      <c r="D1222"/>
      <c r="E1222"/>
    </row>
    <row r="1223" spans="1:5" x14ac:dyDescent="0.25">
      <c r="A1223"/>
      <c r="B1223"/>
      <c r="D1223"/>
      <c r="E1223"/>
    </row>
    <row r="1224" spans="1:5" x14ac:dyDescent="0.25">
      <c r="A1224"/>
      <c r="B1224"/>
      <c r="D1224"/>
      <c r="E1224"/>
    </row>
    <row r="1225" spans="1:5" x14ac:dyDescent="0.25">
      <c r="A1225"/>
      <c r="B1225"/>
      <c r="D1225"/>
      <c r="E1225"/>
    </row>
    <row r="1226" spans="1:5" x14ac:dyDescent="0.25">
      <c r="A1226"/>
      <c r="B1226"/>
      <c r="D1226"/>
      <c r="E1226"/>
    </row>
    <row r="1227" spans="1:5" x14ac:dyDescent="0.25">
      <c r="A1227"/>
      <c r="B1227"/>
      <c r="D1227"/>
      <c r="E1227"/>
    </row>
    <row r="1228" spans="1:5" x14ac:dyDescent="0.25">
      <c r="A1228"/>
      <c r="B1228"/>
      <c r="D1228"/>
      <c r="E1228"/>
    </row>
    <row r="1229" spans="1:5" x14ac:dyDescent="0.25">
      <c r="A1229"/>
      <c r="B1229"/>
      <c r="D1229"/>
      <c r="E1229"/>
    </row>
    <row r="1230" spans="1:5" x14ac:dyDescent="0.25">
      <c r="A1230"/>
      <c r="B1230"/>
      <c r="D1230"/>
      <c r="E1230"/>
    </row>
    <row r="1231" spans="1:5" x14ac:dyDescent="0.25">
      <c r="A1231"/>
      <c r="B1231"/>
      <c r="D1231"/>
      <c r="E1231"/>
    </row>
    <row r="1232" spans="1:5" x14ac:dyDescent="0.25">
      <c r="A1232"/>
      <c r="B1232"/>
      <c r="D1232"/>
      <c r="E1232"/>
    </row>
    <row r="1233" spans="1:5" x14ac:dyDescent="0.25">
      <c r="A1233"/>
      <c r="B1233"/>
      <c r="D1233"/>
      <c r="E1233"/>
    </row>
    <row r="1234" spans="1:5" x14ac:dyDescent="0.25">
      <c r="A1234"/>
      <c r="B1234"/>
      <c r="D1234"/>
      <c r="E1234"/>
    </row>
    <row r="1235" spans="1:5" x14ac:dyDescent="0.25">
      <c r="A1235"/>
      <c r="B1235"/>
      <c r="D1235"/>
      <c r="E1235"/>
    </row>
    <row r="1236" spans="1:5" x14ac:dyDescent="0.25">
      <c r="A1236"/>
      <c r="B1236"/>
      <c r="D1236"/>
      <c r="E1236"/>
    </row>
    <row r="1237" spans="1:5" x14ac:dyDescent="0.25">
      <c r="A1237"/>
      <c r="B1237"/>
      <c r="D1237"/>
      <c r="E1237"/>
    </row>
    <row r="1238" spans="1:5" x14ac:dyDescent="0.25">
      <c r="A1238"/>
      <c r="B1238"/>
      <c r="D1238"/>
      <c r="E1238"/>
    </row>
    <row r="1239" spans="1:5" x14ac:dyDescent="0.25">
      <c r="A1239"/>
      <c r="B1239"/>
      <c r="D1239"/>
      <c r="E1239"/>
    </row>
    <row r="1240" spans="1:5" x14ac:dyDescent="0.25">
      <c r="A1240"/>
      <c r="B1240"/>
      <c r="D1240"/>
      <c r="E1240"/>
    </row>
    <row r="1241" spans="1:5" x14ac:dyDescent="0.25">
      <c r="A1241"/>
      <c r="B1241"/>
      <c r="D1241"/>
      <c r="E1241"/>
    </row>
    <row r="1242" spans="1:5" x14ac:dyDescent="0.25">
      <c r="A1242"/>
      <c r="B1242"/>
      <c r="D1242"/>
      <c r="E1242"/>
    </row>
    <row r="1243" spans="1:5" x14ac:dyDescent="0.25">
      <c r="A1243"/>
      <c r="B1243"/>
      <c r="D1243"/>
      <c r="E1243"/>
    </row>
    <row r="1244" spans="1:5" x14ac:dyDescent="0.25">
      <c r="A1244"/>
      <c r="B1244"/>
      <c r="D1244"/>
      <c r="E1244"/>
    </row>
    <row r="1245" spans="1:5" x14ac:dyDescent="0.25">
      <c r="A1245"/>
      <c r="B1245"/>
      <c r="D1245"/>
      <c r="E1245"/>
    </row>
    <row r="1246" spans="1:5" x14ac:dyDescent="0.25">
      <c r="A1246"/>
      <c r="B1246"/>
      <c r="D1246"/>
      <c r="E1246"/>
    </row>
    <row r="1247" spans="1:5" x14ac:dyDescent="0.25">
      <c r="A1247"/>
      <c r="B1247"/>
      <c r="D1247"/>
      <c r="E1247"/>
    </row>
    <row r="1248" spans="1:5" x14ac:dyDescent="0.25">
      <c r="A1248"/>
      <c r="B1248"/>
      <c r="D1248"/>
      <c r="E1248"/>
    </row>
    <row r="1249" spans="1:5" x14ac:dyDescent="0.25">
      <c r="A1249"/>
      <c r="B1249"/>
      <c r="D1249"/>
      <c r="E1249"/>
    </row>
    <row r="1250" spans="1:5" x14ac:dyDescent="0.25">
      <c r="A1250"/>
      <c r="B1250"/>
      <c r="D1250"/>
      <c r="E1250"/>
    </row>
    <row r="1251" spans="1:5" x14ac:dyDescent="0.25">
      <c r="A1251"/>
      <c r="B1251"/>
      <c r="D1251"/>
      <c r="E1251"/>
    </row>
    <row r="1252" spans="1:5" x14ac:dyDescent="0.25">
      <c r="A1252"/>
      <c r="B1252"/>
      <c r="D1252"/>
      <c r="E1252"/>
    </row>
    <row r="1253" spans="1:5" x14ac:dyDescent="0.25">
      <c r="A1253"/>
      <c r="B1253"/>
      <c r="D1253"/>
      <c r="E1253"/>
    </row>
    <row r="1254" spans="1:5" x14ac:dyDescent="0.25">
      <c r="A1254"/>
      <c r="B1254"/>
      <c r="D1254"/>
      <c r="E1254"/>
    </row>
    <row r="1255" spans="1:5" x14ac:dyDescent="0.25">
      <c r="A1255"/>
      <c r="B1255"/>
      <c r="D1255"/>
      <c r="E1255"/>
    </row>
    <row r="1256" spans="1:5" x14ac:dyDescent="0.25">
      <c r="A1256"/>
      <c r="B1256"/>
      <c r="D1256"/>
      <c r="E1256"/>
    </row>
    <row r="1257" spans="1:5" x14ac:dyDescent="0.25">
      <c r="A1257"/>
      <c r="B1257"/>
      <c r="D1257"/>
      <c r="E1257"/>
    </row>
    <row r="1258" spans="1:5" x14ac:dyDescent="0.25">
      <c r="A1258"/>
      <c r="B1258"/>
      <c r="D1258"/>
      <c r="E1258"/>
    </row>
    <row r="1259" spans="1:5" x14ac:dyDescent="0.25">
      <c r="A1259"/>
      <c r="B1259"/>
      <c r="D1259"/>
      <c r="E1259"/>
    </row>
    <row r="1260" spans="1:5" x14ac:dyDescent="0.25">
      <c r="A1260"/>
      <c r="B1260"/>
      <c r="D1260"/>
      <c r="E1260"/>
    </row>
    <row r="1261" spans="1:5" x14ac:dyDescent="0.25">
      <c r="A1261"/>
      <c r="B1261"/>
      <c r="D1261"/>
      <c r="E1261"/>
    </row>
    <row r="1262" spans="1:5" x14ac:dyDescent="0.25">
      <c r="A1262"/>
      <c r="B1262"/>
      <c r="D1262"/>
      <c r="E1262"/>
    </row>
    <row r="1263" spans="1:5" x14ac:dyDescent="0.25">
      <c r="A1263"/>
      <c r="B1263"/>
      <c r="D1263"/>
      <c r="E1263"/>
    </row>
    <row r="1264" spans="1:5" x14ac:dyDescent="0.25">
      <c r="A1264"/>
      <c r="B1264"/>
      <c r="D1264"/>
      <c r="E1264"/>
    </row>
    <row r="1265" spans="1:5" x14ac:dyDescent="0.25">
      <c r="A1265"/>
      <c r="B1265"/>
      <c r="D1265"/>
      <c r="E1265"/>
    </row>
    <row r="1266" spans="1:5" x14ac:dyDescent="0.25">
      <c r="A1266"/>
      <c r="B1266"/>
      <c r="D1266"/>
      <c r="E1266"/>
    </row>
    <row r="1267" spans="1:5" x14ac:dyDescent="0.25">
      <c r="A1267"/>
      <c r="B1267"/>
      <c r="D1267"/>
      <c r="E1267"/>
    </row>
    <row r="1268" spans="1:5" x14ac:dyDescent="0.25">
      <c r="A1268"/>
      <c r="B1268"/>
      <c r="D1268"/>
      <c r="E1268"/>
    </row>
    <row r="1269" spans="1:5" x14ac:dyDescent="0.25">
      <c r="A1269"/>
      <c r="B1269"/>
      <c r="D1269"/>
      <c r="E1269"/>
    </row>
    <row r="1270" spans="1:5" x14ac:dyDescent="0.25">
      <c r="A1270"/>
      <c r="B1270"/>
      <c r="D1270"/>
      <c r="E1270"/>
    </row>
    <row r="1271" spans="1:5" x14ac:dyDescent="0.25">
      <c r="A1271"/>
      <c r="B1271"/>
      <c r="D1271"/>
      <c r="E1271"/>
    </row>
    <row r="1272" spans="1:5" x14ac:dyDescent="0.25">
      <c r="A1272"/>
      <c r="B1272"/>
      <c r="D1272"/>
      <c r="E1272"/>
    </row>
    <row r="1273" spans="1:5" x14ac:dyDescent="0.25">
      <c r="A1273"/>
      <c r="B1273"/>
      <c r="D1273"/>
      <c r="E1273"/>
    </row>
    <row r="1274" spans="1:5" x14ac:dyDescent="0.25">
      <c r="A1274"/>
      <c r="B1274"/>
      <c r="D1274"/>
      <c r="E1274"/>
    </row>
    <row r="1275" spans="1:5" x14ac:dyDescent="0.25">
      <c r="A1275"/>
      <c r="B1275"/>
      <c r="D1275"/>
      <c r="E1275"/>
    </row>
    <row r="1276" spans="1:5" x14ac:dyDescent="0.25">
      <c r="A1276"/>
      <c r="B1276"/>
      <c r="D1276"/>
      <c r="E1276"/>
    </row>
    <row r="1277" spans="1:5" x14ac:dyDescent="0.25">
      <c r="A1277"/>
      <c r="B1277"/>
      <c r="D1277"/>
      <c r="E1277"/>
    </row>
    <row r="1278" spans="1:5" x14ac:dyDescent="0.25">
      <c r="A1278"/>
      <c r="B1278"/>
      <c r="D1278"/>
      <c r="E1278"/>
    </row>
    <row r="1279" spans="1:5" x14ac:dyDescent="0.25">
      <c r="A1279"/>
      <c r="B1279"/>
      <c r="D1279"/>
      <c r="E1279"/>
    </row>
    <row r="1280" spans="1:5" x14ac:dyDescent="0.25">
      <c r="A1280"/>
      <c r="B1280"/>
      <c r="D1280"/>
      <c r="E1280"/>
    </row>
    <row r="1281" spans="1:5" x14ac:dyDescent="0.25">
      <c r="A1281"/>
      <c r="B1281"/>
      <c r="D1281"/>
      <c r="E1281"/>
    </row>
    <row r="1282" spans="1:5" x14ac:dyDescent="0.25">
      <c r="A1282"/>
      <c r="B1282"/>
      <c r="D1282"/>
      <c r="E1282"/>
    </row>
    <row r="1283" spans="1:5" x14ac:dyDescent="0.25">
      <c r="A1283"/>
      <c r="B1283"/>
      <c r="D1283"/>
      <c r="E1283"/>
    </row>
    <row r="1284" spans="1:5" x14ac:dyDescent="0.25">
      <c r="A1284"/>
      <c r="B1284"/>
      <c r="D1284"/>
      <c r="E1284"/>
    </row>
    <row r="1285" spans="1:5" x14ac:dyDescent="0.25">
      <c r="A1285"/>
      <c r="B1285"/>
      <c r="D1285"/>
      <c r="E1285"/>
    </row>
    <row r="1286" spans="1:5" x14ac:dyDescent="0.25">
      <c r="A1286"/>
      <c r="B1286"/>
      <c r="D1286"/>
      <c r="E1286"/>
    </row>
    <row r="1287" spans="1:5" x14ac:dyDescent="0.25">
      <c r="A1287"/>
      <c r="B1287"/>
      <c r="D1287"/>
      <c r="E1287"/>
    </row>
    <row r="1288" spans="1:5" x14ac:dyDescent="0.25">
      <c r="A1288"/>
      <c r="B1288"/>
      <c r="D1288"/>
      <c r="E1288"/>
    </row>
    <row r="1289" spans="1:5" x14ac:dyDescent="0.25">
      <c r="A1289"/>
      <c r="B1289"/>
      <c r="D1289"/>
      <c r="E1289"/>
    </row>
    <row r="1290" spans="1:5" x14ac:dyDescent="0.25">
      <c r="A1290"/>
      <c r="B1290"/>
      <c r="D1290"/>
      <c r="E1290"/>
    </row>
    <row r="1291" spans="1:5" x14ac:dyDescent="0.25">
      <c r="A1291"/>
      <c r="B1291"/>
      <c r="D1291"/>
      <c r="E1291"/>
    </row>
    <row r="1292" spans="1:5" x14ac:dyDescent="0.25">
      <c r="A1292"/>
      <c r="B1292"/>
      <c r="D1292"/>
      <c r="E1292"/>
    </row>
    <row r="1293" spans="1:5" x14ac:dyDescent="0.25">
      <c r="A1293"/>
      <c r="B1293"/>
      <c r="D1293"/>
      <c r="E1293"/>
    </row>
    <row r="1294" spans="1:5" x14ac:dyDescent="0.25">
      <c r="A1294"/>
      <c r="B1294"/>
      <c r="D1294"/>
      <c r="E1294"/>
    </row>
    <row r="1295" spans="1:5" x14ac:dyDescent="0.25">
      <c r="A1295"/>
      <c r="B1295"/>
      <c r="D1295"/>
      <c r="E1295"/>
    </row>
    <row r="1296" spans="1:5" x14ac:dyDescent="0.25">
      <c r="A1296"/>
      <c r="B1296"/>
      <c r="D1296"/>
      <c r="E1296"/>
    </row>
    <row r="1297" spans="1:5" x14ac:dyDescent="0.25">
      <c r="A1297"/>
      <c r="B1297"/>
      <c r="D1297"/>
      <c r="E1297"/>
    </row>
    <row r="1298" spans="1:5" x14ac:dyDescent="0.25">
      <c r="A1298"/>
      <c r="B1298"/>
      <c r="D1298"/>
      <c r="E1298"/>
    </row>
    <row r="1299" spans="1:5" x14ac:dyDescent="0.25">
      <c r="A1299"/>
      <c r="B1299"/>
      <c r="D1299"/>
      <c r="E1299"/>
    </row>
    <row r="1300" spans="1:5" x14ac:dyDescent="0.25">
      <c r="A1300"/>
      <c r="B1300"/>
      <c r="D1300"/>
      <c r="E1300"/>
    </row>
    <row r="1301" spans="1:5" x14ac:dyDescent="0.25">
      <c r="A1301"/>
      <c r="B1301"/>
      <c r="D1301"/>
      <c r="E1301"/>
    </row>
    <row r="1302" spans="1:5" x14ac:dyDescent="0.25">
      <c r="A1302"/>
      <c r="B1302"/>
      <c r="D1302"/>
      <c r="E1302"/>
    </row>
    <row r="1303" spans="1:5" x14ac:dyDescent="0.25">
      <c r="A1303"/>
      <c r="B1303"/>
      <c r="D1303"/>
      <c r="E1303"/>
    </row>
    <row r="1304" spans="1:5" x14ac:dyDescent="0.25">
      <c r="A1304"/>
      <c r="B1304"/>
      <c r="D1304"/>
      <c r="E1304"/>
    </row>
    <row r="1305" spans="1:5" x14ac:dyDescent="0.25">
      <c r="A1305"/>
      <c r="B1305"/>
      <c r="D1305"/>
      <c r="E1305"/>
    </row>
    <row r="1306" spans="1:5" x14ac:dyDescent="0.25">
      <c r="A1306"/>
      <c r="B1306"/>
      <c r="D1306"/>
      <c r="E1306"/>
    </row>
    <row r="1307" spans="1:5" x14ac:dyDescent="0.25">
      <c r="A1307"/>
      <c r="B1307"/>
      <c r="D1307"/>
      <c r="E1307"/>
    </row>
    <row r="1308" spans="1:5" x14ac:dyDescent="0.25">
      <c r="A1308"/>
      <c r="B1308"/>
      <c r="D1308"/>
      <c r="E1308"/>
    </row>
    <row r="1309" spans="1:5" x14ac:dyDescent="0.25">
      <c r="A1309"/>
      <c r="B1309"/>
      <c r="D1309"/>
      <c r="E1309"/>
    </row>
    <row r="1310" spans="1:5" x14ac:dyDescent="0.25">
      <c r="A1310"/>
      <c r="B1310"/>
      <c r="D1310"/>
      <c r="E1310"/>
    </row>
    <row r="1311" spans="1:5" x14ac:dyDescent="0.25">
      <c r="A1311"/>
      <c r="B1311"/>
      <c r="D1311"/>
      <c r="E1311"/>
    </row>
    <row r="1312" spans="1:5" x14ac:dyDescent="0.25">
      <c r="A1312"/>
      <c r="B1312"/>
      <c r="D1312"/>
      <c r="E1312"/>
    </row>
    <row r="1313" spans="1:5" x14ac:dyDescent="0.25">
      <c r="A1313"/>
      <c r="B1313"/>
      <c r="D1313"/>
      <c r="E1313"/>
    </row>
    <row r="1314" spans="1:5" x14ac:dyDescent="0.25">
      <c r="A1314"/>
      <c r="B1314"/>
      <c r="D1314"/>
      <c r="E1314"/>
    </row>
    <row r="1315" spans="1:5" x14ac:dyDescent="0.25">
      <c r="A1315"/>
      <c r="B1315"/>
      <c r="D1315"/>
      <c r="E1315"/>
    </row>
    <row r="1316" spans="1:5" x14ac:dyDescent="0.25">
      <c r="A1316"/>
      <c r="B1316"/>
      <c r="D1316"/>
      <c r="E1316"/>
    </row>
    <row r="1317" spans="1:5" x14ac:dyDescent="0.25">
      <c r="A1317"/>
      <c r="B1317"/>
      <c r="D1317"/>
      <c r="E1317"/>
    </row>
    <row r="1318" spans="1:5" x14ac:dyDescent="0.25">
      <c r="A1318"/>
      <c r="B1318"/>
      <c r="D1318"/>
      <c r="E1318"/>
    </row>
    <row r="1319" spans="1:5" x14ac:dyDescent="0.25">
      <c r="A1319"/>
      <c r="B1319"/>
      <c r="D1319"/>
      <c r="E1319"/>
    </row>
    <row r="1320" spans="1:5" x14ac:dyDescent="0.25">
      <c r="A1320"/>
      <c r="B1320"/>
      <c r="D1320"/>
      <c r="E1320"/>
    </row>
    <row r="1321" spans="1:5" x14ac:dyDescent="0.25">
      <c r="A1321"/>
      <c r="B1321"/>
      <c r="D1321"/>
      <c r="E1321"/>
    </row>
    <row r="1322" spans="1:5" x14ac:dyDescent="0.25">
      <c r="A1322"/>
      <c r="B1322"/>
      <c r="D1322"/>
      <c r="E1322"/>
    </row>
    <row r="1323" spans="1:5" x14ac:dyDescent="0.25">
      <c r="A1323"/>
      <c r="B1323"/>
      <c r="D1323"/>
      <c r="E1323"/>
    </row>
    <row r="1324" spans="1:5" x14ac:dyDescent="0.25">
      <c r="A1324"/>
      <c r="B1324"/>
      <c r="D1324"/>
      <c r="E1324"/>
    </row>
    <row r="1325" spans="1:5" x14ac:dyDescent="0.25">
      <c r="A1325"/>
      <c r="B1325"/>
      <c r="D1325"/>
      <c r="E1325"/>
    </row>
    <row r="1326" spans="1:5" x14ac:dyDescent="0.25">
      <c r="A1326"/>
      <c r="B1326"/>
      <c r="D1326"/>
      <c r="E1326"/>
    </row>
    <row r="1327" spans="1:5" x14ac:dyDescent="0.25">
      <c r="A1327"/>
      <c r="B1327"/>
      <c r="D1327"/>
      <c r="E1327"/>
    </row>
    <row r="1328" spans="1:5" x14ac:dyDescent="0.25">
      <c r="A1328"/>
      <c r="B1328"/>
      <c r="D1328"/>
      <c r="E1328"/>
    </row>
    <row r="1329" spans="1:5" x14ac:dyDescent="0.25">
      <c r="A1329"/>
      <c r="B1329"/>
      <c r="D1329"/>
      <c r="E1329"/>
    </row>
    <row r="1330" spans="1:5" x14ac:dyDescent="0.25">
      <c r="A1330"/>
      <c r="B1330"/>
      <c r="D1330"/>
      <c r="E1330"/>
    </row>
    <row r="1331" spans="1:5" x14ac:dyDescent="0.25">
      <c r="A1331"/>
      <c r="B1331"/>
      <c r="D1331"/>
      <c r="E1331"/>
    </row>
    <row r="1332" spans="1:5" x14ac:dyDescent="0.25">
      <c r="A1332"/>
      <c r="B1332"/>
      <c r="D1332"/>
      <c r="E1332"/>
    </row>
    <row r="1333" spans="1:5" x14ac:dyDescent="0.25">
      <c r="A1333"/>
      <c r="B1333"/>
      <c r="D1333"/>
      <c r="E1333"/>
    </row>
    <row r="1334" spans="1:5" x14ac:dyDescent="0.25">
      <c r="A1334"/>
      <c r="B1334"/>
      <c r="D1334"/>
      <c r="E1334"/>
    </row>
    <row r="1335" spans="1:5" x14ac:dyDescent="0.25">
      <c r="A1335"/>
      <c r="B1335"/>
      <c r="D1335"/>
      <c r="E1335"/>
    </row>
    <row r="1336" spans="1:5" x14ac:dyDescent="0.25">
      <c r="A1336"/>
      <c r="B1336"/>
      <c r="D1336"/>
      <c r="E1336"/>
    </row>
    <row r="1337" spans="1:5" x14ac:dyDescent="0.25">
      <c r="A1337"/>
      <c r="B1337"/>
      <c r="D1337"/>
      <c r="E1337"/>
    </row>
    <row r="1338" spans="1:5" x14ac:dyDescent="0.25">
      <c r="A1338"/>
      <c r="B1338"/>
      <c r="D1338"/>
      <c r="E1338"/>
    </row>
    <row r="1339" spans="1:5" x14ac:dyDescent="0.25">
      <c r="A1339"/>
      <c r="B1339"/>
      <c r="D1339"/>
      <c r="E1339"/>
    </row>
    <row r="1340" spans="1:5" x14ac:dyDescent="0.25">
      <c r="A1340"/>
      <c r="B1340"/>
      <c r="D1340"/>
      <c r="E1340"/>
    </row>
    <row r="1341" spans="1:5" x14ac:dyDescent="0.25">
      <c r="A1341"/>
      <c r="B1341"/>
      <c r="D1341"/>
      <c r="E1341"/>
    </row>
    <row r="1342" spans="1:5" x14ac:dyDescent="0.25">
      <c r="A1342"/>
      <c r="B1342"/>
      <c r="D1342"/>
      <c r="E1342"/>
    </row>
    <row r="1343" spans="1:5" x14ac:dyDescent="0.25">
      <c r="A1343"/>
      <c r="B1343"/>
      <c r="D1343"/>
      <c r="E1343"/>
    </row>
    <row r="1344" spans="1:5" x14ac:dyDescent="0.25">
      <c r="A1344"/>
      <c r="B1344"/>
      <c r="D1344"/>
      <c r="E1344"/>
    </row>
    <row r="1345" spans="1:5" x14ac:dyDescent="0.25">
      <c r="A1345"/>
      <c r="B1345"/>
      <c r="D1345"/>
      <c r="E1345"/>
    </row>
    <row r="1346" spans="1:5" x14ac:dyDescent="0.25">
      <c r="A1346"/>
      <c r="B1346"/>
      <c r="D1346"/>
      <c r="E1346"/>
    </row>
    <row r="1347" spans="1:5" x14ac:dyDescent="0.25">
      <c r="A1347"/>
      <c r="B1347"/>
      <c r="D1347"/>
      <c r="E1347"/>
    </row>
    <row r="1348" spans="1:5" x14ac:dyDescent="0.25">
      <c r="A1348"/>
      <c r="B1348"/>
      <c r="D1348"/>
      <c r="E1348"/>
    </row>
    <row r="1349" spans="1:5" x14ac:dyDescent="0.25">
      <c r="A1349"/>
      <c r="B1349"/>
      <c r="D1349"/>
      <c r="E1349"/>
    </row>
    <row r="1350" spans="1:5" x14ac:dyDescent="0.25">
      <c r="A1350"/>
      <c r="B1350"/>
      <c r="D1350"/>
      <c r="E1350"/>
    </row>
    <row r="1351" spans="1:5" x14ac:dyDescent="0.25">
      <c r="A1351"/>
      <c r="B1351"/>
      <c r="D1351"/>
      <c r="E1351"/>
    </row>
    <row r="1352" spans="1:5" x14ac:dyDescent="0.25">
      <c r="A1352"/>
      <c r="B1352"/>
      <c r="D1352"/>
      <c r="E1352"/>
    </row>
    <row r="1353" spans="1:5" x14ac:dyDescent="0.25">
      <c r="A1353"/>
      <c r="B1353"/>
      <c r="D1353"/>
      <c r="E1353"/>
    </row>
    <row r="1354" spans="1:5" x14ac:dyDescent="0.25">
      <c r="A1354"/>
      <c r="B1354"/>
      <c r="D1354"/>
      <c r="E1354"/>
    </row>
    <row r="1355" spans="1:5" x14ac:dyDescent="0.25">
      <c r="A1355"/>
      <c r="B1355"/>
      <c r="D1355"/>
      <c r="E1355"/>
    </row>
    <row r="1356" spans="1:5" x14ac:dyDescent="0.25">
      <c r="A1356"/>
      <c r="B1356"/>
      <c r="D1356"/>
      <c r="E1356"/>
    </row>
    <row r="1357" spans="1:5" x14ac:dyDescent="0.25">
      <c r="A1357"/>
      <c r="B1357"/>
      <c r="D1357"/>
      <c r="E1357"/>
    </row>
    <row r="1358" spans="1:5" x14ac:dyDescent="0.25">
      <c r="A1358"/>
      <c r="B1358"/>
      <c r="D1358"/>
      <c r="E1358"/>
    </row>
    <row r="1359" spans="1:5" x14ac:dyDescent="0.25">
      <c r="A1359"/>
      <c r="B1359"/>
      <c r="D1359"/>
      <c r="E1359"/>
    </row>
    <row r="1360" spans="1:5" x14ac:dyDescent="0.25">
      <c r="A1360"/>
      <c r="B1360"/>
      <c r="D1360"/>
      <c r="E1360"/>
    </row>
    <row r="1361" spans="1:5" x14ac:dyDescent="0.25">
      <c r="A1361"/>
      <c r="B1361"/>
      <c r="D1361"/>
      <c r="E1361"/>
    </row>
    <row r="1362" spans="1:5" x14ac:dyDescent="0.25">
      <c r="A1362"/>
      <c r="B1362"/>
      <c r="D1362"/>
      <c r="E1362"/>
    </row>
    <row r="1363" spans="1:5" x14ac:dyDescent="0.25">
      <c r="A1363"/>
      <c r="B1363"/>
      <c r="D1363"/>
      <c r="E1363"/>
    </row>
    <row r="1364" spans="1:5" x14ac:dyDescent="0.25">
      <c r="A1364"/>
      <c r="B1364"/>
      <c r="D1364"/>
      <c r="E1364"/>
    </row>
    <row r="1365" spans="1:5" x14ac:dyDescent="0.25">
      <c r="A1365"/>
      <c r="B1365"/>
      <c r="D1365"/>
      <c r="E1365"/>
    </row>
    <row r="1366" spans="1:5" x14ac:dyDescent="0.25">
      <c r="A1366"/>
      <c r="B1366"/>
      <c r="D1366"/>
      <c r="E1366"/>
    </row>
    <row r="1367" spans="1:5" x14ac:dyDescent="0.25">
      <c r="A1367"/>
      <c r="B1367"/>
      <c r="D1367"/>
      <c r="E1367"/>
    </row>
    <row r="1368" spans="1:5" x14ac:dyDescent="0.25">
      <c r="A1368"/>
      <c r="B1368"/>
      <c r="D1368"/>
      <c r="E1368"/>
    </row>
    <row r="1369" spans="1:5" x14ac:dyDescent="0.25">
      <c r="A1369"/>
      <c r="B1369"/>
      <c r="D1369"/>
      <c r="E1369"/>
    </row>
    <row r="1370" spans="1:5" x14ac:dyDescent="0.25">
      <c r="A1370"/>
      <c r="B1370"/>
      <c r="D1370"/>
      <c r="E1370"/>
    </row>
    <row r="1371" spans="1:5" x14ac:dyDescent="0.25">
      <c r="A1371"/>
      <c r="B1371"/>
      <c r="D1371"/>
      <c r="E1371"/>
    </row>
    <row r="1372" spans="1:5" x14ac:dyDescent="0.25">
      <c r="A1372"/>
      <c r="B1372"/>
      <c r="D1372"/>
      <c r="E1372"/>
    </row>
    <row r="1373" spans="1:5" x14ac:dyDescent="0.25">
      <c r="A1373"/>
      <c r="B1373"/>
      <c r="D1373"/>
      <c r="E1373"/>
    </row>
    <row r="1374" spans="1:5" x14ac:dyDescent="0.25">
      <c r="A1374"/>
      <c r="B1374"/>
      <c r="D1374"/>
      <c r="E1374"/>
    </row>
    <row r="1375" spans="1:5" x14ac:dyDescent="0.25">
      <c r="A1375"/>
      <c r="B1375"/>
      <c r="D1375"/>
      <c r="E1375"/>
    </row>
    <row r="1376" spans="1:5" x14ac:dyDescent="0.25">
      <c r="A1376"/>
      <c r="B1376"/>
      <c r="D1376"/>
      <c r="E1376"/>
    </row>
    <row r="1377" spans="1:5" x14ac:dyDescent="0.25">
      <c r="A1377"/>
      <c r="B1377"/>
      <c r="D1377"/>
      <c r="E1377"/>
    </row>
    <row r="1378" spans="1:5" x14ac:dyDescent="0.25">
      <c r="A1378"/>
      <c r="B1378"/>
      <c r="D1378"/>
      <c r="E1378"/>
    </row>
    <row r="1379" spans="1:5" x14ac:dyDescent="0.25">
      <c r="A1379"/>
      <c r="B1379"/>
      <c r="D1379"/>
      <c r="E1379"/>
    </row>
    <row r="1380" spans="1:5" x14ac:dyDescent="0.25">
      <c r="A1380"/>
      <c r="B1380"/>
      <c r="D1380"/>
      <c r="E1380"/>
    </row>
    <row r="1381" spans="1:5" x14ac:dyDescent="0.25">
      <c r="A1381"/>
      <c r="B1381"/>
      <c r="D1381"/>
      <c r="E1381"/>
    </row>
    <row r="1382" spans="1:5" x14ac:dyDescent="0.25">
      <c r="A1382"/>
      <c r="B1382"/>
      <c r="D1382"/>
      <c r="E1382"/>
    </row>
    <row r="1383" spans="1:5" x14ac:dyDescent="0.25">
      <c r="A1383"/>
      <c r="B1383"/>
      <c r="D1383"/>
      <c r="E1383"/>
    </row>
    <row r="1384" spans="1:5" x14ac:dyDescent="0.25">
      <c r="A1384"/>
      <c r="B1384"/>
      <c r="D1384"/>
      <c r="E1384"/>
    </row>
    <row r="1385" spans="1:5" x14ac:dyDescent="0.25">
      <c r="A1385"/>
      <c r="B1385"/>
      <c r="D1385"/>
      <c r="E1385"/>
    </row>
    <row r="1386" spans="1:5" x14ac:dyDescent="0.25">
      <c r="A1386"/>
      <c r="B1386"/>
      <c r="D1386"/>
      <c r="E1386"/>
    </row>
    <row r="1387" spans="1:5" x14ac:dyDescent="0.25">
      <c r="A1387"/>
      <c r="B1387"/>
      <c r="D1387"/>
      <c r="E1387"/>
    </row>
    <row r="1388" spans="1:5" x14ac:dyDescent="0.25">
      <c r="A1388"/>
      <c r="B1388"/>
      <c r="D1388"/>
      <c r="E1388"/>
    </row>
    <row r="1389" spans="1:5" x14ac:dyDescent="0.25">
      <c r="A1389"/>
      <c r="B1389"/>
      <c r="D1389"/>
      <c r="E1389"/>
    </row>
    <row r="1390" spans="1:5" x14ac:dyDescent="0.25">
      <c r="A1390"/>
      <c r="B1390"/>
      <c r="D1390"/>
      <c r="E1390"/>
    </row>
    <row r="1391" spans="1:5" x14ac:dyDescent="0.25">
      <c r="A1391"/>
      <c r="B1391"/>
      <c r="D1391"/>
      <c r="E1391"/>
    </row>
    <row r="1392" spans="1:5" x14ac:dyDescent="0.25">
      <c r="A1392"/>
      <c r="B1392"/>
      <c r="D1392"/>
      <c r="E1392"/>
    </row>
    <row r="1393" spans="1:5" x14ac:dyDescent="0.25">
      <c r="A1393"/>
      <c r="B1393"/>
      <c r="D1393"/>
      <c r="E1393"/>
    </row>
    <row r="1394" spans="1:5" x14ac:dyDescent="0.25">
      <c r="A1394"/>
      <c r="B1394"/>
      <c r="D1394"/>
      <c r="E1394"/>
    </row>
    <row r="1395" spans="1:5" x14ac:dyDescent="0.25">
      <c r="A1395"/>
      <c r="B1395"/>
      <c r="D1395"/>
      <c r="E1395"/>
    </row>
    <row r="1396" spans="1:5" x14ac:dyDescent="0.25">
      <c r="A1396"/>
      <c r="B1396"/>
      <c r="D1396"/>
      <c r="E1396"/>
    </row>
    <row r="1397" spans="1:5" x14ac:dyDescent="0.25">
      <c r="A1397"/>
      <c r="B1397"/>
      <c r="D1397"/>
      <c r="E1397"/>
    </row>
    <row r="1398" spans="1:5" x14ac:dyDescent="0.25">
      <c r="A1398"/>
      <c r="B1398"/>
      <c r="D1398"/>
      <c r="E1398"/>
    </row>
    <row r="1399" spans="1:5" x14ac:dyDescent="0.25">
      <c r="A1399"/>
      <c r="B1399"/>
      <c r="D1399"/>
      <c r="E1399"/>
    </row>
    <row r="1400" spans="1:5" x14ac:dyDescent="0.25">
      <c r="A1400"/>
      <c r="B1400"/>
      <c r="D1400"/>
      <c r="E1400"/>
    </row>
    <row r="1401" spans="1:5" x14ac:dyDescent="0.25">
      <c r="A1401"/>
      <c r="B1401"/>
      <c r="D1401"/>
      <c r="E1401"/>
    </row>
    <row r="1402" spans="1:5" x14ac:dyDescent="0.25">
      <c r="A1402"/>
      <c r="B1402"/>
      <c r="D1402"/>
      <c r="E1402"/>
    </row>
    <row r="1403" spans="1:5" x14ac:dyDescent="0.25">
      <c r="A1403"/>
      <c r="B1403"/>
      <c r="D1403"/>
      <c r="E1403"/>
    </row>
    <row r="1404" spans="1:5" x14ac:dyDescent="0.25">
      <c r="A1404"/>
      <c r="B1404"/>
      <c r="D1404"/>
      <c r="E1404"/>
    </row>
    <row r="1405" spans="1:5" x14ac:dyDescent="0.25">
      <c r="A1405"/>
      <c r="B1405"/>
      <c r="D1405"/>
      <c r="E1405"/>
    </row>
    <row r="1406" spans="1:5" x14ac:dyDescent="0.25">
      <c r="A1406"/>
      <c r="B1406"/>
      <c r="D1406"/>
      <c r="E1406"/>
    </row>
    <row r="1407" spans="1:5" x14ac:dyDescent="0.25">
      <c r="A1407"/>
      <c r="B1407"/>
      <c r="D1407"/>
      <c r="E1407"/>
    </row>
    <row r="1408" spans="1:5" x14ac:dyDescent="0.25">
      <c r="A1408"/>
      <c r="B1408"/>
      <c r="D1408"/>
      <c r="E1408"/>
    </row>
    <row r="1409" spans="1:5" x14ac:dyDescent="0.25">
      <c r="A1409"/>
      <c r="B1409"/>
      <c r="D1409"/>
      <c r="E1409"/>
    </row>
    <row r="1410" spans="1:5" x14ac:dyDescent="0.25">
      <c r="A1410"/>
      <c r="B1410"/>
      <c r="D1410"/>
      <c r="E1410"/>
    </row>
    <row r="1411" spans="1:5" x14ac:dyDescent="0.25">
      <c r="A1411"/>
      <c r="B1411"/>
      <c r="D1411"/>
      <c r="E1411"/>
    </row>
    <row r="1412" spans="1:5" x14ac:dyDescent="0.25">
      <c r="A1412"/>
      <c r="B1412"/>
      <c r="D1412"/>
      <c r="E1412"/>
    </row>
    <row r="1413" spans="1:5" x14ac:dyDescent="0.25">
      <c r="A1413"/>
      <c r="B1413"/>
      <c r="D1413"/>
      <c r="E1413"/>
    </row>
    <row r="1414" spans="1:5" x14ac:dyDescent="0.25">
      <c r="A1414"/>
      <c r="B1414"/>
      <c r="D1414"/>
      <c r="E1414"/>
    </row>
    <row r="1415" spans="1:5" x14ac:dyDescent="0.25">
      <c r="A1415"/>
      <c r="B1415"/>
      <c r="D1415"/>
      <c r="E1415"/>
    </row>
    <row r="1416" spans="1:5" x14ac:dyDescent="0.25">
      <c r="A1416"/>
      <c r="B1416"/>
      <c r="D1416"/>
      <c r="E1416"/>
    </row>
    <row r="1417" spans="1:5" x14ac:dyDescent="0.25">
      <c r="A1417"/>
      <c r="B1417"/>
      <c r="D1417"/>
      <c r="E1417"/>
    </row>
    <row r="1418" spans="1:5" x14ac:dyDescent="0.25">
      <c r="A1418"/>
      <c r="B1418"/>
      <c r="D1418"/>
      <c r="E1418"/>
    </row>
    <row r="1419" spans="1:5" x14ac:dyDescent="0.25">
      <c r="A1419"/>
      <c r="B1419"/>
      <c r="D1419"/>
      <c r="E1419"/>
    </row>
    <row r="1420" spans="1:5" x14ac:dyDescent="0.25">
      <c r="A1420"/>
      <c r="B1420"/>
      <c r="D1420"/>
      <c r="E1420"/>
    </row>
    <row r="1421" spans="1:5" x14ac:dyDescent="0.25">
      <c r="A1421"/>
      <c r="B1421"/>
      <c r="D1421"/>
      <c r="E1421"/>
    </row>
    <row r="1422" spans="1:5" x14ac:dyDescent="0.25">
      <c r="A1422"/>
      <c r="B1422"/>
      <c r="D1422"/>
      <c r="E1422"/>
    </row>
    <row r="1423" spans="1:5" x14ac:dyDescent="0.25">
      <c r="A1423"/>
      <c r="B1423"/>
      <c r="D1423"/>
      <c r="E1423"/>
    </row>
    <row r="1424" spans="1:5" x14ac:dyDescent="0.25">
      <c r="A1424"/>
      <c r="B1424"/>
      <c r="D1424"/>
      <c r="E1424"/>
    </row>
    <row r="1425" spans="1:5" x14ac:dyDescent="0.25">
      <c r="A1425"/>
      <c r="B1425"/>
      <c r="D1425"/>
      <c r="E1425"/>
    </row>
    <row r="1426" spans="1:5" x14ac:dyDescent="0.25">
      <c r="A1426"/>
      <c r="B1426"/>
      <c r="D1426"/>
      <c r="E1426"/>
    </row>
    <row r="1427" spans="1:5" x14ac:dyDescent="0.25">
      <c r="A1427"/>
      <c r="B1427"/>
      <c r="D1427"/>
      <c r="E1427"/>
    </row>
    <row r="1428" spans="1:5" x14ac:dyDescent="0.25">
      <c r="A1428"/>
      <c r="B1428"/>
      <c r="D1428"/>
      <c r="E1428"/>
    </row>
    <row r="1429" spans="1:5" x14ac:dyDescent="0.25">
      <c r="A1429"/>
      <c r="B1429"/>
      <c r="D1429"/>
      <c r="E1429"/>
    </row>
    <row r="1430" spans="1:5" x14ac:dyDescent="0.25">
      <c r="A1430"/>
      <c r="B1430"/>
      <c r="D1430"/>
      <c r="E1430"/>
    </row>
    <row r="1431" spans="1:5" x14ac:dyDescent="0.25">
      <c r="A1431"/>
      <c r="B1431"/>
      <c r="D1431"/>
      <c r="E1431"/>
    </row>
    <row r="1432" spans="1:5" x14ac:dyDescent="0.25">
      <c r="A1432"/>
      <c r="B1432"/>
      <c r="D1432"/>
      <c r="E1432"/>
    </row>
    <row r="1433" spans="1:5" x14ac:dyDescent="0.25">
      <c r="A1433"/>
      <c r="B1433"/>
      <c r="D1433"/>
      <c r="E1433"/>
    </row>
    <row r="1434" spans="1:5" x14ac:dyDescent="0.25">
      <c r="A1434"/>
      <c r="B1434"/>
      <c r="D1434"/>
      <c r="E1434"/>
    </row>
    <row r="1435" spans="1:5" x14ac:dyDescent="0.25">
      <c r="A1435"/>
      <c r="B1435"/>
      <c r="D1435"/>
      <c r="E1435"/>
    </row>
    <row r="1436" spans="1:5" x14ac:dyDescent="0.25">
      <c r="A1436"/>
      <c r="B1436"/>
      <c r="D1436"/>
      <c r="E1436"/>
    </row>
    <row r="1437" spans="1:5" x14ac:dyDescent="0.25">
      <c r="A1437"/>
      <c r="B1437"/>
      <c r="D1437"/>
      <c r="E1437"/>
    </row>
    <row r="1438" spans="1:5" x14ac:dyDescent="0.25">
      <c r="A1438"/>
      <c r="B1438"/>
      <c r="D1438"/>
      <c r="E1438"/>
    </row>
    <row r="1439" spans="1:5" x14ac:dyDescent="0.25">
      <c r="A1439"/>
      <c r="B1439"/>
      <c r="D1439"/>
      <c r="E1439"/>
    </row>
    <row r="1440" spans="1:5" x14ac:dyDescent="0.25">
      <c r="A1440"/>
      <c r="B1440"/>
      <c r="D1440"/>
      <c r="E1440"/>
    </row>
    <row r="1441" spans="1:5" x14ac:dyDescent="0.25">
      <c r="A1441"/>
      <c r="B1441"/>
      <c r="D1441"/>
      <c r="E1441"/>
    </row>
    <row r="1442" spans="1:5" x14ac:dyDescent="0.25">
      <c r="A1442"/>
      <c r="B1442"/>
      <c r="D1442"/>
      <c r="E1442"/>
    </row>
    <row r="1443" spans="1:5" x14ac:dyDescent="0.25">
      <c r="A1443"/>
      <c r="B1443"/>
      <c r="D1443"/>
      <c r="E1443"/>
    </row>
    <row r="1444" spans="1:5" x14ac:dyDescent="0.25">
      <c r="A1444"/>
      <c r="B1444"/>
      <c r="D1444"/>
      <c r="E1444"/>
    </row>
    <row r="1445" spans="1:5" x14ac:dyDescent="0.25">
      <c r="A1445"/>
      <c r="B1445"/>
      <c r="D1445"/>
      <c r="E1445"/>
    </row>
    <row r="1446" spans="1:5" x14ac:dyDescent="0.25">
      <c r="A1446"/>
      <c r="B1446"/>
      <c r="D1446"/>
      <c r="E1446"/>
    </row>
    <row r="1447" spans="1:5" x14ac:dyDescent="0.25">
      <c r="A1447"/>
      <c r="B1447"/>
      <c r="D1447"/>
      <c r="E1447"/>
    </row>
    <row r="1448" spans="1:5" x14ac:dyDescent="0.25">
      <c r="A1448"/>
      <c r="B1448"/>
      <c r="D1448"/>
      <c r="E1448"/>
    </row>
    <row r="1449" spans="1:5" x14ac:dyDescent="0.25">
      <c r="A1449"/>
      <c r="B1449"/>
      <c r="D1449"/>
      <c r="E1449"/>
    </row>
    <row r="1450" spans="1:5" x14ac:dyDescent="0.25">
      <c r="A1450"/>
      <c r="B1450"/>
      <c r="D1450"/>
      <c r="E1450"/>
    </row>
    <row r="1451" spans="1:5" x14ac:dyDescent="0.25">
      <c r="A1451"/>
      <c r="B1451"/>
      <c r="D1451"/>
      <c r="E1451"/>
    </row>
    <row r="1452" spans="1:5" x14ac:dyDescent="0.25">
      <c r="A1452"/>
      <c r="B1452"/>
      <c r="D1452"/>
      <c r="E1452"/>
    </row>
    <row r="1453" spans="1:5" x14ac:dyDescent="0.25">
      <c r="A1453"/>
      <c r="B1453"/>
      <c r="D1453"/>
      <c r="E1453"/>
    </row>
    <row r="1454" spans="1:5" x14ac:dyDescent="0.25">
      <c r="A1454"/>
      <c r="B1454"/>
      <c r="D1454"/>
      <c r="E1454"/>
    </row>
    <row r="1455" spans="1:5" x14ac:dyDescent="0.25">
      <c r="A1455"/>
      <c r="B1455"/>
      <c r="D1455"/>
      <c r="E1455"/>
    </row>
    <row r="1456" spans="1:5" x14ac:dyDescent="0.25">
      <c r="A1456"/>
      <c r="B1456"/>
      <c r="D1456"/>
      <c r="E1456"/>
    </row>
    <row r="1457" spans="1:5" x14ac:dyDescent="0.25">
      <c r="A1457"/>
      <c r="B1457"/>
      <c r="D1457"/>
      <c r="E1457"/>
    </row>
    <row r="1458" spans="1:5" x14ac:dyDescent="0.25">
      <c r="A1458"/>
      <c r="B1458"/>
      <c r="D1458"/>
      <c r="E1458"/>
    </row>
    <row r="1459" spans="1:5" x14ac:dyDescent="0.25">
      <c r="A1459"/>
      <c r="B1459"/>
      <c r="D1459"/>
      <c r="E1459"/>
    </row>
    <row r="1460" spans="1:5" x14ac:dyDescent="0.25">
      <c r="A1460"/>
      <c r="B1460"/>
      <c r="D1460"/>
      <c r="E1460"/>
    </row>
    <row r="1461" spans="1:5" x14ac:dyDescent="0.25">
      <c r="A1461"/>
      <c r="B1461"/>
      <c r="D1461"/>
      <c r="E1461"/>
    </row>
    <row r="1462" spans="1:5" x14ac:dyDescent="0.25">
      <c r="A1462"/>
      <c r="B1462"/>
      <c r="D1462"/>
      <c r="E1462"/>
    </row>
    <row r="1463" spans="1:5" x14ac:dyDescent="0.25">
      <c r="A1463"/>
      <c r="B1463"/>
      <c r="D1463"/>
      <c r="E1463"/>
    </row>
    <row r="1464" spans="1:5" x14ac:dyDescent="0.25">
      <c r="A1464"/>
      <c r="B1464"/>
      <c r="D1464"/>
      <c r="E1464"/>
    </row>
    <row r="1465" spans="1:5" x14ac:dyDescent="0.25">
      <c r="A1465"/>
      <c r="B1465"/>
      <c r="D1465"/>
      <c r="E1465"/>
    </row>
    <row r="1466" spans="1:5" x14ac:dyDescent="0.25">
      <c r="A1466"/>
      <c r="B1466"/>
      <c r="D1466"/>
      <c r="E1466"/>
    </row>
    <row r="1467" spans="1:5" x14ac:dyDescent="0.25">
      <c r="A1467"/>
      <c r="B1467"/>
      <c r="D1467"/>
      <c r="E1467"/>
    </row>
    <row r="1468" spans="1:5" x14ac:dyDescent="0.25">
      <c r="A1468"/>
      <c r="B1468"/>
      <c r="D1468"/>
      <c r="E1468"/>
    </row>
    <row r="1469" spans="1:5" x14ac:dyDescent="0.25">
      <c r="A1469"/>
      <c r="B1469"/>
      <c r="D1469"/>
      <c r="E1469"/>
    </row>
    <row r="1470" spans="1:5" x14ac:dyDescent="0.25">
      <c r="A1470"/>
      <c r="B1470"/>
      <c r="D1470"/>
      <c r="E1470"/>
    </row>
    <row r="1471" spans="1:5" x14ac:dyDescent="0.25">
      <c r="A1471"/>
      <c r="B1471"/>
      <c r="D1471"/>
      <c r="E1471"/>
    </row>
    <row r="1472" spans="1:5" x14ac:dyDescent="0.25">
      <c r="A1472"/>
      <c r="B1472"/>
      <c r="D1472"/>
      <c r="E1472"/>
    </row>
    <row r="1473" spans="1:5" x14ac:dyDescent="0.25">
      <c r="A1473"/>
      <c r="B1473"/>
      <c r="D1473"/>
      <c r="E1473"/>
    </row>
    <row r="1474" spans="1:5" x14ac:dyDescent="0.25">
      <c r="A1474"/>
      <c r="B1474"/>
      <c r="D1474"/>
      <c r="E1474"/>
    </row>
    <row r="1475" spans="1:5" x14ac:dyDescent="0.25">
      <c r="A1475"/>
      <c r="B1475"/>
      <c r="D1475"/>
      <c r="E1475"/>
    </row>
    <row r="1476" spans="1:5" x14ac:dyDescent="0.25">
      <c r="A1476"/>
      <c r="B1476"/>
      <c r="D1476"/>
      <c r="E1476"/>
    </row>
    <row r="1477" spans="1:5" x14ac:dyDescent="0.25">
      <c r="A1477"/>
      <c r="B1477"/>
      <c r="D1477"/>
      <c r="E1477"/>
    </row>
    <row r="1478" spans="1:5" x14ac:dyDescent="0.25">
      <c r="A1478"/>
      <c r="B1478"/>
      <c r="D1478"/>
      <c r="E1478"/>
    </row>
    <row r="1479" spans="1:5" x14ac:dyDescent="0.25">
      <c r="A1479"/>
      <c r="B1479"/>
      <c r="D1479"/>
      <c r="E1479"/>
    </row>
    <row r="1480" spans="1:5" x14ac:dyDescent="0.25">
      <c r="A1480"/>
      <c r="B1480"/>
      <c r="D1480"/>
      <c r="E1480"/>
    </row>
    <row r="1481" spans="1:5" x14ac:dyDescent="0.25">
      <c r="A1481"/>
      <c r="B1481"/>
      <c r="D1481"/>
      <c r="E1481"/>
    </row>
    <row r="1482" spans="1:5" x14ac:dyDescent="0.25">
      <c r="A1482"/>
      <c r="B1482"/>
      <c r="D1482"/>
      <c r="E1482"/>
    </row>
    <row r="1483" spans="1:5" x14ac:dyDescent="0.25">
      <c r="A1483"/>
      <c r="B1483"/>
      <c r="D1483"/>
      <c r="E1483"/>
    </row>
    <row r="1484" spans="1:5" x14ac:dyDescent="0.25">
      <c r="A1484"/>
      <c r="B1484"/>
      <c r="D1484"/>
      <c r="E1484"/>
    </row>
    <row r="1485" spans="1:5" x14ac:dyDescent="0.25">
      <c r="A1485"/>
      <c r="B1485"/>
      <c r="D1485"/>
      <c r="E1485"/>
    </row>
    <row r="1486" spans="1:5" x14ac:dyDescent="0.25">
      <c r="A1486"/>
      <c r="B1486"/>
      <c r="D1486"/>
      <c r="E1486"/>
    </row>
    <row r="1487" spans="1:5" x14ac:dyDescent="0.25">
      <c r="A1487"/>
      <c r="B1487"/>
      <c r="D1487"/>
      <c r="E1487"/>
    </row>
    <row r="1488" spans="1:5" x14ac:dyDescent="0.25">
      <c r="A1488"/>
      <c r="B1488"/>
      <c r="D1488"/>
      <c r="E1488"/>
    </row>
    <row r="1489" spans="1:5" x14ac:dyDescent="0.25">
      <c r="A1489"/>
      <c r="B1489"/>
      <c r="D1489"/>
      <c r="E1489"/>
    </row>
    <row r="1490" spans="1:5" x14ac:dyDescent="0.25">
      <c r="A1490"/>
      <c r="B1490"/>
      <c r="D1490"/>
      <c r="E1490"/>
    </row>
    <row r="1491" spans="1:5" x14ac:dyDescent="0.25">
      <c r="A1491"/>
      <c r="B1491"/>
      <c r="D1491"/>
      <c r="E1491"/>
    </row>
    <row r="1492" spans="1:5" x14ac:dyDescent="0.25">
      <c r="A1492"/>
      <c r="B1492"/>
      <c r="D1492"/>
      <c r="E1492"/>
    </row>
    <row r="1493" spans="1:5" x14ac:dyDescent="0.25">
      <c r="A1493"/>
      <c r="B1493"/>
      <c r="D1493"/>
      <c r="E1493"/>
    </row>
    <row r="1494" spans="1:5" x14ac:dyDescent="0.25">
      <c r="A1494"/>
      <c r="B1494"/>
      <c r="D1494"/>
      <c r="E1494"/>
    </row>
    <row r="1495" spans="1:5" x14ac:dyDescent="0.25">
      <c r="A1495"/>
      <c r="B1495"/>
      <c r="D1495"/>
      <c r="E1495"/>
    </row>
    <row r="1496" spans="1:5" x14ac:dyDescent="0.25">
      <c r="A1496"/>
      <c r="B1496"/>
      <c r="D1496"/>
      <c r="E1496"/>
    </row>
    <row r="1497" spans="1:5" x14ac:dyDescent="0.25">
      <c r="A1497"/>
      <c r="B1497"/>
      <c r="D1497"/>
      <c r="E1497"/>
    </row>
    <row r="1498" spans="1:5" x14ac:dyDescent="0.25">
      <c r="A1498"/>
      <c r="B1498"/>
      <c r="D1498"/>
      <c r="E1498"/>
    </row>
    <row r="1499" spans="1:5" x14ac:dyDescent="0.25">
      <c r="A1499"/>
      <c r="B1499"/>
      <c r="D1499"/>
      <c r="E1499"/>
    </row>
    <row r="1500" spans="1:5" x14ac:dyDescent="0.25">
      <c r="A1500"/>
      <c r="B1500"/>
      <c r="D1500"/>
      <c r="E1500"/>
    </row>
    <row r="1501" spans="1:5" x14ac:dyDescent="0.25">
      <c r="A1501"/>
      <c r="B1501"/>
      <c r="D1501"/>
      <c r="E1501"/>
    </row>
    <row r="1502" spans="1:5" x14ac:dyDescent="0.25">
      <c r="A1502"/>
      <c r="B1502"/>
      <c r="D1502"/>
      <c r="E1502"/>
    </row>
    <row r="1503" spans="1:5" x14ac:dyDescent="0.25">
      <c r="A1503"/>
      <c r="B1503"/>
      <c r="D1503"/>
      <c r="E1503"/>
    </row>
    <row r="1504" spans="1:5" x14ac:dyDescent="0.25">
      <c r="A1504"/>
      <c r="B1504"/>
      <c r="D1504"/>
      <c r="E1504"/>
    </row>
    <row r="1505" spans="1:5" x14ac:dyDescent="0.25">
      <c r="A1505"/>
      <c r="B1505"/>
      <c r="D1505"/>
      <c r="E1505"/>
    </row>
    <row r="1506" spans="1:5" x14ac:dyDescent="0.25">
      <c r="A1506"/>
      <c r="B1506"/>
      <c r="D1506"/>
      <c r="E1506"/>
    </row>
    <row r="1507" spans="1:5" x14ac:dyDescent="0.25">
      <c r="A1507"/>
      <c r="B1507"/>
      <c r="D1507"/>
      <c r="E1507"/>
    </row>
    <row r="1508" spans="1:5" x14ac:dyDescent="0.25">
      <c r="A1508"/>
      <c r="B1508"/>
      <c r="D1508"/>
      <c r="E1508"/>
    </row>
    <row r="1509" spans="1:5" x14ac:dyDescent="0.25">
      <c r="A1509"/>
      <c r="B1509"/>
      <c r="D1509"/>
      <c r="E1509"/>
    </row>
    <row r="1510" spans="1:5" x14ac:dyDescent="0.25">
      <c r="A1510"/>
      <c r="B1510"/>
      <c r="D1510"/>
      <c r="E1510"/>
    </row>
    <row r="1511" spans="1:5" x14ac:dyDescent="0.25">
      <c r="A1511"/>
      <c r="B1511"/>
      <c r="D1511"/>
      <c r="E1511"/>
    </row>
    <row r="1512" spans="1:5" x14ac:dyDescent="0.25">
      <c r="A1512"/>
      <c r="B1512"/>
      <c r="D1512"/>
      <c r="E1512"/>
    </row>
    <row r="1513" spans="1:5" x14ac:dyDescent="0.25">
      <c r="A1513"/>
      <c r="B1513"/>
      <c r="D1513"/>
      <c r="E1513"/>
    </row>
    <row r="1514" spans="1:5" x14ac:dyDescent="0.25">
      <c r="A1514"/>
      <c r="B1514"/>
      <c r="D1514"/>
      <c r="E1514"/>
    </row>
    <row r="1515" spans="1:5" x14ac:dyDescent="0.25">
      <c r="A1515"/>
      <c r="B1515"/>
      <c r="D1515"/>
      <c r="E1515"/>
    </row>
    <row r="1516" spans="1:5" x14ac:dyDescent="0.25">
      <c r="A1516"/>
      <c r="B1516"/>
      <c r="D1516"/>
      <c r="E1516"/>
    </row>
    <row r="1517" spans="1:5" x14ac:dyDescent="0.25">
      <c r="A1517"/>
      <c r="B1517"/>
      <c r="D1517"/>
      <c r="E1517"/>
    </row>
    <row r="1518" spans="1:5" x14ac:dyDescent="0.25">
      <c r="A1518"/>
      <c r="B1518"/>
      <c r="D1518"/>
      <c r="E1518"/>
    </row>
    <row r="1519" spans="1:5" x14ac:dyDescent="0.25">
      <c r="A1519"/>
      <c r="B1519"/>
      <c r="D1519"/>
      <c r="E1519"/>
    </row>
    <row r="1520" spans="1:5" x14ac:dyDescent="0.25">
      <c r="A1520"/>
      <c r="B1520"/>
      <c r="D1520"/>
      <c r="E1520"/>
    </row>
    <row r="1521" spans="1:5" x14ac:dyDescent="0.25">
      <c r="A1521"/>
      <c r="B1521"/>
      <c r="D1521"/>
      <c r="E1521"/>
    </row>
    <row r="1522" spans="1:5" x14ac:dyDescent="0.25">
      <c r="A1522"/>
      <c r="B1522"/>
      <c r="D1522"/>
      <c r="E1522"/>
    </row>
    <row r="1523" spans="1:5" x14ac:dyDescent="0.25">
      <c r="A1523"/>
      <c r="B1523"/>
      <c r="D1523"/>
      <c r="E1523"/>
    </row>
    <row r="1524" spans="1:5" x14ac:dyDescent="0.25">
      <c r="A1524"/>
      <c r="B1524"/>
      <c r="D1524"/>
      <c r="E1524"/>
    </row>
    <row r="1525" spans="1:5" x14ac:dyDescent="0.25">
      <c r="A1525"/>
      <c r="B1525"/>
      <c r="D1525"/>
      <c r="E1525"/>
    </row>
    <row r="1526" spans="1:5" x14ac:dyDescent="0.25">
      <c r="A1526"/>
      <c r="B1526"/>
      <c r="D1526"/>
      <c r="E1526"/>
    </row>
    <row r="1527" spans="1:5" x14ac:dyDescent="0.25">
      <c r="A1527"/>
      <c r="B1527"/>
      <c r="D1527"/>
      <c r="E1527"/>
    </row>
    <row r="1528" spans="1:5" x14ac:dyDescent="0.25">
      <c r="A1528"/>
      <c r="B1528"/>
      <c r="D1528"/>
      <c r="E1528"/>
    </row>
    <row r="1529" spans="1:5" x14ac:dyDescent="0.25">
      <c r="A1529"/>
      <c r="B1529"/>
      <c r="D1529"/>
      <c r="E1529"/>
    </row>
    <row r="1530" spans="1:5" x14ac:dyDescent="0.25">
      <c r="A1530"/>
      <c r="B1530"/>
      <c r="D1530"/>
      <c r="E1530"/>
    </row>
    <row r="1531" spans="1:5" x14ac:dyDescent="0.25">
      <c r="A1531"/>
      <c r="B1531"/>
      <c r="D1531"/>
      <c r="E1531"/>
    </row>
    <row r="1532" spans="1:5" x14ac:dyDescent="0.25">
      <c r="A1532"/>
      <c r="B1532"/>
      <c r="D1532"/>
      <c r="E1532"/>
    </row>
    <row r="1533" spans="1:5" x14ac:dyDescent="0.25">
      <c r="A1533"/>
      <c r="B1533"/>
      <c r="D1533"/>
      <c r="E1533"/>
    </row>
    <row r="1534" spans="1:5" x14ac:dyDescent="0.25">
      <c r="A1534"/>
      <c r="B1534"/>
      <c r="D1534"/>
      <c r="E1534"/>
    </row>
    <row r="1535" spans="1:5" x14ac:dyDescent="0.25">
      <c r="A1535"/>
      <c r="B1535"/>
      <c r="D1535"/>
      <c r="E1535"/>
    </row>
    <row r="1536" spans="1:5" x14ac:dyDescent="0.25">
      <c r="A1536"/>
      <c r="B1536"/>
      <c r="D1536"/>
      <c r="E1536"/>
    </row>
    <row r="1537" spans="1:5" x14ac:dyDescent="0.25">
      <c r="A1537"/>
      <c r="B1537"/>
      <c r="D1537"/>
      <c r="E1537"/>
    </row>
    <row r="1538" spans="1:5" x14ac:dyDescent="0.25">
      <c r="A1538"/>
      <c r="B1538"/>
      <c r="D1538"/>
      <c r="E1538"/>
    </row>
    <row r="1539" spans="1:5" x14ac:dyDescent="0.25">
      <c r="A1539"/>
      <c r="B1539"/>
      <c r="D1539"/>
      <c r="E1539"/>
    </row>
    <row r="1540" spans="1:5" x14ac:dyDescent="0.25">
      <c r="A1540"/>
      <c r="B1540"/>
      <c r="D1540"/>
      <c r="E1540"/>
    </row>
    <row r="1541" spans="1:5" x14ac:dyDescent="0.25">
      <c r="A1541"/>
      <c r="B1541"/>
      <c r="D1541"/>
      <c r="E1541"/>
    </row>
    <row r="1542" spans="1:5" x14ac:dyDescent="0.25">
      <c r="A1542"/>
      <c r="B1542"/>
      <c r="D1542"/>
      <c r="E1542"/>
    </row>
    <row r="1543" spans="1:5" x14ac:dyDescent="0.25">
      <c r="A1543"/>
      <c r="B1543"/>
      <c r="D1543"/>
      <c r="E1543"/>
    </row>
    <row r="1544" spans="1:5" x14ac:dyDescent="0.25">
      <c r="A1544"/>
      <c r="B1544"/>
      <c r="D1544"/>
      <c r="E1544"/>
    </row>
    <row r="1545" spans="1:5" x14ac:dyDescent="0.25">
      <c r="A1545"/>
      <c r="B1545"/>
      <c r="D1545"/>
      <c r="E1545"/>
    </row>
    <row r="1546" spans="1:5" x14ac:dyDescent="0.25">
      <c r="A1546"/>
      <c r="B1546"/>
      <c r="D1546"/>
      <c r="E1546"/>
    </row>
    <row r="1547" spans="1:5" x14ac:dyDescent="0.25">
      <c r="A1547"/>
      <c r="B1547"/>
      <c r="D1547"/>
      <c r="E1547"/>
    </row>
    <row r="1548" spans="1:5" x14ac:dyDescent="0.25">
      <c r="A1548"/>
      <c r="B1548"/>
      <c r="D1548"/>
      <c r="E1548"/>
    </row>
    <row r="1549" spans="1:5" x14ac:dyDescent="0.25">
      <c r="A1549"/>
      <c r="B1549"/>
      <c r="D1549"/>
      <c r="E1549"/>
    </row>
    <row r="1550" spans="1:5" x14ac:dyDescent="0.25">
      <c r="A1550"/>
      <c r="B1550"/>
      <c r="D1550"/>
      <c r="E1550"/>
    </row>
    <row r="1551" spans="1:5" x14ac:dyDescent="0.25">
      <c r="A1551"/>
      <c r="B1551"/>
      <c r="D1551"/>
      <c r="E1551"/>
    </row>
    <row r="1552" spans="1:5" x14ac:dyDescent="0.25">
      <c r="A1552"/>
      <c r="B1552"/>
      <c r="D1552"/>
      <c r="E1552"/>
    </row>
    <row r="1553" spans="1:5" x14ac:dyDescent="0.25">
      <c r="A1553"/>
      <c r="B1553"/>
      <c r="D1553"/>
      <c r="E1553"/>
    </row>
    <row r="1554" spans="1:5" x14ac:dyDescent="0.25">
      <c r="A1554"/>
      <c r="B1554"/>
      <c r="D1554"/>
      <c r="E1554"/>
    </row>
    <row r="1555" spans="1:5" x14ac:dyDescent="0.25">
      <c r="A1555"/>
      <c r="B1555"/>
      <c r="D1555"/>
      <c r="E1555"/>
    </row>
    <row r="1556" spans="1:5" x14ac:dyDescent="0.25">
      <c r="A1556"/>
      <c r="B1556"/>
      <c r="D1556"/>
      <c r="E1556"/>
    </row>
    <row r="1557" spans="1:5" x14ac:dyDescent="0.25">
      <c r="A1557"/>
      <c r="B1557"/>
      <c r="D1557"/>
      <c r="E1557"/>
    </row>
    <row r="1558" spans="1:5" x14ac:dyDescent="0.25">
      <c r="A1558"/>
      <c r="B1558"/>
      <c r="D1558"/>
      <c r="E1558"/>
    </row>
    <row r="1559" spans="1:5" x14ac:dyDescent="0.25">
      <c r="A1559"/>
      <c r="B1559"/>
      <c r="D1559"/>
      <c r="E1559"/>
    </row>
    <row r="1560" spans="1:5" x14ac:dyDescent="0.25">
      <c r="A1560"/>
      <c r="B1560"/>
      <c r="D1560"/>
      <c r="E1560"/>
    </row>
    <row r="1561" spans="1:5" x14ac:dyDescent="0.25">
      <c r="A1561"/>
      <c r="B1561"/>
      <c r="D1561"/>
      <c r="E1561"/>
    </row>
    <row r="1562" spans="1:5" x14ac:dyDescent="0.25">
      <c r="A1562"/>
      <c r="B1562"/>
      <c r="D1562"/>
      <c r="E1562"/>
    </row>
    <row r="1563" spans="1:5" x14ac:dyDescent="0.25">
      <c r="A1563"/>
      <c r="B1563"/>
      <c r="D1563"/>
      <c r="E1563"/>
    </row>
    <row r="1564" spans="1:5" x14ac:dyDescent="0.25">
      <c r="A1564"/>
      <c r="B1564"/>
      <c r="D1564"/>
      <c r="E1564"/>
    </row>
    <row r="1565" spans="1:5" x14ac:dyDescent="0.25">
      <c r="A1565"/>
      <c r="B1565"/>
      <c r="D1565"/>
      <c r="E1565"/>
    </row>
    <row r="1566" spans="1:5" x14ac:dyDescent="0.25">
      <c r="A1566"/>
      <c r="B1566"/>
      <c r="D1566"/>
      <c r="E1566"/>
    </row>
    <row r="1567" spans="1:5" x14ac:dyDescent="0.25">
      <c r="A1567"/>
      <c r="B1567"/>
      <c r="D1567"/>
      <c r="E1567"/>
    </row>
    <row r="1568" spans="1:5" x14ac:dyDescent="0.25">
      <c r="A1568"/>
      <c r="B1568"/>
      <c r="D1568"/>
      <c r="E1568"/>
    </row>
    <row r="1569" spans="1:5" x14ac:dyDescent="0.25">
      <c r="A1569"/>
      <c r="B1569"/>
      <c r="D1569"/>
      <c r="E1569"/>
    </row>
    <row r="1570" spans="1:5" x14ac:dyDescent="0.25">
      <c r="A1570"/>
      <c r="B1570"/>
      <c r="D1570"/>
      <c r="E1570"/>
    </row>
    <row r="1571" spans="1:5" x14ac:dyDescent="0.25">
      <c r="A1571"/>
      <c r="B1571"/>
      <c r="D1571"/>
      <c r="E1571"/>
    </row>
    <row r="1572" spans="1:5" x14ac:dyDescent="0.25">
      <c r="A1572"/>
      <c r="B1572"/>
      <c r="D1572"/>
      <c r="E1572"/>
    </row>
    <row r="1573" spans="1:5" x14ac:dyDescent="0.25">
      <c r="A1573"/>
      <c r="B1573"/>
      <c r="D1573"/>
      <c r="E1573"/>
    </row>
    <row r="1574" spans="1:5" x14ac:dyDescent="0.25">
      <c r="A1574"/>
      <c r="B1574"/>
      <c r="D1574"/>
      <c r="E1574"/>
    </row>
    <row r="1575" spans="1:5" x14ac:dyDescent="0.25">
      <c r="A1575"/>
      <c r="B1575"/>
      <c r="D1575"/>
      <c r="E1575"/>
    </row>
    <row r="1576" spans="1:5" x14ac:dyDescent="0.25">
      <c r="A1576"/>
      <c r="B1576"/>
      <c r="D1576"/>
      <c r="E1576"/>
    </row>
    <row r="1577" spans="1:5" x14ac:dyDescent="0.25">
      <c r="A1577"/>
      <c r="B1577"/>
      <c r="D1577"/>
      <c r="E1577"/>
    </row>
    <row r="1578" spans="1:5" x14ac:dyDescent="0.25">
      <c r="A1578"/>
      <c r="B1578"/>
      <c r="D1578"/>
      <c r="E1578"/>
    </row>
    <row r="1579" spans="1:5" x14ac:dyDescent="0.25">
      <c r="A1579"/>
      <c r="B1579"/>
      <c r="D1579"/>
      <c r="E1579"/>
    </row>
    <row r="1580" spans="1:5" x14ac:dyDescent="0.25">
      <c r="A1580"/>
      <c r="B1580"/>
      <c r="D1580"/>
      <c r="E1580"/>
    </row>
    <row r="1581" spans="1:5" x14ac:dyDescent="0.25">
      <c r="A1581"/>
      <c r="B1581"/>
      <c r="D1581"/>
      <c r="E1581"/>
    </row>
    <row r="1582" spans="1:5" x14ac:dyDescent="0.25">
      <c r="A1582"/>
      <c r="B1582"/>
      <c r="D1582"/>
      <c r="E1582"/>
    </row>
    <row r="1583" spans="1:5" x14ac:dyDescent="0.25">
      <c r="A1583"/>
      <c r="B1583"/>
      <c r="D1583"/>
      <c r="E1583"/>
    </row>
    <row r="1584" spans="1:5" x14ac:dyDescent="0.25">
      <c r="A1584"/>
      <c r="B1584"/>
      <c r="D1584"/>
      <c r="E1584"/>
    </row>
    <row r="1585" spans="1:5" x14ac:dyDescent="0.25">
      <c r="A1585"/>
      <c r="B1585"/>
      <c r="D1585"/>
      <c r="E1585"/>
    </row>
    <row r="1586" spans="1:5" x14ac:dyDescent="0.25">
      <c r="A1586"/>
      <c r="B1586"/>
      <c r="D1586"/>
      <c r="E1586"/>
    </row>
    <row r="1587" spans="1:5" x14ac:dyDescent="0.25">
      <c r="A1587"/>
      <c r="B1587"/>
      <c r="D1587"/>
      <c r="E1587"/>
    </row>
    <row r="1588" spans="1:5" x14ac:dyDescent="0.25">
      <c r="A1588"/>
      <c r="B1588"/>
      <c r="D1588"/>
      <c r="E1588"/>
    </row>
    <row r="1589" spans="1:5" x14ac:dyDescent="0.25">
      <c r="A1589"/>
      <c r="B1589"/>
      <c r="D1589"/>
      <c r="E1589"/>
    </row>
    <row r="1590" spans="1:5" x14ac:dyDescent="0.25">
      <c r="A1590"/>
      <c r="B1590"/>
      <c r="D1590"/>
      <c r="E1590"/>
    </row>
    <row r="1591" spans="1:5" x14ac:dyDescent="0.25">
      <c r="A1591"/>
      <c r="B1591"/>
      <c r="D1591"/>
      <c r="E1591"/>
    </row>
    <row r="1592" spans="1:5" x14ac:dyDescent="0.25">
      <c r="A1592"/>
      <c r="B1592"/>
      <c r="D1592"/>
      <c r="E1592"/>
    </row>
    <row r="1593" spans="1:5" x14ac:dyDescent="0.25">
      <c r="A1593"/>
      <c r="B1593"/>
      <c r="D1593"/>
      <c r="E1593"/>
    </row>
    <row r="1594" spans="1:5" x14ac:dyDescent="0.25">
      <c r="A1594"/>
      <c r="B1594"/>
      <c r="D1594"/>
      <c r="E1594"/>
    </row>
    <row r="1595" spans="1:5" x14ac:dyDescent="0.25">
      <c r="A1595"/>
      <c r="B1595"/>
      <c r="D1595"/>
      <c r="E1595"/>
    </row>
    <row r="1596" spans="1:5" x14ac:dyDescent="0.25">
      <c r="A1596"/>
      <c r="B1596"/>
      <c r="D1596"/>
      <c r="E1596"/>
    </row>
    <row r="1597" spans="1:5" x14ac:dyDescent="0.25">
      <c r="A1597"/>
      <c r="B1597"/>
      <c r="D1597"/>
      <c r="E1597"/>
    </row>
    <row r="1598" spans="1:5" x14ac:dyDescent="0.25">
      <c r="A1598"/>
      <c r="B1598"/>
      <c r="D1598"/>
      <c r="E1598"/>
    </row>
    <row r="1599" spans="1:5" x14ac:dyDescent="0.25">
      <c r="A1599"/>
      <c r="B1599"/>
      <c r="D1599"/>
      <c r="E1599"/>
    </row>
    <row r="1600" spans="1:5" x14ac:dyDescent="0.25">
      <c r="A1600"/>
      <c r="B1600"/>
      <c r="D1600"/>
      <c r="E1600"/>
    </row>
    <row r="1601" spans="1:5" x14ac:dyDescent="0.25">
      <c r="A1601"/>
      <c r="B1601"/>
      <c r="D1601"/>
      <c r="E1601"/>
    </row>
    <row r="1602" spans="1:5" x14ac:dyDescent="0.25">
      <c r="A1602"/>
      <c r="B1602"/>
      <c r="D1602"/>
      <c r="E1602"/>
    </row>
    <row r="1603" spans="1:5" x14ac:dyDescent="0.25">
      <c r="A1603"/>
      <c r="B1603"/>
      <c r="D1603"/>
      <c r="E1603"/>
    </row>
    <row r="1604" spans="1:5" x14ac:dyDescent="0.25">
      <c r="A1604"/>
      <c r="B1604"/>
      <c r="D1604"/>
      <c r="E1604"/>
    </row>
    <row r="1605" spans="1:5" x14ac:dyDescent="0.25">
      <c r="A1605"/>
      <c r="B1605"/>
      <c r="D1605"/>
      <c r="E1605"/>
    </row>
    <row r="1606" spans="1:5" x14ac:dyDescent="0.25">
      <c r="A1606"/>
      <c r="B1606"/>
      <c r="D1606"/>
      <c r="E1606"/>
    </row>
    <row r="1607" spans="1:5" x14ac:dyDescent="0.25">
      <c r="A1607"/>
      <c r="B1607"/>
      <c r="D1607"/>
      <c r="E1607"/>
    </row>
    <row r="1608" spans="1:5" x14ac:dyDescent="0.25">
      <c r="A1608"/>
      <c r="B1608"/>
      <c r="D1608"/>
      <c r="E1608"/>
    </row>
    <row r="1609" spans="1:5" x14ac:dyDescent="0.25">
      <c r="A1609"/>
      <c r="B1609"/>
      <c r="D1609"/>
      <c r="E1609"/>
    </row>
    <row r="1610" spans="1:5" x14ac:dyDescent="0.25">
      <c r="A1610"/>
      <c r="B1610"/>
      <c r="D1610"/>
      <c r="E1610"/>
    </row>
    <row r="1611" spans="1:5" x14ac:dyDescent="0.25">
      <c r="A1611"/>
      <c r="B1611"/>
      <c r="D1611"/>
      <c r="E1611"/>
    </row>
    <row r="1612" spans="1:5" x14ac:dyDescent="0.25">
      <c r="A1612"/>
      <c r="B1612"/>
      <c r="D1612"/>
      <c r="E1612"/>
    </row>
    <row r="1613" spans="1:5" x14ac:dyDescent="0.25">
      <c r="A1613"/>
      <c r="B1613"/>
      <c r="D1613"/>
      <c r="E1613"/>
    </row>
    <row r="1614" spans="1:5" x14ac:dyDescent="0.25">
      <c r="A1614"/>
      <c r="B1614"/>
      <c r="D1614"/>
      <c r="E1614"/>
    </row>
    <row r="1615" spans="1:5" x14ac:dyDescent="0.25">
      <c r="A1615"/>
      <c r="B1615"/>
      <c r="D1615"/>
      <c r="E1615"/>
    </row>
    <row r="1616" spans="1:5" x14ac:dyDescent="0.25">
      <c r="A1616"/>
      <c r="B1616"/>
      <c r="D1616"/>
      <c r="E1616"/>
    </row>
    <row r="1617" spans="1:5" x14ac:dyDescent="0.25">
      <c r="A1617"/>
      <c r="B1617"/>
      <c r="D1617"/>
      <c r="E1617"/>
    </row>
    <row r="1618" spans="1:5" x14ac:dyDescent="0.25">
      <c r="A1618"/>
      <c r="B1618"/>
      <c r="D1618"/>
      <c r="E1618"/>
    </row>
    <row r="1619" spans="1:5" x14ac:dyDescent="0.25">
      <c r="A1619"/>
      <c r="B1619"/>
      <c r="D1619"/>
      <c r="E1619"/>
    </row>
    <row r="1620" spans="1:5" x14ac:dyDescent="0.25">
      <c r="A1620"/>
      <c r="B1620"/>
      <c r="D1620"/>
      <c r="E1620"/>
    </row>
    <row r="1621" spans="1:5" x14ac:dyDescent="0.25">
      <c r="A1621"/>
      <c r="B1621"/>
      <c r="D1621"/>
      <c r="E1621"/>
    </row>
    <row r="1622" spans="1:5" x14ac:dyDescent="0.25">
      <c r="A1622"/>
      <c r="B1622"/>
      <c r="D1622"/>
      <c r="E1622"/>
    </row>
    <row r="1623" spans="1:5" x14ac:dyDescent="0.25">
      <c r="A1623"/>
      <c r="B1623"/>
      <c r="D1623"/>
      <c r="E1623"/>
    </row>
    <row r="1624" spans="1:5" x14ac:dyDescent="0.25">
      <c r="A1624"/>
      <c r="B1624"/>
      <c r="D1624"/>
      <c r="E1624"/>
    </row>
    <row r="1625" spans="1:5" x14ac:dyDescent="0.25">
      <c r="A1625"/>
      <c r="B1625"/>
      <c r="D1625"/>
      <c r="E1625"/>
    </row>
    <row r="1626" spans="1:5" x14ac:dyDescent="0.25">
      <c r="A1626"/>
      <c r="B1626"/>
      <c r="D1626"/>
      <c r="E1626"/>
    </row>
    <row r="1627" spans="1:5" x14ac:dyDescent="0.25">
      <c r="A1627"/>
      <c r="B1627"/>
      <c r="D1627"/>
      <c r="E1627"/>
    </row>
    <row r="1628" spans="1:5" x14ac:dyDescent="0.25">
      <c r="A1628"/>
      <c r="B1628"/>
      <c r="D1628"/>
      <c r="E1628"/>
    </row>
    <row r="1629" spans="1:5" x14ac:dyDescent="0.25">
      <c r="A1629"/>
      <c r="B1629"/>
      <c r="D1629"/>
      <c r="E1629"/>
    </row>
    <row r="1630" spans="1:5" x14ac:dyDescent="0.25">
      <c r="A1630"/>
      <c r="B1630"/>
      <c r="D1630"/>
      <c r="E1630"/>
    </row>
    <row r="1631" spans="1:5" x14ac:dyDescent="0.25">
      <c r="A1631"/>
      <c r="B1631"/>
      <c r="D1631"/>
      <c r="E1631"/>
    </row>
    <row r="1632" spans="1:5" x14ac:dyDescent="0.25">
      <c r="A1632"/>
      <c r="B1632"/>
      <c r="D1632"/>
      <c r="E1632"/>
    </row>
    <row r="1633" spans="1:5" x14ac:dyDescent="0.25">
      <c r="A1633"/>
      <c r="B1633"/>
      <c r="D1633"/>
      <c r="E1633"/>
    </row>
    <row r="1634" spans="1:5" x14ac:dyDescent="0.25">
      <c r="A1634"/>
      <c r="B1634"/>
      <c r="D1634"/>
      <c r="E1634"/>
    </row>
    <row r="1635" spans="1:5" x14ac:dyDescent="0.25">
      <c r="A1635"/>
      <c r="B1635"/>
      <c r="D1635"/>
      <c r="E1635"/>
    </row>
    <row r="1636" spans="1:5" x14ac:dyDescent="0.25">
      <c r="A1636"/>
      <c r="B1636"/>
      <c r="D1636"/>
      <c r="E1636"/>
    </row>
    <row r="1637" spans="1:5" x14ac:dyDescent="0.25">
      <c r="A1637"/>
      <c r="B1637"/>
      <c r="D1637"/>
      <c r="E1637"/>
    </row>
    <row r="1638" spans="1:5" x14ac:dyDescent="0.25">
      <c r="A1638"/>
      <c r="B1638"/>
      <c r="D1638"/>
      <c r="E1638"/>
    </row>
    <row r="1639" spans="1:5" x14ac:dyDescent="0.25">
      <c r="A1639"/>
      <c r="B1639"/>
      <c r="D1639"/>
      <c r="E1639"/>
    </row>
    <row r="1640" spans="1:5" x14ac:dyDescent="0.25">
      <c r="A1640"/>
      <c r="B1640"/>
      <c r="D1640"/>
      <c r="E1640"/>
    </row>
    <row r="1641" spans="1:5" x14ac:dyDescent="0.25">
      <c r="A1641"/>
      <c r="B1641"/>
      <c r="D1641"/>
      <c r="E1641"/>
    </row>
    <row r="1642" spans="1:5" x14ac:dyDescent="0.25">
      <c r="A1642"/>
      <c r="B1642"/>
      <c r="D1642"/>
      <c r="E1642"/>
    </row>
    <row r="1643" spans="1:5" x14ac:dyDescent="0.25">
      <c r="A1643"/>
      <c r="B1643"/>
      <c r="D1643"/>
      <c r="E1643"/>
    </row>
    <row r="1644" spans="1:5" x14ac:dyDescent="0.25">
      <c r="A1644"/>
      <c r="B1644"/>
      <c r="D1644"/>
      <c r="E1644"/>
    </row>
    <row r="1645" spans="1:5" x14ac:dyDescent="0.25">
      <c r="A1645"/>
      <c r="B1645"/>
      <c r="D1645"/>
      <c r="E1645"/>
    </row>
    <row r="1646" spans="1:5" x14ac:dyDescent="0.25">
      <c r="A1646"/>
      <c r="B1646"/>
      <c r="D1646"/>
      <c r="E1646"/>
    </row>
    <row r="1647" spans="1:5" x14ac:dyDescent="0.25">
      <c r="A1647"/>
      <c r="B1647"/>
      <c r="D1647"/>
      <c r="E1647"/>
    </row>
    <row r="1648" spans="1:5" x14ac:dyDescent="0.25">
      <c r="A1648"/>
      <c r="B1648"/>
      <c r="D1648"/>
      <c r="E1648"/>
    </row>
    <row r="1649" spans="1:5" x14ac:dyDescent="0.25">
      <c r="A1649"/>
      <c r="B1649"/>
      <c r="D1649"/>
      <c r="E1649"/>
    </row>
    <row r="1650" spans="1:5" x14ac:dyDescent="0.25">
      <c r="A1650"/>
      <c r="B1650"/>
      <c r="D1650"/>
      <c r="E1650"/>
    </row>
    <row r="1651" spans="1:5" x14ac:dyDescent="0.25">
      <c r="A1651"/>
      <c r="B1651"/>
      <c r="D1651"/>
      <c r="E1651"/>
    </row>
    <row r="1652" spans="1:5" x14ac:dyDescent="0.25">
      <c r="A1652"/>
      <c r="B1652"/>
      <c r="D1652"/>
      <c r="E1652"/>
    </row>
    <row r="1653" spans="1:5" x14ac:dyDescent="0.25">
      <c r="A1653"/>
      <c r="B1653"/>
      <c r="D1653"/>
      <c r="E1653"/>
    </row>
    <row r="1654" spans="1:5" x14ac:dyDescent="0.25">
      <c r="A1654"/>
      <c r="B1654"/>
      <c r="D1654"/>
      <c r="E1654"/>
    </row>
    <row r="1655" spans="1:5" x14ac:dyDescent="0.25">
      <c r="A1655"/>
      <c r="B1655"/>
      <c r="D1655"/>
      <c r="E1655"/>
    </row>
    <row r="1656" spans="1:5" x14ac:dyDescent="0.25">
      <c r="A1656"/>
      <c r="B1656"/>
      <c r="D1656"/>
      <c r="E1656"/>
    </row>
    <row r="1657" spans="1:5" x14ac:dyDescent="0.25">
      <c r="A1657"/>
      <c r="B1657"/>
      <c r="D1657"/>
      <c r="E1657"/>
    </row>
    <row r="1658" spans="1:5" x14ac:dyDescent="0.25">
      <c r="A1658"/>
      <c r="B1658"/>
      <c r="D1658"/>
      <c r="E1658"/>
    </row>
    <row r="1659" spans="1:5" x14ac:dyDescent="0.25">
      <c r="A1659"/>
      <c r="B1659"/>
      <c r="D1659"/>
      <c r="E1659"/>
    </row>
    <row r="1660" spans="1:5" x14ac:dyDescent="0.25">
      <c r="A1660"/>
      <c r="B1660"/>
      <c r="D1660"/>
      <c r="E1660"/>
    </row>
    <row r="1661" spans="1:5" x14ac:dyDescent="0.25">
      <c r="A1661"/>
      <c r="B1661"/>
      <c r="D1661"/>
      <c r="E1661"/>
    </row>
    <row r="1662" spans="1:5" x14ac:dyDescent="0.25">
      <c r="A1662"/>
      <c r="B1662"/>
      <c r="D1662"/>
      <c r="E1662"/>
    </row>
    <row r="1663" spans="1:5" x14ac:dyDescent="0.25">
      <c r="A1663"/>
      <c r="B1663"/>
      <c r="D1663"/>
      <c r="E1663"/>
    </row>
    <row r="1664" spans="1:5" x14ac:dyDescent="0.25">
      <c r="A1664"/>
      <c r="B1664"/>
      <c r="D1664"/>
      <c r="E1664"/>
    </row>
    <row r="1665" spans="1:5" x14ac:dyDescent="0.25">
      <c r="A1665"/>
      <c r="B1665"/>
      <c r="D1665"/>
      <c r="E1665"/>
    </row>
    <row r="1666" spans="1:5" x14ac:dyDescent="0.25">
      <c r="A1666"/>
      <c r="B1666"/>
      <c r="D1666"/>
      <c r="E1666"/>
    </row>
    <row r="1667" spans="1:5" x14ac:dyDescent="0.25">
      <c r="A1667"/>
      <c r="B1667"/>
      <c r="D1667"/>
      <c r="E1667"/>
    </row>
    <row r="1668" spans="1:5" x14ac:dyDescent="0.25">
      <c r="A1668"/>
      <c r="B1668"/>
      <c r="D1668"/>
      <c r="E1668"/>
    </row>
    <row r="1669" spans="1:5" x14ac:dyDescent="0.25">
      <c r="A1669"/>
      <c r="B1669"/>
      <c r="D1669"/>
      <c r="E1669"/>
    </row>
    <row r="1670" spans="1:5" x14ac:dyDescent="0.25">
      <c r="A1670"/>
      <c r="B1670"/>
      <c r="D1670"/>
      <c r="E1670"/>
    </row>
    <row r="1671" spans="1:5" x14ac:dyDescent="0.25">
      <c r="A1671"/>
      <c r="B1671"/>
      <c r="D1671"/>
      <c r="E1671"/>
    </row>
    <row r="1672" spans="1:5" x14ac:dyDescent="0.25">
      <c r="A1672"/>
      <c r="B1672"/>
      <c r="D1672"/>
      <c r="E1672"/>
    </row>
    <row r="1673" spans="1:5" x14ac:dyDescent="0.25">
      <c r="A1673"/>
      <c r="B1673"/>
      <c r="D1673"/>
      <c r="E1673"/>
    </row>
    <row r="1674" spans="1:5" x14ac:dyDescent="0.25">
      <c r="A1674"/>
      <c r="B1674"/>
      <c r="D1674"/>
      <c r="E1674"/>
    </row>
    <row r="1675" spans="1:5" x14ac:dyDescent="0.25">
      <c r="A1675"/>
      <c r="B1675"/>
      <c r="D1675"/>
      <c r="E1675"/>
    </row>
    <row r="1676" spans="1:5" x14ac:dyDescent="0.25">
      <c r="A1676"/>
      <c r="B1676"/>
      <c r="D1676"/>
      <c r="E1676"/>
    </row>
    <row r="1677" spans="1:5" x14ac:dyDescent="0.25">
      <c r="A1677"/>
      <c r="B1677"/>
      <c r="D1677"/>
      <c r="E1677"/>
    </row>
    <row r="1678" spans="1:5" x14ac:dyDescent="0.25">
      <c r="A1678"/>
      <c r="B1678"/>
      <c r="D1678"/>
      <c r="E1678"/>
    </row>
    <row r="1679" spans="1:5" x14ac:dyDescent="0.25">
      <c r="A1679"/>
      <c r="B1679"/>
      <c r="D1679"/>
      <c r="E1679"/>
    </row>
    <row r="1680" spans="1:5" x14ac:dyDescent="0.25">
      <c r="A1680"/>
      <c r="B1680"/>
      <c r="D1680"/>
      <c r="E1680"/>
    </row>
    <row r="1681" spans="1:5" x14ac:dyDescent="0.25">
      <c r="A1681"/>
      <c r="B1681"/>
      <c r="D1681"/>
      <c r="E1681"/>
    </row>
    <row r="1682" spans="1:5" x14ac:dyDescent="0.25">
      <c r="A1682"/>
      <c r="B1682"/>
      <c r="D1682"/>
      <c r="E1682"/>
    </row>
    <row r="1683" spans="1:5" x14ac:dyDescent="0.25">
      <c r="A1683"/>
      <c r="B1683"/>
      <c r="D1683"/>
      <c r="E1683"/>
    </row>
    <row r="1684" spans="1:5" x14ac:dyDescent="0.25">
      <c r="A1684"/>
      <c r="B1684"/>
      <c r="D1684"/>
      <c r="E1684"/>
    </row>
    <row r="1685" spans="1:5" x14ac:dyDescent="0.25">
      <c r="A1685"/>
      <c r="B1685"/>
      <c r="D1685"/>
      <c r="E1685"/>
    </row>
    <row r="1686" spans="1:5" x14ac:dyDescent="0.25">
      <c r="A1686"/>
      <c r="B1686"/>
      <c r="D1686"/>
      <c r="E1686"/>
    </row>
    <row r="1687" spans="1:5" x14ac:dyDescent="0.25">
      <c r="A1687"/>
      <c r="B1687"/>
      <c r="D1687"/>
      <c r="E1687"/>
    </row>
    <row r="1688" spans="1:5" x14ac:dyDescent="0.25">
      <c r="A1688"/>
      <c r="B1688"/>
      <c r="D1688"/>
      <c r="E1688"/>
    </row>
    <row r="1689" spans="1:5" x14ac:dyDescent="0.25">
      <c r="A1689"/>
      <c r="B1689"/>
      <c r="D1689"/>
      <c r="E1689"/>
    </row>
    <row r="1690" spans="1:5" x14ac:dyDescent="0.25">
      <c r="A1690"/>
      <c r="B1690"/>
      <c r="D1690"/>
      <c r="E1690"/>
    </row>
    <row r="1691" spans="1:5" x14ac:dyDescent="0.25">
      <c r="A1691"/>
      <c r="B1691"/>
      <c r="D1691"/>
      <c r="E1691"/>
    </row>
    <row r="1692" spans="1:5" x14ac:dyDescent="0.25">
      <c r="A1692"/>
      <c r="B1692"/>
      <c r="D1692"/>
      <c r="E1692"/>
    </row>
    <row r="1693" spans="1:5" x14ac:dyDescent="0.25">
      <c r="A1693"/>
      <c r="B1693"/>
      <c r="D1693"/>
      <c r="E1693"/>
    </row>
    <row r="1694" spans="1:5" x14ac:dyDescent="0.25">
      <c r="A1694"/>
      <c r="B1694"/>
      <c r="D1694"/>
      <c r="E1694"/>
    </row>
    <row r="1695" spans="1:5" x14ac:dyDescent="0.25">
      <c r="A1695"/>
      <c r="B1695"/>
      <c r="D1695"/>
      <c r="E1695"/>
    </row>
    <row r="1696" spans="1:5" x14ac:dyDescent="0.25">
      <c r="A1696"/>
      <c r="B1696"/>
      <c r="D1696"/>
      <c r="E1696"/>
    </row>
    <row r="1697" spans="1:5" x14ac:dyDescent="0.25">
      <c r="A1697"/>
      <c r="B1697"/>
      <c r="D1697"/>
      <c r="E1697"/>
    </row>
    <row r="1698" spans="1:5" x14ac:dyDescent="0.25">
      <c r="A1698"/>
      <c r="B1698"/>
      <c r="D1698"/>
      <c r="E1698"/>
    </row>
    <row r="1699" spans="1:5" x14ac:dyDescent="0.25">
      <c r="A1699"/>
      <c r="B1699"/>
      <c r="D1699"/>
      <c r="E1699"/>
    </row>
    <row r="1700" spans="1:5" x14ac:dyDescent="0.25">
      <c r="A1700"/>
      <c r="B1700"/>
      <c r="D1700"/>
      <c r="E1700"/>
    </row>
    <row r="1701" spans="1:5" x14ac:dyDescent="0.25">
      <c r="A1701"/>
      <c r="B1701"/>
      <c r="D1701"/>
      <c r="E1701"/>
    </row>
    <row r="1702" spans="1:5" x14ac:dyDescent="0.25">
      <c r="A1702"/>
      <c r="B1702"/>
      <c r="D1702"/>
      <c r="E1702"/>
    </row>
    <row r="1703" spans="1:5" x14ac:dyDescent="0.25">
      <c r="A1703"/>
      <c r="B1703"/>
      <c r="D1703"/>
      <c r="E1703"/>
    </row>
    <row r="1704" spans="1:5" x14ac:dyDescent="0.25">
      <c r="A1704"/>
      <c r="B1704"/>
      <c r="D1704"/>
      <c r="E1704"/>
    </row>
    <row r="1705" spans="1:5" x14ac:dyDescent="0.25">
      <c r="A1705"/>
      <c r="B1705"/>
      <c r="D1705"/>
      <c r="E1705"/>
    </row>
    <row r="1706" spans="1:5" x14ac:dyDescent="0.25">
      <c r="A1706"/>
      <c r="B1706"/>
      <c r="D1706"/>
      <c r="E1706"/>
    </row>
    <row r="1707" spans="1:5" x14ac:dyDescent="0.25">
      <c r="A1707"/>
      <c r="B1707"/>
      <c r="D1707"/>
      <c r="E1707"/>
    </row>
    <row r="1708" spans="1:5" x14ac:dyDescent="0.25">
      <c r="A1708"/>
      <c r="B1708"/>
      <c r="D1708"/>
      <c r="E1708"/>
    </row>
    <row r="1709" spans="1:5" x14ac:dyDescent="0.25">
      <c r="A1709"/>
      <c r="B1709"/>
      <c r="D1709"/>
      <c r="E1709"/>
    </row>
    <row r="1710" spans="1:5" x14ac:dyDescent="0.25">
      <c r="A1710"/>
      <c r="B1710"/>
      <c r="D1710"/>
      <c r="E1710"/>
    </row>
    <row r="1711" spans="1:5" x14ac:dyDescent="0.25">
      <c r="A1711"/>
      <c r="B1711"/>
      <c r="D1711"/>
      <c r="E1711"/>
    </row>
    <row r="1712" spans="1:5" x14ac:dyDescent="0.25">
      <c r="A1712"/>
      <c r="B1712"/>
      <c r="D1712"/>
      <c r="E1712"/>
    </row>
    <row r="1713" spans="1:5" x14ac:dyDescent="0.25">
      <c r="A1713"/>
      <c r="B1713"/>
      <c r="D1713"/>
      <c r="E1713"/>
    </row>
    <row r="1714" spans="1:5" x14ac:dyDescent="0.25">
      <c r="A1714"/>
      <c r="B1714"/>
      <c r="D1714"/>
      <c r="E1714"/>
    </row>
    <row r="1715" spans="1:5" x14ac:dyDescent="0.25">
      <c r="A1715"/>
      <c r="B1715"/>
      <c r="D1715"/>
      <c r="E1715"/>
    </row>
    <row r="1716" spans="1:5" x14ac:dyDescent="0.25">
      <c r="A1716"/>
      <c r="B1716"/>
      <c r="D1716"/>
      <c r="E1716"/>
    </row>
    <row r="1717" spans="1:5" x14ac:dyDescent="0.25">
      <c r="A1717"/>
      <c r="B1717"/>
      <c r="D1717"/>
      <c r="E1717"/>
    </row>
    <row r="1718" spans="1:5" x14ac:dyDescent="0.25">
      <c r="A1718"/>
      <c r="B1718"/>
      <c r="D1718"/>
      <c r="E1718"/>
    </row>
    <row r="1719" spans="1:5" x14ac:dyDescent="0.25">
      <c r="A1719"/>
      <c r="B1719"/>
      <c r="D1719"/>
      <c r="E1719"/>
    </row>
    <row r="1720" spans="1:5" x14ac:dyDescent="0.25">
      <c r="A1720"/>
      <c r="B1720"/>
      <c r="D1720"/>
      <c r="E1720"/>
    </row>
    <row r="1721" spans="1:5" x14ac:dyDescent="0.25">
      <c r="A1721"/>
      <c r="B1721"/>
      <c r="D1721"/>
      <c r="E1721"/>
    </row>
    <row r="1722" spans="1:5" x14ac:dyDescent="0.25">
      <c r="A1722"/>
      <c r="B1722"/>
      <c r="D1722"/>
      <c r="E1722"/>
    </row>
    <row r="1723" spans="1:5" x14ac:dyDescent="0.25">
      <c r="A1723"/>
      <c r="B1723"/>
      <c r="D1723"/>
      <c r="E1723"/>
    </row>
    <row r="1724" spans="1:5" x14ac:dyDescent="0.25">
      <c r="A1724"/>
      <c r="B1724"/>
      <c r="D1724"/>
      <c r="E1724"/>
    </row>
    <row r="1725" spans="1:5" x14ac:dyDescent="0.25">
      <c r="A1725"/>
      <c r="B1725"/>
      <c r="D1725"/>
      <c r="E1725"/>
    </row>
    <row r="1726" spans="1:5" x14ac:dyDescent="0.25">
      <c r="A1726"/>
      <c r="B1726"/>
      <c r="D1726"/>
      <c r="E1726"/>
    </row>
    <row r="1727" spans="1:5" x14ac:dyDescent="0.25">
      <c r="A1727"/>
      <c r="B1727"/>
      <c r="D1727"/>
      <c r="E1727"/>
    </row>
    <row r="1728" spans="1:5" x14ac:dyDescent="0.25">
      <c r="A1728"/>
      <c r="B1728"/>
      <c r="D1728"/>
      <c r="E1728"/>
    </row>
    <row r="1729" spans="1:5" x14ac:dyDescent="0.25">
      <c r="A1729"/>
      <c r="B1729"/>
      <c r="D1729"/>
      <c r="E1729"/>
    </row>
    <row r="1730" spans="1:5" x14ac:dyDescent="0.25">
      <c r="A1730"/>
      <c r="B1730"/>
      <c r="D1730"/>
      <c r="E1730"/>
    </row>
    <row r="1731" spans="1:5" x14ac:dyDescent="0.25">
      <c r="A1731"/>
      <c r="B1731"/>
      <c r="D1731"/>
      <c r="E1731"/>
    </row>
    <row r="1732" spans="1:5" x14ac:dyDescent="0.25">
      <c r="A1732"/>
      <c r="B1732"/>
      <c r="D1732"/>
      <c r="E1732"/>
    </row>
    <row r="1733" spans="1:5" x14ac:dyDescent="0.25">
      <c r="A1733"/>
      <c r="B1733"/>
      <c r="D1733"/>
      <c r="E1733"/>
    </row>
    <row r="1734" spans="1:5" x14ac:dyDescent="0.25">
      <c r="A1734"/>
      <c r="B1734"/>
      <c r="D1734"/>
      <c r="E1734"/>
    </row>
    <row r="1735" spans="1:5" x14ac:dyDescent="0.25">
      <c r="A1735"/>
      <c r="B1735"/>
      <c r="D1735"/>
      <c r="E1735"/>
    </row>
    <row r="1736" spans="1:5" x14ac:dyDescent="0.25">
      <c r="A1736"/>
      <c r="B1736"/>
      <c r="D1736"/>
      <c r="E1736"/>
    </row>
    <row r="1737" spans="1:5" x14ac:dyDescent="0.25">
      <c r="A1737"/>
      <c r="B1737"/>
      <c r="D1737"/>
      <c r="E1737"/>
    </row>
    <row r="1738" spans="1:5" x14ac:dyDescent="0.25">
      <c r="A1738"/>
      <c r="B1738"/>
      <c r="D1738"/>
      <c r="E1738"/>
    </row>
    <row r="1739" spans="1:5" x14ac:dyDescent="0.25">
      <c r="A1739"/>
      <c r="B1739"/>
      <c r="D1739"/>
      <c r="E1739"/>
    </row>
    <row r="1740" spans="1:5" x14ac:dyDescent="0.25">
      <c r="A1740"/>
      <c r="B1740"/>
      <c r="D1740"/>
      <c r="E1740"/>
    </row>
    <row r="1741" spans="1:5" x14ac:dyDescent="0.25">
      <c r="A1741"/>
      <c r="B1741"/>
      <c r="D1741"/>
      <c r="E1741"/>
    </row>
    <row r="1742" spans="1:5" x14ac:dyDescent="0.25">
      <c r="A1742"/>
      <c r="B1742"/>
      <c r="D1742"/>
      <c r="E1742"/>
    </row>
    <row r="1743" spans="1:5" x14ac:dyDescent="0.25">
      <c r="A1743"/>
      <c r="B1743"/>
      <c r="D1743"/>
      <c r="E1743"/>
    </row>
    <row r="1744" spans="1:5" x14ac:dyDescent="0.25">
      <c r="A1744"/>
      <c r="B1744"/>
      <c r="D1744"/>
      <c r="E1744"/>
    </row>
    <row r="1745" spans="1:5" x14ac:dyDescent="0.25">
      <c r="A1745"/>
      <c r="B1745"/>
      <c r="D1745"/>
      <c r="E1745"/>
    </row>
    <row r="1746" spans="1:5" x14ac:dyDescent="0.25">
      <c r="A1746"/>
      <c r="B1746"/>
      <c r="D1746"/>
      <c r="E1746"/>
    </row>
    <row r="1747" spans="1:5" x14ac:dyDescent="0.25">
      <c r="A1747"/>
      <c r="B1747"/>
      <c r="D1747"/>
      <c r="E1747"/>
    </row>
    <row r="1748" spans="1:5" x14ac:dyDescent="0.25">
      <c r="A1748"/>
      <c r="B1748"/>
      <c r="D1748"/>
      <c r="E1748"/>
    </row>
    <row r="1749" spans="1:5" x14ac:dyDescent="0.25">
      <c r="A1749"/>
      <c r="B1749"/>
      <c r="D1749"/>
      <c r="E1749"/>
    </row>
    <row r="1750" spans="1:5" x14ac:dyDescent="0.25">
      <c r="A1750"/>
      <c r="B1750"/>
      <c r="D1750"/>
      <c r="E1750"/>
    </row>
    <row r="1751" spans="1:5" x14ac:dyDescent="0.25">
      <c r="A1751"/>
      <c r="B1751"/>
      <c r="D1751"/>
      <c r="E1751"/>
    </row>
    <row r="1752" spans="1:5" x14ac:dyDescent="0.25">
      <c r="A1752"/>
      <c r="B1752"/>
      <c r="D1752"/>
      <c r="E1752"/>
    </row>
    <row r="1753" spans="1:5" x14ac:dyDescent="0.25">
      <c r="A1753"/>
      <c r="B1753"/>
      <c r="D1753"/>
      <c r="E1753"/>
    </row>
    <row r="1754" spans="1:5" x14ac:dyDescent="0.25">
      <c r="A1754"/>
      <c r="B1754"/>
      <c r="D1754"/>
      <c r="E1754"/>
    </row>
    <row r="1755" spans="1:5" x14ac:dyDescent="0.25">
      <c r="A1755"/>
      <c r="B1755"/>
      <c r="D1755"/>
      <c r="E1755"/>
    </row>
    <row r="1756" spans="1:5" x14ac:dyDescent="0.25">
      <c r="A1756"/>
      <c r="B1756"/>
      <c r="D1756"/>
      <c r="E1756"/>
    </row>
    <row r="1757" spans="1:5" x14ac:dyDescent="0.25">
      <c r="A1757"/>
      <c r="B1757"/>
      <c r="D1757"/>
      <c r="E1757"/>
    </row>
    <row r="1758" spans="1:5" x14ac:dyDescent="0.25">
      <c r="A1758"/>
      <c r="B1758"/>
      <c r="D1758"/>
      <c r="E1758"/>
    </row>
    <row r="1759" spans="1:5" x14ac:dyDescent="0.25">
      <c r="A1759"/>
      <c r="B1759"/>
      <c r="D1759"/>
      <c r="E1759"/>
    </row>
    <row r="1760" spans="1:5" x14ac:dyDescent="0.25">
      <c r="A1760"/>
      <c r="B1760"/>
      <c r="D1760"/>
      <c r="E1760"/>
    </row>
    <row r="1761" spans="1:5" x14ac:dyDescent="0.25">
      <c r="A1761"/>
      <c r="B1761"/>
      <c r="D1761"/>
      <c r="E1761"/>
    </row>
    <row r="1762" spans="1:5" x14ac:dyDescent="0.25">
      <c r="A1762"/>
      <c r="B1762"/>
      <c r="D1762"/>
      <c r="E1762"/>
    </row>
    <row r="1763" spans="1:5" x14ac:dyDescent="0.25">
      <c r="A1763"/>
      <c r="B1763"/>
      <c r="D1763"/>
      <c r="E1763"/>
    </row>
    <row r="1764" spans="1:5" x14ac:dyDescent="0.25">
      <c r="A1764"/>
      <c r="B1764"/>
      <c r="D1764"/>
      <c r="E1764"/>
    </row>
    <row r="1765" spans="1:5" x14ac:dyDescent="0.25">
      <c r="A1765"/>
      <c r="B1765"/>
      <c r="D1765"/>
      <c r="E1765"/>
    </row>
    <row r="1766" spans="1:5" x14ac:dyDescent="0.25">
      <c r="A1766"/>
      <c r="B1766"/>
      <c r="D1766"/>
      <c r="E1766"/>
    </row>
    <row r="1767" spans="1:5" x14ac:dyDescent="0.25">
      <c r="A1767"/>
      <c r="B1767"/>
      <c r="D1767"/>
      <c r="E1767"/>
    </row>
    <row r="1768" spans="1:5" x14ac:dyDescent="0.25">
      <c r="A1768"/>
      <c r="B1768"/>
      <c r="D1768"/>
      <c r="E1768"/>
    </row>
    <row r="1769" spans="1:5" x14ac:dyDescent="0.25">
      <c r="A1769"/>
      <c r="B1769"/>
      <c r="D1769"/>
      <c r="E1769"/>
    </row>
    <row r="1770" spans="1:5" x14ac:dyDescent="0.25">
      <c r="A1770"/>
      <c r="B1770"/>
      <c r="D1770"/>
      <c r="E1770"/>
    </row>
    <row r="1771" spans="1:5" x14ac:dyDescent="0.25">
      <c r="A1771"/>
      <c r="B1771"/>
      <c r="D1771"/>
      <c r="E1771"/>
    </row>
    <row r="1772" spans="1:5" x14ac:dyDescent="0.25">
      <c r="A1772"/>
      <c r="B1772"/>
      <c r="D1772"/>
      <c r="E1772"/>
    </row>
    <row r="1773" spans="1:5" x14ac:dyDescent="0.25">
      <c r="A1773"/>
      <c r="B1773"/>
      <c r="D1773"/>
      <c r="E1773"/>
    </row>
    <row r="1774" spans="1:5" x14ac:dyDescent="0.25">
      <c r="A1774"/>
      <c r="B1774"/>
      <c r="D1774"/>
      <c r="E1774"/>
    </row>
    <row r="1775" spans="1:5" x14ac:dyDescent="0.25">
      <c r="A1775"/>
      <c r="B1775"/>
      <c r="D1775"/>
      <c r="E1775"/>
    </row>
    <row r="1776" spans="1:5" x14ac:dyDescent="0.25">
      <c r="A1776"/>
      <c r="B1776"/>
      <c r="D1776"/>
      <c r="E1776"/>
    </row>
    <row r="1777" spans="1:5" x14ac:dyDescent="0.25">
      <c r="A1777"/>
      <c r="B1777"/>
      <c r="D1777"/>
      <c r="E1777"/>
    </row>
    <row r="1778" spans="1:5" x14ac:dyDescent="0.25">
      <c r="A1778"/>
      <c r="B1778"/>
      <c r="D1778"/>
      <c r="E1778"/>
    </row>
    <row r="1779" spans="1:5" x14ac:dyDescent="0.25">
      <c r="A1779"/>
      <c r="B1779"/>
      <c r="D1779"/>
      <c r="E1779"/>
    </row>
    <row r="1780" spans="1:5" x14ac:dyDescent="0.25">
      <c r="A1780"/>
      <c r="B1780"/>
      <c r="D1780"/>
      <c r="E1780"/>
    </row>
    <row r="1781" spans="1:5" x14ac:dyDescent="0.25">
      <c r="A1781"/>
      <c r="B1781"/>
      <c r="D1781"/>
      <c r="E1781"/>
    </row>
    <row r="1782" spans="1:5" x14ac:dyDescent="0.25">
      <c r="A1782"/>
      <c r="B1782"/>
      <c r="D1782"/>
      <c r="E1782"/>
    </row>
    <row r="1783" spans="1:5" x14ac:dyDescent="0.25">
      <c r="A1783"/>
      <c r="B1783"/>
      <c r="D1783"/>
      <c r="E1783"/>
    </row>
    <row r="1784" spans="1:5" x14ac:dyDescent="0.25">
      <c r="A1784"/>
      <c r="B1784"/>
      <c r="D1784"/>
      <c r="E1784"/>
    </row>
    <row r="1785" spans="1:5" x14ac:dyDescent="0.25">
      <c r="A1785"/>
      <c r="B1785"/>
      <c r="D1785"/>
      <c r="E1785"/>
    </row>
    <row r="1786" spans="1:5" x14ac:dyDescent="0.25">
      <c r="A1786"/>
      <c r="B1786"/>
      <c r="D1786"/>
      <c r="E1786"/>
    </row>
    <row r="1787" spans="1:5" x14ac:dyDescent="0.25">
      <c r="A1787"/>
      <c r="B1787"/>
      <c r="D1787"/>
      <c r="E1787"/>
    </row>
    <row r="1788" spans="1:5" x14ac:dyDescent="0.25">
      <c r="A1788"/>
      <c r="B1788"/>
      <c r="D1788"/>
      <c r="E1788"/>
    </row>
    <row r="1789" spans="1:5" x14ac:dyDescent="0.25">
      <c r="A1789"/>
      <c r="B1789"/>
      <c r="D1789"/>
      <c r="E1789"/>
    </row>
    <row r="1790" spans="1:5" x14ac:dyDescent="0.25">
      <c r="A1790"/>
      <c r="B1790"/>
      <c r="D1790"/>
      <c r="E1790"/>
    </row>
    <row r="1791" spans="1:5" x14ac:dyDescent="0.25">
      <c r="A1791"/>
      <c r="B1791"/>
      <c r="D1791"/>
      <c r="E1791"/>
    </row>
    <row r="1792" spans="1:5" x14ac:dyDescent="0.25">
      <c r="A1792"/>
      <c r="B1792"/>
      <c r="D1792"/>
      <c r="E1792"/>
    </row>
    <row r="1793" spans="1:5" x14ac:dyDescent="0.25">
      <c r="A1793"/>
      <c r="B1793"/>
      <c r="D1793"/>
      <c r="E1793"/>
    </row>
    <row r="1794" spans="1:5" x14ac:dyDescent="0.25">
      <c r="A1794"/>
      <c r="B1794"/>
      <c r="D1794"/>
      <c r="E1794"/>
    </row>
    <row r="1795" spans="1:5" x14ac:dyDescent="0.25">
      <c r="A1795"/>
      <c r="B1795"/>
      <c r="D1795"/>
      <c r="E1795"/>
    </row>
    <row r="1796" spans="1:5" x14ac:dyDescent="0.25">
      <c r="A1796"/>
      <c r="B1796"/>
      <c r="D1796"/>
      <c r="E1796"/>
    </row>
    <row r="1797" spans="1:5" x14ac:dyDescent="0.25">
      <c r="A1797"/>
      <c r="B1797"/>
      <c r="D1797"/>
      <c r="E1797"/>
    </row>
    <row r="1798" spans="1:5" x14ac:dyDescent="0.25">
      <c r="A1798"/>
      <c r="B1798"/>
      <c r="D1798"/>
      <c r="E1798"/>
    </row>
    <row r="1799" spans="1:5" x14ac:dyDescent="0.25">
      <c r="A1799"/>
      <c r="B1799"/>
      <c r="D1799"/>
      <c r="E1799"/>
    </row>
    <row r="1800" spans="1:5" x14ac:dyDescent="0.25">
      <c r="A1800"/>
      <c r="B1800"/>
      <c r="D1800"/>
      <c r="E1800"/>
    </row>
    <row r="1801" spans="1:5" x14ac:dyDescent="0.25">
      <c r="A1801"/>
      <c r="B1801"/>
      <c r="D1801"/>
      <c r="E1801"/>
    </row>
    <row r="1802" spans="1:5" x14ac:dyDescent="0.25">
      <c r="A1802"/>
      <c r="B1802"/>
      <c r="D1802"/>
      <c r="E1802"/>
    </row>
    <row r="1803" spans="1:5" x14ac:dyDescent="0.25">
      <c r="A1803"/>
      <c r="B1803"/>
      <c r="D1803"/>
      <c r="E1803"/>
    </row>
    <row r="1804" spans="1:5" x14ac:dyDescent="0.25">
      <c r="A1804"/>
      <c r="B1804"/>
      <c r="D1804"/>
      <c r="E1804"/>
    </row>
    <row r="1805" spans="1:5" x14ac:dyDescent="0.25">
      <c r="A1805"/>
      <c r="B1805"/>
      <c r="D1805"/>
      <c r="E1805"/>
    </row>
    <row r="1806" spans="1:5" x14ac:dyDescent="0.25">
      <c r="A1806"/>
      <c r="B1806"/>
      <c r="D1806"/>
      <c r="E1806"/>
    </row>
    <row r="1807" spans="1:5" x14ac:dyDescent="0.25">
      <c r="A1807"/>
      <c r="B1807"/>
      <c r="D1807"/>
      <c r="E1807"/>
    </row>
    <row r="1808" spans="1:5" x14ac:dyDescent="0.25">
      <c r="A1808"/>
      <c r="B1808"/>
      <c r="D1808"/>
      <c r="E1808"/>
    </row>
    <row r="1809" spans="1:5" x14ac:dyDescent="0.25">
      <c r="A1809"/>
      <c r="B1809"/>
      <c r="D1809"/>
      <c r="E1809"/>
    </row>
    <row r="1810" spans="1:5" x14ac:dyDescent="0.25">
      <c r="A1810"/>
      <c r="B1810"/>
      <c r="D1810"/>
      <c r="E1810"/>
    </row>
    <row r="1811" spans="1:5" x14ac:dyDescent="0.25">
      <c r="A1811"/>
      <c r="B1811"/>
      <c r="D1811"/>
      <c r="E1811"/>
    </row>
    <row r="1812" spans="1:5" x14ac:dyDescent="0.25">
      <c r="A1812"/>
      <c r="B1812"/>
      <c r="D1812"/>
      <c r="E1812"/>
    </row>
    <row r="1813" spans="1:5" x14ac:dyDescent="0.25">
      <c r="A1813"/>
      <c r="B1813"/>
      <c r="D1813"/>
      <c r="E1813"/>
    </row>
    <row r="1814" spans="1:5" x14ac:dyDescent="0.25">
      <c r="A1814"/>
      <c r="B1814"/>
      <c r="D1814"/>
      <c r="E1814"/>
    </row>
    <row r="1815" spans="1:5" x14ac:dyDescent="0.25">
      <c r="A1815"/>
      <c r="B1815"/>
      <c r="D1815"/>
      <c r="E1815"/>
    </row>
    <row r="1816" spans="1:5" x14ac:dyDescent="0.25">
      <c r="A1816"/>
      <c r="B1816"/>
      <c r="D1816"/>
      <c r="E1816"/>
    </row>
    <row r="1817" spans="1:5" x14ac:dyDescent="0.25">
      <c r="A1817"/>
      <c r="B1817"/>
      <c r="D1817"/>
      <c r="E1817"/>
    </row>
    <row r="1818" spans="1:5" x14ac:dyDescent="0.25">
      <c r="A1818"/>
      <c r="B1818"/>
      <c r="D1818"/>
      <c r="E1818"/>
    </row>
    <row r="1819" spans="1:5" x14ac:dyDescent="0.25">
      <c r="A1819"/>
      <c r="B1819"/>
      <c r="D1819"/>
      <c r="E1819"/>
    </row>
    <row r="1820" spans="1:5" x14ac:dyDescent="0.25">
      <c r="A1820"/>
      <c r="B1820"/>
      <c r="D1820"/>
      <c r="E1820"/>
    </row>
    <row r="1821" spans="1:5" x14ac:dyDescent="0.25">
      <c r="A1821"/>
      <c r="B1821"/>
      <c r="D1821"/>
      <c r="E1821"/>
    </row>
    <row r="1822" spans="1:5" x14ac:dyDescent="0.25">
      <c r="A1822"/>
      <c r="B1822"/>
      <c r="D1822"/>
      <c r="E1822"/>
    </row>
    <row r="1823" spans="1:5" x14ac:dyDescent="0.25">
      <c r="A1823"/>
      <c r="B1823"/>
      <c r="D1823"/>
      <c r="E1823"/>
    </row>
    <row r="1824" spans="1:5" x14ac:dyDescent="0.25">
      <c r="A1824"/>
      <c r="B1824"/>
      <c r="D1824"/>
      <c r="E1824"/>
    </row>
    <row r="1825" spans="1:5" x14ac:dyDescent="0.25">
      <c r="A1825"/>
      <c r="B1825"/>
      <c r="D1825"/>
      <c r="E1825"/>
    </row>
    <row r="1826" spans="1:5" x14ac:dyDescent="0.25">
      <c r="A1826"/>
      <c r="B1826"/>
      <c r="D1826"/>
      <c r="E1826"/>
    </row>
    <row r="1827" spans="1:5" x14ac:dyDescent="0.25">
      <c r="A1827"/>
      <c r="B1827"/>
      <c r="D1827"/>
      <c r="E1827"/>
    </row>
    <row r="1828" spans="1:5" x14ac:dyDescent="0.25">
      <c r="A1828"/>
      <c r="B1828"/>
      <c r="D1828"/>
      <c r="E1828"/>
    </row>
    <row r="1829" spans="1:5" x14ac:dyDescent="0.25">
      <c r="A1829"/>
      <c r="B1829"/>
      <c r="D1829"/>
      <c r="E1829"/>
    </row>
    <row r="1830" spans="1:5" x14ac:dyDescent="0.25">
      <c r="A1830"/>
      <c r="B1830"/>
      <c r="D1830"/>
      <c r="E1830"/>
    </row>
    <row r="1831" spans="1:5" x14ac:dyDescent="0.25">
      <c r="A1831"/>
      <c r="B1831"/>
      <c r="D1831"/>
      <c r="E1831"/>
    </row>
    <row r="1832" spans="1:5" x14ac:dyDescent="0.25">
      <c r="A1832"/>
      <c r="B1832"/>
      <c r="D1832"/>
      <c r="E1832"/>
    </row>
    <row r="1833" spans="1:5" x14ac:dyDescent="0.25">
      <c r="A1833"/>
      <c r="B1833"/>
      <c r="D1833"/>
      <c r="E1833"/>
    </row>
    <row r="1834" spans="1:5" x14ac:dyDescent="0.25">
      <c r="A1834"/>
      <c r="B1834"/>
      <c r="D1834"/>
      <c r="E1834"/>
    </row>
    <row r="1835" spans="1:5" x14ac:dyDescent="0.25">
      <c r="A1835"/>
      <c r="B1835"/>
      <c r="D1835"/>
      <c r="E1835"/>
    </row>
    <row r="1836" spans="1:5" x14ac:dyDescent="0.25">
      <c r="A1836"/>
      <c r="B1836"/>
      <c r="D1836"/>
      <c r="E1836"/>
    </row>
    <row r="1837" spans="1:5" x14ac:dyDescent="0.25">
      <c r="A1837"/>
      <c r="B1837"/>
      <c r="D1837"/>
      <c r="E1837"/>
    </row>
    <row r="1838" spans="1:5" x14ac:dyDescent="0.25">
      <c r="A1838"/>
      <c r="B1838"/>
      <c r="D1838"/>
      <c r="E1838"/>
    </row>
    <row r="1839" spans="1:5" x14ac:dyDescent="0.25">
      <c r="A1839"/>
      <c r="B1839"/>
      <c r="D1839"/>
      <c r="E1839"/>
    </row>
    <row r="1840" spans="1:5" x14ac:dyDescent="0.25">
      <c r="A1840"/>
      <c r="B1840"/>
      <c r="D1840"/>
      <c r="E1840"/>
    </row>
    <row r="1841" spans="1:5" x14ac:dyDescent="0.25">
      <c r="A1841"/>
      <c r="B1841"/>
      <c r="D1841"/>
      <c r="E1841"/>
    </row>
    <row r="1842" spans="1:5" x14ac:dyDescent="0.25">
      <c r="A1842"/>
      <c r="B1842"/>
      <c r="D1842"/>
      <c r="E1842"/>
    </row>
    <row r="1843" spans="1:5" x14ac:dyDescent="0.25">
      <c r="A1843"/>
      <c r="B1843"/>
      <c r="D1843"/>
      <c r="E1843"/>
    </row>
    <row r="1844" spans="1:5" x14ac:dyDescent="0.25">
      <c r="A1844"/>
      <c r="B1844"/>
      <c r="D1844"/>
      <c r="E1844"/>
    </row>
    <row r="1845" spans="1:5" x14ac:dyDescent="0.25">
      <c r="A1845"/>
      <c r="B1845"/>
      <c r="D1845"/>
      <c r="E1845"/>
    </row>
    <row r="1846" spans="1:5" x14ac:dyDescent="0.25">
      <c r="A1846"/>
      <c r="B1846"/>
      <c r="D1846"/>
      <c r="E1846"/>
    </row>
    <row r="1847" spans="1:5" x14ac:dyDescent="0.25">
      <c r="A1847"/>
      <c r="B1847"/>
      <c r="D1847"/>
      <c r="E1847"/>
    </row>
    <row r="1848" spans="1:5" x14ac:dyDescent="0.25">
      <c r="A1848"/>
      <c r="B1848"/>
      <c r="D1848"/>
      <c r="E1848"/>
    </row>
    <row r="1849" spans="1:5" x14ac:dyDescent="0.25">
      <c r="A1849"/>
      <c r="B1849"/>
      <c r="D1849"/>
      <c r="E1849"/>
    </row>
    <row r="1850" spans="1:5" x14ac:dyDescent="0.25">
      <c r="A1850"/>
      <c r="B1850"/>
      <c r="D1850"/>
      <c r="E1850"/>
    </row>
    <row r="1851" spans="1:5" x14ac:dyDescent="0.25">
      <c r="A1851"/>
      <c r="B1851"/>
      <c r="D1851"/>
      <c r="E1851"/>
    </row>
    <row r="1852" spans="1:5" x14ac:dyDescent="0.25">
      <c r="A1852"/>
      <c r="B1852"/>
      <c r="D1852"/>
      <c r="E1852"/>
    </row>
    <row r="1853" spans="1:5" x14ac:dyDescent="0.25">
      <c r="A1853"/>
      <c r="B1853"/>
      <c r="D1853"/>
      <c r="E1853"/>
    </row>
    <row r="1854" spans="1:5" x14ac:dyDescent="0.25">
      <c r="A1854"/>
      <c r="B1854"/>
      <c r="D1854"/>
      <c r="E1854"/>
    </row>
    <row r="1855" spans="1:5" x14ac:dyDescent="0.25">
      <c r="A1855"/>
      <c r="B1855"/>
      <c r="D1855"/>
      <c r="E1855"/>
    </row>
    <row r="1856" spans="1:5" x14ac:dyDescent="0.25">
      <c r="A1856"/>
      <c r="B1856"/>
      <c r="D1856"/>
      <c r="E1856"/>
    </row>
    <row r="1857" spans="1:5" x14ac:dyDescent="0.25">
      <c r="A1857"/>
      <c r="B1857"/>
      <c r="D1857"/>
      <c r="E1857"/>
    </row>
    <row r="1858" spans="1:5" x14ac:dyDescent="0.25">
      <c r="A1858"/>
      <c r="B1858"/>
      <c r="D1858"/>
      <c r="E1858"/>
    </row>
    <row r="1859" spans="1:5" x14ac:dyDescent="0.25">
      <c r="A1859"/>
      <c r="B1859"/>
      <c r="D1859"/>
      <c r="E1859"/>
    </row>
    <row r="1860" spans="1:5" x14ac:dyDescent="0.25">
      <c r="A1860"/>
      <c r="B1860"/>
      <c r="D1860"/>
      <c r="E1860"/>
    </row>
    <row r="1861" spans="1:5" x14ac:dyDescent="0.25">
      <c r="A1861"/>
      <c r="B1861"/>
      <c r="D1861"/>
      <c r="E1861"/>
    </row>
    <row r="1862" spans="1:5" x14ac:dyDescent="0.25">
      <c r="A1862"/>
      <c r="B1862"/>
      <c r="D1862"/>
      <c r="E1862"/>
    </row>
    <row r="1863" spans="1:5" x14ac:dyDescent="0.25">
      <c r="A1863"/>
      <c r="B1863"/>
      <c r="D1863"/>
      <c r="E1863"/>
    </row>
    <row r="1864" spans="1:5" x14ac:dyDescent="0.25">
      <c r="A1864"/>
      <c r="B1864"/>
      <c r="D1864"/>
      <c r="E1864"/>
    </row>
    <row r="1865" spans="1:5" x14ac:dyDescent="0.25">
      <c r="A1865"/>
      <c r="B1865"/>
      <c r="D1865"/>
      <c r="E1865"/>
    </row>
    <row r="1866" spans="1:5" x14ac:dyDescent="0.25">
      <c r="A1866"/>
      <c r="B1866"/>
      <c r="D1866"/>
      <c r="E1866"/>
    </row>
    <row r="1867" spans="1:5" x14ac:dyDescent="0.25">
      <c r="A1867"/>
      <c r="B1867"/>
      <c r="D1867"/>
      <c r="E1867"/>
    </row>
    <row r="1868" spans="1:5" x14ac:dyDescent="0.25">
      <c r="A1868"/>
      <c r="B1868"/>
      <c r="D1868"/>
      <c r="E1868"/>
    </row>
    <row r="1869" spans="1:5" x14ac:dyDescent="0.25">
      <c r="A1869"/>
      <c r="B1869"/>
      <c r="D1869"/>
      <c r="E1869"/>
    </row>
    <row r="1870" spans="1:5" x14ac:dyDescent="0.25">
      <c r="A1870"/>
      <c r="B1870"/>
      <c r="D1870"/>
      <c r="E1870"/>
    </row>
    <row r="1871" spans="1:5" x14ac:dyDescent="0.25">
      <c r="A1871"/>
      <c r="B1871"/>
      <c r="D1871"/>
      <c r="E1871"/>
    </row>
    <row r="1872" spans="1:5" x14ac:dyDescent="0.25">
      <c r="A1872"/>
      <c r="B1872"/>
      <c r="D1872"/>
      <c r="E1872"/>
    </row>
    <row r="1873" spans="1:5" x14ac:dyDescent="0.25">
      <c r="A1873"/>
      <c r="B1873"/>
      <c r="D1873"/>
      <c r="E1873"/>
    </row>
    <row r="1874" spans="1:5" x14ac:dyDescent="0.25">
      <c r="A1874"/>
      <c r="B1874"/>
      <c r="D1874"/>
      <c r="E1874"/>
    </row>
    <row r="1875" spans="1:5" x14ac:dyDescent="0.25">
      <c r="A1875"/>
      <c r="B1875"/>
      <c r="D1875"/>
      <c r="E1875"/>
    </row>
    <row r="1876" spans="1:5" x14ac:dyDescent="0.25">
      <c r="A1876"/>
      <c r="B1876"/>
      <c r="D1876"/>
      <c r="E1876"/>
    </row>
    <row r="1877" spans="1:5" x14ac:dyDescent="0.25">
      <c r="A1877"/>
      <c r="B1877"/>
      <c r="D1877"/>
      <c r="E1877"/>
    </row>
    <row r="1878" spans="1:5" x14ac:dyDescent="0.25">
      <c r="A1878"/>
      <c r="B1878"/>
      <c r="D1878"/>
      <c r="E1878"/>
    </row>
    <row r="1879" spans="1:5" x14ac:dyDescent="0.25">
      <c r="A1879"/>
      <c r="B1879"/>
      <c r="D1879"/>
      <c r="E1879"/>
    </row>
    <row r="1880" spans="1:5" x14ac:dyDescent="0.25">
      <c r="A1880"/>
      <c r="B1880"/>
      <c r="D1880"/>
      <c r="E1880"/>
    </row>
    <row r="1881" spans="1:5" x14ac:dyDescent="0.25">
      <c r="A1881"/>
      <c r="B1881"/>
      <c r="D1881"/>
      <c r="E1881"/>
    </row>
    <row r="1882" spans="1:5" x14ac:dyDescent="0.25">
      <c r="A1882"/>
      <c r="B1882"/>
      <c r="D1882"/>
      <c r="E1882"/>
    </row>
    <row r="1883" spans="1:5" x14ac:dyDescent="0.25">
      <c r="A1883"/>
      <c r="B1883"/>
      <c r="D1883"/>
      <c r="E1883"/>
    </row>
    <row r="1884" spans="1:5" x14ac:dyDescent="0.25">
      <c r="A1884"/>
      <c r="B1884"/>
      <c r="D1884"/>
      <c r="E1884"/>
    </row>
    <row r="1885" spans="1:5" x14ac:dyDescent="0.25">
      <c r="A1885"/>
      <c r="B1885"/>
      <c r="D1885"/>
      <c r="E1885"/>
    </row>
    <row r="1886" spans="1:5" x14ac:dyDescent="0.25">
      <c r="A1886"/>
      <c r="B1886"/>
      <c r="D1886"/>
      <c r="E1886"/>
    </row>
    <row r="1887" spans="1:5" x14ac:dyDescent="0.25">
      <c r="A1887"/>
      <c r="B1887"/>
      <c r="D1887"/>
      <c r="E1887"/>
    </row>
    <row r="1888" spans="1:5" x14ac:dyDescent="0.25">
      <c r="A1888"/>
      <c r="B1888"/>
      <c r="D1888"/>
      <c r="E1888"/>
    </row>
    <row r="1889" spans="1:5" x14ac:dyDescent="0.25">
      <c r="A1889"/>
      <c r="B1889"/>
      <c r="D1889"/>
      <c r="E1889"/>
    </row>
    <row r="1890" spans="1:5" x14ac:dyDescent="0.25">
      <c r="A1890"/>
      <c r="B1890"/>
      <c r="D1890"/>
      <c r="E1890"/>
    </row>
    <row r="1891" spans="1:5" x14ac:dyDescent="0.25">
      <c r="A1891"/>
      <c r="B1891"/>
      <c r="D1891"/>
      <c r="E1891"/>
    </row>
    <row r="1892" spans="1:5" x14ac:dyDescent="0.25">
      <c r="A1892"/>
      <c r="B1892"/>
      <c r="D1892"/>
      <c r="E1892"/>
    </row>
    <row r="1893" spans="1:5" x14ac:dyDescent="0.25">
      <c r="A1893"/>
      <c r="B1893"/>
      <c r="D1893"/>
      <c r="E1893"/>
    </row>
    <row r="1894" spans="1:5" x14ac:dyDescent="0.25">
      <c r="A1894"/>
      <c r="B1894"/>
      <c r="D1894"/>
      <c r="E1894"/>
    </row>
    <row r="1895" spans="1:5" x14ac:dyDescent="0.25">
      <c r="A1895"/>
      <c r="B1895"/>
      <c r="D1895"/>
      <c r="E1895"/>
    </row>
    <row r="1896" spans="1:5" x14ac:dyDescent="0.25">
      <c r="A1896"/>
      <c r="B1896"/>
      <c r="D1896"/>
      <c r="E1896"/>
    </row>
    <row r="1897" spans="1:5" x14ac:dyDescent="0.25">
      <c r="A1897"/>
      <c r="B1897"/>
      <c r="D1897"/>
      <c r="E1897"/>
    </row>
    <row r="1898" spans="1:5" x14ac:dyDescent="0.25">
      <c r="A1898"/>
      <c r="B1898"/>
      <c r="D1898"/>
      <c r="E1898"/>
    </row>
    <row r="1899" spans="1:5" x14ac:dyDescent="0.25">
      <c r="A1899"/>
      <c r="B1899"/>
      <c r="D1899"/>
      <c r="E1899"/>
    </row>
    <row r="1900" spans="1:5" x14ac:dyDescent="0.25">
      <c r="A1900"/>
      <c r="B1900"/>
      <c r="D1900"/>
      <c r="E1900"/>
    </row>
    <row r="1901" spans="1:5" x14ac:dyDescent="0.25">
      <c r="A1901"/>
      <c r="B1901"/>
      <c r="D1901"/>
      <c r="E1901"/>
    </row>
    <row r="1902" spans="1:5" x14ac:dyDescent="0.25">
      <c r="A1902"/>
      <c r="B1902"/>
      <c r="D1902"/>
      <c r="E1902"/>
    </row>
    <row r="1903" spans="1:5" x14ac:dyDescent="0.25">
      <c r="A1903"/>
      <c r="B1903"/>
      <c r="D1903"/>
      <c r="E1903"/>
    </row>
    <row r="1904" spans="1:5" x14ac:dyDescent="0.25">
      <c r="A1904"/>
      <c r="B1904"/>
      <c r="D1904"/>
      <c r="E1904"/>
    </row>
    <row r="1905" spans="1:5" x14ac:dyDescent="0.25">
      <c r="A1905"/>
      <c r="B1905"/>
      <c r="D1905"/>
      <c r="E1905"/>
    </row>
    <row r="1906" spans="1:5" x14ac:dyDescent="0.25">
      <c r="A1906"/>
      <c r="B1906"/>
      <c r="D1906"/>
      <c r="E1906"/>
    </row>
    <row r="1907" spans="1:5" x14ac:dyDescent="0.25">
      <c r="A1907"/>
      <c r="B1907"/>
      <c r="D1907"/>
      <c r="E1907"/>
    </row>
    <row r="1908" spans="1:5" x14ac:dyDescent="0.25">
      <c r="A1908"/>
      <c r="B1908"/>
      <c r="D1908"/>
      <c r="E1908"/>
    </row>
    <row r="1909" spans="1:5" x14ac:dyDescent="0.25">
      <c r="A1909"/>
      <c r="B1909"/>
      <c r="D1909"/>
      <c r="E1909"/>
    </row>
    <row r="1910" spans="1:5" x14ac:dyDescent="0.25">
      <c r="A1910"/>
      <c r="B1910"/>
      <c r="D1910"/>
      <c r="E1910"/>
    </row>
    <row r="1911" spans="1:5" x14ac:dyDescent="0.25">
      <c r="A1911"/>
      <c r="B1911"/>
      <c r="D1911"/>
      <c r="E1911"/>
    </row>
    <row r="1912" spans="1:5" x14ac:dyDescent="0.25">
      <c r="A1912"/>
      <c r="B1912"/>
      <c r="D1912"/>
      <c r="E1912"/>
    </row>
    <row r="1913" spans="1:5" x14ac:dyDescent="0.25">
      <c r="A1913"/>
      <c r="B1913"/>
      <c r="D1913"/>
      <c r="E1913"/>
    </row>
    <row r="1914" spans="1:5" x14ac:dyDescent="0.25">
      <c r="A1914"/>
      <c r="B1914"/>
      <c r="D1914"/>
      <c r="E1914"/>
    </row>
    <row r="1915" spans="1:5" x14ac:dyDescent="0.25">
      <c r="A1915"/>
      <c r="B1915"/>
      <c r="D1915"/>
      <c r="E1915"/>
    </row>
    <row r="1916" spans="1:5" x14ac:dyDescent="0.25">
      <c r="A1916"/>
      <c r="B1916"/>
      <c r="D1916"/>
      <c r="E1916"/>
    </row>
    <row r="1917" spans="1:5" x14ac:dyDescent="0.25">
      <c r="A1917"/>
      <c r="B1917"/>
      <c r="D1917"/>
      <c r="E1917"/>
    </row>
    <row r="1918" spans="1:5" x14ac:dyDescent="0.25">
      <c r="A1918"/>
      <c r="B1918"/>
      <c r="D1918"/>
      <c r="E1918"/>
    </row>
    <row r="1919" spans="1:5" x14ac:dyDescent="0.25">
      <c r="A1919"/>
      <c r="B1919"/>
      <c r="D1919"/>
      <c r="E1919"/>
    </row>
    <row r="1920" spans="1:5" x14ac:dyDescent="0.25">
      <c r="A1920"/>
      <c r="B1920"/>
      <c r="D1920"/>
      <c r="E1920"/>
    </row>
    <row r="1921" spans="1:5" x14ac:dyDescent="0.25">
      <c r="A1921"/>
      <c r="B1921"/>
      <c r="D1921"/>
      <c r="E1921"/>
    </row>
    <row r="1922" spans="1:5" x14ac:dyDescent="0.25">
      <c r="A1922"/>
      <c r="B1922"/>
      <c r="D1922"/>
      <c r="E1922"/>
    </row>
    <row r="1923" spans="1:5" x14ac:dyDescent="0.25">
      <c r="A1923"/>
      <c r="B1923"/>
      <c r="D1923"/>
      <c r="E1923"/>
    </row>
    <row r="1924" spans="1:5" x14ac:dyDescent="0.25">
      <c r="A1924"/>
      <c r="B1924"/>
      <c r="D1924"/>
      <c r="E1924"/>
    </row>
    <row r="1925" spans="1:5" x14ac:dyDescent="0.25">
      <c r="A1925"/>
      <c r="B1925"/>
      <c r="D1925"/>
      <c r="E1925"/>
    </row>
    <row r="1926" spans="1:5" x14ac:dyDescent="0.25">
      <c r="A1926"/>
      <c r="B1926"/>
      <c r="D1926"/>
      <c r="E1926"/>
    </row>
    <row r="1927" spans="1:5" x14ac:dyDescent="0.25">
      <c r="A1927"/>
      <c r="B1927"/>
      <c r="D1927"/>
      <c r="E1927"/>
    </row>
    <row r="1928" spans="1:5" x14ac:dyDescent="0.25">
      <c r="A1928"/>
      <c r="B1928"/>
      <c r="D1928"/>
      <c r="E1928"/>
    </row>
    <row r="1929" spans="1:5" x14ac:dyDescent="0.25">
      <c r="A1929"/>
      <c r="B1929"/>
      <c r="D1929"/>
      <c r="E1929"/>
    </row>
    <row r="1930" spans="1:5" x14ac:dyDescent="0.25">
      <c r="A1930"/>
      <c r="B1930"/>
      <c r="D1930"/>
      <c r="E1930"/>
    </row>
    <row r="1931" spans="1:5" x14ac:dyDescent="0.25">
      <c r="A1931"/>
      <c r="B1931"/>
      <c r="D1931"/>
      <c r="E1931"/>
    </row>
    <row r="1932" spans="1:5" x14ac:dyDescent="0.25">
      <c r="A1932"/>
      <c r="B1932"/>
      <c r="D1932"/>
      <c r="E1932"/>
    </row>
    <row r="1933" spans="1:5" x14ac:dyDescent="0.25">
      <c r="A1933"/>
      <c r="B1933"/>
      <c r="D1933"/>
      <c r="E1933"/>
    </row>
    <row r="1934" spans="1:5" x14ac:dyDescent="0.25">
      <c r="A1934"/>
      <c r="B1934"/>
      <c r="D1934"/>
      <c r="E1934"/>
    </row>
    <row r="1935" spans="1:5" x14ac:dyDescent="0.25">
      <c r="A1935"/>
      <c r="B1935"/>
      <c r="D1935"/>
      <c r="E1935"/>
    </row>
    <row r="1936" spans="1:5" x14ac:dyDescent="0.25">
      <c r="A1936"/>
      <c r="B1936"/>
      <c r="D1936"/>
      <c r="E1936"/>
    </row>
    <row r="1937" spans="1:5" x14ac:dyDescent="0.25">
      <c r="A1937"/>
      <c r="B1937"/>
      <c r="D1937"/>
      <c r="E1937"/>
    </row>
    <row r="1938" spans="1:5" x14ac:dyDescent="0.25">
      <c r="A1938"/>
      <c r="B1938"/>
      <c r="D1938"/>
      <c r="E1938"/>
    </row>
    <row r="1939" spans="1:5" x14ac:dyDescent="0.25">
      <c r="A1939"/>
      <c r="B1939"/>
      <c r="D1939"/>
      <c r="E1939"/>
    </row>
    <row r="1940" spans="1:5" x14ac:dyDescent="0.25">
      <c r="A1940"/>
      <c r="B1940"/>
      <c r="D1940"/>
      <c r="E1940"/>
    </row>
    <row r="1941" spans="1:5" x14ac:dyDescent="0.25">
      <c r="A1941"/>
      <c r="B1941"/>
      <c r="D1941"/>
      <c r="E1941"/>
    </row>
    <row r="1942" spans="1:5" x14ac:dyDescent="0.25">
      <c r="A1942"/>
      <c r="B1942"/>
      <c r="D1942"/>
      <c r="E1942"/>
    </row>
    <row r="1943" spans="1:5" x14ac:dyDescent="0.25">
      <c r="A1943"/>
      <c r="B1943"/>
      <c r="D1943"/>
      <c r="E1943"/>
    </row>
    <row r="1944" spans="1:5" x14ac:dyDescent="0.25">
      <c r="A1944"/>
      <c r="B1944"/>
      <c r="D1944"/>
      <c r="E1944"/>
    </row>
    <row r="1945" spans="1:5" x14ac:dyDescent="0.25">
      <c r="A1945"/>
      <c r="B1945"/>
      <c r="D1945"/>
      <c r="E1945"/>
    </row>
    <row r="1946" spans="1:5" x14ac:dyDescent="0.25">
      <c r="A1946"/>
      <c r="B1946"/>
      <c r="D1946"/>
      <c r="E1946"/>
    </row>
    <row r="1947" spans="1:5" x14ac:dyDescent="0.25">
      <c r="A1947"/>
      <c r="B1947"/>
      <c r="D1947"/>
      <c r="E1947"/>
    </row>
    <row r="1948" spans="1:5" x14ac:dyDescent="0.25">
      <c r="A1948"/>
      <c r="B1948"/>
      <c r="D1948"/>
      <c r="E1948"/>
    </row>
    <row r="1949" spans="1:5" x14ac:dyDescent="0.25">
      <c r="A1949"/>
      <c r="B1949"/>
      <c r="D1949"/>
      <c r="E1949"/>
    </row>
    <row r="1950" spans="1:5" x14ac:dyDescent="0.25">
      <c r="A1950"/>
      <c r="B1950"/>
      <c r="D1950"/>
      <c r="E1950"/>
    </row>
    <row r="1951" spans="1:5" x14ac:dyDescent="0.25">
      <c r="A1951"/>
      <c r="B1951"/>
      <c r="D1951"/>
      <c r="E1951"/>
    </row>
    <row r="1952" spans="1:5" x14ac:dyDescent="0.25">
      <c r="A1952"/>
      <c r="B1952"/>
      <c r="D1952"/>
      <c r="E1952"/>
    </row>
    <row r="1953" spans="1:5" x14ac:dyDescent="0.25">
      <c r="A1953"/>
      <c r="B1953"/>
      <c r="D1953"/>
      <c r="E1953"/>
    </row>
    <row r="1954" spans="1:5" x14ac:dyDescent="0.25">
      <c r="A1954"/>
      <c r="B1954"/>
      <c r="D1954"/>
      <c r="E1954"/>
    </row>
    <row r="1955" spans="1:5" x14ac:dyDescent="0.25">
      <c r="A1955"/>
      <c r="B1955"/>
      <c r="D1955"/>
      <c r="E1955"/>
    </row>
    <row r="1956" spans="1:5" x14ac:dyDescent="0.25">
      <c r="A1956"/>
      <c r="B1956"/>
      <c r="D1956"/>
      <c r="E1956"/>
    </row>
    <row r="1957" spans="1:5" x14ac:dyDescent="0.25">
      <c r="A1957"/>
      <c r="B1957"/>
      <c r="D1957"/>
      <c r="E1957"/>
    </row>
    <row r="1958" spans="1:5" x14ac:dyDescent="0.25">
      <c r="A1958"/>
      <c r="B1958"/>
      <c r="D1958"/>
      <c r="E1958"/>
    </row>
    <row r="1959" spans="1:5" x14ac:dyDescent="0.25">
      <c r="A1959"/>
      <c r="B1959"/>
      <c r="D1959"/>
      <c r="E1959"/>
    </row>
    <row r="1960" spans="1:5" x14ac:dyDescent="0.25">
      <c r="A1960"/>
      <c r="B1960"/>
      <c r="D1960"/>
      <c r="E1960"/>
    </row>
    <row r="1961" spans="1:5" x14ac:dyDescent="0.25">
      <c r="A1961"/>
      <c r="B1961"/>
      <c r="D1961"/>
      <c r="E1961"/>
    </row>
    <row r="1962" spans="1:5" x14ac:dyDescent="0.25">
      <c r="A1962"/>
      <c r="B1962"/>
      <c r="D1962"/>
      <c r="E1962"/>
    </row>
    <row r="1963" spans="1:5" x14ac:dyDescent="0.25">
      <c r="A1963"/>
      <c r="B1963"/>
      <c r="D1963"/>
      <c r="E1963"/>
    </row>
    <row r="1964" spans="1:5" x14ac:dyDescent="0.25">
      <c r="A1964"/>
      <c r="B1964"/>
      <c r="D1964"/>
      <c r="E1964"/>
    </row>
    <row r="1965" spans="1:5" x14ac:dyDescent="0.25">
      <c r="A1965"/>
      <c r="B1965"/>
      <c r="D1965"/>
      <c r="E1965"/>
    </row>
    <row r="1966" spans="1:5" x14ac:dyDescent="0.25">
      <c r="A1966"/>
      <c r="B1966"/>
      <c r="D1966"/>
      <c r="E1966"/>
    </row>
    <row r="1967" spans="1:5" x14ac:dyDescent="0.25">
      <c r="A1967"/>
      <c r="B1967"/>
      <c r="D1967"/>
      <c r="E1967"/>
    </row>
    <row r="1968" spans="1:5" x14ac:dyDescent="0.25">
      <c r="A1968"/>
      <c r="B1968"/>
      <c r="D1968"/>
      <c r="E1968"/>
    </row>
    <row r="1969" spans="1:5" x14ac:dyDescent="0.25">
      <c r="A1969"/>
      <c r="B1969"/>
      <c r="D1969"/>
      <c r="E1969"/>
    </row>
    <row r="1970" spans="1:5" x14ac:dyDescent="0.25">
      <c r="A1970"/>
      <c r="B1970"/>
      <c r="D1970"/>
      <c r="E1970"/>
    </row>
    <row r="1971" spans="1:5" x14ac:dyDescent="0.25">
      <c r="A1971"/>
      <c r="B1971"/>
      <c r="D1971"/>
      <c r="E1971"/>
    </row>
    <row r="1972" spans="1:5" x14ac:dyDescent="0.25">
      <c r="A1972"/>
      <c r="B1972"/>
      <c r="D1972"/>
      <c r="E1972"/>
    </row>
    <row r="1973" spans="1:5" x14ac:dyDescent="0.25">
      <c r="A1973"/>
      <c r="B1973"/>
      <c r="D1973"/>
      <c r="E1973"/>
    </row>
    <row r="1974" spans="1:5" x14ac:dyDescent="0.25">
      <c r="A1974"/>
      <c r="B1974"/>
      <c r="D1974"/>
      <c r="E1974"/>
    </row>
    <row r="1975" spans="1:5" x14ac:dyDescent="0.25">
      <c r="A1975"/>
      <c r="B1975"/>
      <c r="D1975"/>
      <c r="E1975"/>
    </row>
    <row r="1976" spans="1:5" x14ac:dyDescent="0.25">
      <c r="A1976"/>
      <c r="B1976"/>
      <c r="D1976"/>
      <c r="E1976"/>
    </row>
    <row r="1977" spans="1:5" x14ac:dyDescent="0.25">
      <c r="A1977"/>
      <c r="B1977"/>
      <c r="D1977"/>
      <c r="E1977"/>
    </row>
    <row r="1978" spans="1:5" x14ac:dyDescent="0.25">
      <c r="A1978"/>
      <c r="B1978"/>
      <c r="D1978"/>
      <c r="E1978"/>
    </row>
    <row r="1979" spans="1:5" x14ac:dyDescent="0.25">
      <c r="A1979"/>
      <c r="B1979"/>
      <c r="D1979"/>
      <c r="E1979"/>
    </row>
    <row r="1980" spans="1:5" x14ac:dyDescent="0.25">
      <c r="A1980"/>
      <c r="B1980"/>
      <c r="D1980"/>
      <c r="E1980"/>
    </row>
    <row r="1981" spans="1:5" x14ac:dyDescent="0.25">
      <c r="A1981"/>
      <c r="B1981"/>
      <c r="D1981"/>
      <c r="E1981"/>
    </row>
    <row r="1982" spans="1:5" x14ac:dyDescent="0.25">
      <c r="A1982"/>
      <c r="B1982"/>
      <c r="D1982"/>
      <c r="E1982"/>
    </row>
    <row r="1983" spans="1:5" x14ac:dyDescent="0.25">
      <c r="A1983"/>
      <c r="B1983"/>
      <c r="D1983"/>
      <c r="E1983"/>
    </row>
    <row r="1984" spans="1:5" x14ac:dyDescent="0.25">
      <c r="A1984"/>
      <c r="B1984"/>
      <c r="D1984"/>
      <c r="E1984"/>
    </row>
    <row r="1985" spans="1:5" x14ac:dyDescent="0.25">
      <c r="A1985"/>
      <c r="B1985"/>
      <c r="D1985"/>
      <c r="E1985"/>
    </row>
    <row r="1986" spans="1:5" x14ac:dyDescent="0.25">
      <c r="A1986"/>
      <c r="B1986"/>
      <c r="D1986"/>
      <c r="E1986"/>
    </row>
    <row r="1987" spans="1:5" x14ac:dyDescent="0.25">
      <c r="A1987"/>
      <c r="B1987"/>
      <c r="D1987"/>
      <c r="E1987"/>
    </row>
    <row r="1988" spans="1:5" x14ac:dyDescent="0.25">
      <c r="A1988"/>
      <c r="B1988"/>
      <c r="D1988"/>
      <c r="E1988"/>
    </row>
    <row r="1989" spans="1:5" x14ac:dyDescent="0.25">
      <c r="A1989"/>
      <c r="B1989"/>
      <c r="D1989"/>
      <c r="E1989"/>
    </row>
    <row r="1990" spans="1:5" x14ac:dyDescent="0.25">
      <c r="A1990"/>
      <c r="B1990"/>
      <c r="D1990"/>
      <c r="E1990"/>
    </row>
    <row r="1991" spans="1:5" x14ac:dyDescent="0.25">
      <c r="A1991"/>
      <c r="B1991"/>
      <c r="D1991"/>
      <c r="E1991"/>
    </row>
    <row r="1992" spans="1:5" x14ac:dyDescent="0.25">
      <c r="A1992"/>
      <c r="B1992"/>
      <c r="D1992"/>
      <c r="E1992"/>
    </row>
    <row r="1993" spans="1:5" x14ac:dyDescent="0.25">
      <c r="A1993"/>
      <c r="B1993"/>
      <c r="D1993"/>
      <c r="E1993"/>
    </row>
    <row r="1994" spans="1:5" x14ac:dyDescent="0.25">
      <c r="A1994"/>
      <c r="B1994"/>
      <c r="D1994"/>
      <c r="E1994"/>
    </row>
    <row r="1995" spans="1:5" x14ac:dyDescent="0.25">
      <c r="A1995"/>
      <c r="B1995"/>
      <c r="D1995"/>
      <c r="E1995"/>
    </row>
    <row r="1996" spans="1:5" x14ac:dyDescent="0.25">
      <c r="A1996"/>
      <c r="B1996"/>
      <c r="D1996"/>
      <c r="E1996"/>
    </row>
    <row r="1997" spans="1:5" x14ac:dyDescent="0.25">
      <c r="A1997"/>
      <c r="B1997"/>
      <c r="D1997"/>
      <c r="E1997"/>
    </row>
    <row r="1998" spans="1:5" x14ac:dyDescent="0.25">
      <c r="A1998"/>
      <c r="B1998"/>
      <c r="D1998"/>
      <c r="E1998"/>
    </row>
    <row r="1999" spans="1:5" x14ac:dyDescent="0.25">
      <c r="A1999"/>
      <c r="B1999"/>
      <c r="D1999"/>
      <c r="E1999"/>
    </row>
    <row r="2000" spans="1:5" x14ac:dyDescent="0.25">
      <c r="A2000"/>
      <c r="B2000"/>
      <c r="D2000"/>
      <c r="E2000"/>
    </row>
    <row r="2001" spans="1:5" x14ac:dyDescent="0.25">
      <c r="A2001"/>
      <c r="B2001"/>
      <c r="D2001"/>
      <c r="E2001"/>
    </row>
    <row r="2002" spans="1:5" x14ac:dyDescent="0.25">
      <c r="A2002"/>
      <c r="B2002"/>
      <c r="D2002"/>
      <c r="E2002"/>
    </row>
    <row r="2003" spans="1:5" x14ac:dyDescent="0.25">
      <c r="A2003"/>
      <c r="B2003"/>
      <c r="D2003"/>
      <c r="E2003"/>
    </row>
    <row r="2004" spans="1:5" x14ac:dyDescent="0.25">
      <c r="A2004"/>
      <c r="B2004"/>
      <c r="D2004"/>
      <c r="E2004"/>
    </row>
    <row r="2005" spans="1:5" x14ac:dyDescent="0.25">
      <c r="A2005"/>
      <c r="B2005"/>
      <c r="D2005"/>
      <c r="E2005"/>
    </row>
    <row r="2006" spans="1:5" x14ac:dyDescent="0.25">
      <c r="A2006"/>
      <c r="B2006"/>
      <c r="D2006"/>
      <c r="E2006"/>
    </row>
    <row r="2007" spans="1:5" x14ac:dyDescent="0.25">
      <c r="A2007"/>
      <c r="B2007"/>
      <c r="D2007"/>
      <c r="E2007"/>
    </row>
    <row r="2008" spans="1:5" x14ac:dyDescent="0.25">
      <c r="A2008"/>
      <c r="B2008"/>
      <c r="D2008"/>
      <c r="E2008"/>
    </row>
    <row r="2009" spans="1:5" x14ac:dyDescent="0.25">
      <c r="A2009"/>
      <c r="B2009"/>
      <c r="D2009"/>
      <c r="E2009"/>
    </row>
    <row r="2010" spans="1:5" x14ac:dyDescent="0.25">
      <c r="A2010"/>
      <c r="B2010"/>
      <c r="D2010"/>
      <c r="E2010"/>
    </row>
    <row r="2011" spans="1:5" x14ac:dyDescent="0.25">
      <c r="A2011"/>
      <c r="B2011"/>
      <c r="D2011"/>
      <c r="E2011"/>
    </row>
    <row r="2012" spans="1:5" x14ac:dyDescent="0.25">
      <c r="A2012"/>
      <c r="B2012"/>
      <c r="D2012"/>
      <c r="E2012"/>
    </row>
    <row r="2013" spans="1:5" x14ac:dyDescent="0.25">
      <c r="A2013"/>
      <c r="B2013"/>
      <c r="D2013"/>
      <c r="E2013"/>
    </row>
    <row r="2014" spans="1:5" x14ac:dyDescent="0.25">
      <c r="A2014"/>
      <c r="B2014"/>
      <c r="D2014"/>
      <c r="E2014"/>
    </row>
    <row r="2015" spans="1:5" x14ac:dyDescent="0.25">
      <c r="A2015"/>
      <c r="B2015"/>
      <c r="D2015"/>
      <c r="E2015"/>
    </row>
    <row r="2016" spans="1:5" x14ac:dyDescent="0.25">
      <c r="A2016"/>
      <c r="B2016"/>
      <c r="D2016"/>
      <c r="E2016"/>
    </row>
    <row r="2017" spans="1:5" x14ac:dyDescent="0.25">
      <c r="A2017"/>
      <c r="B2017"/>
      <c r="D2017"/>
      <c r="E2017"/>
    </row>
    <row r="2018" spans="1:5" x14ac:dyDescent="0.25">
      <c r="A2018"/>
      <c r="B2018"/>
      <c r="D2018"/>
      <c r="E2018"/>
    </row>
    <row r="2019" spans="1:5" x14ac:dyDescent="0.25">
      <c r="A2019"/>
      <c r="B2019"/>
      <c r="D2019"/>
      <c r="E2019"/>
    </row>
    <row r="2020" spans="1:5" x14ac:dyDescent="0.25">
      <c r="A2020"/>
      <c r="B2020"/>
      <c r="D2020"/>
      <c r="E2020"/>
    </row>
    <row r="2021" spans="1:5" x14ac:dyDescent="0.25">
      <c r="A2021"/>
      <c r="B2021"/>
      <c r="D2021"/>
      <c r="E2021"/>
    </row>
    <row r="2022" spans="1:5" x14ac:dyDescent="0.25">
      <c r="A2022"/>
      <c r="B2022"/>
      <c r="D2022"/>
      <c r="E2022"/>
    </row>
    <row r="2023" spans="1:5" x14ac:dyDescent="0.25">
      <c r="A2023"/>
      <c r="B2023"/>
      <c r="D2023"/>
      <c r="E2023"/>
    </row>
    <row r="2024" spans="1:5" x14ac:dyDescent="0.25">
      <c r="A2024"/>
      <c r="B2024"/>
      <c r="D2024"/>
      <c r="E2024"/>
    </row>
    <row r="2025" spans="1:5" x14ac:dyDescent="0.25">
      <c r="A2025"/>
      <c r="B2025"/>
      <c r="D2025"/>
      <c r="E2025"/>
    </row>
    <row r="2026" spans="1:5" x14ac:dyDescent="0.25">
      <c r="A2026"/>
      <c r="B2026"/>
      <c r="D2026"/>
      <c r="E2026"/>
    </row>
    <row r="2027" spans="1:5" x14ac:dyDescent="0.25">
      <c r="A2027"/>
      <c r="B2027"/>
      <c r="D2027"/>
      <c r="E2027"/>
    </row>
    <row r="2028" spans="1:5" x14ac:dyDescent="0.25">
      <c r="A2028"/>
      <c r="B2028"/>
      <c r="D2028"/>
      <c r="E2028"/>
    </row>
    <row r="2029" spans="1:5" x14ac:dyDescent="0.25">
      <c r="A2029"/>
      <c r="B2029"/>
      <c r="D2029"/>
      <c r="E2029"/>
    </row>
    <row r="2030" spans="1:5" x14ac:dyDescent="0.25">
      <c r="A2030"/>
      <c r="B2030"/>
      <c r="D2030"/>
      <c r="E2030"/>
    </row>
    <row r="2031" spans="1:5" x14ac:dyDescent="0.25">
      <c r="A2031"/>
      <c r="B2031"/>
      <c r="D2031"/>
      <c r="E2031"/>
    </row>
    <row r="2032" spans="1:5" x14ac:dyDescent="0.25">
      <c r="A2032"/>
      <c r="B2032"/>
      <c r="D2032"/>
      <c r="E2032"/>
    </row>
    <row r="2033" spans="1:5" x14ac:dyDescent="0.25">
      <c r="A2033"/>
      <c r="B2033"/>
      <c r="D2033"/>
      <c r="E2033"/>
    </row>
    <row r="2034" spans="1:5" x14ac:dyDescent="0.25">
      <c r="A2034"/>
      <c r="B2034"/>
      <c r="D2034"/>
      <c r="E2034"/>
    </row>
    <row r="2035" spans="1:5" x14ac:dyDescent="0.25">
      <c r="A2035"/>
      <c r="B2035"/>
      <c r="D2035"/>
      <c r="E2035"/>
    </row>
    <row r="2036" spans="1:5" x14ac:dyDescent="0.25">
      <c r="A2036"/>
      <c r="B2036"/>
      <c r="D2036"/>
      <c r="E2036"/>
    </row>
    <row r="2037" spans="1:5" x14ac:dyDescent="0.25">
      <c r="A2037"/>
      <c r="B2037"/>
      <c r="D2037"/>
      <c r="E2037"/>
    </row>
    <row r="2038" spans="1:5" x14ac:dyDescent="0.25">
      <c r="A2038"/>
      <c r="B2038"/>
      <c r="D2038"/>
      <c r="E2038"/>
    </row>
    <row r="2039" spans="1:5" x14ac:dyDescent="0.25">
      <c r="A2039"/>
      <c r="B2039"/>
      <c r="D2039"/>
      <c r="E2039"/>
    </row>
    <row r="2040" spans="1:5" x14ac:dyDescent="0.25">
      <c r="A2040"/>
      <c r="B2040"/>
      <c r="D2040"/>
      <c r="E2040"/>
    </row>
    <row r="2041" spans="1:5" x14ac:dyDescent="0.25">
      <c r="A2041"/>
      <c r="B2041"/>
      <c r="D2041"/>
      <c r="E2041"/>
    </row>
    <row r="2042" spans="1:5" x14ac:dyDescent="0.25">
      <c r="A2042"/>
      <c r="B2042"/>
      <c r="D2042"/>
      <c r="E2042"/>
    </row>
    <row r="2043" spans="1:5" x14ac:dyDescent="0.25">
      <c r="A2043"/>
      <c r="B2043"/>
      <c r="D2043"/>
      <c r="E2043"/>
    </row>
    <row r="2044" spans="1:5" x14ac:dyDescent="0.25">
      <c r="A2044"/>
      <c r="B2044"/>
      <c r="D2044"/>
      <c r="E2044"/>
    </row>
    <row r="2045" spans="1:5" x14ac:dyDescent="0.25">
      <c r="A2045"/>
      <c r="B2045"/>
      <c r="D2045"/>
      <c r="E2045"/>
    </row>
    <row r="2046" spans="1:5" x14ac:dyDescent="0.25">
      <c r="A2046"/>
      <c r="B2046"/>
      <c r="D2046"/>
      <c r="E2046"/>
    </row>
    <row r="2047" spans="1:5" x14ac:dyDescent="0.25">
      <c r="A2047"/>
      <c r="B2047"/>
      <c r="D2047"/>
      <c r="E2047"/>
    </row>
    <row r="2048" spans="1:5" x14ac:dyDescent="0.25">
      <c r="A2048"/>
      <c r="B2048"/>
      <c r="D2048"/>
      <c r="E2048"/>
    </row>
    <row r="2049" spans="1:5" x14ac:dyDescent="0.25">
      <c r="A2049"/>
      <c r="B2049"/>
      <c r="D2049"/>
      <c r="E2049"/>
    </row>
    <row r="2050" spans="1:5" x14ac:dyDescent="0.25">
      <c r="A2050"/>
      <c r="B2050"/>
      <c r="D2050"/>
      <c r="E2050"/>
    </row>
    <row r="2051" spans="1:5" x14ac:dyDescent="0.25">
      <c r="A2051"/>
      <c r="B2051"/>
      <c r="D2051"/>
      <c r="E2051"/>
    </row>
    <row r="2052" spans="1:5" x14ac:dyDescent="0.25">
      <c r="A2052"/>
      <c r="B2052"/>
      <c r="D2052"/>
      <c r="E2052"/>
    </row>
    <row r="2053" spans="1:5" x14ac:dyDescent="0.25">
      <c r="A2053"/>
      <c r="B2053"/>
      <c r="D2053"/>
      <c r="E2053"/>
    </row>
    <row r="2054" spans="1:5" x14ac:dyDescent="0.25">
      <c r="A2054"/>
      <c r="B2054"/>
      <c r="D2054"/>
      <c r="E2054"/>
    </row>
    <row r="2055" spans="1:5" x14ac:dyDescent="0.25">
      <c r="A2055"/>
      <c r="B2055"/>
      <c r="D2055"/>
      <c r="E2055"/>
    </row>
    <row r="2056" spans="1:5" x14ac:dyDescent="0.25">
      <c r="A2056"/>
      <c r="B2056"/>
      <c r="D2056"/>
      <c r="E2056"/>
    </row>
    <row r="2057" spans="1:5" x14ac:dyDescent="0.25">
      <c r="A2057"/>
      <c r="B2057"/>
      <c r="D2057"/>
      <c r="E2057"/>
    </row>
    <row r="2058" spans="1:5" x14ac:dyDescent="0.25">
      <c r="A2058"/>
      <c r="B2058"/>
      <c r="D2058"/>
      <c r="E2058"/>
    </row>
    <row r="2059" spans="1:5" x14ac:dyDescent="0.25">
      <c r="A2059"/>
      <c r="B2059"/>
      <c r="D2059"/>
      <c r="E2059"/>
    </row>
    <row r="2060" spans="1:5" x14ac:dyDescent="0.25">
      <c r="A2060"/>
      <c r="B2060"/>
      <c r="D2060"/>
      <c r="E2060"/>
    </row>
    <row r="2061" spans="1:5" x14ac:dyDescent="0.25">
      <c r="A2061"/>
      <c r="B2061"/>
      <c r="D2061"/>
      <c r="E2061"/>
    </row>
    <row r="2062" spans="1:5" x14ac:dyDescent="0.25">
      <c r="A2062"/>
      <c r="B2062"/>
      <c r="D2062"/>
      <c r="E2062"/>
    </row>
    <row r="2063" spans="1:5" x14ac:dyDescent="0.25">
      <c r="A2063"/>
      <c r="B2063"/>
      <c r="D2063"/>
      <c r="E2063"/>
    </row>
    <row r="2064" spans="1:5" x14ac:dyDescent="0.25">
      <c r="A2064"/>
      <c r="B2064"/>
      <c r="D2064"/>
      <c r="E2064"/>
    </row>
    <row r="2065" spans="1:5" x14ac:dyDescent="0.25">
      <c r="A2065"/>
      <c r="B2065"/>
      <c r="D2065"/>
      <c r="E2065"/>
    </row>
    <row r="2066" spans="1:5" x14ac:dyDescent="0.25">
      <c r="A2066"/>
      <c r="B2066"/>
      <c r="D2066"/>
      <c r="E2066"/>
    </row>
    <row r="2067" spans="1:5" x14ac:dyDescent="0.25">
      <c r="A2067"/>
      <c r="B2067"/>
      <c r="D2067"/>
      <c r="E2067"/>
    </row>
    <row r="2068" spans="1:5" x14ac:dyDescent="0.25">
      <c r="A2068"/>
      <c r="B2068"/>
      <c r="D2068"/>
      <c r="E2068"/>
    </row>
    <row r="2069" spans="1:5" x14ac:dyDescent="0.25">
      <c r="A2069"/>
      <c r="B2069"/>
      <c r="D2069"/>
      <c r="E2069"/>
    </row>
    <row r="2070" spans="1:5" x14ac:dyDescent="0.25">
      <c r="A2070"/>
      <c r="B2070"/>
      <c r="D2070"/>
      <c r="E2070"/>
    </row>
    <row r="2071" spans="1:5" x14ac:dyDescent="0.25">
      <c r="A2071"/>
      <c r="B2071"/>
      <c r="D2071"/>
      <c r="E2071"/>
    </row>
    <row r="2072" spans="1:5" x14ac:dyDescent="0.25">
      <c r="A2072"/>
      <c r="B2072"/>
      <c r="D2072"/>
      <c r="E2072"/>
    </row>
    <row r="2073" spans="1:5" x14ac:dyDescent="0.25">
      <c r="A2073"/>
      <c r="B2073"/>
      <c r="D2073"/>
      <c r="E2073"/>
    </row>
    <row r="2074" spans="1:5" x14ac:dyDescent="0.25">
      <c r="A2074"/>
      <c r="B2074"/>
      <c r="D2074"/>
      <c r="E2074"/>
    </row>
    <row r="2075" spans="1:5" x14ac:dyDescent="0.25">
      <c r="A2075"/>
      <c r="B2075"/>
      <c r="D2075"/>
      <c r="E2075"/>
    </row>
    <row r="2076" spans="1:5" x14ac:dyDescent="0.25">
      <c r="A2076"/>
      <c r="B2076"/>
      <c r="D2076"/>
      <c r="E2076"/>
    </row>
    <row r="2077" spans="1:5" x14ac:dyDescent="0.25">
      <c r="A2077"/>
      <c r="B2077"/>
      <c r="D2077"/>
      <c r="E2077"/>
    </row>
    <row r="2078" spans="1:5" x14ac:dyDescent="0.25">
      <c r="A2078"/>
      <c r="B2078"/>
      <c r="D2078"/>
      <c r="E2078"/>
    </row>
    <row r="2079" spans="1:5" x14ac:dyDescent="0.25">
      <c r="A2079"/>
      <c r="B2079"/>
      <c r="D2079"/>
      <c r="E2079"/>
    </row>
    <row r="2080" spans="1:5" x14ac:dyDescent="0.25">
      <c r="A2080"/>
      <c r="B2080"/>
      <c r="D2080"/>
      <c r="E2080"/>
    </row>
    <row r="2081" spans="1:5" x14ac:dyDescent="0.25">
      <c r="A2081"/>
      <c r="B2081"/>
      <c r="D2081"/>
      <c r="E2081"/>
    </row>
    <row r="2082" spans="1:5" x14ac:dyDescent="0.25">
      <c r="A2082"/>
      <c r="B2082"/>
      <c r="D2082"/>
      <c r="E2082"/>
    </row>
    <row r="2083" spans="1:5" x14ac:dyDescent="0.25">
      <c r="A2083"/>
      <c r="B2083"/>
      <c r="D2083"/>
      <c r="E2083"/>
    </row>
    <row r="2084" spans="1:5" x14ac:dyDescent="0.25">
      <c r="A2084"/>
      <c r="B2084"/>
      <c r="D2084"/>
      <c r="E2084"/>
    </row>
    <row r="2085" spans="1:5" x14ac:dyDescent="0.25">
      <c r="A2085"/>
      <c r="B2085"/>
      <c r="D2085"/>
      <c r="E2085"/>
    </row>
    <row r="2086" spans="1:5" x14ac:dyDescent="0.25">
      <c r="A2086"/>
      <c r="B2086"/>
      <c r="D2086"/>
      <c r="E2086"/>
    </row>
    <row r="2087" spans="1:5" x14ac:dyDescent="0.25">
      <c r="A2087"/>
      <c r="B2087"/>
      <c r="D2087"/>
      <c r="E2087"/>
    </row>
    <row r="2088" spans="1:5" x14ac:dyDescent="0.25">
      <c r="A2088"/>
      <c r="B2088"/>
      <c r="D2088"/>
      <c r="E2088"/>
    </row>
    <row r="2089" spans="1:5" x14ac:dyDescent="0.25">
      <c r="A2089"/>
      <c r="B2089"/>
      <c r="D2089"/>
      <c r="E2089"/>
    </row>
    <row r="2090" spans="1:5" x14ac:dyDescent="0.25">
      <c r="A2090"/>
      <c r="B2090"/>
      <c r="D2090"/>
      <c r="E2090"/>
    </row>
    <row r="2091" spans="1:5" x14ac:dyDescent="0.25">
      <c r="A2091"/>
      <c r="B2091"/>
      <c r="D2091"/>
      <c r="E2091"/>
    </row>
    <row r="2092" spans="1:5" x14ac:dyDescent="0.25">
      <c r="A2092"/>
      <c r="B2092"/>
      <c r="D2092"/>
      <c r="E2092"/>
    </row>
    <row r="2093" spans="1:5" x14ac:dyDescent="0.25">
      <c r="A2093"/>
      <c r="B2093"/>
      <c r="D2093"/>
      <c r="E2093"/>
    </row>
    <row r="2094" spans="1:5" x14ac:dyDescent="0.25">
      <c r="A2094"/>
      <c r="B2094"/>
      <c r="D2094"/>
      <c r="E2094"/>
    </row>
    <row r="2095" spans="1:5" x14ac:dyDescent="0.25">
      <c r="A2095"/>
      <c r="B2095"/>
      <c r="D2095"/>
      <c r="E2095"/>
    </row>
    <row r="2096" spans="1:5" x14ac:dyDescent="0.25">
      <c r="A2096"/>
      <c r="B2096"/>
      <c r="D2096"/>
      <c r="E2096"/>
    </row>
    <row r="2097" spans="1:5" x14ac:dyDescent="0.25">
      <c r="A2097"/>
      <c r="B2097"/>
      <c r="D2097"/>
      <c r="E2097"/>
    </row>
    <row r="2098" spans="1:5" x14ac:dyDescent="0.25">
      <c r="A2098"/>
      <c r="B2098"/>
      <c r="D2098"/>
      <c r="E2098"/>
    </row>
    <row r="2099" spans="1:5" x14ac:dyDescent="0.25">
      <c r="A2099"/>
      <c r="B2099"/>
      <c r="D2099"/>
      <c r="E2099"/>
    </row>
    <row r="2100" spans="1:5" x14ac:dyDescent="0.25">
      <c r="A2100"/>
      <c r="B2100"/>
      <c r="D2100"/>
      <c r="E2100"/>
    </row>
    <row r="2101" spans="1:5" x14ac:dyDescent="0.25">
      <c r="A2101"/>
      <c r="B2101"/>
      <c r="D2101"/>
      <c r="E2101"/>
    </row>
    <row r="2102" spans="1:5" x14ac:dyDescent="0.25">
      <c r="A2102"/>
      <c r="B2102"/>
      <c r="D2102"/>
      <c r="E2102"/>
    </row>
    <row r="2103" spans="1:5" x14ac:dyDescent="0.25">
      <c r="A2103"/>
      <c r="B2103"/>
      <c r="D2103"/>
      <c r="E2103"/>
    </row>
    <row r="2104" spans="1:5" x14ac:dyDescent="0.25">
      <c r="A2104"/>
      <c r="B2104"/>
      <c r="D2104"/>
      <c r="E2104"/>
    </row>
    <row r="2105" spans="1:5" x14ac:dyDescent="0.25">
      <c r="A2105"/>
      <c r="B2105"/>
      <c r="D2105"/>
      <c r="E2105"/>
    </row>
    <row r="2106" spans="1:5" x14ac:dyDescent="0.25">
      <c r="A2106"/>
      <c r="B2106"/>
      <c r="D2106"/>
      <c r="E2106"/>
    </row>
    <row r="2107" spans="1:5" x14ac:dyDescent="0.25">
      <c r="A2107"/>
      <c r="B2107"/>
      <c r="D2107"/>
      <c r="E2107"/>
    </row>
    <row r="2108" spans="1:5" x14ac:dyDescent="0.25">
      <c r="A2108"/>
      <c r="B2108"/>
      <c r="D2108"/>
      <c r="E2108"/>
    </row>
    <row r="2109" spans="1:5" x14ac:dyDescent="0.25">
      <c r="A2109"/>
      <c r="B2109"/>
      <c r="D2109"/>
      <c r="E2109"/>
    </row>
    <row r="2110" spans="1:5" x14ac:dyDescent="0.25">
      <c r="A2110"/>
      <c r="B2110"/>
      <c r="D2110"/>
      <c r="E2110"/>
    </row>
    <row r="2111" spans="1:5" x14ac:dyDescent="0.25">
      <c r="A2111"/>
      <c r="B2111"/>
      <c r="D2111"/>
      <c r="E2111"/>
    </row>
    <row r="2112" spans="1:5" x14ac:dyDescent="0.25">
      <c r="A2112"/>
      <c r="B2112"/>
      <c r="D2112"/>
      <c r="E2112"/>
    </row>
    <row r="2113" spans="1:5" x14ac:dyDescent="0.25">
      <c r="A2113"/>
      <c r="B2113"/>
      <c r="D2113"/>
      <c r="E2113"/>
    </row>
    <row r="2114" spans="1:5" x14ac:dyDescent="0.25">
      <c r="A2114"/>
      <c r="B2114"/>
      <c r="D2114"/>
      <c r="E2114"/>
    </row>
    <row r="2115" spans="1:5" x14ac:dyDescent="0.25">
      <c r="A2115"/>
      <c r="B2115"/>
      <c r="D2115"/>
      <c r="E2115"/>
    </row>
    <row r="2116" spans="1:5" x14ac:dyDescent="0.25">
      <c r="A2116"/>
      <c r="B2116"/>
      <c r="D2116"/>
      <c r="E2116"/>
    </row>
    <row r="2117" spans="1:5" x14ac:dyDescent="0.25">
      <c r="A2117"/>
      <c r="B2117"/>
      <c r="D2117"/>
      <c r="E2117"/>
    </row>
    <row r="2118" spans="1:5" x14ac:dyDescent="0.25">
      <c r="A2118"/>
      <c r="B2118"/>
      <c r="D2118"/>
      <c r="E2118"/>
    </row>
    <row r="2119" spans="1:5" x14ac:dyDescent="0.25">
      <c r="A2119"/>
      <c r="B2119"/>
      <c r="D2119"/>
      <c r="E2119"/>
    </row>
    <row r="2120" spans="1:5" x14ac:dyDescent="0.25">
      <c r="A2120"/>
      <c r="B2120"/>
      <c r="D2120"/>
      <c r="E2120"/>
    </row>
    <row r="2121" spans="1:5" x14ac:dyDescent="0.25">
      <c r="A2121"/>
      <c r="B2121"/>
      <c r="D2121"/>
      <c r="E2121"/>
    </row>
    <row r="2122" spans="1:5" x14ac:dyDescent="0.25">
      <c r="A2122"/>
      <c r="B2122"/>
      <c r="D2122"/>
      <c r="E2122"/>
    </row>
    <row r="2123" spans="1:5" x14ac:dyDescent="0.25">
      <c r="A2123"/>
      <c r="B2123"/>
      <c r="D2123"/>
      <c r="E2123"/>
    </row>
    <row r="2124" spans="1:5" x14ac:dyDescent="0.25">
      <c r="A2124"/>
      <c r="B2124"/>
      <c r="D2124"/>
      <c r="E2124"/>
    </row>
    <row r="2125" spans="1:5" x14ac:dyDescent="0.25">
      <c r="A2125"/>
      <c r="B2125"/>
      <c r="D2125"/>
      <c r="E2125"/>
    </row>
    <row r="2126" spans="1:5" x14ac:dyDescent="0.25">
      <c r="A2126"/>
      <c r="B2126"/>
      <c r="D2126"/>
      <c r="E2126"/>
    </row>
    <row r="2127" spans="1:5" x14ac:dyDescent="0.25">
      <c r="A2127"/>
      <c r="B2127"/>
      <c r="D2127"/>
      <c r="E2127"/>
    </row>
    <row r="2128" spans="1:5" x14ac:dyDescent="0.25">
      <c r="A2128"/>
      <c r="B2128"/>
      <c r="D2128"/>
      <c r="E2128"/>
    </row>
    <row r="2129" spans="1:5" x14ac:dyDescent="0.25">
      <c r="A2129"/>
      <c r="B2129"/>
      <c r="D2129"/>
      <c r="E2129"/>
    </row>
    <row r="2130" spans="1:5" x14ac:dyDescent="0.25">
      <c r="A2130"/>
      <c r="B2130"/>
      <c r="D2130"/>
      <c r="E2130"/>
    </row>
    <row r="2131" spans="1:5" x14ac:dyDescent="0.25">
      <c r="A2131"/>
      <c r="B2131"/>
      <c r="D2131"/>
      <c r="E2131"/>
    </row>
    <row r="2132" spans="1:5" x14ac:dyDescent="0.25">
      <c r="A2132"/>
      <c r="B2132"/>
      <c r="D2132"/>
      <c r="E2132"/>
    </row>
    <row r="2133" spans="1:5" x14ac:dyDescent="0.25">
      <c r="A2133"/>
      <c r="B2133"/>
      <c r="D2133"/>
      <c r="E2133"/>
    </row>
    <row r="2134" spans="1:5" x14ac:dyDescent="0.25">
      <c r="A2134"/>
      <c r="B2134"/>
      <c r="D2134"/>
      <c r="E2134"/>
    </row>
    <row r="2135" spans="1:5" x14ac:dyDescent="0.25">
      <c r="A2135"/>
      <c r="B2135"/>
      <c r="D2135"/>
      <c r="E2135"/>
    </row>
    <row r="2136" spans="1:5" x14ac:dyDescent="0.25">
      <c r="A2136"/>
      <c r="B2136"/>
      <c r="D2136"/>
      <c r="E2136"/>
    </row>
    <row r="2137" spans="1:5" x14ac:dyDescent="0.25">
      <c r="A2137"/>
      <c r="B2137"/>
      <c r="D2137"/>
      <c r="E2137"/>
    </row>
    <row r="2138" spans="1:5" x14ac:dyDescent="0.25">
      <c r="A2138"/>
      <c r="B2138"/>
      <c r="D2138"/>
      <c r="E2138"/>
    </row>
    <row r="2139" spans="1:5" x14ac:dyDescent="0.25">
      <c r="A2139"/>
      <c r="B2139"/>
      <c r="D2139"/>
      <c r="E2139"/>
    </row>
    <row r="2140" spans="1:5" x14ac:dyDescent="0.25">
      <c r="A2140"/>
      <c r="B2140"/>
      <c r="D2140"/>
      <c r="E2140"/>
    </row>
    <row r="2141" spans="1:5" x14ac:dyDescent="0.25">
      <c r="A2141"/>
      <c r="B2141"/>
      <c r="D2141"/>
      <c r="E2141"/>
    </row>
    <row r="2142" spans="1:5" x14ac:dyDescent="0.25">
      <c r="A2142"/>
      <c r="B2142"/>
      <c r="D2142"/>
      <c r="E2142"/>
    </row>
    <row r="2143" spans="1:5" x14ac:dyDescent="0.25">
      <c r="A2143"/>
      <c r="B2143"/>
      <c r="D2143"/>
      <c r="E2143"/>
    </row>
    <row r="2144" spans="1:5" x14ac:dyDescent="0.25">
      <c r="A2144"/>
      <c r="B2144"/>
      <c r="D2144"/>
      <c r="E2144"/>
    </row>
    <row r="2145" spans="1:5" x14ac:dyDescent="0.25">
      <c r="A2145"/>
      <c r="B2145"/>
      <c r="D2145"/>
      <c r="E2145"/>
    </row>
    <row r="2146" spans="1:5" x14ac:dyDescent="0.25">
      <c r="A2146"/>
      <c r="B2146"/>
      <c r="D2146"/>
      <c r="E2146"/>
    </row>
    <row r="2147" spans="1:5" x14ac:dyDescent="0.25">
      <c r="A2147"/>
      <c r="B2147"/>
      <c r="D2147"/>
      <c r="E2147"/>
    </row>
    <row r="2148" spans="1:5" x14ac:dyDescent="0.25">
      <c r="A2148"/>
      <c r="B2148"/>
      <c r="D2148"/>
      <c r="E2148"/>
    </row>
    <row r="2149" spans="1:5" x14ac:dyDescent="0.25">
      <c r="A2149"/>
      <c r="B2149"/>
      <c r="D2149"/>
      <c r="E2149"/>
    </row>
    <row r="2150" spans="1:5" x14ac:dyDescent="0.25">
      <c r="A2150"/>
      <c r="B2150"/>
      <c r="D2150"/>
      <c r="E2150"/>
    </row>
    <row r="2151" spans="1:5" x14ac:dyDescent="0.25">
      <c r="A2151"/>
      <c r="B2151"/>
      <c r="D2151"/>
      <c r="E2151"/>
    </row>
    <row r="2152" spans="1:5" x14ac:dyDescent="0.25">
      <c r="A2152"/>
      <c r="B2152"/>
      <c r="D2152"/>
      <c r="E2152"/>
    </row>
    <row r="2153" spans="1:5" x14ac:dyDescent="0.25">
      <c r="A2153"/>
      <c r="B2153"/>
      <c r="D2153"/>
      <c r="E2153"/>
    </row>
    <row r="2154" spans="1:5" x14ac:dyDescent="0.25">
      <c r="A2154"/>
      <c r="B2154"/>
      <c r="D2154"/>
      <c r="E2154"/>
    </row>
    <row r="2155" spans="1:5" x14ac:dyDescent="0.25">
      <c r="A2155"/>
      <c r="B2155"/>
      <c r="D2155"/>
      <c r="E2155"/>
    </row>
    <row r="2156" spans="1:5" x14ac:dyDescent="0.25">
      <c r="A2156"/>
      <c r="B2156"/>
      <c r="D2156"/>
      <c r="E2156"/>
    </row>
    <row r="2157" spans="1:5" x14ac:dyDescent="0.25">
      <c r="A2157"/>
      <c r="B2157"/>
      <c r="D2157"/>
      <c r="E2157"/>
    </row>
    <row r="2158" spans="1:5" x14ac:dyDescent="0.25">
      <c r="A2158"/>
      <c r="B2158"/>
      <c r="D2158"/>
      <c r="E2158"/>
    </row>
    <row r="2159" spans="1:5" x14ac:dyDescent="0.25">
      <c r="A2159"/>
      <c r="B2159"/>
      <c r="D2159"/>
      <c r="E2159"/>
    </row>
    <row r="2160" spans="1:5" x14ac:dyDescent="0.25">
      <c r="A2160"/>
      <c r="B2160"/>
      <c r="D2160"/>
      <c r="E2160"/>
    </row>
    <row r="2161" spans="1:5" x14ac:dyDescent="0.25">
      <c r="A2161"/>
      <c r="B2161"/>
      <c r="D2161"/>
      <c r="E2161"/>
    </row>
    <row r="2162" spans="1:5" x14ac:dyDescent="0.25">
      <c r="A2162"/>
      <c r="B2162"/>
      <c r="D2162"/>
      <c r="E2162"/>
    </row>
    <row r="2163" spans="1:5" x14ac:dyDescent="0.25">
      <c r="A2163"/>
      <c r="B2163"/>
      <c r="D2163"/>
      <c r="E2163"/>
    </row>
    <row r="2164" spans="1:5" x14ac:dyDescent="0.25">
      <c r="A2164"/>
      <c r="B2164"/>
      <c r="D2164"/>
      <c r="E2164"/>
    </row>
    <row r="2165" spans="1:5" x14ac:dyDescent="0.25">
      <c r="A2165"/>
      <c r="B2165"/>
      <c r="D2165"/>
      <c r="E2165"/>
    </row>
    <row r="2166" spans="1:5" x14ac:dyDescent="0.25">
      <c r="A2166"/>
      <c r="B2166"/>
      <c r="D2166"/>
      <c r="E2166"/>
    </row>
    <row r="2167" spans="1:5" x14ac:dyDescent="0.25">
      <c r="A2167"/>
      <c r="B2167"/>
      <c r="D2167"/>
      <c r="E2167"/>
    </row>
    <row r="2168" spans="1:5" x14ac:dyDescent="0.25">
      <c r="A2168"/>
      <c r="B2168"/>
      <c r="D2168"/>
      <c r="E2168"/>
    </row>
    <row r="2169" spans="1:5" x14ac:dyDescent="0.25">
      <c r="A2169"/>
      <c r="B2169"/>
      <c r="D2169"/>
      <c r="E2169"/>
    </row>
    <row r="2170" spans="1:5" x14ac:dyDescent="0.25">
      <c r="A2170"/>
      <c r="B2170"/>
      <c r="D2170"/>
      <c r="E2170"/>
    </row>
    <row r="2171" spans="1:5" x14ac:dyDescent="0.25">
      <c r="A2171"/>
      <c r="B2171"/>
      <c r="D2171"/>
      <c r="E2171"/>
    </row>
    <row r="2172" spans="1:5" x14ac:dyDescent="0.25">
      <c r="A2172"/>
      <c r="B2172"/>
      <c r="D2172"/>
      <c r="E2172"/>
    </row>
    <row r="2173" spans="1:5" x14ac:dyDescent="0.25">
      <c r="A2173"/>
      <c r="B2173"/>
      <c r="D2173"/>
      <c r="E2173"/>
    </row>
    <row r="2174" spans="1:5" x14ac:dyDescent="0.25">
      <c r="A2174"/>
      <c r="B2174"/>
      <c r="D2174"/>
      <c r="E2174"/>
    </row>
    <row r="2175" spans="1:5" x14ac:dyDescent="0.25">
      <c r="A2175"/>
      <c r="B2175"/>
      <c r="D2175"/>
      <c r="E2175"/>
    </row>
    <row r="2176" spans="1:5" x14ac:dyDescent="0.25">
      <c r="A2176"/>
      <c r="B2176"/>
      <c r="D2176"/>
      <c r="E2176"/>
    </row>
    <row r="2177" spans="1:5" x14ac:dyDescent="0.25">
      <c r="A2177"/>
      <c r="B2177"/>
      <c r="D2177"/>
      <c r="E2177"/>
    </row>
    <row r="2178" spans="1:5" x14ac:dyDescent="0.25">
      <c r="A2178"/>
      <c r="B2178"/>
      <c r="D2178"/>
      <c r="E2178"/>
    </row>
    <row r="2179" spans="1:5" x14ac:dyDescent="0.25">
      <c r="A2179"/>
      <c r="B2179"/>
      <c r="D2179"/>
      <c r="E2179"/>
    </row>
    <row r="2180" spans="1:5" x14ac:dyDescent="0.25">
      <c r="A2180"/>
      <c r="B2180"/>
      <c r="D2180"/>
      <c r="E2180"/>
    </row>
    <row r="2181" spans="1:5" x14ac:dyDescent="0.25">
      <c r="A2181"/>
      <c r="B2181"/>
      <c r="D2181"/>
      <c r="E2181"/>
    </row>
    <row r="2182" spans="1:5" x14ac:dyDescent="0.25">
      <c r="A2182"/>
      <c r="B2182"/>
      <c r="D2182"/>
      <c r="E2182"/>
    </row>
    <row r="2183" spans="1:5" x14ac:dyDescent="0.25">
      <c r="A2183"/>
      <c r="B2183"/>
      <c r="D2183"/>
      <c r="E2183"/>
    </row>
    <row r="2184" spans="1:5" x14ac:dyDescent="0.25">
      <c r="A2184"/>
      <c r="B2184"/>
      <c r="D2184"/>
      <c r="E2184"/>
    </row>
    <row r="2185" spans="1:5" x14ac:dyDescent="0.25">
      <c r="A2185"/>
      <c r="B2185"/>
      <c r="D2185"/>
      <c r="E2185"/>
    </row>
    <row r="2186" spans="1:5" x14ac:dyDescent="0.25">
      <c r="A2186"/>
      <c r="B2186"/>
      <c r="D2186"/>
      <c r="E2186"/>
    </row>
    <row r="2187" spans="1:5" x14ac:dyDescent="0.25">
      <c r="A2187"/>
      <c r="B2187"/>
      <c r="D2187"/>
      <c r="E2187"/>
    </row>
    <row r="2188" spans="1:5" x14ac:dyDescent="0.25">
      <c r="A2188"/>
      <c r="B2188"/>
      <c r="D2188"/>
      <c r="E2188"/>
    </row>
    <row r="2189" spans="1:5" x14ac:dyDescent="0.25">
      <c r="A2189"/>
      <c r="B2189"/>
      <c r="D2189"/>
      <c r="E2189"/>
    </row>
    <row r="2190" spans="1:5" x14ac:dyDescent="0.25">
      <c r="A2190"/>
      <c r="B2190"/>
      <c r="D2190"/>
      <c r="E2190"/>
    </row>
    <row r="2191" spans="1:5" x14ac:dyDescent="0.25">
      <c r="A2191"/>
      <c r="B2191"/>
      <c r="D2191"/>
      <c r="E2191"/>
    </row>
    <row r="2192" spans="1:5" x14ac:dyDescent="0.25">
      <c r="A2192"/>
      <c r="B2192"/>
      <c r="D2192"/>
      <c r="E2192"/>
    </row>
    <row r="2193" spans="1:5" x14ac:dyDescent="0.25">
      <c r="A2193"/>
      <c r="B2193"/>
      <c r="D2193"/>
      <c r="E2193"/>
    </row>
    <row r="2194" spans="1:5" x14ac:dyDescent="0.25">
      <c r="A2194"/>
      <c r="B2194"/>
      <c r="D2194"/>
      <c r="E2194"/>
    </row>
    <row r="2195" spans="1:5" x14ac:dyDescent="0.25">
      <c r="A2195"/>
      <c r="B2195"/>
      <c r="D2195"/>
      <c r="E2195"/>
    </row>
    <row r="2196" spans="1:5" x14ac:dyDescent="0.25">
      <c r="A2196"/>
      <c r="B2196"/>
      <c r="D2196"/>
      <c r="E2196"/>
    </row>
    <row r="2197" spans="1:5" x14ac:dyDescent="0.25">
      <c r="A2197"/>
      <c r="B2197"/>
      <c r="D2197"/>
      <c r="E2197"/>
    </row>
    <row r="2198" spans="1:5" x14ac:dyDescent="0.25">
      <c r="A2198"/>
      <c r="B2198"/>
      <c r="D2198"/>
      <c r="E2198"/>
    </row>
    <row r="2199" spans="1:5" x14ac:dyDescent="0.25">
      <c r="A2199"/>
      <c r="B2199"/>
      <c r="D2199"/>
      <c r="E2199"/>
    </row>
    <row r="2200" spans="1:5" x14ac:dyDescent="0.25">
      <c r="A2200"/>
      <c r="B2200"/>
      <c r="D2200"/>
      <c r="E2200"/>
    </row>
    <row r="2201" spans="1:5" x14ac:dyDescent="0.25">
      <c r="A2201"/>
      <c r="B2201"/>
      <c r="D2201"/>
      <c r="E2201"/>
    </row>
    <row r="2202" spans="1:5" x14ac:dyDescent="0.25">
      <c r="A2202"/>
      <c r="B2202"/>
      <c r="D2202"/>
      <c r="E2202"/>
    </row>
    <row r="2203" spans="1:5" x14ac:dyDescent="0.25">
      <c r="A2203"/>
      <c r="B2203"/>
      <c r="D2203"/>
      <c r="E2203"/>
    </row>
    <row r="2204" spans="1:5" x14ac:dyDescent="0.25">
      <c r="A2204"/>
      <c r="B2204"/>
      <c r="D2204"/>
      <c r="E2204"/>
    </row>
    <row r="2205" spans="1:5" x14ac:dyDescent="0.25">
      <c r="A2205"/>
      <c r="B2205"/>
      <c r="D2205"/>
      <c r="E2205"/>
    </row>
    <row r="2206" spans="1:5" x14ac:dyDescent="0.25">
      <c r="A2206"/>
      <c r="B2206"/>
      <c r="D2206"/>
      <c r="E2206"/>
    </row>
    <row r="2207" spans="1:5" x14ac:dyDescent="0.25">
      <c r="A2207"/>
      <c r="B2207"/>
      <c r="D2207"/>
      <c r="E2207"/>
    </row>
    <row r="2208" spans="1:5" x14ac:dyDescent="0.25">
      <c r="A2208"/>
      <c r="B2208"/>
      <c r="D2208"/>
      <c r="E2208"/>
    </row>
    <row r="2209" spans="1:5" x14ac:dyDescent="0.25">
      <c r="A2209"/>
      <c r="B2209"/>
      <c r="D2209"/>
      <c r="E2209"/>
    </row>
    <row r="2210" spans="1:5" x14ac:dyDescent="0.25">
      <c r="A2210"/>
      <c r="B2210"/>
      <c r="D2210"/>
      <c r="E2210"/>
    </row>
    <row r="2211" spans="1:5" x14ac:dyDescent="0.25">
      <c r="A2211"/>
      <c r="B2211"/>
      <c r="D2211"/>
      <c r="E2211"/>
    </row>
    <row r="2212" spans="1:5" x14ac:dyDescent="0.25">
      <c r="A2212"/>
      <c r="B2212"/>
      <c r="D2212"/>
      <c r="E2212"/>
    </row>
    <row r="2213" spans="1:5" x14ac:dyDescent="0.25">
      <c r="A2213"/>
      <c r="B2213"/>
      <c r="D2213"/>
      <c r="E2213"/>
    </row>
    <row r="2214" spans="1:5" x14ac:dyDescent="0.25">
      <c r="A2214"/>
      <c r="B2214"/>
      <c r="D2214"/>
      <c r="E2214"/>
    </row>
    <row r="2215" spans="1:5" x14ac:dyDescent="0.25">
      <c r="A2215"/>
      <c r="B2215"/>
      <c r="D2215"/>
      <c r="E2215"/>
    </row>
    <row r="2216" spans="1:5" x14ac:dyDescent="0.25">
      <c r="A2216"/>
      <c r="B2216"/>
      <c r="D2216"/>
      <c r="E2216"/>
    </row>
    <row r="2217" spans="1:5" x14ac:dyDescent="0.25">
      <c r="A2217"/>
      <c r="B2217"/>
      <c r="D2217"/>
      <c r="E2217"/>
    </row>
    <row r="2218" spans="1:5" x14ac:dyDescent="0.25">
      <c r="A2218"/>
      <c r="B2218"/>
      <c r="D2218"/>
      <c r="E2218"/>
    </row>
    <row r="2219" spans="1:5" x14ac:dyDescent="0.25">
      <c r="A2219"/>
      <c r="B2219"/>
      <c r="D2219"/>
      <c r="E2219"/>
    </row>
    <row r="2220" spans="1:5" x14ac:dyDescent="0.25">
      <c r="A2220"/>
      <c r="B2220"/>
      <c r="D2220"/>
      <c r="E2220"/>
    </row>
    <row r="2221" spans="1:5" x14ac:dyDescent="0.25">
      <c r="A2221"/>
      <c r="B2221"/>
      <c r="D2221"/>
      <c r="E2221"/>
    </row>
    <row r="2222" spans="1:5" x14ac:dyDescent="0.25">
      <c r="A2222"/>
      <c r="B2222"/>
      <c r="D2222"/>
      <c r="E2222"/>
    </row>
    <row r="2223" spans="1:5" x14ac:dyDescent="0.25">
      <c r="A2223"/>
      <c r="B2223"/>
      <c r="D2223"/>
      <c r="E2223"/>
    </row>
    <row r="2224" spans="1:5" x14ac:dyDescent="0.25">
      <c r="A2224"/>
      <c r="B2224"/>
      <c r="D2224"/>
      <c r="E2224"/>
    </row>
    <row r="2225" spans="1:5" x14ac:dyDescent="0.25">
      <c r="A2225"/>
      <c r="B2225"/>
      <c r="D2225"/>
      <c r="E2225"/>
    </row>
    <row r="2226" spans="1:5" x14ac:dyDescent="0.25">
      <c r="A2226"/>
      <c r="B2226"/>
      <c r="D2226"/>
      <c r="E2226"/>
    </row>
    <row r="2227" spans="1:5" x14ac:dyDescent="0.25">
      <c r="A2227"/>
      <c r="B2227"/>
      <c r="D2227"/>
      <c r="E2227"/>
    </row>
    <row r="2228" spans="1:5" x14ac:dyDescent="0.25">
      <c r="A2228"/>
      <c r="B2228"/>
      <c r="D2228"/>
      <c r="E2228"/>
    </row>
    <row r="2229" spans="1:5" x14ac:dyDescent="0.25">
      <c r="A2229"/>
      <c r="B2229"/>
      <c r="D2229"/>
      <c r="E2229"/>
    </row>
    <row r="2230" spans="1:5" x14ac:dyDescent="0.25">
      <c r="A2230"/>
      <c r="B2230"/>
      <c r="D2230"/>
      <c r="E2230"/>
    </row>
    <row r="2231" spans="1:5" x14ac:dyDescent="0.25">
      <c r="A2231"/>
      <c r="B2231"/>
      <c r="D2231"/>
      <c r="E2231"/>
    </row>
    <row r="2232" spans="1:5" x14ac:dyDescent="0.25">
      <c r="A2232"/>
      <c r="B2232"/>
      <c r="D2232"/>
      <c r="E2232"/>
    </row>
    <row r="2233" spans="1:5" x14ac:dyDescent="0.25">
      <c r="A2233"/>
      <c r="B2233"/>
      <c r="D2233"/>
      <c r="E2233"/>
    </row>
    <row r="2234" spans="1:5" x14ac:dyDescent="0.25">
      <c r="A2234"/>
      <c r="B2234"/>
      <c r="D2234"/>
      <c r="E2234"/>
    </row>
    <row r="2235" spans="1:5" x14ac:dyDescent="0.25">
      <c r="A2235"/>
      <c r="B2235"/>
      <c r="D2235"/>
      <c r="E2235"/>
    </row>
    <row r="2236" spans="1:5" x14ac:dyDescent="0.25">
      <c r="A2236"/>
      <c r="B2236"/>
      <c r="D2236"/>
      <c r="E2236"/>
    </row>
    <row r="2237" spans="1:5" x14ac:dyDescent="0.25">
      <c r="A2237"/>
      <c r="B2237"/>
      <c r="D2237"/>
      <c r="E2237"/>
    </row>
    <row r="2238" spans="1:5" x14ac:dyDescent="0.25">
      <c r="A2238"/>
      <c r="B2238"/>
      <c r="D2238"/>
      <c r="E2238"/>
    </row>
    <row r="2239" spans="1:5" x14ac:dyDescent="0.25">
      <c r="A2239"/>
      <c r="B2239"/>
      <c r="D2239"/>
      <c r="E2239"/>
    </row>
    <row r="2240" spans="1:5" x14ac:dyDescent="0.25">
      <c r="A2240"/>
      <c r="B2240"/>
      <c r="D2240"/>
      <c r="E2240"/>
    </row>
    <row r="2241" spans="1:5" x14ac:dyDescent="0.25">
      <c r="A2241"/>
      <c r="B2241"/>
      <c r="D2241"/>
      <c r="E2241"/>
    </row>
    <row r="2242" spans="1:5" x14ac:dyDescent="0.25">
      <c r="A2242"/>
      <c r="B2242"/>
      <c r="D2242"/>
      <c r="E2242"/>
    </row>
    <row r="2243" spans="1:5" x14ac:dyDescent="0.25">
      <c r="A2243"/>
      <c r="B2243"/>
      <c r="D2243"/>
      <c r="E2243"/>
    </row>
    <row r="2244" spans="1:5" x14ac:dyDescent="0.25">
      <c r="A2244"/>
      <c r="B2244"/>
      <c r="D2244"/>
      <c r="E2244"/>
    </row>
    <row r="2245" spans="1:5" x14ac:dyDescent="0.25">
      <c r="A2245"/>
      <c r="B2245"/>
      <c r="D2245"/>
      <c r="E2245"/>
    </row>
    <row r="2246" spans="1:5" x14ac:dyDescent="0.25">
      <c r="A2246"/>
      <c r="B2246"/>
      <c r="D2246"/>
      <c r="E2246"/>
    </row>
    <row r="2247" spans="1:5" x14ac:dyDescent="0.25">
      <c r="A2247"/>
      <c r="B2247"/>
      <c r="D2247"/>
      <c r="E2247"/>
    </row>
    <row r="2248" spans="1:5" x14ac:dyDescent="0.25">
      <c r="A2248"/>
      <c r="B2248"/>
      <c r="D2248"/>
      <c r="E2248"/>
    </row>
    <row r="2249" spans="1:5" x14ac:dyDescent="0.25">
      <c r="A2249"/>
      <c r="B2249"/>
      <c r="D2249"/>
      <c r="E2249"/>
    </row>
    <row r="2250" spans="1:5" x14ac:dyDescent="0.25">
      <c r="A2250"/>
      <c r="B2250"/>
      <c r="D2250"/>
      <c r="E2250"/>
    </row>
    <row r="2251" spans="1:5" x14ac:dyDescent="0.25">
      <c r="A2251"/>
      <c r="B2251"/>
      <c r="D2251"/>
      <c r="E2251"/>
    </row>
    <row r="2252" spans="1:5" x14ac:dyDescent="0.25">
      <c r="A2252"/>
      <c r="B2252"/>
      <c r="D2252"/>
      <c r="E2252"/>
    </row>
    <row r="2253" spans="1:5" x14ac:dyDescent="0.25">
      <c r="A2253"/>
      <c r="B2253"/>
      <c r="D2253"/>
      <c r="E2253"/>
    </row>
    <row r="2254" spans="1:5" x14ac:dyDescent="0.25">
      <c r="A2254"/>
      <c r="B2254"/>
      <c r="D2254"/>
      <c r="E2254"/>
    </row>
    <row r="2255" spans="1:5" x14ac:dyDescent="0.25">
      <c r="A2255"/>
      <c r="B2255"/>
      <c r="D2255"/>
      <c r="E2255"/>
    </row>
    <row r="2256" spans="1:5" x14ac:dyDescent="0.25">
      <c r="A2256"/>
      <c r="B2256"/>
      <c r="D2256"/>
      <c r="E2256"/>
    </row>
    <row r="2257" spans="1:5" x14ac:dyDescent="0.25">
      <c r="A2257"/>
      <c r="B2257"/>
      <c r="D2257"/>
      <c r="E2257"/>
    </row>
    <row r="2258" spans="1:5" x14ac:dyDescent="0.25">
      <c r="A2258"/>
      <c r="B2258"/>
      <c r="D2258"/>
      <c r="E2258"/>
    </row>
    <row r="2259" spans="1:5" x14ac:dyDescent="0.25">
      <c r="A2259"/>
      <c r="B2259"/>
      <c r="D2259"/>
      <c r="E2259"/>
    </row>
    <row r="2260" spans="1:5" x14ac:dyDescent="0.25">
      <c r="A2260"/>
      <c r="B2260"/>
      <c r="D2260"/>
      <c r="E2260"/>
    </row>
    <row r="2261" spans="1:5" x14ac:dyDescent="0.25">
      <c r="A2261"/>
      <c r="B2261"/>
      <c r="D2261"/>
      <c r="E2261"/>
    </row>
    <row r="2262" spans="1:5" x14ac:dyDescent="0.25">
      <c r="A2262"/>
      <c r="B2262"/>
      <c r="D2262"/>
      <c r="E2262"/>
    </row>
    <row r="2263" spans="1:5" x14ac:dyDescent="0.25">
      <c r="A2263"/>
      <c r="B2263"/>
      <c r="D2263"/>
      <c r="E2263"/>
    </row>
    <row r="2264" spans="1:5" x14ac:dyDescent="0.25">
      <c r="A2264"/>
      <c r="B2264"/>
      <c r="D2264"/>
      <c r="E2264"/>
    </row>
    <row r="2265" spans="1:5" x14ac:dyDescent="0.25">
      <c r="A2265"/>
      <c r="B2265"/>
      <c r="D2265"/>
      <c r="E2265"/>
    </row>
    <row r="2266" spans="1:5" x14ac:dyDescent="0.25">
      <c r="A2266"/>
      <c r="B2266"/>
      <c r="D2266"/>
      <c r="E2266"/>
    </row>
    <row r="2267" spans="1:5" x14ac:dyDescent="0.25">
      <c r="A2267"/>
      <c r="B2267"/>
      <c r="D2267"/>
      <c r="E2267"/>
    </row>
    <row r="2268" spans="1:5" x14ac:dyDescent="0.25">
      <c r="A2268"/>
      <c r="B2268"/>
      <c r="D2268"/>
      <c r="E2268"/>
    </row>
    <row r="2269" spans="1:5" x14ac:dyDescent="0.25">
      <c r="A2269"/>
      <c r="B2269"/>
      <c r="D2269"/>
      <c r="E2269"/>
    </row>
    <row r="2270" spans="1:5" x14ac:dyDescent="0.25">
      <c r="A2270"/>
      <c r="B2270"/>
      <c r="D2270"/>
      <c r="E2270"/>
    </row>
    <row r="2271" spans="1:5" x14ac:dyDescent="0.25">
      <c r="A2271"/>
      <c r="B2271"/>
      <c r="D2271"/>
      <c r="E2271"/>
    </row>
    <row r="2272" spans="1:5" x14ac:dyDescent="0.25">
      <c r="A2272"/>
      <c r="B2272"/>
      <c r="D2272"/>
      <c r="E2272"/>
    </row>
    <row r="2273" spans="1:5" x14ac:dyDescent="0.25">
      <c r="A2273"/>
      <c r="B2273"/>
      <c r="D2273"/>
      <c r="E2273"/>
    </row>
    <row r="2274" spans="1:5" x14ac:dyDescent="0.25">
      <c r="A2274"/>
      <c r="B2274"/>
      <c r="D2274"/>
      <c r="E2274"/>
    </row>
    <row r="2275" spans="1:5" x14ac:dyDescent="0.25">
      <c r="A2275"/>
      <c r="B2275"/>
      <c r="D2275"/>
      <c r="E2275"/>
    </row>
    <row r="2276" spans="1:5" x14ac:dyDescent="0.25">
      <c r="A2276"/>
      <c r="B2276"/>
      <c r="D2276"/>
      <c r="E2276"/>
    </row>
    <row r="2277" spans="1:5" x14ac:dyDescent="0.25">
      <c r="A2277"/>
      <c r="B2277"/>
      <c r="D2277"/>
      <c r="E2277"/>
    </row>
    <row r="2278" spans="1:5" x14ac:dyDescent="0.25">
      <c r="A2278"/>
      <c r="B2278"/>
      <c r="D2278"/>
      <c r="E2278"/>
    </row>
    <row r="2279" spans="1:5" x14ac:dyDescent="0.25">
      <c r="A2279"/>
      <c r="B2279"/>
      <c r="D2279"/>
      <c r="E2279"/>
    </row>
    <row r="2280" spans="1:5" x14ac:dyDescent="0.25">
      <c r="A2280"/>
      <c r="B2280"/>
      <c r="D2280"/>
      <c r="E2280"/>
    </row>
    <row r="2281" spans="1:5" x14ac:dyDescent="0.25">
      <c r="A2281"/>
      <c r="B2281"/>
      <c r="D2281"/>
      <c r="E2281"/>
    </row>
    <row r="2282" spans="1:5" x14ac:dyDescent="0.25">
      <c r="A2282"/>
      <c r="B2282"/>
      <c r="D2282"/>
      <c r="E2282"/>
    </row>
    <row r="2283" spans="1:5" x14ac:dyDescent="0.25">
      <c r="A2283"/>
      <c r="B2283"/>
      <c r="D2283"/>
      <c r="E2283"/>
    </row>
    <row r="2284" spans="1:5" x14ac:dyDescent="0.25">
      <c r="A2284"/>
      <c r="B2284"/>
      <c r="D2284"/>
      <c r="E2284"/>
    </row>
    <row r="2285" spans="1:5" x14ac:dyDescent="0.25">
      <c r="A2285"/>
      <c r="B2285"/>
      <c r="D2285"/>
      <c r="E2285"/>
    </row>
    <row r="2286" spans="1:5" x14ac:dyDescent="0.25">
      <c r="A2286"/>
      <c r="B2286"/>
      <c r="D2286"/>
      <c r="E2286"/>
    </row>
    <row r="2287" spans="1:5" x14ac:dyDescent="0.25">
      <c r="A2287"/>
      <c r="B2287"/>
      <c r="D2287"/>
      <c r="E2287"/>
    </row>
    <row r="2288" spans="1:5" x14ac:dyDescent="0.25">
      <c r="A2288"/>
      <c r="B2288"/>
      <c r="D2288"/>
      <c r="E2288"/>
    </row>
    <row r="2289" spans="1:5" x14ac:dyDescent="0.25">
      <c r="A2289"/>
      <c r="B2289"/>
      <c r="D2289"/>
      <c r="E2289"/>
    </row>
    <row r="2290" spans="1:5" x14ac:dyDescent="0.25">
      <c r="A2290"/>
      <c r="B2290"/>
      <c r="D2290"/>
      <c r="E2290"/>
    </row>
    <row r="2291" spans="1:5" x14ac:dyDescent="0.25">
      <c r="A2291"/>
      <c r="B2291"/>
      <c r="D2291"/>
      <c r="E2291"/>
    </row>
    <row r="2292" spans="1:5" x14ac:dyDescent="0.25">
      <c r="A2292"/>
      <c r="B2292"/>
      <c r="D2292"/>
      <c r="E2292"/>
    </row>
    <row r="2293" spans="1:5" x14ac:dyDescent="0.25">
      <c r="A2293"/>
      <c r="B2293"/>
      <c r="D2293"/>
      <c r="E2293"/>
    </row>
    <row r="2294" spans="1:5" x14ac:dyDescent="0.25">
      <c r="A2294"/>
      <c r="B2294"/>
      <c r="D2294"/>
      <c r="E2294"/>
    </row>
    <row r="2295" spans="1:5" x14ac:dyDescent="0.25">
      <c r="A2295"/>
      <c r="B2295"/>
      <c r="D2295"/>
      <c r="E2295"/>
    </row>
    <row r="2296" spans="1:5" x14ac:dyDescent="0.25">
      <c r="A2296"/>
      <c r="B2296"/>
      <c r="D2296"/>
      <c r="E2296"/>
    </row>
    <row r="2297" spans="1:5" x14ac:dyDescent="0.25">
      <c r="A2297"/>
      <c r="B2297"/>
      <c r="D2297"/>
      <c r="E2297"/>
    </row>
    <row r="2298" spans="1:5" x14ac:dyDescent="0.25">
      <c r="A2298"/>
      <c r="B2298"/>
      <c r="D2298"/>
      <c r="E2298"/>
    </row>
    <row r="2299" spans="1:5" x14ac:dyDescent="0.25">
      <c r="A2299"/>
      <c r="B2299"/>
      <c r="D2299"/>
      <c r="E2299"/>
    </row>
    <row r="2300" spans="1:5" x14ac:dyDescent="0.25">
      <c r="A2300"/>
      <c r="B2300"/>
      <c r="D2300"/>
      <c r="E2300"/>
    </row>
    <row r="2301" spans="1:5" x14ac:dyDescent="0.25">
      <c r="A2301"/>
      <c r="B2301"/>
      <c r="D2301"/>
      <c r="E2301"/>
    </row>
    <row r="2302" spans="1:5" x14ac:dyDescent="0.25">
      <c r="A2302"/>
      <c r="B2302"/>
      <c r="D2302"/>
      <c r="E2302"/>
    </row>
    <row r="2303" spans="1:5" x14ac:dyDescent="0.25">
      <c r="A2303"/>
      <c r="B2303"/>
      <c r="D2303"/>
      <c r="E2303"/>
    </row>
    <row r="2304" spans="1:5" x14ac:dyDescent="0.25">
      <c r="A2304"/>
      <c r="B2304"/>
      <c r="D2304"/>
      <c r="E2304"/>
    </row>
    <row r="2305" spans="1:5" x14ac:dyDescent="0.25">
      <c r="A2305"/>
      <c r="B2305"/>
      <c r="D2305"/>
      <c r="E2305"/>
    </row>
    <row r="2306" spans="1:5" x14ac:dyDescent="0.25">
      <c r="A2306"/>
      <c r="B2306"/>
      <c r="D2306"/>
      <c r="E2306"/>
    </row>
    <row r="2307" spans="1:5" x14ac:dyDescent="0.25">
      <c r="A2307"/>
      <c r="B2307"/>
      <c r="D2307"/>
      <c r="E2307"/>
    </row>
    <row r="2308" spans="1:5" x14ac:dyDescent="0.25">
      <c r="A2308"/>
      <c r="B2308"/>
      <c r="D2308"/>
      <c r="E2308"/>
    </row>
    <row r="2309" spans="1:5" x14ac:dyDescent="0.25">
      <c r="A2309"/>
      <c r="B2309"/>
      <c r="D2309"/>
      <c r="E2309"/>
    </row>
    <row r="2310" spans="1:5" x14ac:dyDescent="0.25">
      <c r="A2310"/>
      <c r="B2310"/>
      <c r="D2310"/>
      <c r="E2310"/>
    </row>
    <row r="2311" spans="1:5" x14ac:dyDescent="0.25">
      <c r="A2311"/>
      <c r="B2311"/>
      <c r="D2311"/>
      <c r="E2311"/>
    </row>
    <row r="2312" spans="1:5" x14ac:dyDescent="0.25">
      <c r="A2312"/>
      <c r="B2312"/>
      <c r="D2312"/>
      <c r="E2312"/>
    </row>
    <row r="2313" spans="1:5" x14ac:dyDescent="0.25">
      <c r="A2313"/>
      <c r="B2313"/>
      <c r="D2313"/>
      <c r="E2313"/>
    </row>
    <row r="2314" spans="1:5" x14ac:dyDescent="0.25">
      <c r="A2314"/>
      <c r="B2314"/>
      <c r="D2314"/>
      <c r="E2314"/>
    </row>
    <row r="2315" spans="1:5" x14ac:dyDescent="0.25">
      <c r="A2315"/>
      <c r="B2315"/>
      <c r="D2315"/>
      <c r="E2315"/>
    </row>
    <row r="2316" spans="1:5" x14ac:dyDescent="0.25">
      <c r="A2316"/>
      <c r="B2316"/>
      <c r="D2316"/>
      <c r="E2316"/>
    </row>
    <row r="2317" spans="1:5" x14ac:dyDescent="0.25">
      <c r="A2317"/>
      <c r="B2317"/>
      <c r="D2317"/>
      <c r="E2317"/>
    </row>
    <row r="2318" spans="1:5" x14ac:dyDescent="0.25">
      <c r="A2318"/>
      <c r="B2318"/>
      <c r="D2318"/>
      <c r="E2318"/>
    </row>
    <row r="2319" spans="1:5" x14ac:dyDescent="0.25">
      <c r="A2319"/>
      <c r="B2319"/>
      <c r="D2319"/>
      <c r="E2319"/>
    </row>
    <row r="2320" spans="1:5" x14ac:dyDescent="0.25">
      <c r="A2320"/>
      <c r="B2320"/>
      <c r="D2320"/>
      <c r="E2320"/>
    </row>
    <row r="2321" spans="1:5" x14ac:dyDescent="0.25">
      <c r="A2321"/>
      <c r="B2321"/>
      <c r="D2321"/>
      <c r="E2321"/>
    </row>
    <row r="2322" spans="1:5" x14ac:dyDescent="0.25">
      <c r="A2322"/>
      <c r="B2322"/>
      <c r="D2322"/>
      <c r="E2322"/>
    </row>
    <row r="2323" spans="1:5" x14ac:dyDescent="0.25">
      <c r="A2323"/>
      <c r="B2323"/>
      <c r="D2323"/>
      <c r="E2323"/>
    </row>
    <row r="2324" spans="1:5" x14ac:dyDescent="0.25">
      <c r="A2324"/>
      <c r="B2324"/>
      <c r="D2324"/>
      <c r="E2324"/>
    </row>
    <row r="2325" spans="1:5" x14ac:dyDescent="0.25">
      <c r="A2325"/>
      <c r="B2325"/>
      <c r="D2325"/>
      <c r="E2325"/>
    </row>
    <row r="2326" spans="1:5" x14ac:dyDescent="0.25">
      <c r="A2326"/>
      <c r="B2326"/>
      <c r="D2326"/>
      <c r="E2326"/>
    </row>
    <row r="2327" spans="1:5" x14ac:dyDescent="0.25">
      <c r="A2327"/>
      <c r="B2327"/>
      <c r="D2327"/>
      <c r="E2327"/>
    </row>
    <row r="2328" spans="1:5" x14ac:dyDescent="0.25">
      <c r="A2328"/>
      <c r="B2328"/>
      <c r="D2328"/>
      <c r="E2328"/>
    </row>
    <row r="2329" spans="1:5" x14ac:dyDescent="0.25">
      <c r="A2329"/>
      <c r="B2329"/>
      <c r="D2329"/>
      <c r="E2329"/>
    </row>
    <row r="2330" spans="1:5" x14ac:dyDescent="0.25">
      <c r="A2330"/>
      <c r="B2330"/>
      <c r="D2330"/>
      <c r="E2330"/>
    </row>
    <row r="2331" spans="1:5" x14ac:dyDescent="0.25">
      <c r="A2331"/>
      <c r="B2331"/>
      <c r="D2331"/>
      <c r="E2331"/>
    </row>
    <row r="2332" spans="1:5" x14ac:dyDescent="0.25">
      <c r="A2332"/>
      <c r="B2332"/>
      <c r="D2332"/>
      <c r="E2332"/>
    </row>
    <row r="2333" spans="1:5" x14ac:dyDescent="0.25">
      <c r="A2333"/>
      <c r="B2333"/>
      <c r="D2333"/>
      <c r="E2333"/>
    </row>
    <row r="2334" spans="1:5" x14ac:dyDescent="0.25">
      <c r="A2334"/>
      <c r="B2334"/>
      <c r="D2334"/>
      <c r="E2334"/>
    </row>
    <row r="2335" spans="1:5" x14ac:dyDescent="0.25">
      <c r="A2335"/>
      <c r="B2335"/>
      <c r="D2335"/>
      <c r="E2335"/>
    </row>
    <row r="2336" spans="1:5" x14ac:dyDescent="0.25">
      <c r="A2336"/>
      <c r="B2336"/>
      <c r="D2336"/>
      <c r="E2336"/>
    </row>
    <row r="2337" spans="1:5" x14ac:dyDescent="0.25">
      <c r="A2337"/>
      <c r="B2337"/>
      <c r="D2337"/>
      <c r="E2337"/>
    </row>
    <row r="2338" spans="1:5" x14ac:dyDescent="0.25">
      <c r="A2338"/>
      <c r="B2338"/>
      <c r="D2338"/>
      <c r="E2338"/>
    </row>
    <row r="2339" spans="1:5" x14ac:dyDescent="0.25">
      <c r="A2339"/>
      <c r="B2339"/>
      <c r="D2339"/>
      <c r="E2339"/>
    </row>
    <row r="2340" spans="1:5" x14ac:dyDescent="0.25">
      <c r="A2340"/>
      <c r="B2340"/>
      <c r="D2340"/>
      <c r="E2340"/>
    </row>
    <row r="2341" spans="1:5" x14ac:dyDescent="0.25">
      <c r="A2341"/>
      <c r="B2341"/>
      <c r="D2341"/>
      <c r="E2341"/>
    </row>
    <row r="2342" spans="1:5" x14ac:dyDescent="0.25">
      <c r="A2342"/>
      <c r="B2342"/>
      <c r="D2342"/>
      <c r="E2342"/>
    </row>
    <row r="2343" spans="1:5" x14ac:dyDescent="0.25">
      <c r="A2343"/>
      <c r="B2343"/>
      <c r="D2343"/>
      <c r="E2343"/>
    </row>
    <row r="2344" spans="1:5" x14ac:dyDescent="0.25">
      <c r="A2344"/>
      <c r="B2344"/>
      <c r="D2344"/>
      <c r="E2344"/>
    </row>
    <row r="2345" spans="1:5" x14ac:dyDescent="0.25">
      <c r="A2345"/>
      <c r="B2345"/>
      <c r="D2345"/>
      <c r="E2345"/>
    </row>
    <row r="2346" spans="1:5" x14ac:dyDescent="0.25">
      <c r="A2346"/>
      <c r="B2346"/>
      <c r="D2346"/>
      <c r="E2346"/>
    </row>
    <row r="2347" spans="1:5" x14ac:dyDescent="0.25">
      <c r="A2347"/>
      <c r="B2347"/>
      <c r="D2347"/>
      <c r="E2347"/>
    </row>
    <row r="2348" spans="1:5" x14ac:dyDescent="0.25">
      <c r="A2348"/>
      <c r="B2348"/>
      <c r="D2348"/>
      <c r="E2348"/>
    </row>
    <row r="2349" spans="1:5" x14ac:dyDescent="0.25">
      <c r="A2349"/>
      <c r="B2349"/>
      <c r="D2349"/>
      <c r="E2349"/>
    </row>
    <row r="2350" spans="1:5" x14ac:dyDescent="0.25">
      <c r="A2350"/>
      <c r="B2350"/>
      <c r="D2350"/>
      <c r="E2350"/>
    </row>
    <row r="2351" spans="1:5" x14ac:dyDescent="0.25">
      <c r="A2351"/>
      <c r="B2351"/>
      <c r="D2351"/>
      <c r="E2351"/>
    </row>
    <row r="2352" spans="1:5" x14ac:dyDescent="0.25">
      <c r="A2352"/>
      <c r="B2352"/>
      <c r="D2352"/>
      <c r="E2352"/>
    </row>
    <row r="2353" spans="1:5" x14ac:dyDescent="0.25">
      <c r="A2353"/>
      <c r="B2353"/>
      <c r="D2353"/>
      <c r="E2353"/>
    </row>
    <row r="2354" spans="1:5" x14ac:dyDescent="0.25">
      <c r="A2354"/>
      <c r="B2354"/>
      <c r="D2354"/>
      <c r="E2354"/>
    </row>
    <row r="2355" spans="1:5" x14ac:dyDescent="0.25">
      <c r="A2355"/>
      <c r="B2355"/>
      <c r="D2355"/>
      <c r="E2355"/>
    </row>
    <row r="2356" spans="1:5" x14ac:dyDescent="0.25">
      <c r="A2356"/>
      <c r="B2356"/>
      <c r="D2356"/>
      <c r="E2356"/>
    </row>
    <row r="2357" spans="1:5" x14ac:dyDescent="0.25">
      <c r="A2357"/>
      <c r="B2357"/>
      <c r="D2357"/>
      <c r="E2357"/>
    </row>
    <row r="2358" spans="1:5" x14ac:dyDescent="0.25">
      <c r="A2358"/>
      <c r="B2358"/>
      <c r="D2358"/>
      <c r="E2358"/>
    </row>
    <row r="2359" spans="1:5" x14ac:dyDescent="0.25">
      <c r="A2359"/>
      <c r="B2359"/>
      <c r="D2359"/>
      <c r="E2359"/>
    </row>
    <row r="2360" spans="1:5" x14ac:dyDescent="0.25">
      <c r="A2360"/>
      <c r="B2360"/>
      <c r="D2360"/>
      <c r="E2360"/>
    </row>
    <row r="2361" spans="1:5" x14ac:dyDescent="0.25">
      <c r="A2361"/>
      <c r="B2361"/>
      <c r="D2361"/>
      <c r="E2361"/>
    </row>
    <row r="2362" spans="1:5" x14ac:dyDescent="0.25">
      <c r="A2362"/>
      <c r="B2362"/>
      <c r="D2362"/>
      <c r="E2362"/>
    </row>
    <row r="2363" spans="1:5" x14ac:dyDescent="0.25">
      <c r="A2363"/>
      <c r="B2363"/>
      <c r="D2363"/>
      <c r="E2363"/>
    </row>
    <row r="2364" spans="1:5" x14ac:dyDescent="0.25">
      <c r="A2364"/>
      <c r="B2364"/>
      <c r="D2364"/>
      <c r="E2364"/>
    </row>
    <row r="2365" spans="1:5" x14ac:dyDescent="0.25">
      <c r="A2365"/>
      <c r="B2365"/>
      <c r="D2365"/>
      <c r="E2365"/>
    </row>
    <row r="2366" spans="1:5" x14ac:dyDescent="0.25">
      <c r="A2366"/>
      <c r="B2366"/>
      <c r="D2366"/>
      <c r="E2366"/>
    </row>
    <row r="2367" spans="1:5" x14ac:dyDescent="0.25">
      <c r="A2367"/>
      <c r="B2367"/>
      <c r="D2367"/>
      <c r="E2367"/>
    </row>
    <row r="2368" spans="1:5" x14ac:dyDescent="0.25">
      <c r="A2368"/>
      <c r="B2368"/>
      <c r="D2368"/>
      <c r="E2368"/>
    </row>
    <row r="2369" spans="1:5" x14ac:dyDescent="0.25">
      <c r="A2369"/>
      <c r="B2369"/>
      <c r="D2369"/>
      <c r="E2369"/>
    </row>
    <row r="2370" spans="1:5" x14ac:dyDescent="0.25">
      <c r="A2370"/>
      <c r="B2370"/>
      <c r="D2370"/>
      <c r="E2370"/>
    </row>
    <row r="2371" spans="1:5" x14ac:dyDescent="0.25">
      <c r="A2371"/>
      <c r="B2371"/>
      <c r="D2371"/>
      <c r="E2371"/>
    </row>
    <row r="2372" spans="1:5" x14ac:dyDescent="0.25">
      <c r="A2372"/>
      <c r="B2372"/>
      <c r="D2372"/>
      <c r="E2372"/>
    </row>
    <row r="2373" spans="1:5" x14ac:dyDescent="0.25">
      <c r="A2373"/>
      <c r="B2373"/>
      <c r="D2373"/>
      <c r="E2373"/>
    </row>
    <row r="2374" spans="1:5" x14ac:dyDescent="0.25">
      <c r="A2374"/>
      <c r="B2374"/>
      <c r="D2374"/>
      <c r="E2374"/>
    </row>
    <row r="2375" spans="1:5" x14ac:dyDescent="0.25">
      <c r="A2375"/>
      <c r="B2375"/>
      <c r="D2375"/>
      <c r="E2375"/>
    </row>
    <row r="2376" spans="1:5" x14ac:dyDescent="0.25">
      <c r="A2376"/>
      <c r="B2376"/>
      <c r="D2376"/>
      <c r="E2376"/>
    </row>
    <row r="2377" spans="1:5" x14ac:dyDescent="0.25">
      <c r="A2377"/>
      <c r="B2377"/>
      <c r="D2377"/>
      <c r="E2377"/>
    </row>
    <row r="2378" spans="1:5" x14ac:dyDescent="0.25">
      <c r="A2378"/>
      <c r="B2378"/>
      <c r="D2378"/>
      <c r="E2378"/>
    </row>
    <row r="2379" spans="1:5" x14ac:dyDescent="0.25">
      <c r="A2379"/>
      <c r="B2379"/>
      <c r="D2379"/>
      <c r="E2379"/>
    </row>
    <row r="2380" spans="1:5" x14ac:dyDescent="0.25">
      <c r="A2380"/>
      <c r="B2380"/>
      <c r="D2380"/>
      <c r="E2380"/>
    </row>
    <row r="2381" spans="1:5" x14ac:dyDescent="0.25">
      <c r="A2381"/>
      <c r="B2381"/>
      <c r="D2381"/>
      <c r="E2381"/>
    </row>
    <row r="2382" spans="1:5" x14ac:dyDescent="0.25">
      <c r="A2382"/>
      <c r="B2382"/>
      <c r="D2382"/>
      <c r="E2382"/>
    </row>
    <row r="2383" spans="1:5" x14ac:dyDescent="0.25">
      <c r="A2383"/>
      <c r="B2383"/>
      <c r="D2383"/>
      <c r="E2383"/>
    </row>
    <row r="2384" spans="1:5" x14ac:dyDescent="0.25">
      <c r="A2384"/>
      <c r="B2384"/>
      <c r="D2384"/>
      <c r="E2384"/>
    </row>
    <row r="2385" spans="1:5" x14ac:dyDescent="0.25">
      <c r="A2385"/>
      <c r="B2385"/>
      <c r="D2385"/>
      <c r="E2385"/>
    </row>
    <row r="2386" spans="1:5" x14ac:dyDescent="0.25">
      <c r="A2386"/>
      <c r="B2386"/>
      <c r="D2386"/>
      <c r="E2386"/>
    </row>
    <row r="2387" spans="1:5" x14ac:dyDescent="0.25">
      <c r="A2387"/>
      <c r="B2387"/>
      <c r="D2387"/>
      <c r="E2387"/>
    </row>
    <row r="2388" spans="1:5" x14ac:dyDescent="0.25">
      <c r="A2388"/>
      <c r="B2388"/>
      <c r="D2388"/>
      <c r="E2388"/>
    </row>
    <row r="2389" spans="1:5" x14ac:dyDescent="0.25">
      <c r="A2389"/>
      <c r="B2389"/>
      <c r="D2389"/>
      <c r="E2389"/>
    </row>
    <row r="2390" spans="1:5" x14ac:dyDescent="0.25">
      <c r="A2390"/>
      <c r="B2390"/>
      <c r="D2390"/>
      <c r="E2390"/>
    </row>
    <row r="2391" spans="1:5" x14ac:dyDescent="0.25">
      <c r="A2391"/>
      <c r="B2391"/>
      <c r="D2391"/>
      <c r="E2391"/>
    </row>
    <row r="2392" spans="1:5" x14ac:dyDescent="0.25">
      <c r="A2392"/>
      <c r="B2392"/>
      <c r="D2392"/>
      <c r="E2392"/>
    </row>
    <row r="2393" spans="1:5" x14ac:dyDescent="0.25">
      <c r="A2393"/>
      <c r="B2393"/>
      <c r="D2393"/>
      <c r="E2393"/>
    </row>
    <row r="2394" spans="1:5" x14ac:dyDescent="0.25">
      <c r="A2394"/>
      <c r="B2394"/>
      <c r="D2394"/>
      <c r="E2394"/>
    </row>
    <row r="2395" spans="1:5" x14ac:dyDescent="0.25">
      <c r="A2395"/>
      <c r="B2395"/>
      <c r="D2395"/>
      <c r="E2395"/>
    </row>
    <row r="2396" spans="1:5" x14ac:dyDescent="0.25">
      <c r="A2396"/>
      <c r="B2396"/>
      <c r="D2396"/>
      <c r="E2396"/>
    </row>
    <row r="2397" spans="1:5" x14ac:dyDescent="0.25">
      <c r="A2397"/>
      <c r="B2397"/>
      <c r="D2397"/>
      <c r="E2397"/>
    </row>
    <row r="2398" spans="1:5" x14ac:dyDescent="0.25">
      <c r="A2398"/>
      <c r="B2398"/>
      <c r="D2398"/>
      <c r="E2398"/>
    </row>
    <row r="2399" spans="1:5" x14ac:dyDescent="0.25">
      <c r="A2399"/>
      <c r="B2399"/>
      <c r="D2399"/>
      <c r="E2399"/>
    </row>
    <row r="2400" spans="1:5" x14ac:dyDescent="0.25">
      <c r="A2400"/>
      <c r="B2400"/>
      <c r="D2400"/>
      <c r="E2400"/>
    </row>
    <row r="2401" spans="1:5" x14ac:dyDescent="0.25">
      <c r="A2401"/>
      <c r="B2401"/>
      <c r="D2401"/>
      <c r="E2401"/>
    </row>
    <row r="2402" spans="1:5" x14ac:dyDescent="0.25">
      <c r="A2402"/>
      <c r="B2402"/>
      <c r="D2402"/>
      <c r="E2402"/>
    </row>
    <row r="2403" spans="1:5" x14ac:dyDescent="0.25">
      <c r="A2403"/>
      <c r="B2403"/>
      <c r="D2403"/>
      <c r="E2403"/>
    </row>
    <row r="2404" spans="1:5" x14ac:dyDescent="0.25">
      <c r="A2404"/>
      <c r="B2404"/>
      <c r="D2404"/>
      <c r="E2404"/>
    </row>
    <row r="2405" spans="1:5" x14ac:dyDescent="0.25">
      <c r="A2405"/>
      <c r="B2405"/>
      <c r="D2405"/>
      <c r="E2405"/>
    </row>
    <row r="2406" spans="1:5" x14ac:dyDescent="0.25">
      <c r="A2406"/>
      <c r="B2406"/>
      <c r="D2406"/>
      <c r="E2406"/>
    </row>
    <row r="2407" spans="1:5" x14ac:dyDescent="0.25">
      <c r="A2407"/>
      <c r="B2407"/>
      <c r="D2407"/>
      <c r="E2407"/>
    </row>
    <row r="2408" spans="1:5" x14ac:dyDescent="0.25">
      <c r="A2408"/>
      <c r="B2408"/>
      <c r="D2408"/>
      <c r="E2408"/>
    </row>
    <row r="2409" spans="1:5" x14ac:dyDescent="0.25">
      <c r="A2409"/>
      <c r="B2409"/>
      <c r="D2409"/>
      <c r="E2409"/>
    </row>
    <row r="2410" spans="1:5" x14ac:dyDescent="0.25">
      <c r="A2410"/>
      <c r="B2410"/>
      <c r="D2410"/>
      <c r="E2410"/>
    </row>
    <row r="2411" spans="1:5" x14ac:dyDescent="0.25">
      <c r="A2411"/>
      <c r="B2411"/>
      <c r="D2411"/>
      <c r="E2411"/>
    </row>
    <row r="2412" spans="1:5" x14ac:dyDescent="0.25">
      <c r="A2412"/>
      <c r="B2412"/>
      <c r="D2412"/>
      <c r="E2412"/>
    </row>
    <row r="2413" spans="1:5" x14ac:dyDescent="0.25">
      <c r="A2413"/>
      <c r="B2413"/>
      <c r="D2413"/>
      <c r="E2413"/>
    </row>
    <row r="2414" spans="1:5" x14ac:dyDescent="0.25">
      <c r="A2414"/>
      <c r="B2414"/>
      <c r="D2414"/>
      <c r="E2414"/>
    </row>
    <row r="2415" spans="1:5" x14ac:dyDescent="0.25">
      <c r="A2415"/>
      <c r="B2415"/>
      <c r="D2415"/>
      <c r="E2415"/>
    </row>
    <row r="2416" spans="1:5" x14ac:dyDescent="0.25">
      <c r="A2416"/>
      <c r="B2416"/>
      <c r="D2416"/>
      <c r="E2416"/>
    </row>
    <row r="2417" spans="1:5" x14ac:dyDescent="0.25">
      <c r="A2417"/>
      <c r="B2417"/>
      <c r="D2417"/>
      <c r="E2417"/>
    </row>
    <row r="2418" spans="1:5" x14ac:dyDescent="0.25">
      <c r="A2418"/>
      <c r="B2418"/>
      <c r="D2418"/>
      <c r="E2418"/>
    </row>
    <row r="2419" spans="1:5" x14ac:dyDescent="0.25">
      <c r="A2419"/>
      <c r="B2419"/>
      <c r="D2419"/>
      <c r="E2419"/>
    </row>
    <row r="2420" spans="1:5" x14ac:dyDescent="0.25">
      <c r="A2420"/>
      <c r="B2420"/>
      <c r="D2420"/>
      <c r="E2420"/>
    </row>
    <row r="2421" spans="1:5" x14ac:dyDescent="0.25">
      <c r="A2421"/>
      <c r="B2421"/>
      <c r="D2421"/>
      <c r="E2421"/>
    </row>
    <row r="2422" spans="1:5" x14ac:dyDescent="0.25">
      <c r="A2422"/>
      <c r="B2422"/>
      <c r="D2422"/>
      <c r="E2422"/>
    </row>
    <row r="2423" spans="1:5" x14ac:dyDescent="0.25">
      <c r="A2423"/>
      <c r="B2423"/>
      <c r="D2423"/>
      <c r="E2423"/>
    </row>
    <row r="2424" spans="1:5" x14ac:dyDescent="0.25">
      <c r="A2424"/>
      <c r="B2424"/>
      <c r="D2424"/>
      <c r="E2424"/>
    </row>
    <row r="2425" spans="1:5" x14ac:dyDescent="0.25">
      <c r="A2425"/>
      <c r="B2425"/>
      <c r="D2425"/>
      <c r="E2425"/>
    </row>
    <row r="2426" spans="1:5" x14ac:dyDescent="0.25">
      <c r="A2426"/>
      <c r="B2426"/>
      <c r="D2426"/>
      <c r="E2426"/>
    </row>
    <row r="2427" spans="1:5" x14ac:dyDescent="0.25">
      <c r="A2427"/>
      <c r="B2427"/>
      <c r="D2427"/>
      <c r="E2427"/>
    </row>
    <row r="2428" spans="1:5" x14ac:dyDescent="0.25">
      <c r="A2428"/>
      <c r="B2428"/>
      <c r="D2428"/>
      <c r="E2428"/>
    </row>
    <row r="2429" spans="1:5" x14ac:dyDescent="0.25">
      <c r="A2429"/>
      <c r="B2429"/>
      <c r="D2429"/>
      <c r="E2429"/>
    </row>
    <row r="2430" spans="1:5" x14ac:dyDescent="0.25">
      <c r="A2430"/>
      <c r="B2430"/>
      <c r="D2430"/>
      <c r="E2430"/>
    </row>
    <row r="2431" spans="1:5" x14ac:dyDescent="0.25">
      <c r="A2431"/>
      <c r="B2431"/>
      <c r="D2431"/>
      <c r="E2431"/>
    </row>
    <row r="2432" spans="1:5" x14ac:dyDescent="0.25">
      <c r="A2432"/>
      <c r="B2432"/>
      <c r="D2432"/>
      <c r="E2432"/>
    </row>
    <row r="2433" spans="1:5" x14ac:dyDescent="0.25">
      <c r="A2433"/>
      <c r="B2433"/>
      <c r="D2433"/>
      <c r="E2433"/>
    </row>
    <row r="2434" spans="1:5" x14ac:dyDescent="0.25">
      <c r="A2434"/>
      <c r="B2434"/>
      <c r="D2434"/>
      <c r="E2434"/>
    </row>
    <row r="2435" spans="1:5" x14ac:dyDescent="0.25">
      <c r="A2435"/>
      <c r="B2435"/>
      <c r="D2435"/>
      <c r="E2435"/>
    </row>
    <row r="2436" spans="1:5" x14ac:dyDescent="0.25">
      <c r="A2436"/>
      <c r="B2436"/>
      <c r="D2436"/>
      <c r="E2436"/>
    </row>
    <row r="2437" spans="1:5" x14ac:dyDescent="0.25">
      <c r="A2437"/>
      <c r="B2437"/>
      <c r="D2437"/>
      <c r="E2437"/>
    </row>
    <row r="2438" spans="1:5" x14ac:dyDescent="0.25">
      <c r="A2438"/>
      <c r="B2438"/>
      <c r="D2438"/>
      <c r="E2438"/>
    </row>
    <row r="2439" spans="1:5" x14ac:dyDescent="0.25">
      <c r="A2439"/>
      <c r="B2439"/>
      <c r="D2439"/>
      <c r="E2439"/>
    </row>
    <row r="2440" spans="1:5" x14ac:dyDescent="0.25">
      <c r="A2440"/>
      <c r="B2440"/>
      <c r="D2440"/>
      <c r="E2440"/>
    </row>
    <row r="2441" spans="1:5" x14ac:dyDescent="0.25">
      <c r="A2441"/>
      <c r="B2441"/>
      <c r="D2441"/>
      <c r="E2441"/>
    </row>
    <row r="2442" spans="1:5" x14ac:dyDescent="0.25">
      <c r="A2442"/>
      <c r="B2442"/>
      <c r="D2442"/>
      <c r="E2442"/>
    </row>
    <row r="2443" spans="1:5" x14ac:dyDescent="0.25">
      <c r="A2443"/>
      <c r="B2443"/>
      <c r="D2443"/>
      <c r="E2443"/>
    </row>
    <row r="2444" spans="1:5" x14ac:dyDescent="0.25">
      <c r="A2444"/>
      <c r="B2444"/>
      <c r="D2444"/>
      <c r="E2444"/>
    </row>
    <row r="2445" spans="1:5" x14ac:dyDescent="0.25">
      <c r="A2445"/>
      <c r="B2445"/>
      <c r="D2445"/>
      <c r="E2445"/>
    </row>
    <row r="2446" spans="1:5" x14ac:dyDescent="0.25">
      <c r="A2446"/>
      <c r="B2446"/>
      <c r="D2446"/>
      <c r="E2446"/>
    </row>
    <row r="2447" spans="1:5" x14ac:dyDescent="0.25">
      <c r="A2447"/>
      <c r="B2447"/>
      <c r="D2447"/>
      <c r="E2447"/>
    </row>
    <row r="2448" spans="1:5" x14ac:dyDescent="0.25">
      <c r="A2448"/>
      <c r="B2448"/>
      <c r="D2448"/>
      <c r="E2448"/>
    </row>
    <row r="2449" spans="1:5" x14ac:dyDescent="0.25">
      <c r="A2449"/>
      <c r="B2449"/>
      <c r="D2449"/>
      <c r="E2449"/>
    </row>
    <row r="2450" spans="1:5" x14ac:dyDescent="0.25">
      <c r="A2450"/>
      <c r="B2450"/>
      <c r="D2450"/>
      <c r="E2450"/>
    </row>
    <row r="2451" spans="1:5" x14ac:dyDescent="0.25">
      <c r="A2451"/>
      <c r="B2451"/>
      <c r="D2451"/>
      <c r="E2451"/>
    </row>
    <row r="2452" spans="1:5" x14ac:dyDescent="0.25">
      <c r="A2452"/>
      <c r="B2452"/>
      <c r="D2452"/>
      <c r="E2452"/>
    </row>
    <row r="2453" spans="1:5" x14ac:dyDescent="0.25">
      <c r="A2453"/>
      <c r="B2453"/>
      <c r="D2453"/>
      <c r="E2453"/>
    </row>
    <row r="2454" spans="1:5" x14ac:dyDescent="0.25">
      <c r="A2454"/>
      <c r="B2454"/>
      <c r="D2454"/>
      <c r="E2454"/>
    </row>
    <row r="2455" spans="1:5" x14ac:dyDescent="0.25">
      <c r="A2455"/>
      <c r="B2455"/>
      <c r="D2455"/>
      <c r="E2455"/>
    </row>
    <row r="2456" spans="1:5" x14ac:dyDescent="0.25">
      <c r="A2456"/>
      <c r="B2456"/>
      <c r="D2456"/>
      <c r="E2456"/>
    </row>
    <row r="2457" spans="1:5" x14ac:dyDescent="0.25">
      <c r="A2457"/>
      <c r="B2457"/>
      <c r="D2457"/>
      <c r="E2457"/>
    </row>
    <row r="2458" spans="1:5" x14ac:dyDescent="0.25">
      <c r="A2458"/>
      <c r="B2458"/>
      <c r="D2458"/>
      <c r="E2458"/>
    </row>
    <row r="2459" spans="1:5" x14ac:dyDescent="0.25">
      <c r="A2459"/>
      <c r="B2459"/>
      <c r="D2459"/>
      <c r="E2459"/>
    </row>
    <row r="2460" spans="1:5" x14ac:dyDescent="0.25">
      <c r="A2460"/>
      <c r="B2460"/>
      <c r="D2460"/>
      <c r="E2460"/>
    </row>
    <row r="2461" spans="1:5" x14ac:dyDescent="0.25">
      <c r="A2461"/>
      <c r="B2461"/>
      <c r="D2461"/>
      <c r="E2461"/>
    </row>
    <row r="2462" spans="1:5" x14ac:dyDescent="0.25">
      <c r="A2462"/>
      <c r="B2462"/>
      <c r="D2462"/>
      <c r="E2462"/>
    </row>
    <row r="2463" spans="1:5" x14ac:dyDescent="0.25">
      <c r="A2463"/>
      <c r="B2463"/>
      <c r="D2463"/>
      <c r="E2463"/>
    </row>
    <row r="2464" spans="1:5" x14ac:dyDescent="0.25">
      <c r="A2464"/>
      <c r="B2464"/>
      <c r="D2464"/>
      <c r="E2464"/>
    </row>
    <row r="2465" spans="1:5" x14ac:dyDescent="0.25">
      <c r="A2465"/>
      <c r="B2465"/>
      <c r="D2465"/>
      <c r="E2465"/>
    </row>
    <row r="2466" spans="1:5" x14ac:dyDescent="0.25">
      <c r="A2466"/>
      <c r="B2466"/>
      <c r="D2466"/>
      <c r="E2466"/>
    </row>
    <row r="2467" spans="1:5" x14ac:dyDescent="0.25">
      <c r="A2467"/>
      <c r="B2467"/>
      <c r="D2467"/>
      <c r="E2467"/>
    </row>
    <row r="2468" spans="1:5" x14ac:dyDescent="0.25">
      <c r="A2468"/>
      <c r="B2468"/>
      <c r="D2468"/>
      <c r="E2468"/>
    </row>
    <row r="2469" spans="1:5" x14ac:dyDescent="0.25">
      <c r="A2469"/>
      <c r="B2469"/>
      <c r="D2469"/>
      <c r="E2469"/>
    </row>
    <row r="2470" spans="1:5" x14ac:dyDescent="0.25">
      <c r="A2470"/>
      <c r="B2470"/>
      <c r="D2470"/>
      <c r="E2470"/>
    </row>
    <row r="2471" spans="1:5" x14ac:dyDescent="0.25">
      <c r="A2471"/>
      <c r="B2471"/>
      <c r="D2471"/>
      <c r="E2471"/>
    </row>
    <row r="2472" spans="1:5" x14ac:dyDescent="0.25">
      <c r="A2472"/>
      <c r="B2472"/>
      <c r="D2472"/>
      <c r="E2472"/>
    </row>
    <row r="2473" spans="1:5" x14ac:dyDescent="0.25">
      <c r="A2473"/>
      <c r="B2473"/>
      <c r="D2473"/>
      <c r="E2473"/>
    </row>
    <row r="2474" spans="1:5" x14ac:dyDescent="0.25">
      <c r="A2474"/>
      <c r="B2474"/>
      <c r="D2474"/>
      <c r="E2474"/>
    </row>
    <row r="2475" spans="1:5" x14ac:dyDescent="0.25">
      <c r="A2475"/>
      <c r="B2475"/>
      <c r="D2475"/>
      <c r="E2475"/>
    </row>
    <row r="2476" spans="1:5" x14ac:dyDescent="0.25">
      <c r="A2476"/>
      <c r="B2476"/>
      <c r="D2476"/>
      <c r="E2476"/>
    </row>
    <row r="2477" spans="1:5" x14ac:dyDescent="0.25">
      <c r="A2477"/>
      <c r="B2477"/>
      <c r="D2477"/>
      <c r="E2477"/>
    </row>
    <row r="2478" spans="1:5" x14ac:dyDescent="0.25">
      <c r="A2478"/>
      <c r="B2478"/>
      <c r="D2478"/>
      <c r="E2478"/>
    </row>
    <row r="2479" spans="1:5" x14ac:dyDescent="0.25">
      <c r="A2479"/>
      <c r="B2479"/>
      <c r="D2479"/>
      <c r="E2479"/>
    </row>
    <row r="2480" spans="1:5" x14ac:dyDescent="0.25">
      <c r="A2480"/>
      <c r="B2480"/>
      <c r="D2480"/>
      <c r="E2480"/>
    </row>
    <row r="2481" spans="1:5" x14ac:dyDescent="0.25">
      <c r="A2481"/>
      <c r="B2481"/>
      <c r="D2481"/>
      <c r="E2481"/>
    </row>
    <row r="2482" spans="1:5" x14ac:dyDescent="0.25">
      <c r="A2482"/>
      <c r="B2482"/>
      <c r="D2482"/>
      <c r="E2482"/>
    </row>
    <row r="2483" spans="1:5" x14ac:dyDescent="0.25">
      <c r="A2483"/>
      <c r="B2483"/>
      <c r="D2483"/>
      <c r="E2483"/>
    </row>
    <row r="2484" spans="1:5" x14ac:dyDescent="0.25">
      <c r="A2484"/>
      <c r="B2484"/>
      <c r="D2484"/>
      <c r="E2484"/>
    </row>
    <row r="2485" spans="1:5" x14ac:dyDescent="0.25">
      <c r="A2485"/>
      <c r="B2485"/>
      <c r="D2485"/>
      <c r="E2485"/>
    </row>
    <row r="2486" spans="1:5" x14ac:dyDescent="0.25">
      <c r="A2486"/>
      <c r="B2486"/>
      <c r="D2486"/>
      <c r="E2486"/>
    </row>
    <row r="2487" spans="1:5" x14ac:dyDescent="0.25">
      <c r="A2487"/>
      <c r="B2487"/>
      <c r="D2487"/>
      <c r="E2487"/>
    </row>
    <row r="2488" spans="1:5" x14ac:dyDescent="0.25">
      <c r="A2488"/>
      <c r="B2488"/>
      <c r="D2488"/>
      <c r="E2488"/>
    </row>
    <row r="2489" spans="1:5" x14ac:dyDescent="0.25">
      <c r="A2489"/>
      <c r="B2489"/>
      <c r="D2489"/>
      <c r="E2489"/>
    </row>
    <row r="2490" spans="1:5" x14ac:dyDescent="0.25">
      <c r="A2490"/>
      <c r="B2490"/>
      <c r="D2490"/>
      <c r="E2490"/>
    </row>
    <row r="2491" spans="1:5" x14ac:dyDescent="0.25">
      <c r="A2491"/>
      <c r="B2491"/>
      <c r="D2491"/>
      <c r="E2491"/>
    </row>
    <row r="2492" spans="1:5" x14ac:dyDescent="0.25">
      <c r="A2492"/>
      <c r="B2492"/>
      <c r="D2492"/>
      <c r="E2492"/>
    </row>
    <row r="2493" spans="1:5" x14ac:dyDescent="0.25">
      <c r="A2493"/>
      <c r="B2493"/>
      <c r="D2493"/>
      <c r="E2493"/>
    </row>
    <row r="2494" spans="1:5" x14ac:dyDescent="0.25">
      <c r="A2494"/>
      <c r="B2494"/>
      <c r="D2494"/>
      <c r="E2494"/>
    </row>
    <row r="2495" spans="1:5" x14ac:dyDescent="0.25">
      <c r="A2495"/>
      <c r="B2495"/>
      <c r="D2495"/>
      <c r="E2495"/>
    </row>
    <row r="2496" spans="1:5" x14ac:dyDescent="0.25">
      <c r="A2496"/>
      <c r="B2496"/>
      <c r="D2496"/>
      <c r="E2496"/>
    </row>
    <row r="2497" spans="1:5" x14ac:dyDescent="0.25">
      <c r="A2497"/>
      <c r="B2497"/>
      <c r="D2497"/>
      <c r="E2497"/>
    </row>
    <row r="2498" spans="1:5" x14ac:dyDescent="0.25">
      <c r="A2498"/>
      <c r="B2498"/>
      <c r="D2498"/>
      <c r="E2498"/>
    </row>
    <row r="2499" spans="1:5" x14ac:dyDescent="0.25">
      <c r="A2499"/>
      <c r="B2499"/>
      <c r="D2499"/>
      <c r="E2499"/>
    </row>
    <row r="2500" spans="1:5" x14ac:dyDescent="0.25">
      <c r="A2500"/>
      <c r="B2500"/>
      <c r="D2500"/>
      <c r="E2500"/>
    </row>
    <row r="2501" spans="1:5" x14ac:dyDescent="0.25">
      <c r="A2501"/>
      <c r="B2501"/>
      <c r="D2501"/>
      <c r="E2501"/>
    </row>
    <row r="2502" spans="1:5" x14ac:dyDescent="0.25">
      <c r="A2502"/>
      <c r="B2502"/>
      <c r="D2502"/>
      <c r="E2502"/>
    </row>
    <row r="2503" spans="1:5" x14ac:dyDescent="0.25">
      <c r="A2503"/>
      <c r="B2503"/>
      <c r="D2503"/>
      <c r="E2503"/>
    </row>
    <row r="2504" spans="1:5" x14ac:dyDescent="0.25">
      <c r="A2504"/>
      <c r="B2504"/>
      <c r="D2504"/>
      <c r="E2504"/>
    </row>
    <row r="2505" spans="1:5" x14ac:dyDescent="0.25">
      <c r="A2505"/>
      <c r="B2505"/>
      <c r="D2505"/>
      <c r="E2505"/>
    </row>
    <row r="2506" spans="1:5" x14ac:dyDescent="0.25">
      <c r="A2506"/>
      <c r="B2506"/>
      <c r="D2506"/>
      <c r="E2506"/>
    </row>
    <row r="2507" spans="1:5" x14ac:dyDescent="0.25">
      <c r="A2507"/>
      <c r="B2507"/>
      <c r="D2507"/>
      <c r="E2507"/>
    </row>
    <row r="2508" spans="1:5" x14ac:dyDescent="0.25">
      <c r="A2508"/>
      <c r="B2508"/>
      <c r="D2508"/>
      <c r="E2508"/>
    </row>
    <row r="2509" spans="1:5" x14ac:dyDescent="0.25">
      <c r="A2509"/>
      <c r="B2509"/>
      <c r="D2509"/>
      <c r="E2509"/>
    </row>
    <row r="2510" spans="1:5" x14ac:dyDescent="0.25">
      <c r="A2510"/>
      <c r="B2510"/>
      <c r="D2510"/>
      <c r="E2510"/>
    </row>
    <row r="2511" spans="1:5" x14ac:dyDescent="0.25">
      <c r="A2511"/>
      <c r="B2511"/>
      <c r="D2511"/>
      <c r="E2511"/>
    </row>
    <row r="2512" spans="1:5" x14ac:dyDescent="0.25">
      <c r="A2512"/>
      <c r="B2512"/>
      <c r="D2512"/>
      <c r="E2512"/>
    </row>
    <row r="2513" spans="1:5" x14ac:dyDescent="0.25">
      <c r="A2513"/>
      <c r="B2513"/>
      <c r="D2513"/>
      <c r="E2513"/>
    </row>
    <row r="2514" spans="1:5" x14ac:dyDescent="0.25">
      <c r="A2514"/>
      <c r="B2514"/>
      <c r="D2514"/>
      <c r="E2514"/>
    </row>
    <row r="2515" spans="1:5" x14ac:dyDescent="0.25">
      <c r="A2515"/>
      <c r="B2515"/>
      <c r="D2515"/>
      <c r="E2515"/>
    </row>
    <row r="2516" spans="1:5" x14ac:dyDescent="0.25">
      <c r="A2516"/>
      <c r="B2516"/>
      <c r="D2516"/>
      <c r="E2516"/>
    </row>
    <row r="2517" spans="1:5" x14ac:dyDescent="0.25">
      <c r="A2517"/>
      <c r="B2517"/>
      <c r="D2517"/>
      <c r="E2517"/>
    </row>
    <row r="2518" spans="1:5" x14ac:dyDescent="0.25">
      <c r="A2518"/>
      <c r="B2518"/>
      <c r="D2518"/>
      <c r="E2518"/>
    </row>
    <row r="2519" spans="1:5" x14ac:dyDescent="0.25">
      <c r="A2519"/>
      <c r="B2519"/>
      <c r="D2519"/>
      <c r="E2519"/>
    </row>
    <row r="2520" spans="1:5" x14ac:dyDescent="0.25">
      <c r="A2520"/>
      <c r="B2520"/>
      <c r="D2520"/>
      <c r="E2520"/>
    </row>
    <row r="2521" spans="1:5" x14ac:dyDescent="0.25">
      <c r="A2521"/>
      <c r="B2521"/>
      <c r="D2521"/>
      <c r="E2521"/>
    </row>
    <row r="2522" spans="1:5" x14ac:dyDescent="0.25">
      <c r="A2522"/>
      <c r="B2522"/>
      <c r="D2522"/>
      <c r="E2522"/>
    </row>
    <row r="2523" spans="1:5" x14ac:dyDescent="0.25">
      <c r="A2523"/>
      <c r="B2523"/>
      <c r="D2523"/>
      <c r="E2523"/>
    </row>
    <row r="2524" spans="1:5" x14ac:dyDescent="0.25">
      <c r="A2524"/>
      <c r="B2524"/>
      <c r="D2524"/>
      <c r="E2524"/>
    </row>
    <row r="2525" spans="1:5" x14ac:dyDescent="0.25">
      <c r="A2525"/>
      <c r="B2525"/>
      <c r="D2525"/>
      <c r="E2525"/>
    </row>
    <row r="2526" spans="1:5" x14ac:dyDescent="0.25">
      <c r="A2526"/>
      <c r="B2526"/>
      <c r="D2526"/>
      <c r="E2526"/>
    </row>
    <row r="2527" spans="1:5" x14ac:dyDescent="0.25">
      <c r="A2527"/>
      <c r="B2527"/>
      <c r="D2527"/>
      <c r="E2527"/>
    </row>
    <row r="2528" spans="1:5" x14ac:dyDescent="0.25">
      <c r="A2528"/>
      <c r="B2528"/>
      <c r="D2528"/>
      <c r="E2528"/>
    </row>
    <row r="2529" spans="1:5" x14ac:dyDescent="0.25">
      <c r="A2529"/>
      <c r="B2529"/>
      <c r="D2529"/>
      <c r="E2529"/>
    </row>
    <row r="2530" spans="1:5" x14ac:dyDescent="0.25">
      <c r="A2530"/>
      <c r="B2530"/>
      <c r="D2530"/>
      <c r="E2530"/>
    </row>
    <row r="2531" spans="1:5" x14ac:dyDescent="0.25">
      <c r="A2531"/>
      <c r="B2531"/>
      <c r="D2531"/>
      <c r="E2531"/>
    </row>
    <row r="2532" spans="1:5" x14ac:dyDescent="0.25">
      <c r="A2532"/>
      <c r="B2532"/>
      <c r="D2532"/>
      <c r="E2532"/>
    </row>
    <row r="2533" spans="1:5" x14ac:dyDescent="0.25">
      <c r="A2533"/>
      <c r="B2533"/>
      <c r="D2533"/>
      <c r="E2533"/>
    </row>
    <row r="2534" spans="1:5" x14ac:dyDescent="0.25">
      <c r="A2534"/>
      <c r="B2534"/>
      <c r="D2534"/>
      <c r="E2534"/>
    </row>
    <row r="2535" spans="1:5" x14ac:dyDescent="0.25">
      <c r="A2535"/>
      <c r="B2535"/>
      <c r="D2535"/>
      <c r="E2535"/>
    </row>
    <row r="2536" spans="1:5" x14ac:dyDescent="0.25">
      <c r="A2536"/>
      <c r="B2536"/>
      <c r="D2536"/>
      <c r="E2536"/>
    </row>
    <row r="2537" spans="1:5" x14ac:dyDescent="0.25">
      <c r="A2537"/>
      <c r="B2537"/>
      <c r="D2537"/>
      <c r="E2537"/>
    </row>
    <row r="2538" spans="1:5" x14ac:dyDescent="0.25">
      <c r="A2538"/>
      <c r="B2538"/>
      <c r="D2538"/>
      <c r="E2538"/>
    </row>
    <row r="2539" spans="1:5" x14ac:dyDescent="0.25">
      <c r="A2539"/>
      <c r="B2539"/>
      <c r="D2539"/>
      <c r="E2539"/>
    </row>
    <row r="2540" spans="1:5" x14ac:dyDescent="0.25">
      <c r="A2540"/>
      <c r="B2540"/>
      <c r="D2540"/>
      <c r="E2540"/>
    </row>
    <row r="2541" spans="1:5" x14ac:dyDescent="0.25">
      <c r="A2541"/>
      <c r="B2541"/>
      <c r="D2541"/>
      <c r="E2541"/>
    </row>
    <row r="2542" spans="1:5" x14ac:dyDescent="0.25">
      <c r="A2542"/>
      <c r="B2542"/>
      <c r="D2542"/>
      <c r="E2542"/>
    </row>
    <row r="2543" spans="1:5" x14ac:dyDescent="0.25">
      <c r="A2543"/>
      <c r="B2543"/>
      <c r="D2543"/>
      <c r="E2543"/>
    </row>
    <row r="2544" spans="1:5" x14ac:dyDescent="0.25">
      <c r="A2544"/>
      <c r="B2544"/>
      <c r="D2544"/>
      <c r="E2544"/>
    </row>
    <row r="2545" spans="1:5" x14ac:dyDescent="0.25">
      <c r="A2545"/>
      <c r="B2545"/>
      <c r="D2545"/>
      <c r="E2545"/>
    </row>
    <row r="2546" spans="1:5" x14ac:dyDescent="0.25">
      <c r="A2546"/>
      <c r="B2546"/>
      <c r="D2546"/>
      <c r="E2546"/>
    </row>
    <row r="2547" spans="1:5" x14ac:dyDescent="0.25">
      <c r="A2547"/>
      <c r="B2547"/>
      <c r="D2547"/>
      <c r="E2547"/>
    </row>
    <row r="2548" spans="1:5" x14ac:dyDescent="0.25">
      <c r="A2548"/>
      <c r="B2548"/>
      <c r="D2548"/>
      <c r="E2548"/>
    </row>
    <row r="2549" spans="1:5" x14ac:dyDescent="0.25">
      <c r="A2549"/>
      <c r="B2549"/>
      <c r="D2549"/>
      <c r="E2549"/>
    </row>
    <row r="2550" spans="1:5" x14ac:dyDescent="0.25">
      <c r="A2550"/>
      <c r="B2550"/>
      <c r="D2550"/>
      <c r="E2550"/>
    </row>
    <row r="2551" spans="1:5" x14ac:dyDescent="0.25">
      <c r="A2551"/>
      <c r="B2551"/>
      <c r="D2551"/>
      <c r="E2551"/>
    </row>
    <row r="2552" spans="1:5" x14ac:dyDescent="0.25">
      <c r="A2552"/>
      <c r="B2552"/>
      <c r="D2552"/>
      <c r="E2552"/>
    </row>
    <row r="2553" spans="1:5" x14ac:dyDescent="0.25">
      <c r="A2553"/>
      <c r="B2553"/>
      <c r="D2553"/>
      <c r="E2553"/>
    </row>
    <row r="2554" spans="1:5" x14ac:dyDescent="0.25">
      <c r="A2554"/>
      <c r="B2554"/>
      <c r="D2554"/>
      <c r="E2554"/>
    </row>
    <row r="2555" spans="1:5" x14ac:dyDescent="0.25">
      <c r="A2555"/>
      <c r="B2555"/>
      <c r="D2555"/>
      <c r="E2555"/>
    </row>
    <row r="2556" spans="1:5" x14ac:dyDescent="0.25">
      <c r="A2556"/>
      <c r="B2556"/>
      <c r="D2556"/>
      <c r="E2556"/>
    </row>
    <row r="2557" spans="1:5" x14ac:dyDescent="0.25">
      <c r="A2557"/>
      <c r="B2557"/>
      <c r="D2557"/>
      <c r="E2557"/>
    </row>
    <row r="2558" spans="1:5" x14ac:dyDescent="0.25">
      <c r="A2558"/>
      <c r="B2558"/>
      <c r="D2558"/>
      <c r="E2558"/>
    </row>
    <row r="2559" spans="1:5" x14ac:dyDescent="0.25">
      <c r="A2559"/>
      <c r="B2559"/>
      <c r="D2559"/>
      <c r="E2559"/>
    </row>
    <row r="2560" spans="1:5" x14ac:dyDescent="0.25">
      <c r="A2560"/>
      <c r="B2560"/>
      <c r="D2560"/>
      <c r="E2560"/>
    </row>
    <row r="2561" spans="1:5" x14ac:dyDescent="0.25">
      <c r="A2561"/>
      <c r="B2561"/>
      <c r="D2561"/>
      <c r="E2561"/>
    </row>
    <row r="2562" spans="1:5" x14ac:dyDescent="0.25">
      <c r="A2562"/>
      <c r="B2562"/>
      <c r="D2562"/>
      <c r="E2562"/>
    </row>
    <row r="2563" spans="1:5" x14ac:dyDescent="0.25">
      <c r="A2563"/>
      <c r="B2563"/>
      <c r="D2563"/>
      <c r="E2563"/>
    </row>
    <row r="2564" spans="1:5" x14ac:dyDescent="0.25">
      <c r="A2564"/>
      <c r="B2564"/>
      <c r="D2564"/>
      <c r="E2564"/>
    </row>
    <row r="2565" spans="1:5" x14ac:dyDescent="0.25">
      <c r="A2565"/>
      <c r="B2565"/>
      <c r="D2565"/>
      <c r="E2565"/>
    </row>
    <row r="2566" spans="1:5" x14ac:dyDescent="0.25">
      <c r="A2566"/>
      <c r="B2566"/>
      <c r="D2566"/>
      <c r="E2566"/>
    </row>
    <row r="2567" spans="1:5" x14ac:dyDescent="0.25">
      <c r="A2567"/>
      <c r="B2567"/>
      <c r="D2567"/>
      <c r="E2567"/>
    </row>
    <row r="2568" spans="1:5" x14ac:dyDescent="0.25">
      <c r="A2568"/>
      <c r="B2568"/>
      <c r="D2568"/>
      <c r="E2568"/>
    </row>
    <row r="2569" spans="1:5" x14ac:dyDescent="0.25">
      <c r="A2569"/>
      <c r="B2569"/>
      <c r="D2569"/>
      <c r="E2569"/>
    </row>
    <row r="2570" spans="1:5" x14ac:dyDescent="0.25">
      <c r="A2570"/>
      <c r="B2570"/>
      <c r="D2570"/>
      <c r="E2570"/>
    </row>
    <row r="2571" spans="1:5" x14ac:dyDescent="0.25">
      <c r="A2571"/>
      <c r="B2571"/>
      <c r="D2571"/>
      <c r="E2571"/>
    </row>
    <row r="2572" spans="1:5" x14ac:dyDescent="0.25">
      <c r="A2572"/>
      <c r="B2572"/>
      <c r="D2572"/>
      <c r="E2572"/>
    </row>
    <row r="2573" spans="1:5" x14ac:dyDescent="0.25">
      <c r="A2573"/>
      <c r="B2573"/>
      <c r="D2573"/>
      <c r="E2573"/>
    </row>
    <row r="2574" spans="1:5" x14ac:dyDescent="0.25">
      <c r="A2574"/>
      <c r="B2574"/>
      <c r="D2574"/>
      <c r="E2574"/>
    </row>
    <row r="2575" spans="1:5" x14ac:dyDescent="0.25">
      <c r="A2575"/>
      <c r="B2575"/>
      <c r="D2575"/>
      <c r="E2575"/>
    </row>
    <row r="2576" spans="1:5" x14ac:dyDescent="0.25">
      <c r="A2576"/>
      <c r="B2576"/>
      <c r="D2576"/>
      <c r="E2576"/>
    </row>
    <row r="2577" spans="1:5" x14ac:dyDescent="0.25">
      <c r="A2577"/>
      <c r="B2577"/>
      <c r="D2577"/>
      <c r="E2577"/>
    </row>
    <row r="2578" spans="1:5" x14ac:dyDescent="0.25">
      <c r="A2578"/>
      <c r="B2578"/>
      <c r="D2578"/>
      <c r="E2578"/>
    </row>
    <row r="2579" spans="1:5" x14ac:dyDescent="0.25">
      <c r="A2579"/>
      <c r="B2579"/>
      <c r="D2579"/>
      <c r="E2579"/>
    </row>
    <row r="2580" spans="1:5" x14ac:dyDescent="0.25">
      <c r="A2580"/>
      <c r="B2580"/>
      <c r="D2580"/>
      <c r="E2580"/>
    </row>
    <row r="2581" spans="1:5" x14ac:dyDescent="0.25">
      <c r="A2581"/>
      <c r="B2581"/>
      <c r="D2581"/>
      <c r="E2581"/>
    </row>
    <row r="2582" spans="1:5" x14ac:dyDescent="0.25">
      <c r="A2582"/>
      <c r="B2582"/>
      <c r="D2582"/>
      <c r="E2582"/>
    </row>
    <row r="2583" spans="1:5" x14ac:dyDescent="0.25">
      <c r="A2583"/>
      <c r="B2583"/>
      <c r="D2583"/>
      <c r="E2583"/>
    </row>
    <row r="2584" spans="1:5" x14ac:dyDescent="0.25">
      <c r="A2584"/>
      <c r="B2584"/>
      <c r="D2584"/>
      <c r="E2584"/>
    </row>
    <row r="2585" spans="1:5" x14ac:dyDescent="0.25">
      <c r="A2585"/>
      <c r="B2585"/>
      <c r="D2585"/>
      <c r="E2585"/>
    </row>
    <row r="2586" spans="1:5" x14ac:dyDescent="0.25">
      <c r="A2586"/>
      <c r="B2586"/>
      <c r="D2586"/>
      <c r="E2586"/>
    </row>
    <row r="2587" spans="1:5" x14ac:dyDescent="0.25">
      <c r="A2587"/>
      <c r="B2587"/>
      <c r="D2587"/>
      <c r="E2587"/>
    </row>
    <row r="2588" spans="1:5" x14ac:dyDescent="0.25">
      <c r="A2588"/>
      <c r="B2588"/>
      <c r="D2588"/>
      <c r="E2588"/>
    </row>
    <row r="2589" spans="1:5" x14ac:dyDescent="0.25">
      <c r="A2589"/>
      <c r="B2589"/>
      <c r="D2589"/>
      <c r="E2589"/>
    </row>
    <row r="2590" spans="1:5" x14ac:dyDescent="0.25">
      <c r="A2590"/>
      <c r="B2590"/>
      <c r="D2590"/>
      <c r="E2590"/>
    </row>
    <row r="2591" spans="1:5" x14ac:dyDescent="0.25">
      <c r="A2591"/>
      <c r="B2591"/>
      <c r="D2591"/>
      <c r="E2591"/>
    </row>
    <row r="2592" spans="1:5" x14ac:dyDescent="0.25">
      <c r="A2592"/>
      <c r="B2592"/>
      <c r="D2592"/>
      <c r="E2592"/>
    </row>
    <row r="2593" spans="1:5" x14ac:dyDescent="0.25">
      <c r="A2593"/>
      <c r="B2593"/>
      <c r="D2593"/>
      <c r="E2593"/>
    </row>
    <row r="2594" spans="1:5" x14ac:dyDescent="0.25">
      <c r="A2594"/>
      <c r="B2594"/>
      <c r="D2594"/>
      <c r="E2594"/>
    </row>
    <row r="2595" spans="1:5" x14ac:dyDescent="0.25">
      <c r="A2595"/>
      <c r="B2595"/>
      <c r="D2595"/>
      <c r="E2595"/>
    </row>
    <row r="2596" spans="1:5" x14ac:dyDescent="0.25">
      <c r="A2596"/>
      <c r="B2596"/>
      <c r="D2596"/>
      <c r="E2596"/>
    </row>
    <row r="2597" spans="1:5" x14ac:dyDescent="0.25">
      <c r="A2597"/>
      <c r="B2597"/>
      <c r="D2597"/>
      <c r="E2597"/>
    </row>
    <row r="2598" spans="1:5" x14ac:dyDescent="0.25">
      <c r="A2598"/>
      <c r="B2598"/>
      <c r="D2598"/>
      <c r="E2598"/>
    </row>
    <row r="2599" spans="1:5" x14ac:dyDescent="0.25">
      <c r="A2599"/>
      <c r="B2599"/>
      <c r="D2599"/>
      <c r="E2599"/>
    </row>
    <row r="2600" spans="1:5" x14ac:dyDescent="0.25">
      <c r="A2600"/>
      <c r="B2600"/>
      <c r="D2600"/>
      <c r="E2600"/>
    </row>
    <row r="2601" spans="1:5" x14ac:dyDescent="0.25">
      <c r="A2601"/>
      <c r="B2601"/>
      <c r="D2601"/>
      <c r="E2601"/>
    </row>
    <row r="2602" spans="1:5" x14ac:dyDescent="0.25">
      <c r="A2602"/>
      <c r="B2602"/>
      <c r="D2602"/>
      <c r="E2602"/>
    </row>
    <row r="2603" spans="1:5" x14ac:dyDescent="0.25">
      <c r="A2603"/>
      <c r="B2603"/>
      <c r="D2603"/>
      <c r="E2603"/>
    </row>
    <row r="2604" spans="1:5" x14ac:dyDescent="0.25">
      <c r="A2604"/>
      <c r="B2604"/>
      <c r="D2604"/>
      <c r="E2604"/>
    </row>
    <row r="2605" spans="1:5" x14ac:dyDescent="0.25">
      <c r="A2605"/>
      <c r="B2605"/>
      <c r="D2605"/>
      <c r="E2605"/>
    </row>
    <row r="2606" spans="1:5" x14ac:dyDescent="0.25">
      <c r="A2606"/>
      <c r="B2606"/>
      <c r="D2606"/>
      <c r="E2606"/>
    </row>
    <row r="2607" spans="1:5" x14ac:dyDescent="0.25">
      <c r="A2607"/>
      <c r="B2607"/>
      <c r="D2607"/>
      <c r="E2607"/>
    </row>
    <row r="2608" spans="1:5" x14ac:dyDescent="0.25">
      <c r="A2608"/>
      <c r="B2608"/>
      <c r="D2608"/>
      <c r="E2608"/>
    </row>
    <row r="2609" spans="1:5" x14ac:dyDescent="0.25">
      <c r="A2609"/>
      <c r="B2609"/>
      <c r="D2609"/>
      <c r="E2609"/>
    </row>
    <row r="2610" spans="1:5" x14ac:dyDescent="0.25">
      <c r="A2610"/>
      <c r="B2610"/>
      <c r="D2610"/>
      <c r="E2610"/>
    </row>
    <row r="2611" spans="1:5" x14ac:dyDescent="0.25">
      <c r="A2611"/>
      <c r="B2611"/>
      <c r="D2611"/>
      <c r="E2611"/>
    </row>
    <row r="2612" spans="1:5" x14ac:dyDescent="0.25">
      <c r="A2612"/>
      <c r="B2612"/>
      <c r="D2612"/>
      <c r="E2612"/>
    </row>
    <row r="2613" spans="1:5" x14ac:dyDescent="0.25">
      <c r="A2613"/>
      <c r="B2613"/>
      <c r="D2613"/>
      <c r="E2613"/>
    </row>
    <row r="2614" spans="1:5" x14ac:dyDescent="0.25">
      <c r="A2614"/>
      <c r="B2614"/>
      <c r="D2614"/>
      <c r="E2614"/>
    </row>
    <row r="2615" spans="1:5" x14ac:dyDescent="0.25">
      <c r="A2615"/>
      <c r="B2615"/>
      <c r="D2615"/>
      <c r="E2615"/>
    </row>
    <row r="2616" spans="1:5" x14ac:dyDescent="0.25">
      <c r="A2616"/>
      <c r="B2616"/>
      <c r="D2616"/>
      <c r="E2616"/>
    </row>
    <row r="2617" spans="1:5" x14ac:dyDescent="0.25">
      <c r="A2617"/>
      <c r="B2617"/>
      <c r="D2617"/>
      <c r="E2617"/>
    </row>
    <row r="2618" spans="1:5" x14ac:dyDescent="0.25">
      <c r="A2618"/>
      <c r="B2618"/>
      <c r="D2618"/>
      <c r="E2618"/>
    </row>
    <row r="2619" spans="1:5" x14ac:dyDescent="0.25">
      <c r="A2619"/>
      <c r="B2619"/>
      <c r="D2619"/>
      <c r="E2619"/>
    </row>
    <row r="2620" spans="1:5" x14ac:dyDescent="0.25">
      <c r="A2620"/>
      <c r="B2620"/>
      <c r="D2620"/>
      <c r="E2620"/>
    </row>
    <row r="2621" spans="1:5" x14ac:dyDescent="0.25">
      <c r="A2621"/>
      <c r="B2621"/>
      <c r="D2621"/>
      <c r="E2621"/>
    </row>
    <row r="2622" spans="1:5" x14ac:dyDescent="0.25">
      <c r="A2622"/>
      <c r="B2622"/>
      <c r="D2622"/>
      <c r="E2622"/>
    </row>
    <row r="2623" spans="1:5" x14ac:dyDescent="0.25">
      <c r="A2623"/>
      <c r="B2623"/>
      <c r="D2623"/>
      <c r="E2623"/>
    </row>
    <row r="2624" spans="1:5" x14ac:dyDescent="0.25">
      <c r="A2624"/>
      <c r="B2624"/>
      <c r="D2624"/>
      <c r="E2624"/>
    </row>
    <row r="2625" spans="1:5" x14ac:dyDescent="0.25">
      <c r="A2625"/>
      <c r="B2625"/>
      <c r="D2625"/>
      <c r="E2625"/>
    </row>
    <row r="2626" spans="1:5" x14ac:dyDescent="0.25">
      <c r="A2626"/>
      <c r="B2626"/>
      <c r="D2626"/>
      <c r="E2626"/>
    </row>
    <row r="2627" spans="1:5" x14ac:dyDescent="0.25">
      <c r="A2627"/>
      <c r="B2627"/>
      <c r="D2627"/>
      <c r="E2627"/>
    </row>
    <row r="2628" spans="1:5" x14ac:dyDescent="0.25">
      <c r="A2628"/>
      <c r="B2628"/>
      <c r="D2628"/>
      <c r="E2628"/>
    </row>
    <row r="2629" spans="1:5" x14ac:dyDescent="0.25">
      <c r="A2629"/>
      <c r="B2629"/>
      <c r="D2629"/>
      <c r="E2629"/>
    </row>
    <row r="2630" spans="1:5" x14ac:dyDescent="0.25">
      <c r="A2630"/>
      <c r="B2630"/>
      <c r="D2630"/>
      <c r="E2630"/>
    </row>
    <row r="2631" spans="1:5" x14ac:dyDescent="0.25">
      <c r="A2631"/>
      <c r="B2631"/>
      <c r="D2631"/>
      <c r="E2631"/>
    </row>
    <row r="2632" spans="1:5" x14ac:dyDescent="0.25">
      <c r="A2632"/>
      <c r="B2632"/>
      <c r="D2632"/>
      <c r="E2632"/>
    </row>
    <row r="2633" spans="1:5" x14ac:dyDescent="0.25">
      <c r="A2633"/>
      <c r="B2633"/>
      <c r="D2633"/>
      <c r="E2633"/>
    </row>
    <row r="2634" spans="1:5" x14ac:dyDescent="0.25">
      <c r="A2634"/>
      <c r="B2634"/>
      <c r="D2634"/>
      <c r="E2634"/>
    </row>
    <row r="2635" spans="1:5" x14ac:dyDescent="0.25">
      <c r="A2635"/>
      <c r="B2635"/>
      <c r="D2635"/>
      <c r="E2635"/>
    </row>
    <row r="2636" spans="1:5" x14ac:dyDescent="0.25">
      <c r="A2636"/>
      <c r="B2636"/>
      <c r="D2636"/>
      <c r="E2636"/>
    </row>
    <row r="2637" spans="1:5" x14ac:dyDescent="0.25">
      <c r="A2637"/>
      <c r="B2637"/>
      <c r="D2637"/>
      <c r="E2637"/>
    </row>
    <row r="2638" spans="1:5" x14ac:dyDescent="0.25">
      <c r="A2638"/>
      <c r="B2638"/>
      <c r="D2638"/>
      <c r="E2638"/>
    </row>
    <row r="2639" spans="1:5" x14ac:dyDescent="0.25">
      <c r="A2639"/>
      <c r="B2639"/>
      <c r="D2639"/>
      <c r="E2639"/>
    </row>
    <row r="2640" spans="1:5" x14ac:dyDescent="0.25">
      <c r="A2640"/>
      <c r="B2640"/>
      <c r="D2640"/>
      <c r="E2640"/>
    </row>
    <row r="2641" spans="1:5" x14ac:dyDescent="0.25">
      <c r="A2641"/>
      <c r="B2641"/>
      <c r="D2641"/>
      <c r="E2641"/>
    </row>
    <row r="2642" spans="1:5" x14ac:dyDescent="0.25">
      <c r="A2642"/>
      <c r="B2642"/>
      <c r="D2642"/>
      <c r="E2642"/>
    </row>
    <row r="2643" spans="1:5" x14ac:dyDescent="0.25">
      <c r="A2643"/>
      <c r="B2643"/>
      <c r="D2643"/>
      <c r="E2643"/>
    </row>
    <row r="2644" spans="1:5" x14ac:dyDescent="0.25">
      <c r="A2644"/>
      <c r="B2644"/>
      <c r="D2644"/>
      <c r="E2644"/>
    </row>
    <row r="2645" spans="1:5" x14ac:dyDescent="0.25">
      <c r="A2645"/>
      <c r="B2645"/>
      <c r="D2645"/>
      <c r="E2645"/>
    </row>
    <row r="2646" spans="1:5" x14ac:dyDescent="0.25">
      <c r="A2646"/>
      <c r="B2646"/>
      <c r="D2646"/>
      <c r="E2646"/>
    </row>
    <row r="2647" spans="1:5" x14ac:dyDescent="0.25">
      <c r="A2647"/>
      <c r="B2647"/>
      <c r="D2647"/>
      <c r="E2647"/>
    </row>
    <row r="2648" spans="1:5" x14ac:dyDescent="0.25">
      <c r="A2648"/>
      <c r="B2648"/>
      <c r="D2648"/>
      <c r="E2648"/>
    </row>
    <row r="2649" spans="1:5" x14ac:dyDescent="0.25">
      <c r="A2649"/>
      <c r="B2649"/>
      <c r="D2649"/>
      <c r="E2649"/>
    </row>
    <row r="2650" spans="1:5" x14ac:dyDescent="0.25">
      <c r="A2650"/>
      <c r="B2650"/>
      <c r="D2650"/>
      <c r="E2650"/>
    </row>
    <row r="2651" spans="1:5" x14ac:dyDescent="0.25">
      <c r="A2651"/>
      <c r="B2651"/>
      <c r="D2651"/>
      <c r="E2651"/>
    </row>
    <row r="2652" spans="1:5" x14ac:dyDescent="0.25">
      <c r="A2652"/>
      <c r="B2652"/>
      <c r="D2652"/>
      <c r="E2652"/>
    </row>
    <row r="2653" spans="1:5" x14ac:dyDescent="0.25">
      <c r="A2653"/>
      <c r="B2653"/>
      <c r="D2653"/>
      <c r="E2653"/>
    </row>
    <row r="2654" spans="1:5" x14ac:dyDescent="0.25">
      <c r="A2654"/>
      <c r="B2654"/>
      <c r="D2654"/>
      <c r="E2654"/>
    </row>
    <row r="2655" spans="1:5" x14ac:dyDescent="0.25">
      <c r="A2655"/>
      <c r="B2655"/>
      <c r="D2655"/>
      <c r="E2655"/>
    </row>
    <row r="2656" spans="1:5" x14ac:dyDescent="0.25">
      <c r="A2656"/>
      <c r="B2656"/>
      <c r="D2656"/>
      <c r="E2656"/>
    </row>
    <row r="2657" spans="1:5" x14ac:dyDescent="0.25">
      <c r="A2657"/>
      <c r="B2657"/>
      <c r="D2657"/>
      <c r="E2657"/>
    </row>
    <row r="2658" spans="1:5" x14ac:dyDescent="0.25">
      <c r="A2658"/>
      <c r="B2658"/>
      <c r="D2658"/>
      <c r="E2658"/>
    </row>
    <row r="2659" spans="1:5" x14ac:dyDescent="0.25">
      <c r="A2659"/>
      <c r="B2659"/>
      <c r="D2659"/>
      <c r="E2659"/>
    </row>
    <row r="2660" spans="1:5" x14ac:dyDescent="0.25">
      <c r="A2660"/>
      <c r="B2660"/>
      <c r="D2660"/>
      <c r="E2660"/>
    </row>
    <row r="2661" spans="1:5" x14ac:dyDescent="0.25">
      <c r="A2661"/>
      <c r="B2661"/>
      <c r="D2661"/>
      <c r="E2661"/>
    </row>
    <row r="2662" spans="1:5" x14ac:dyDescent="0.25">
      <c r="A2662"/>
      <c r="B2662"/>
      <c r="D2662"/>
      <c r="E2662"/>
    </row>
    <row r="2663" spans="1:5" x14ac:dyDescent="0.25">
      <c r="A2663"/>
      <c r="B2663"/>
      <c r="D2663"/>
      <c r="E2663"/>
    </row>
    <row r="2664" spans="1:5" x14ac:dyDescent="0.25">
      <c r="A2664"/>
      <c r="B2664"/>
      <c r="D2664"/>
      <c r="E2664"/>
    </row>
    <row r="2665" spans="1:5" x14ac:dyDescent="0.25">
      <c r="A2665"/>
      <c r="B2665"/>
      <c r="D2665"/>
      <c r="E2665"/>
    </row>
    <row r="2666" spans="1:5" x14ac:dyDescent="0.25">
      <c r="A2666"/>
      <c r="B2666"/>
      <c r="D2666"/>
      <c r="E2666"/>
    </row>
    <row r="2667" spans="1:5" x14ac:dyDescent="0.25">
      <c r="A2667"/>
      <c r="B2667"/>
      <c r="D2667"/>
      <c r="E2667"/>
    </row>
    <row r="2668" spans="1:5" x14ac:dyDescent="0.25">
      <c r="A2668"/>
      <c r="B2668"/>
      <c r="D2668"/>
      <c r="E2668"/>
    </row>
    <row r="2669" spans="1:5" x14ac:dyDescent="0.25">
      <c r="A2669"/>
      <c r="B2669"/>
      <c r="D2669"/>
      <c r="E2669"/>
    </row>
    <row r="2670" spans="1:5" x14ac:dyDescent="0.25">
      <c r="A2670"/>
      <c r="B2670"/>
      <c r="D2670"/>
      <c r="E2670"/>
    </row>
    <row r="2671" spans="1:5" x14ac:dyDescent="0.25">
      <c r="A2671"/>
      <c r="B2671"/>
      <c r="D2671"/>
      <c r="E2671"/>
    </row>
    <row r="2672" spans="1:5" x14ac:dyDescent="0.25">
      <c r="A2672"/>
      <c r="B2672"/>
      <c r="D2672"/>
      <c r="E2672"/>
    </row>
    <row r="2673" spans="1:5" x14ac:dyDescent="0.25">
      <c r="A2673"/>
      <c r="B2673"/>
      <c r="D2673"/>
      <c r="E2673"/>
    </row>
    <row r="2674" spans="1:5" x14ac:dyDescent="0.25">
      <c r="A2674"/>
      <c r="B2674"/>
      <c r="D2674"/>
      <c r="E2674"/>
    </row>
    <row r="2675" spans="1:5" x14ac:dyDescent="0.25">
      <c r="A2675"/>
      <c r="B2675"/>
      <c r="D2675"/>
      <c r="E2675"/>
    </row>
    <row r="2676" spans="1:5" x14ac:dyDescent="0.25">
      <c r="A2676"/>
      <c r="B2676"/>
      <c r="D2676"/>
      <c r="E2676"/>
    </row>
    <row r="2677" spans="1:5" x14ac:dyDescent="0.25">
      <c r="A2677"/>
      <c r="B2677"/>
      <c r="D2677"/>
      <c r="E2677"/>
    </row>
    <row r="2678" spans="1:5" x14ac:dyDescent="0.25">
      <c r="A2678"/>
      <c r="B2678"/>
      <c r="D2678"/>
      <c r="E2678"/>
    </row>
    <row r="2679" spans="1:5" x14ac:dyDescent="0.25">
      <c r="A2679"/>
      <c r="B2679"/>
      <c r="D2679"/>
      <c r="E2679"/>
    </row>
    <row r="2680" spans="1:5" x14ac:dyDescent="0.25">
      <c r="A2680"/>
      <c r="B2680"/>
      <c r="D2680"/>
      <c r="E2680"/>
    </row>
    <row r="2681" spans="1:5" x14ac:dyDescent="0.25">
      <c r="A2681"/>
      <c r="B2681"/>
      <c r="D2681"/>
      <c r="E2681"/>
    </row>
    <row r="2682" spans="1:5" x14ac:dyDescent="0.25">
      <c r="A2682"/>
      <c r="B2682"/>
      <c r="D2682"/>
      <c r="E2682"/>
    </row>
    <row r="2683" spans="1:5" x14ac:dyDescent="0.25">
      <c r="A2683"/>
      <c r="B2683"/>
      <c r="D2683"/>
      <c r="E2683"/>
    </row>
    <row r="2684" spans="1:5" x14ac:dyDescent="0.25">
      <c r="A2684"/>
      <c r="B2684"/>
      <c r="D2684"/>
      <c r="E2684"/>
    </row>
    <row r="2685" spans="1:5" x14ac:dyDescent="0.25">
      <c r="A2685"/>
      <c r="B2685"/>
      <c r="D2685"/>
      <c r="E2685"/>
    </row>
    <row r="2686" spans="1:5" x14ac:dyDescent="0.25">
      <c r="A2686"/>
      <c r="B2686"/>
      <c r="D2686"/>
      <c r="E2686"/>
    </row>
    <row r="2687" spans="1:5" x14ac:dyDescent="0.25">
      <c r="A2687"/>
      <c r="B2687"/>
      <c r="D2687"/>
      <c r="E2687"/>
    </row>
    <row r="2688" spans="1:5" x14ac:dyDescent="0.25">
      <c r="A2688"/>
      <c r="B2688"/>
      <c r="D2688"/>
      <c r="E2688"/>
    </row>
    <row r="2689" spans="1:5" x14ac:dyDescent="0.25">
      <c r="A2689"/>
      <c r="B2689"/>
      <c r="D2689"/>
      <c r="E2689"/>
    </row>
    <row r="2690" spans="1:5" x14ac:dyDescent="0.25">
      <c r="A2690"/>
      <c r="B2690"/>
      <c r="D2690"/>
      <c r="E2690"/>
    </row>
    <row r="2691" spans="1:5" x14ac:dyDescent="0.25">
      <c r="A2691"/>
      <c r="B2691"/>
      <c r="D2691"/>
      <c r="E2691"/>
    </row>
    <row r="2692" spans="1:5" x14ac:dyDescent="0.25">
      <c r="A2692"/>
      <c r="B2692"/>
      <c r="D2692"/>
      <c r="E2692"/>
    </row>
    <row r="2693" spans="1:5" x14ac:dyDescent="0.25">
      <c r="A2693"/>
      <c r="B2693"/>
      <c r="D2693"/>
      <c r="E2693"/>
    </row>
    <row r="2694" spans="1:5" x14ac:dyDescent="0.25">
      <c r="A2694"/>
      <c r="B2694"/>
      <c r="D2694"/>
      <c r="E2694"/>
    </row>
    <row r="2695" spans="1:5" x14ac:dyDescent="0.25">
      <c r="A2695"/>
      <c r="B2695"/>
      <c r="D2695"/>
      <c r="E2695"/>
    </row>
    <row r="2696" spans="1:5" x14ac:dyDescent="0.25">
      <c r="A2696"/>
      <c r="B2696"/>
      <c r="D2696"/>
      <c r="E2696"/>
    </row>
    <row r="2697" spans="1:5" x14ac:dyDescent="0.25">
      <c r="A2697"/>
      <c r="B2697"/>
      <c r="D2697"/>
      <c r="E2697"/>
    </row>
    <row r="2698" spans="1:5" x14ac:dyDescent="0.25">
      <c r="A2698"/>
      <c r="B2698"/>
      <c r="D2698"/>
      <c r="E2698"/>
    </row>
    <row r="2699" spans="1:5" x14ac:dyDescent="0.25">
      <c r="A2699"/>
      <c r="B2699"/>
      <c r="D2699"/>
      <c r="E2699"/>
    </row>
    <row r="2700" spans="1:5" x14ac:dyDescent="0.25">
      <c r="A2700"/>
      <c r="B2700"/>
      <c r="D2700"/>
      <c r="E2700"/>
    </row>
    <row r="2701" spans="1:5" x14ac:dyDescent="0.25">
      <c r="A2701"/>
      <c r="B2701"/>
      <c r="D2701"/>
      <c r="E2701"/>
    </row>
    <row r="2702" spans="1:5" x14ac:dyDescent="0.25">
      <c r="A2702"/>
      <c r="B2702"/>
      <c r="D2702"/>
      <c r="E2702"/>
    </row>
    <row r="2703" spans="1:5" x14ac:dyDescent="0.25">
      <c r="A2703"/>
      <c r="B2703"/>
      <c r="D2703"/>
      <c r="E2703"/>
    </row>
    <row r="2704" spans="1:5" x14ac:dyDescent="0.25">
      <c r="A2704"/>
      <c r="B2704"/>
      <c r="D2704"/>
      <c r="E2704"/>
    </row>
    <row r="2705" spans="1:5" x14ac:dyDescent="0.25">
      <c r="A2705"/>
      <c r="B2705"/>
      <c r="D2705"/>
      <c r="E2705"/>
    </row>
    <row r="2706" spans="1:5" x14ac:dyDescent="0.25">
      <c r="A2706"/>
      <c r="B2706"/>
      <c r="D2706"/>
      <c r="E2706"/>
    </row>
    <row r="2707" spans="1:5" x14ac:dyDescent="0.25">
      <c r="A2707"/>
      <c r="B2707"/>
      <c r="D2707"/>
      <c r="E2707"/>
    </row>
    <row r="2708" spans="1:5" x14ac:dyDescent="0.25">
      <c r="A2708"/>
      <c r="B2708"/>
      <c r="D2708"/>
      <c r="E2708"/>
    </row>
    <row r="2709" spans="1:5" x14ac:dyDescent="0.25">
      <c r="A2709"/>
      <c r="B2709"/>
      <c r="D2709"/>
      <c r="E2709"/>
    </row>
    <row r="2710" spans="1:5" x14ac:dyDescent="0.25">
      <c r="A2710"/>
      <c r="B2710"/>
      <c r="D2710"/>
      <c r="E2710"/>
    </row>
    <row r="2711" spans="1:5" x14ac:dyDescent="0.25">
      <c r="A2711"/>
      <c r="B2711"/>
      <c r="D2711"/>
      <c r="E2711"/>
    </row>
    <row r="2712" spans="1:5" x14ac:dyDescent="0.25">
      <c r="A2712"/>
      <c r="B2712"/>
      <c r="D2712"/>
      <c r="E2712"/>
    </row>
    <row r="2713" spans="1:5" x14ac:dyDescent="0.25">
      <c r="A2713"/>
      <c r="B2713"/>
      <c r="D2713"/>
      <c r="E2713"/>
    </row>
    <row r="2714" spans="1:5" x14ac:dyDescent="0.25">
      <c r="A2714"/>
      <c r="B2714"/>
      <c r="D2714"/>
      <c r="E2714"/>
    </row>
    <row r="2715" spans="1:5" x14ac:dyDescent="0.25">
      <c r="A2715"/>
      <c r="B2715"/>
      <c r="D2715"/>
      <c r="E2715"/>
    </row>
    <row r="2716" spans="1:5" x14ac:dyDescent="0.25">
      <c r="A2716"/>
      <c r="B2716"/>
      <c r="D2716"/>
      <c r="E2716"/>
    </row>
    <row r="2717" spans="1:5" x14ac:dyDescent="0.25">
      <c r="A2717"/>
      <c r="B2717"/>
      <c r="D2717"/>
      <c r="E2717"/>
    </row>
    <row r="2718" spans="1:5" x14ac:dyDescent="0.25">
      <c r="A2718"/>
      <c r="B2718"/>
      <c r="D2718"/>
      <c r="E2718"/>
    </row>
    <row r="2719" spans="1:5" x14ac:dyDescent="0.25">
      <c r="A2719"/>
      <c r="B2719"/>
      <c r="D2719"/>
      <c r="E2719"/>
    </row>
    <row r="2720" spans="1:5" x14ac:dyDescent="0.25">
      <c r="A2720"/>
      <c r="B2720"/>
      <c r="D2720"/>
      <c r="E2720"/>
    </row>
    <row r="2721" spans="1:5" x14ac:dyDescent="0.25">
      <c r="A2721"/>
      <c r="B2721"/>
      <c r="D2721"/>
      <c r="E2721"/>
    </row>
    <row r="2722" spans="1:5" x14ac:dyDescent="0.25">
      <c r="A2722"/>
      <c r="B2722"/>
      <c r="D2722"/>
      <c r="E2722"/>
    </row>
    <row r="2723" spans="1:5" x14ac:dyDescent="0.25">
      <c r="A2723"/>
      <c r="B2723"/>
      <c r="D2723"/>
      <c r="E2723"/>
    </row>
    <row r="2724" spans="1:5" x14ac:dyDescent="0.25">
      <c r="A2724"/>
      <c r="B2724"/>
      <c r="D2724"/>
      <c r="E2724"/>
    </row>
    <row r="2725" spans="1:5" x14ac:dyDescent="0.25">
      <c r="A2725"/>
      <c r="B2725"/>
      <c r="D2725"/>
      <c r="E2725"/>
    </row>
    <row r="2726" spans="1:5" x14ac:dyDescent="0.25">
      <c r="A2726"/>
      <c r="B2726"/>
      <c r="D2726"/>
      <c r="E2726"/>
    </row>
    <row r="2727" spans="1:5" x14ac:dyDescent="0.25">
      <c r="A2727"/>
      <c r="B2727"/>
      <c r="D2727"/>
      <c r="E2727"/>
    </row>
    <row r="2728" spans="1:5" x14ac:dyDescent="0.25">
      <c r="A2728"/>
      <c r="B2728"/>
      <c r="D2728"/>
      <c r="E2728"/>
    </row>
    <row r="2729" spans="1:5" x14ac:dyDescent="0.25">
      <c r="A2729"/>
      <c r="B2729"/>
      <c r="D2729"/>
      <c r="E2729"/>
    </row>
    <row r="2730" spans="1:5" x14ac:dyDescent="0.25">
      <c r="A2730"/>
      <c r="B2730"/>
      <c r="D2730"/>
      <c r="E2730"/>
    </row>
    <row r="2731" spans="1:5" x14ac:dyDescent="0.25">
      <c r="A2731"/>
      <c r="B2731"/>
      <c r="D2731"/>
      <c r="E2731"/>
    </row>
    <row r="2732" spans="1:5" x14ac:dyDescent="0.25">
      <c r="A2732"/>
      <c r="B2732"/>
      <c r="D2732"/>
      <c r="E2732"/>
    </row>
    <row r="2733" spans="1:5" x14ac:dyDescent="0.25">
      <c r="A2733"/>
      <c r="B2733"/>
      <c r="D2733"/>
      <c r="E2733"/>
    </row>
    <row r="2734" spans="1:5" x14ac:dyDescent="0.25">
      <c r="A2734"/>
      <c r="B2734"/>
      <c r="D2734"/>
      <c r="E2734"/>
    </row>
    <row r="2735" spans="1:5" x14ac:dyDescent="0.25">
      <c r="A2735"/>
      <c r="B2735"/>
      <c r="D2735"/>
      <c r="E2735"/>
    </row>
    <row r="2736" spans="1:5" x14ac:dyDescent="0.25">
      <c r="A2736"/>
      <c r="B2736"/>
      <c r="D2736"/>
      <c r="E2736"/>
    </row>
    <row r="2737" spans="1:5" x14ac:dyDescent="0.25">
      <c r="A2737"/>
      <c r="B2737"/>
      <c r="D2737"/>
      <c r="E2737"/>
    </row>
    <row r="2738" spans="1:5" x14ac:dyDescent="0.25">
      <c r="A2738"/>
      <c r="B2738"/>
      <c r="D2738"/>
      <c r="E2738"/>
    </row>
    <row r="2739" spans="1:5" x14ac:dyDescent="0.25">
      <c r="A2739"/>
      <c r="B2739"/>
      <c r="D2739"/>
      <c r="E2739"/>
    </row>
    <row r="2740" spans="1:5" x14ac:dyDescent="0.25">
      <c r="A2740"/>
      <c r="B2740"/>
      <c r="D2740"/>
      <c r="E2740"/>
    </row>
    <row r="2741" spans="1:5" x14ac:dyDescent="0.25">
      <c r="A2741"/>
      <c r="B2741"/>
      <c r="D2741"/>
      <c r="E2741"/>
    </row>
    <row r="2742" spans="1:5" x14ac:dyDescent="0.25">
      <c r="A2742"/>
      <c r="B2742"/>
      <c r="D2742"/>
      <c r="E2742"/>
    </row>
    <row r="2743" spans="1:5" x14ac:dyDescent="0.25">
      <c r="A2743"/>
      <c r="B2743"/>
      <c r="D2743"/>
      <c r="E2743"/>
    </row>
    <row r="2744" spans="1:5" x14ac:dyDescent="0.25">
      <c r="A2744"/>
      <c r="B2744"/>
      <c r="D2744"/>
      <c r="E2744"/>
    </row>
    <row r="2745" spans="1:5" x14ac:dyDescent="0.25">
      <c r="A2745"/>
      <c r="B2745"/>
      <c r="D2745"/>
      <c r="E2745"/>
    </row>
    <row r="2746" spans="1:5" x14ac:dyDescent="0.25">
      <c r="A2746"/>
      <c r="B2746"/>
      <c r="D2746"/>
      <c r="E2746"/>
    </row>
    <row r="2747" spans="1:5" x14ac:dyDescent="0.25">
      <c r="A2747"/>
      <c r="B2747"/>
      <c r="D2747"/>
      <c r="E2747"/>
    </row>
    <row r="2748" spans="1:5" x14ac:dyDescent="0.25">
      <c r="A2748"/>
      <c r="B2748"/>
      <c r="D2748"/>
      <c r="E2748"/>
    </row>
    <row r="2749" spans="1:5" x14ac:dyDescent="0.25">
      <c r="A2749"/>
      <c r="B2749"/>
      <c r="D2749"/>
      <c r="E2749"/>
    </row>
    <row r="2750" spans="1:5" x14ac:dyDescent="0.25">
      <c r="A2750"/>
      <c r="B2750"/>
      <c r="D2750"/>
      <c r="E2750"/>
    </row>
    <row r="2751" spans="1:5" x14ac:dyDescent="0.25">
      <c r="A2751"/>
      <c r="B2751"/>
      <c r="D2751"/>
      <c r="E2751"/>
    </row>
    <row r="2752" spans="1:5" x14ac:dyDescent="0.25">
      <c r="A2752"/>
      <c r="B2752"/>
      <c r="D2752"/>
      <c r="E2752"/>
    </row>
    <row r="2753" spans="1:5" x14ac:dyDescent="0.25">
      <c r="A2753"/>
      <c r="B2753"/>
      <c r="D2753"/>
      <c r="E2753"/>
    </row>
    <row r="2754" spans="1:5" x14ac:dyDescent="0.25">
      <c r="A2754"/>
      <c r="B2754"/>
      <c r="D2754"/>
      <c r="E2754"/>
    </row>
    <row r="2755" spans="1:5" x14ac:dyDescent="0.25">
      <c r="A2755"/>
      <c r="B2755"/>
      <c r="D2755"/>
      <c r="E2755"/>
    </row>
    <row r="2756" spans="1:5" x14ac:dyDescent="0.25">
      <c r="A2756"/>
      <c r="B2756"/>
      <c r="D2756"/>
      <c r="E2756"/>
    </row>
    <row r="2757" spans="1:5" x14ac:dyDescent="0.25">
      <c r="A2757"/>
      <c r="B2757"/>
      <c r="D2757"/>
      <c r="E2757"/>
    </row>
    <row r="2758" spans="1:5" x14ac:dyDescent="0.25">
      <c r="A2758"/>
      <c r="B2758"/>
      <c r="D2758"/>
      <c r="E2758"/>
    </row>
    <row r="2759" spans="1:5" x14ac:dyDescent="0.25">
      <c r="A2759"/>
      <c r="B2759"/>
      <c r="D2759"/>
      <c r="E2759"/>
    </row>
    <row r="2760" spans="1:5" x14ac:dyDescent="0.25">
      <c r="A2760"/>
      <c r="B2760"/>
      <c r="D2760"/>
      <c r="E2760"/>
    </row>
    <row r="2761" spans="1:5" x14ac:dyDescent="0.25">
      <c r="A2761"/>
      <c r="B2761"/>
      <c r="D2761"/>
      <c r="E2761"/>
    </row>
    <row r="2762" spans="1:5" x14ac:dyDescent="0.25">
      <c r="A2762"/>
      <c r="B2762"/>
      <c r="D2762"/>
      <c r="E2762"/>
    </row>
    <row r="2763" spans="1:5" x14ac:dyDescent="0.25">
      <c r="A2763"/>
      <c r="B2763"/>
      <c r="D2763"/>
      <c r="E2763"/>
    </row>
    <row r="2764" spans="1:5" x14ac:dyDescent="0.25">
      <c r="A2764"/>
      <c r="B2764"/>
      <c r="D2764"/>
      <c r="E2764"/>
    </row>
    <row r="2765" spans="1:5" x14ac:dyDescent="0.25">
      <c r="A2765"/>
      <c r="B2765"/>
      <c r="D2765"/>
      <c r="E2765"/>
    </row>
    <row r="2766" spans="1:5" x14ac:dyDescent="0.25">
      <c r="A2766"/>
      <c r="B2766"/>
      <c r="D2766"/>
      <c r="E2766"/>
    </row>
    <row r="2767" spans="1:5" x14ac:dyDescent="0.25">
      <c r="A2767"/>
      <c r="B2767"/>
      <c r="D2767"/>
      <c r="E2767"/>
    </row>
    <row r="2768" spans="1:5" x14ac:dyDescent="0.25">
      <c r="A2768"/>
      <c r="B2768"/>
      <c r="D2768"/>
      <c r="E2768"/>
    </row>
    <row r="2769" spans="1:5" x14ac:dyDescent="0.25">
      <c r="A2769"/>
      <c r="B2769"/>
      <c r="D2769"/>
      <c r="E2769"/>
    </row>
    <row r="2770" spans="1:5" x14ac:dyDescent="0.25">
      <c r="A2770"/>
      <c r="B2770"/>
      <c r="D2770"/>
      <c r="E2770"/>
    </row>
    <row r="2771" spans="1:5" x14ac:dyDescent="0.25">
      <c r="A2771"/>
      <c r="B2771"/>
      <c r="D2771"/>
      <c r="E2771"/>
    </row>
    <row r="2772" spans="1:5" x14ac:dyDescent="0.25">
      <c r="A2772"/>
      <c r="B2772"/>
      <c r="D2772"/>
      <c r="E2772"/>
    </row>
    <row r="2773" spans="1:5" x14ac:dyDescent="0.25">
      <c r="A2773"/>
      <c r="B2773"/>
      <c r="D2773"/>
      <c r="E2773"/>
    </row>
    <row r="2774" spans="1:5" x14ac:dyDescent="0.25">
      <c r="A2774"/>
      <c r="B2774"/>
      <c r="D2774"/>
      <c r="E2774"/>
    </row>
    <row r="2775" spans="1:5" x14ac:dyDescent="0.25">
      <c r="A2775"/>
      <c r="B2775"/>
      <c r="D2775"/>
      <c r="E2775"/>
    </row>
    <row r="2776" spans="1:5" x14ac:dyDescent="0.25">
      <c r="A2776"/>
      <c r="B2776"/>
      <c r="D2776"/>
      <c r="E2776"/>
    </row>
    <row r="2777" spans="1:5" x14ac:dyDescent="0.25">
      <c r="A2777"/>
      <c r="B2777"/>
      <c r="D2777"/>
      <c r="E2777"/>
    </row>
    <row r="2778" spans="1:5" x14ac:dyDescent="0.25">
      <c r="A2778"/>
      <c r="B2778"/>
      <c r="D2778"/>
      <c r="E2778"/>
    </row>
    <row r="2779" spans="1:5" x14ac:dyDescent="0.25">
      <c r="A2779"/>
      <c r="B2779"/>
      <c r="D2779"/>
      <c r="E2779"/>
    </row>
    <row r="2780" spans="1:5" x14ac:dyDescent="0.25">
      <c r="A2780"/>
      <c r="B2780"/>
      <c r="D2780"/>
      <c r="E2780"/>
    </row>
    <row r="2781" spans="1:5" x14ac:dyDescent="0.25">
      <c r="A2781"/>
      <c r="B2781"/>
      <c r="D2781"/>
      <c r="E2781"/>
    </row>
    <row r="2782" spans="1:5" x14ac:dyDescent="0.25">
      <c r="A2782"/>
      <c r="B2782"/>
      <c r="D2782"/>
      <c r="E2782"/>
    </row>
    <row r="2783" spans="1:5" x14ac:dyDescent="0.25">
      <c r="A2783"/>
      <c r="B2783"/>
      <c r="D2783"/>
      <c r="E2783"/>
    </row>
    <row r="2784" spans="1:5" x14ac:dyDescent="0.25">
      <c r="A2784"/>
      <c r="B2784"/>
      <c r="D2784"/>
      <c r="E2784"/>
    </row>
    <row r="2785" spans="1:5" x14ac:dyDescent="0.25">
      <c r="A2785"/>
      <c r="B2785"/>
      <c r="D2785"/>
      <c r="E2785"/>
    </row>
    <row r="2786" spans="1:5" x14ac:dyDescent="0.25">
      <c r="A2786"/>
      <c r="B2786"/>
      <c r="D2786"/>
      <c r="E2786"/>
    </row>
    <row r="2787" spans="1:5" x14ac:dyDescent="0.25">
      <c r="A2787"/>
      <c r="B2787"/>
      <c r="D2787"/>
      <c r="E2787"/>
    </row>
    <row r="2788" spans="1:5" x14ac:dyDescent="0.25">
      <c r="A2788"/>
      <c r="B2788"/>
      <c r="D2788"/>
      <c r="E2788"/>
    </row>
    <row r="2789" spans="1:5" x14ac:dyDescent="0.25">
      <c r="A2789"/>
      <c r="B2789"/>
      <c r="D2789"/>
      <c r="E2789"/>
    </row>
    <row r="2790" spans="1:5" x14ac:dyDescent="0.25">
      <c r="A2790"/>
      <c r="B2790"/>
      <c r="D2790"/>
      <c r="E2790"/>
    </row>
    <row r="2791" spans="1:5" x14ac:dyDescent="0.25">
      <c r="A2791"/>
      <c r="B2791"/>
      <c r="D2791"/>
      <c r="E2791"/>
    </row>
    <row r="2792" spans="1:5" x14ac:dyDescent="0.25">
      <c r="A2792"/>
      <c r="B2792"/>
      <c r="D2792"/>
      <c r="E2792"/>
    </row>
    <row r="2793" spans="1:5" x14ac:dyDescent="0.25">
      <c r="A2793"/>
      <c r="B2793"/>
      <c r="D2793"/>
      <c r="E2793"/>
    </row>
    <row r="2794" spans="1:5" x14ac:dyDescent="0.25">
      <c r="A2794"/>
      <c r="B2794"/>
      <c r="D2794"/>
      <c r="E2794"/>
    </row>
    <row r="2795" spans="1:5" x14ac:dyDescent="0.25">
      <c r="A2795"/>
      <c r="B2795"/>
      <c r="D2795"/>
      <c r="E2795"/>
    </row>
    <row r="2796" spans="1:5" x14ac:dyDescent="0.25">
      <c r="A2796"/>
      <c r="B2796"/>
      <c r="D2796"/>
      <c r="E2796"/>
    </row>
    <row r="2797" spans="1:5" x14ac:dyDescent="0.25">
      <c r="A2797"/>
      <c r="B2797"/>
      <c r="D2797"/>
      <c r="E2797"/>
    </row>
    <row r="2798" spans="1:5" x14ac:dyDescent="0.25">
      <c r="A2798"/>
      <c r="B2798"/>
      <c r="D2798"/>
      <c r="E2798"/>
    </row>
    <row r="2799" spans="1:5" x14ac:dyDescent="0.25">
      <c r="A2799"/>
      <c r="B2799"/>
      <c r="D2799"/>
      <c r="E2799"/>
    </row>
    <row r="2800" spans="1:5" x14ac:dyDescent="0.25">
      <c r="A2800"/>
      <c r="B2800"/>
      <c r="D2800"/>
      <c r="E2800"/>
    </row>
    <row r="2801" spans="1:5" x14ac:dyDescent="0.25">
      <c r="A2801"/>
      <c r="B2801"/>
      <c r="D2801"/>
      <c r="E2801"/>
    </row>
    <row r="2802" spans="1:5" x14ac:dyDescent="0.25">
      <c r="A2802"/>
      <c r="B2802"/>
      <c r="D2802"/>
      <c r="E2802"/>
    </row>
    <row r="2803" spans="1:5" x14ac:dyDescent="0.25">
      <c r="A2803"/>
      <c r="B2803"/>
      <c r="D2803"/>
      <c r="E2803"/>
    </row>
    <row r="2804" spans="1:5" x14ac:dyDescent="0.25">
      <c r="A2804"/>
      <c r="B2804"/>
      <c r="D2804"/>
      <c r="E2804"/>
    </row>
    <row r="2805" spans="1:5" x14ac:dyDescent="0.25">
      <c r="A2805"/>
      <c r="B2805"/>
      <c r="D2805"/>
      <c r="E2805"/>
    </row>
    <row r="2806" spans="1:5" x14ac:dyDescent="0.25">
      <c r="A2806"/>
      <c r="B2806"/>
      <c r="D2806"/>
      <c r="E2806"/>
    </row>
    <row r="2807" spans="1:5" x14ac:dyDescent="0.25">
      <c r="A2807"/>
      <c r="B2807"/>
      <c r="D2807"/>
      <c r="E2807"/>
    </row>
    <row r="2808" spans="1:5" x14ac:dyDescent="0.25">
      <c r="A2808"/>
      <c r="B2808"/>
      <c r="D2808"/>
      <c r="E2808"/>
    </row>
    <row r="2809" spans="1:5" x14ac:dyDescent="0.25">
      <c r="A2809"/>
      <c r="B2809"/>
      <c r="D2809"/>
      <c r="E2809"/>
    </row>
    <row r="2810" spans="1:5" x14ac:dyDescent="0.25">
      <c r="A2810"/>
      <c r="B2810"/>
      <c r="D2810"/>
      <c r="E2810"/>
    </row>
    <row r="2811" spans="1:5" x14ac:dyDescent="0.25">
      <c r="A2811"/>
      <c r="B2811"/>
      <c r="D2811"/>
      <c r="E2811"/>
    </row>
    <row r="2812" spans="1:5" x14ac:dyDescent="0.25">
      <c r="A2812"/>
      <c r="B2812"/>
      <c r="D2812"/>
      <c r="E2812"/>
    </row>
    <row r="2813" spans="1:5" x14ac:dyDescent="0.25">
      <c r="A2813"/>
      <c r="B2813"/>
      <c r="D2813"/>
      <c r="E2813"/>
    </row>
    <row r="2814" spans="1:5" x14ac:dyDescent="0.25">
      <c r="A2814"/>
      <c r="B2814"/>
      <c r="D2814"/>
      <c r="E2814"/>
    </row>
    <row r="2815" spans="1:5" x14ac:dyDescent="0.25">
      <c r="A2815"/>
      <c r="B2815"/>
      <c r="D2815"/>
      <c r="E2815"/>
    </row>
    <row r="2816" spans="1:5" x14ac:dyDescent="0.25">
      <c r="A2816"/>
      <c r="B2816"/>
      <c r="D2816"/>
      <c r="E2816"/>
    </row>
    <row r="2817" spans="1:5" x14ac:dyDescent="0.25">
      <c r="A2817"/>
      <c r="B2817"/>
      <c r="D2817"/>
      <c r="E2817"/>
    </row>
    <row r="2818" spans="1:5" x14ac:dyDescent="0.25">
      <c r="A2818"/>
      <c r="B2818"/>
      <c r="D2818"/>
      <c r="E2818"/>
    </row>
    <row r="2819" spans="1:5" x14ac:dyDescent="0.25">
      <c r="A2819"/>
      <c r="B2819"/>
      <c r="D2819"/>
      <c r="E2819"/>
    </row>
    <row r="2820" spans="1:5" x14ac:dyDescent="0.25">
      <c r="A2820"/>
      <c r="B2820"/>
      <c r="D2820"/>
      <c r="E2820"/>
    </row>
    <row r="2821" spans="1:5" x14ac:dyDescent="0.25">
      <c r="A2821"/>
      <c r="B2821"/>
      <c r="D2821"/>
      <c r="E2821"/>
    </row>
    <row r="2822" spans="1:5" x14ac:dyDescent="0.25">
      <c r="A2822"/>
      <c r="B2822"/>
      <c r="D2822"/>
      <c r="E2822"/>
    </row>
    <row r="2823" spans="1:5" x14ac:dyDescent="0.25">
      <c r="A2823"/>
      <c r="B2823"/>
      <c r="D2823"/>
      <c r="E2823"/>
    </row>
    <row r="2824" spans="1:5" x14ac:dyDescent="0.25">
      <c r="A2824"/>
      <c r="B2824"/>
      <c r="D2824"/>
      <c r="E2824"/>
    </row>
    <row r="2825" spans="1:5" x14ac:dyDescent="0.25">
      <c r="A2825"/>
      <c r="B2825"/>
      <c r="D2825"/>
      <c r="E2825"/>
    </row>
    <row r="2826" spans="1:5" x14ac:dyDescent="0.25">
      <c r="A2826"/>
      <c r="B2826"/>
      <c r="D2826"/>
      <c r="E2826"/>
    </row>
    <row r="2827" spans="1:5" x14ac:dyDescent="0.25">
      <c r="A2827"/>
      <c r="B2827"/>
      <c r="D2827"/>
      <c r="E2827"/>
    </row>
    <row r="2828" spans="1:5" x14ac:dyDescent="0.25">
      <c r="A2828"/>
      <c r="B2828"/>
      <c r="D2828"/>
      <c r="E2828"/>
    </row>
    <row r="2829" spans="1:5" x14ac:dyDescent="0.25">
      <c r="A2829"/>
      <c r="B2829"/>
      <c r="D2829"/>
      <c r="E2829"/>
    </row>
    <row r="2830" spans="1:5" x14ac:dyDescent="0.25">
      <c r="A2830"/>
      <c r="B2830"/>
      <c r="D2830"/>
      <c r="E2830"/>
    </row>
    <row r="2831" spans="1:5" x14ac:dyDescent="0.25">
      <c r="A2831"/>
      <c r="B2831"/>
      <c r="D2831"/>
      <c r="E2831"/>
    </row>
    <row r="2832" spans="1:5" x14ac:dyDescent="0.25">
      <c r="A2832"/>
      <c r="B2832"/>
      <c r="D2832"/>
      <c r="E2832"/>
    </row>
    <row r="2833" spans="1:5" x14ac:dyDescent="0.25">
      <c r="A2833"/>
      <c r="B2833"/>
      <c r="D2833"/>
      <c r="E2833"/>
    </row>
    <row r="2834" spans="1:5" x14ac:dyDescent="0.25">
      <c r="A2834"/>
      <c r="B2834"/>
      <c r="D2834"/>
      <c r="E2834"/>
    </row>
    <row r="2835" spans="1:5" x14ac:dyDescent="0.25">
      <c r="A2835"/>
      <c r="B2835"/>
      <c r="D2835"/>
      <c r="E2835"/>
    </row>
    <row r="2836" spans="1:5" x14ac:dyDescent="0.25">
      <c r="A2836"/>
      <c r="B2836"/>
      <c r="D2836"/>
      <c r="E2836"/>
    </row>
    <row r="2837" spans="1:5" x14ac:dyDescent="0.25">
      <c r="A2837"/>
      <c r="B2837"/>
      <c r="D2837"/>
      <c r="E2837"/>
    </row>
    <row r="2838" spans="1:5" x14ac:dyDescent="0.25">
      <c r="A2838"/>
      <c r="B2838"/>
      <c r="D2838"/>
      <c r="E2838"/>
    </row>
    <row r="2839" spans="1:5" x14ac:dyDescent="0.25">
      <c r="A2839"/>
      <c r="B2839"/>
      <c r="D2839"/>
      <c r="E2839"/>
    </row>
    <row r="2840" spans="1:5" x14ac:dyDescent="0.25">
      <c r="A2840"/>
      <c r="B2840"/>
      <c r="D2840"/>
      <c r="E2840"/>
    </row>
    <row r="2841" spans="1:5" x14ac:dyDescent="0.25">
      <c r="A2841"/>
      <c r="B2841"/>
      <c r="D2841"/>
      <c r="E2841"/>
    </row>
    <row r="2842" spans="1:5" x14ac:dyDescent="0.25">
      <c r="A2842"/>
      <c r="B2842"/>
      <c r="D2842"/>
      <c r="E2842"/>
    </row>
    <row r="2843" spans="1:5" x14ac:dyDescent="0.25">
      <c r="A2843"/>
      <c r="B2843"/>
      <c r="D2843"/>
      <c r="E2843"/>
    </row>
    <row r="2844" spans="1:5" x14ac:dyDescent="0.25">
      <c r="A2844"/>
      <c r="B2844"/>
      <c r="D2844"/>
      <c r="E2844"/>
    </row>
    <row r="2845" spans="1:5" x14ac:dyDescent="0.25">
      <c r="A2845"/>
      <c r="B2845"/>
      <c r="D2845"/>
      <c r="E2845"/>
    </row>
    <row r="2846" spans="1:5" x14ac:dyDescent="0.25">
      <c r="A2846"/>
      <c r="B2846"/>
      <c r="D2846"/>
      <c r="E2846"/>
    </row>
    <row r="2847" spans="1:5" x14ac:dyDescent="0.25">
      <c r="A2847"/>
      <c r="B2847"/>
      <c r="D2847"/>
      <c r="E2847"/>
    </row>
    <row r="2848" spans="1:5" x14ac:dyDescent="0.25">
      <c r="A2848"/>
      <c r="B2848"/>
      <c r="D2848"/>
      <c r="E2848"/>
    </row>
    <row r="2849" spans="1:5" x14ac:dyDescent="0.25">
      <c r="A2849"/>
      <c r="B2849"/>
      <c r="D2849"/>
      <c r="E2849"/>
    </row>
    <row r="2850" spans="1:5" x14ac:dyDescent="0.25">
      <c r="A2850"/>
      <c r="B2850"/>
      <c r="D2850"/>
      <c r="E2850"/>
    </row>
    <row r="2851" spans="1:5" x14ac:dyDescent="0.25">
      <c r="A2851"/>
      <c r="B2851"/>
      <c r="D2851"/>
      <c r="E2851"/>
    </row>
    <row r="2852" spans="1:5" x14ac:dyDescent="0.25">
      <c r="A2852"/>
      <c r="B2852"/>
      <c r="D2852"/>
      <c r="E2852"/>
    </row>
    <row r="2853" spans="1:5" x14ac:dyDescent="0.25">
      <c r="A2853"/>
      <c r="B2853"/>
      <c r="D2853"/>
      <c r="E2853"/>
    </row>
    <row r="2854" spans="1:5" x14ac:dyDescent="0.25">
      <c r="A2854"/>
      <c r="B2854"/>
      <c r="D2854"/>
      <c r="E2854"/>
    </row>
    <row r="2855" spans="1:5" x14ac:dyDescent="0.25">
      <c r="A2855"/>
      <c r="B2855"/>
      <c r="D2855"/>
      <c r="E2855"/>
    </row>
    <row r="2856" spans="1:5" x14ac:dyDescent="0.25">
      <c r="A2856"/>
      <c r="B2856"/>
      <c r="D2856"/>
      <c r="E2856"/>
    </row>
    <row r="2857" spans="1:5" x14ac:dyDescent="0.25">
      <c r="A2857"/>
      <c r="B2857"/>
      <c r="D2857"/>
      <c r="E2857"/>
    </row>
    <row r="2858" spans="1:5" x14ac:dyDescent="0.25">
      <c r="A2858"/>
      <c r="B2858"/>
      <c r="D2858"/>
      <c r="E2858"/>
    </row>
    <row r="2859" spans="1:5" x14ac:dyDescent="0.25">
      <c r="A2859"/>
      <c r="B2859"/>
      <c r="D2859"/>
      <c r="E2859"/>
    </row>
    <row r="2860" spans="1:5" x14ac:dyDescent="0.25">
      <c r="A2860"/>
      <c r="B2860"/>
      <c r="D2860"/>
      <c r="E2860"/>
    </row>
    <row r="2861" spans="1:5" x14ac:dyDescent="0.25">
      <c r="A2861"/>
      <c r="B2861"/>
      <c r="D2861"/>
      <c r="E2861"/>
    </row>
    <row r="2862" spans="1:5" x14ac:dyDescent="0.25">
      <c r="A2862"/>
      <c r="B2862"/>
      <c r="D2862"/>
      <c r="E2862"/>
    </row>
    <row r="2863" spans="1:5" x14ac:dyDescent="0.25">
      <c r="A2863"/>
      <c r="B2863"/>
      <c r="D2863"/>
      <c r="E2863"/>
    </row>
    <row r="2864" spans="1:5" x14ac:dyDescent="0.25">
      <c r="A2864"/>
      <c r="B2864"/>
      <c r="D2864"/>
      <c r="E2864"/>
    </row>
    <row r="2865" spans="1:5" x14ac:dyDescent="0.25">
      <c r="A2865"/>
      <c r="B2865"/>
      <c r="D2865"/>
      <c r="E2865"/>
    </row>
    <row r="2866" spans="1:5" x14ac:dyDescent="0.25">
      <c r="A2866"/>
      <c r="B2866"/>
      <c r="D2866"/>
      <c r="E2866"/>
    </row>
    <row r="2867" spans="1:5" x14ac:dyDescent="0.25">
      <c r="A2867"/>
      <c r="B2867"/>
      <c r="D2867"/>
      <c r="E2867"/>
    </row>
    <row r="2868" spans="1:5" x14ac:dyDescent="0.25">
      <c r="A2868"/>
      <c r="B2868"/>
      <c r="D2868"/>
      <c r="E2868"/>
    </row>
    <row r="2869" spans="1:5" x14ac:dyDescent="0.25">
      <c r="A2869"/>
      <c r="B2869"/>
      <c r="D2869"/>
      <c r="E2869"/>
    </row>
    <row r="2870" spans="1:5" x14ac:dyDescent="0.25">
      <c r="A2870"/>
      <c r="B2870"/>
      <c r="D2870"/>
      <c r="E2870"/>
    </row>
    <row r="2871" spans="1:5" x14ac:dyDescent="0.25">
      <c r="A2871"/>
      <c r="B2871"/>
      <c r="D2871"/>
      <c r="E2871"/>
    </row>
    <row r="2872" spans="1:5" x14ac:dyDescent="0.25">
      <c r="A2872"/>
      <c r="B2872"/>
      <c r="D2872"/>
      <c r="E2872"/>
    </row>
    <row r="2873" spans="1:5" x14ac:dyDescent="0.25">
      <c r="A2873"/>
      <c r="B2873"/>
      <c r="D2873"/>
      <c r="E2873"/>
    </row>
    <row r="2874" spans="1:5" x14ac:dyDescent="0.25">
      <c r="A2874"/>
      <c r="B2874"/>
      <c r="D2874"/>
      <c r="E2874"/>
    </row>
    <row r="2875" spans="1:5" x14ac:dyDescent="0.25">
      <c r="A2875"/>
      <c r="B2875"/>
      <c r="D2875"/>
      <c r="E2875"/>
    </row>
    <row r="2876" spans="1:5" x14ac:dyDescent="0.25">
      <c r="A2876"/>
      <c r="B2876"/>
      <c r="D2876"/>
      <c r="E2876"/>
    </row>
    <row r="2877" spans="1:5" x14ac:dyDescent="0.25">
      <c r="A2877"/>
      <c r="B2877"/>
      <c r="D2877"/>
      <c r="E2877"/>
    </row>
    <row r="2878" spans="1:5" x14ac:dyDescent="0.25">
      <c r="A2878"/>
      <c r="B2878"/>
      <c r="D2878"/>
      <c r="E2878"/>
    </row>
    <row r="2879" spans="1:5" x14ac:dyDescent="0.25">
      <c r="A2879"/>
      <c r="B2879"/>
      <c r="D2879"/>
      <c r="E2879"/>
    </row>
    <row r="2880" spans="1:5" x14ac:dyDescent="0.25">
      <c r="A2880"/>
      <c r="B2880"/>
      <c r="D2880"/>
      <c r="E2880"/>
    </row>
    <row r="2881" spans="1:5" x14ac:dyDescent="0.25">
      <c r="A2881"/>
      <c r="B2881"/>
      <c r="D2881"/>
      <c r="E2881"/>
    </row>
    <row r="2882" spans="1:5" x14ac:dyDescent="0.25">
      <c r="A2882"/>
      <c r="B2882"/>
      <c r="D2882"/>
      <c r="E2882"/>
    </row>
    <row r="2883" spans="1:5" x14ac:dyDescent="0.25">
      <c r="A2883"/>
      <c r="B2883"/>
      <c r="D2883"/>
      <c r="E2883"/>
    </row>
    <row r="2884" spans="1:5" x14ac:dyDescent="0.25">
      <c r="A2884"/>
      <c r="B2884"/>
      <c r="D2884"/>
      <c r="E2884"/>
    </row>
    <row r="2885" spans="1:5" x14ac:dyDescent="0.25">
      <c r="A2885"/>
      <c r="B2885"/>
      <c r="D2885"/>
      <c r="E2885"/>
    </row>
    <row r="2886" spans="1:5" x14ac:dyDescent="0.25">
      <c r="A2886"/>
      <c r="B2886"/>
      <c r="D2886"/>
      <c r="E2886"/>
    </row>
    <row r="2887" spans="1:5" x14ac:dyDescent="0.25">
      <c r="A2887"/>
      <c r="B2887"/>
      <c r="D2887"/>
      <c r="E2887"/>
    </row>
    <row r="2888" spans="1:5" x14ac:dyDescent="0.25">
      <c r="A2888"/>
      <c r="B2888"/>
      <c r="D2888"/>
      <c r="E2888"/>
    </row>
    <row r="2889" spans="1:5" x14ac:dyDescent="0.25">
      <c r="A2889"/>
      <c r="B2889"/>
      <c r="D2889"/>
      <c r="E2889"/>
    </row>
    <row r="2890" spans="1:5" x14ac:dyDescent="0.25">
      <c r="A2890"/>
      <c r="B2890"/>
      <c r="D2890"/>
      <c r="E2890"/>
    </row>
    <row r="2891" spans="1:5" x14ac:dyDescent="0.25">
      <c r="A2891"/>
      <c r="B2891"/>
      <c r="D2891"/>
      <c r="E2891"/>
    </row>
    <row r="2892" spans="1:5" x14ac:dyDescent="0.25">
      <c r="A2892"/>
      <c r="B2892"/>
      <c r="D2892"/>
      <c r="E2892"/>
    </row>
    <row r="2893" spans="1:5" x14ac:dyDescent="0.25">
      <c r="A2893"/>
      <c r="B2893"/>
      <c r="D2893"/>
      <c r="E2893"/>
    </row>
    <row r="2894" spans="1:5" x14ac:dyDescent="0.25">
      <c r="A2894"/>
      <c r="B2894"/>
      <c r="D2894"/>
      <c r="E2894"/>
    </row>
    <row r="2895" spans="1:5" x14ac:dyDescent="0.25">
      <c r="A2895"/>
      <c r="B2895"/>
      <c r="D2895"/>
      <c r="E2895"/>
    </row>
    <row r="2896" spans="1:5" x14ac:dyDescent="0.25">
      <c r="A2896"/>
      <c r="B2896"/>
      <c r="D2896"/>
      <c r="E2896"/>
    </row>
    <row r="2897" spans="1:5" x14ac:dyDescent="0.25">
      <c r="A2897"/>
      <c r="B2897"/>
      <c r="D2897"/>
      <c r="E2897"/>
    </row>
    <row r="2898" spans="1:5" x14ac:dyDescent="0.25">
      <c r="A2898"/>
      <c r="B2898"/>
      <c r="D2898"/>
      <c r="E2898"/>
    </row>
    <row r="2899" spans="1:5" x14ac:dyDescent="0.25">
      <c r="A2899"/>
      <c r="B2899"/>
      <c r="D2899"/>
      <c r="E2899"/>
    </row>
    <row r="2900" spans="1:5" x14ac:dyDescent="0.25">
      <c r="A2900"/>
      <c r="B2900"/>
      <c r="D2900"/>
      <c r="E2900"/>
    </row>
    <row r="2901" spans="1:5" x14ac:dyDescent="0.25">
      <c r="A2901"/>
      <c r="B2901"/>
      <c r="D2901"/>
      <c r="E2901"/>
    </row>
    <row r="2902" spans="1:5" x14ac:dyDescent="0.25">
      <c r="A2902"/>
      <c r="B2902"/>
      <c r="D2902"/>
      <c r="E2902"/>
    </row>
    <row r="2903" spans="1:5" x14ac:dyDescent="0.25">
      <c r="A2903"/>
      <c r="B2903"/>
      <c r="D2903"/>
      <c r="E2903"/>
    </row>
    <row r="2904" spans="1:5" x14ac:dyDescent="0.25">
      <c r="A2904"/>
      <c r="B2904"/>
      <c r="D2904"/>
      <c r="E2904"/>
    </row>
    <row r="2905" spans="1:5" x14ac:dyDescent="0.25">
      <c r="A2905"/>
      <c r="B2905"/>
      <c r="D2905"/>
      <c r="E2905"/>
    </row>
    <row r="2906" spans="1:5" x14ac:dyDescent="0.25">
      <c r="A2906"/>
      <c r="B2906"/>
      <c r="D2906"/>
      <c r="E2906"/>
    </row>
    <row r="2907" spans="1:5" x14ac:dyDescent="0.25">
      <c r="A2907"/>
      <c r="B2907"/>
      <c r="D2907"/>
      <c r="E2907"/>
    </row>
    <row r="2908" spans="1:5" x14ac:dyDescent="0.25">
      <c r="A2908"/>
      <c r="B2908"/>
      <c r="D2908"/>
      <c r="E2908"/>
    </row>
    <row r="2909" spans="1:5" x14ac:dyDescent="0.25">
      <c r="A2909"/>
      <c r="B2909"/>
      <c r="D2909"/>
      <c r="E2909"/>
    </row>
    <row r="2910" spans="1:5" x14ac:dyDescent="0.25">
      <c r="A2910"/>
      <c r="B2910"/>
      <c r="D2910"/>
      <c r="E2910"/>
    </row>
    <row r="2911" spans="1:5" x14ac:dyDescent="0.25">
      <c r="A2911"/>
      <c r="B2911"/>
      <c r="D2911"/>
      <c r="E2911"/>
    </row>
    <row r="2912" spans="1:5" x14ac:dyDescent="0.25">
      <c r="A2912"/>
      <c r="B2912"/>
      <c r="D2912"/>
      <c r="E2912"/>
    </row>
    <row r="2913" spans="1:5" x14ac:dyDescent="0.25">
      <c r="A2913"/>
      <c r="B2913"/>
      <c r="D2913"/>
      <c r="E2913"/>
    </row>
    <row r="2914" spans="1:5" x14ac:dyDescent="0.25">
      <c r="A2914"/>
      <c r="B2914"/>
      <c r="D2914"/>
      <c r="E2914"/>
    </row>
    <row r="2915" spans="1:5" x14ac:dyDescent="0.25">
      <c r="A2915"/>
      <c r="B2915"/>
      <c r="D2915"/>
      <c r="E2915"/>
    </row>
    <row r="2916" spans="1:5" x14ac:dyDescent="0.25">
      <c r="A2916"/>
      <c r="B2916"/>
      <c r="D2916"/>
      <c r="E2916"/>
    </row>
    <row r="2917" spans="1:5" x14ac:dyDescent="0.25">
      <c r="A2917"/>
      <c r="B2917"/>
      <c r="D2917"/>
      <c r="E2917"/>
    </row>
    <row r="2918" spans="1:5" x14ac:dyDescent="0.25">
      <c r="A2918"/>
      <c r="B2918"/>
      <c r="D2918"/>
      <c r="E2918"/>
    </row>
    <row r="2919" spans="1:5" x14ac:dyDescent="0.25">
      <c r="A2919"/>
      <c r="B2919"/>
      <c r="D2919"/>
      <c r="E2919"/>
    </row>
    <row r="2920" spans="1:5" x14ac:dyDescent="0.25">
      <c r="A2920"/>
      <c r="B2920"/>
      <c r="D2920"/>
      <c r="E2920"/>
    </row>
    <row r="2921" spans="1:5" x14ac:dyDescent="0.25">
      <c r="A2921"/>
      <c r="B2921"/>
      <c r="D2921"/>
      <c r="E2921"/>
    </row>
    <row r="2922" spans="1:5" x14ac:dyDescent="0.25">
      <c r="A2922"/>
      <c r="B2922"/>
      <c r="D2922"/>
      <c r="E2922"/>
    </row>
    <row r="2923" spans="1:5" x14ac:dyDescent="0.25">
      <c r="A2923"/>
      <c r="B2923"/>
      <c r="D2923"/>
      <c r="E2923"/>
    </row>
    <row r="2924" spans="1:5" x14ac:dyDescent="0.25">
      <c r="A2924"/>
      <c r="B2924"/>
      <c r="D2924"/>
      <c r="E2924"/>
    </row>
    <row r="2925" spans="1:5" x14ac:dyDescent="0.25">
      <c r="A2925"/>
      <c r="B2925"/>
      <c r="D2925"/>
      <c r="E2925"/>
    </row>
    <row r="2926" spans="1:5" x14ac:dyDescent="0.25">
      <c r="A2926"/>
      <c r="B2926"/>
      <c r="D2926"/>
      <c r="E2926"/>
    </row>
    <row r="2927" spans="1:5" x14ac:dyDescent="0.25">
      <c r="A2927"/>
      <c r="B2927"/>
      <c r="D2927"/>
      <c r="E2927"/>
    </row>
    <row r="2928" spans="1:5" x14ac:dyDescent="0.25">
      <c r="A2928"/>
      <c r="B2928"/>
      <c r="D2928"/>
      <c r="E2928"/>
    </row>
    <row r="2929" spans="1:5" x14ac:dyDescent="0.25">
      <c r="A2929"/>
      <c r="B2929"/>
      <c r="D2929"/>
      <c r="E2929"/>
    </row>
    <row r="2930" spans="1:5" x14ac:dyDescent="0.25">
      <c r="A2930"/>
      <c r="B2930"/>
      <c r="D2930"/>
      <c r="E2930"/>
    </row>
    <row r="2931" spans="1:5" x14ac:dyDescent="0.25">
      <c r="A2931"/>
      <c r="B2931"/>
      <c r="D2931"/>
      <c r="E2931"/>
    </row>
    <row r="2932" spans="1:5" x14ac:dyDescent="0.25">
      <c r="A2932"/>
      <c r="B2932"/>
      <c r="D2932"/>
      <c r="E2932"/>
    </row>
    <row r="2933" spans="1:5" x14ac:dyDescent="0.25">
      <c r="A2933"/>
      <c r="B2933"/>
      <c r="D2933"/>
      <c r="E2933"/>
    </row>
    <row r="2934" spans="1:5" x14ac:dyDescent="0.25">
      <c r="A2934"/>
      <c r="B2934"/>
      <c r="D2934"/>
      <c r="E2934"/>
    </row>
    <row r="2935" spans="1:5" x14ac:dyDescent="0.25">
      <c r="A2935"/>
      <c r="B2935"/>
      <c r="D2935"/>
      <c r="E2935"/>
    </row>
    <row r="2936" spans="1:5" x14ac:dyDescent="0.25">
      <c r="A2936"/>
      <c r="B2936"/>
      <c r="D2936"/>
      <c r="E2936"/>
    </row>
    <row r="2937" spans="1:5" x14ac:dyDescent="0.25">
      <c r="A2937"/>
      <c r="B2937"/>
      <c r="D2937"/>
      <c r="E2937"/>
    </row>
    <row r="2938" spans="1:5" x14ac:dyDescent="0.25">
      <c r="A2938"/>
      <c r="B2938"/>
      <c r="D2938"/>
      <c r="E2938"/>
    </row>
    <row r="2939" spans="1:5" x14ac:dyDescent="0.25">
      <c r="A2939"/>
      <c r="B2939"/>
      <c r="D2939"/>
      <c r="E2939"/>
    </row>
    <row r="2940" spans="1:5" x14ac:dyDescent="0.25">
      <c r="A2940"/>
      <c r="B2940"/>
      <c r="D2940"/>
      <c r="E2940"/>
    </row>
    <row r="2941" spans="1:5" x14ac:dyDescent="0.25">
      <c r="A2941"/>
      <c r="B2941"/>
      <c r="D2941"/>
      <c r="E2941"/>
    </row>
    <row r="2942" spans="1:5" x14ac:dyDescent="0.25">
      <c r="A2942"/>
      <c r="B2942"/>
      <c r="D2942"/>
      <c r="E2942"/>
    </row>
    <row r="2943" spans="1:5" x14ac:dyDescent="0.25">
      <c r="A2943"/>
      <c r="B2943"/>
      <c r="D2943"/>
      <c r="E2943"/>
    </row>
    <row r="2944" spans="1:5" x14ac:dyDescent="0.25">
      <c r="A2944"/>
      <c r="B2944"/>
      <c r="D2944"/>
      <c r="E2944"/>
    </row>
    <row r="2945" spans="1:5" x14ac:dyDescent="0.25">
      <c r="A2945"/>
      <c r="B2945"/>
      <c r="D2945"/>
      <c r="E2945"/>
    </row>
    <row r="2946" spans="1:5" x14ac:dyDescent="0.25">
      <c r="A2946"/>
      <c r="B2946"/>
      <c r="D2946"/>
      <c r="E2946"/>
    </row>
    <row r="2947" spans="1:5" x14ac:dyDescent="0.25">
      <c r="A2947"/>
      <c r="B2947"/>
      <c r="D2947"/>
      <c r="E2947"/>
    </row>
    <row r="2948" spans="1:5" x14ac:dyDescent="0.25">
      <c r="A2948"/>
      <c r="B2948"/>
      <c r="D2948"/>
      <c r="E2948"/>
    </row>
    <row r="2949" spans="1:5" x14ac:dyDescent="0.25">
      <c r="A2949"/>
      <c r="B2949"/>
      <c r="D2949"/>
      <c r="E2949"/>
    </row>
    <row r="2950" spans="1:5" x14ac:dyDescent="0.25">
      <c r="A2950"/>
      <c r="B2950"/>
      <c r="D2950"/>
      <c r="E2950"/>
    </row>
    <row r="2951" spans="1:5" x14ac:dyDescent="0.25">
      <c r="A2951"/>
      <c r="B2951"/>
      <c r="D2951"/>
      <c r="E2951"/>
    </row>
    <row r="2952" spans="1:5" x14ac:dyDescent="0.25">
      <c r="A2952"/>
      <c r="B2952"/>
      <c r="D2952"/>
      <c r="E2952"/>
    </row>
    <row r="2953" spans="1:5" x14ac:dyDescent="0.25">
      <c r="A2953"/>
      <c r="B2953"/>
      <c r="D2953"/>
      <c r="E2953"/>
    </row>
    <row r="2954" spans="1:5" x14ac:dyDescent="0.25">
      <c r="A2954"/>
      <c r="B2954"/>
      <c r="D2954"/>
      <c r="E2954"/>
    </row>
    <row r="2955" spans="1:5" x14ac:dyDescent="0.25">
      <c r="A2955"/>
      <c r="B2955"/>
      <c r="D2955"/>
      <c r="E2955"/>
    </row>
    <row r="2956" spans="1:5" x14ac:dyDescent="0.25">
      <c r="A2956"/>
      <c r="B2956"/>
      <c r="D2956"/>
      <c r="E2956"/>
    </row>
    <row r="2957" spans="1:5" x14ac:dyDescent="0.25">
      <c r="A2957"/>
      <c r="B2957"/>
      <c r="D2957"/>
      <c r="E2957"/>
    </row>
    <row r="2958" spans="1:5" x14ac:dyDescent="0.25">
      <c r="A2958"/>
      <c r="B2958"/>
      <c r="D2958"/>
      <c r="E2958"/>
    </row>
    <row r="2959" spans="1:5" x14ac:dyDescent="0.25">
      <c r="A2959"/>
      <c r="B2959"/>
      <c r="D2959"/>
      <c r="E2959"/>
    </row>
    <row r="2960" spans="1:5" x14ac:dyDescent="0.25">
      <c r="A2960"/>
      <c r="B2960"/>
      <c r="D2960"/>
      <c r="E2960"/>
    </row>
    <row r="2961" spans="1:5" x14ac:dyDescent="0.25">
      <c r="A2961"/>
      <c r="B2961"/>
      <c r="D2961"/>
      <c r="E2961"/>
    </row>
    <row r="2962" spans="1:5" x14ac:dyDescent="0.25">
      <c r="A2962"/>
      <c r="B2962"/>
      <c r="D2962"/>
      <c r="E2962"/>
    </row>
    <row r="2963" spans="1:5" x14ac:dyDescent="0.25">
      <c r="A2963"/>
      <c r="B2963"/>
      <c r="D2963"/>
      <c r="E2963"/>
    </row>
    <row r="2964" spans="1:5" x14ac:dyDescent="0.25">
      <c r="A2964"/>
      <c r="B2964"/>
      <c r="D2964"/>
      <c r="E2964"/>
    </row>
    <row r="2965" spans="1:5" x14ac:dyDescent="0.25">
      <c r="A2965"/>
      <c r="B2965"/>
      <c r="D2965"/>
      <c r="E2965"/>
    </row>
    <row r="2966" spans="1:5" x14ac:dyDescent="0.25">
      <c r="A2966"/>
      <c r="B2966"/>
      <c r="D2966"/>
      <c r="E2966"/>
    </row>
    <row r="2967" spans="1:5" x14ac:dyDescent="0.25">
      <c r="A2967"/>
      <c r="B2967"/>
      <c r="D2967"/>
      <c r="E2967"/>
    </row>
    <row r="2968" spans="1:5" x14ac:dyDescent="0.25">
      <c r="A2968"/>
      <c r="B2968"/>
      <c r="D2968"/>
      <c r="E2968"/>
    </row>
    <row r="2969" spans="1:5" x14ac:dyDescent="0.25">
      <c r="A2969"/>
      <c r="B2969"/>
      <c r="D2969"/>
      <c r="E2969"/>
    </row>
    <row r="2970" spans="1:5" x14ac:dyDescent="0.25">
      <c r="A2970"/>
      <c r="B2970"/>
      <c r="D2970"/>
      <c r="E2970"/>
    </row>
    <row r="2971" spans="1:5" x14ac:dyDescent="0.25">
      <c r="A2971"/>
      <c r="B2971"/>
      <c r="D2971"/>
      <c r="E2971"/>
    </row>
    <row r="2972" spans="1:5" x14ac:dyDescent="0.25">
      <c r="A2972"/>
      <c r="B2972"/>
      <c r="D2972"/>
      <c r="E2972"/>
    </row>
    <row r="2973" spans="1:5" x14ac:dyDescent="0.25">
      <c r="A2973"/>
      <c r="B2973"/>
      <c r="D2973"/>
      <c r="E2973"/>
    </row>
    <row r="2974" spans="1:5" x14ac:dyDescent="0.25">
      <c r="A2974"/>
      <c r="B2974"/>
      <c r="D2974"/>
      <c r="E2974"/>
    </row>
    <row r="2975" spans="1:5" x14ac:dyDescent="0.25">
      <c r="A2975"/>
      <c r="B2975"/>
      <c r="D2975"/>
      <c r="E2975"/>
    </row>
    <row r="2976" spans="1:5" x14ac:dyDescent="0.25">
      <c r="A2976"/>
      <c r="B2976"/>
      <c r="D2976"/>
      <c r="E2976"/>
    </row>
    <row r="2977" spans="1:5" x14ac:dyDescent="0.25">
      <c r="A2977"/>
      <c r="B2977"/>
      <c r="D2977"/>
      <c r="E2977"/>
    </row>
    <row r="2978" spans="1:5" x14ac:dyDescent="0.25">
      <c r="A2978"/>
      <c r="B2978"/>
      <c r="D2978"/>
      <c r="E2978"/>
    </row>
    <row r="2979" spans="1:5" x14ac:dyDescent="0.25">
      <c r="A2979"/>
      <c r="B2979"/>
      <c r="D2979"/>
      <c r="E2979"/>
    </row>
    <row r="2980" spans="1:5" x14ac:dyDescent="0.25">
      <c r="A2980"/>
      <c r="B2980"/>
      <c r="D2980"/>
      <c r="E2980"/>
    </row>
    <row r="2981" spans="1:5" x14ac:dyDescent="0.25">
      <c r="A2981"/>
      <c r="B2981"/>
      <c r="D2981"/>
      <c r="E2981"/>
    </row>
    <row r="2982" spans="1:5" x14ac:dyDescent="0.25">
      <c r="A2982"/>
      <c r="B2982"/>
      <c r="D2982"/>
      <c r="E2982"/>
    </row>
    <row r="2983" spans="1:5" x14ac:dyDescent="0.25">
      <c r="A2983"/>
      <c r="B2983"/>
      <c r="D2983"/>
      <c r="E2983"/>
    </row>
    <row r="2984" spans="1:5" x14ac:dyDescent="0.25">
      <c r="A2984"/>
      <c r="B2984"/>
      <c r="D2984"/>
      <c r="E2984"/>
    </row>
    <row r="2985" spans="1:5" x14ac:dyDescent="0.25">
      <c r="A2985"/>
      <c r="B2985"/>
      <c r="D2985"/>
      <c r="E2985"/>
    </row>
    <row r="2986" spans="1:5" x14ac:dyDescent="0.25">
      <c r="A2986"/>
      <c r="B2986"/>
      <c r="D2986"/>
      <c r="E2986"/>
    </row>
    <row r="2987" spans="1:5" x14ac:dyDescent="0.25">
      <c r="A2987"/>
      <c r="B2987"/>
      <c r="D2987"/>
      <c r="E2987"/>
    </row>
    <row r="2988" spans="1:5" x14ac:dyDescent="0.25">
      <c r="A2988"/>
      <c r="B2988"/>
      <c r="D2988"/>
      <c r="E2988"/>
    </row>
    <row r="2989" spans="1:5" x14ac:dyDescent="0.25">
      <c r="A2989"/>
      <c r="B2989"/>
      <c r="D2989"/>
      <c r="E2989"/>
    </row>
    <row r="2990" spans="1:5" x14ac:dyDescent="0.25">
      <c r="A2990"/>
      <c r="B2990"/>
      <c r="D2990"/>
      <c r="E2990"/>
    </row>
    <row r="2991" spans="1:5" x14ac:dyDescent="0.25">
      <c r="A2991"/>
      <c r="B2991"/>
      <c r="D2991"/>
      <c r="E2991"/>
    </row>
    <row r="2992" spans="1:5" x14ac:dyDescent="0.25">
      <c r="A2992"/>
      <c r="B2992"/>
      <c r="D2992"/>
      <c r="E2992"/>
    </row>
    <row r="2993" spans="1:5" x14ac:dyDescent="0.25">
      <c r="A2993"/>
      <c r="B2993"/>
      <c r="D2993"/>
      <c r="E2993"/>
    </row>
    <row r="2994" spans="1:5" x14ac:dyDescent="0.25">
      <c r="A2994"/>
      <c r="B2994"/>
      <c r="D2994"/>
      <c r="E2994"/>
    </row>
    <row r="2995" spans="1:5" x14ac:dyDescent="0.25">
      <c r="A2995"/>
      <c r="B2995"/>
      <c r="D2995"/>
      <c r="E2995"/>
    </row>
    <row r="2996" spans="1:5" x14ac:dyDescent="0.25">
      <c r="A2996"/>
      <c r="B2996"/>
      <c r="D2996"/>
      <c r="E2996"/>
    </row>
    <row r="2997" spans="1:5" x14ac:dyDescent="0.25">
      <c r="A2997"/>
      <c r="B2997"/>
      <c r="D2997"/>
      <c r="E2997"/>
    </row>
    <row r="2998" spans="1:5" x14ac:dyDescent="0.25">
      <c r="A2998"/>
      <c r="B2998"/>
      <c r="D2998"/>
      <c r="E2998"/>
    </row>
    <row r="2999" spans="1:5" x14ac:dyDescent="0.25">
      <c r="A2999"/>
      <c r="B2999"/>
      <c r="D2999"/>
      <c r="E2999"/>
    </row>
    <row r="3000" spans="1:5" x14ac:dyDescent="0.25">
      <c r="A3000"/>
      <c r="B3000"/>
      <c r="D3000"/>
      <c r="E3000"/>
    </row>
    <row r="3001" spans="1:5" x14ac:dyDescent="0.25">
      <c r="A3001"/>
      <c r="B3001"/>
      <c r="D3001"/>
      <c r="E3001"/>
    </row>
    <row r="3002" spans="1:5" x14ac:dyDescent="0.25">
      <c r="A3002"/>
      <c r="B3002"/>
      <c r="D3002"/>
      <c r="E3002"/>
    </row>
    <row r="3003" spans="1:5" x14ac:dyDescent="0.25">
      <c r="A3003"/>
      <c r="B3003"/>
      <c r="D3003"/>
      <c r="E3003"/>
    </row>
    <row r="3004" spans="1:5" x14ac:dyDescent="0.25">
      <c r="A3004"/>
      <c r="B3004"/>
      <c r="D3004"/>
      <c r="E3004"/>
    </row>
    <row r="3005" spans="1:5" x14ac:dyDescent="0.25">
      <c r="A3005"/>
      <c r="B3005"/>
      <c r="D3005"/>
      <c r="E3005"/>
    </row>
    <row r="3006" spans="1:5" x14ac:dyDescent="0.25">
      <c r="A3006"/>
      <c r="B3006"/>
      <c r="D3006"/>
      <c r="E3006"/>
    </row>
    <row r="3007" spans="1:5" x14ac:dyDescent="0.25">
      <c r="A3007"/>
      <c r="B3007"/>
      <c r="D3007"/>
      <c r="E3007"/>
    </row>
    <row r="3008" spans="1:5" x14ac:dyDescent="0.25">
      <c r="A3008"/>
      <c r="B3008"/>
      <c r="D3008"/>
      <c r="E3008"/>
    </row>
    <row r="3009" spans="1:5" x14ac:dyDescent="0.25">
      <c r="A3009"/>
      <c r="B3009"/>
      <c r="D3009"/>
      <c r="E3009"/>
    </row>
    <row r="3010" spans="1:5" x14ac:dyDescent="0.25">
      <c r="A3010"/>
      <c r="B3010"/>
      <c r="D3010"/>
      <c r="E3010"/>
    </row>
    <row r="3011" spans="1:5" x14ac:dyDescent="0.25">
      <c r="A3011"/>
      <c r="B3011"/>
      <c r="D3011"/>
      <c r="E3011"/>
    </row>
    <row r="3012" spans="1:5" x14ac:dyDescent="0.25">
      <c r="A3012"/>
      <c r="B3012"/>
      <c r="D3012"/>
      <c r="E3012"/>
    </row>
    <row r="3013" spans="1:5" x14ac:dyDescent="0.25">
      <c r="A3013"/>
      <c r="B3013"/>
      <c r="D3013"/>
      <c r="E3013"/>
    </row>
    <row r="3014" spans="1:5" x14ac:dyDescent="0.25">
      <c r="A3014"/>
      <c r="B3014"/>
      <c r="D3014"/>
      <c r="E3014"/>
    </row>
    <row r="3015" spans="1:5" x14ac:dyDescent="0.25">
      <c r="A3015"/>
      <c r="B3015"/>
      <c r="D3015"/>
      <c r="E3015"/>
    </row>
    <row r="3016" spans="1:5" x14ac:dyDescent="0.25">
      <c r="A3016"/>
      <c r="B3016"/>
      <c r="D3016"/>
      <c r="E3016"/>
    </row>
    <row r="3017" spans="1:5" x14ac:dyDescent="0.25">
      <c r="A3017"/>
      <c r="B3017"/>
      <c r="D3017"/>
      <c r="E3017"/>
    </row>
    <row r="3018" spans="1:5" x14ac:dyDescent="0.25">
      <c r="A3018"/>
      <c r="B3018"/>
      <c r="D3018"/>
      <c r="E3018"/>
    </row>
    <row r="3019" spans="1:5" x14ac:dyDescent="0.25">
      <c r="A3019"/>
      <c r="B3019"/>
      <c r="D3019"/>
      <c r="E3019"/>
    </row>
    <row r="3020" spans="1:5" x14ac:dyDescent="0.25">
      <c r="A3020"/>
      <c r="B3020"/>
      <c r="D3020"/>
      <c r="E3020"/>
    </row>
    <row r="3021" spans="1:5" x14ac:dyDescent="0.25">
      <c r="A3021"/>
      <c r="B3021"/>
      <c r="D3021"/>
      <c r="E3021"/>
    </row>
    <row r="3022" spans="1:5" x14ac:dyDescent="0.25">
      <c r="A3022"/>
      <c r="B3022"/>
      <c r="D3022"/>
      <c r="E3022"/>
    </row>
    <row r="3023" spans="1:5" x14ac:dyDescent="0.25">
      <c r="A3023"/>
      <c r="B3023"/>
      <c r="D3023"/>
      <c r="E3023"/>
    </row>
    <row r="3024" spans="1:5" x14ac:dyDescent="0.25">
      <c r="A3024"/>
      <c r="B3024"/>
      <c r="D3024"/>
      <c r="E3024"/>
    </row>
    <row r="3025" spans="1:5" x14ac:dyDescent="0.25">
      <c r="A3025"/>
      <c r="B3025"/>
      <c r="D3025"/>
      <c r="E3025"/>
    </row>
    <row r="3026" spans="1:5" x14ac:dyDescent="0.25">
      <c r="A3026"/>
      <c r="B3026"/>
      <c r="D3026"/>
      <c r="E3026"/>
    </row>
    <row r="3027" spans="1:5" x14ac:dyDescent="0.25">
      <c r="A3027"/>
      <c r="B3027"/>
      <c r="D3027"/>
      <c r="E3027"/>
    </row>
    <row r="3028" spans="1:5" x14ac:dyDescent="0.25">
      <c r="A3028"/>
      <c r="B3028"/>
      <c r="D3028"/>
      <c r="E3028"/>
    </row>
    <row r="3029" spans="1:5" x14ac:dyDescent="0.25">
      <c r="A3029"/>
      <c r="B3029"/>
      <c r="D3029"/>
      <c r="E3029"/>
    </row>
    <row r="3030" spans="1:5" x14ac:dyDescent="0.25">
      <c r="A3030"/>
      <c r="B3030"/>
      <c r="D3030"/>
      <c r="E3030"/>
    </row>
    <row r="3031" spans="1:5" x14ac:dyDescent="0.25">
      <c r="A3031"/>
      <c r="B3031"/>
      <c r="D3031"/>
      <c r="E3031"/>
    </row>
    <row r="3032" spans="1:5" x14ac:dyDescent="0.25">
      <c r="A3032"/>
      <c r="B3032"/>
      <c r="D3032"/>
      <c r="E3032"/>
    </row>
    <row r="3033" spans="1:5" x14ac:dyDescent="0.25">
      <c r="A3033"/>
      <c r="B3033"/>
      <c r="D3033"/>
      <c r="E3033"/>
    </row>
    <row r="3034" spans="1:5" x14ac:dyDescent="0.25">
      <c r="A3034"/>
      <c r="B3034"/>
      <c r="D3034"/>
      <c r="E3034"/>
    </row>
    <row r="3035" spans="1:5" x14ac:dyDescent="0.25">
      <c r="A3035"/>
      <c r="B3035"/>
      <c r="D3035"/>
      <c r="E3035"/>
    </row>
    <row r="3036" spans="1:5" x14ac:dyDescent="0.25">
      <c r="A3036"/>
      <c r="B3036"/>
      <c r="D3036"/>
      <c r="E3036"/>
    </row>
    <row r="3037" spans="1:5" x14ac:dyDescent="0.25">
      <c r="A3037"/>
      <c r="B3037"/>
      <c r="D3037"/>
      <c r="E3037"/>
    </row>
    <row r="3038" spans="1:5" x14ac:dyDescent="0.25">
      <c r="A3038"/>
      <c r="B3038"/>
      <c r="D3038"/>
      <c r="E3038"/>
    </row>
    <row r="3039" spans="1:5" x14ac:dyDescent="0.25">
      <c r="A3039"/>
      <c r="B3039"/>
      <c r="D3039"/>
      <c r="E3039"/>
    </row>
    <row r="3040" spans="1:5" x14ac:dyDescent="0.25">
      <c r="A3040"/>
      <c r="B3040"/>
      <c r="D3040"/>
      <c r="E3040"/>
    </row>
    <row r="3041" spans="1:5" x14ac:dyDescent="0.25">
      <c r="A3041"/>
      <c r="B3041"/>
      <c r="D3041"/>
      <c r="E3041"/>
    </row>
    <row r="3042" spans="1:5" x14ac:dyDescent="0.25">
      <c r="A3042"/>
      <c r="B3042"/>
      <c r="D3042"/>
      <c r="E3042"/>
    </row>
    <row r="3043" spans="1:5" x14ac:dyDescent="0.25">
      <c r="A3043"/>
      <c r="B3043"/>
      <c r="D3043"/>
      <c r="E3043"/>
    </row>
    <row r="3044" spans="1:5" x14ac:dyDescent="0.25">
      <c r="A3044"/>
      <c r="B3044"/>
      <c r="D3044"/>
      <c r="E3044"/>
    </row>
    <row r="3045" spans="1:5" x14ac:dyDescent="0.25">
      <c r="A3045"/>
      <c r="B3045"/>
      <c r="D3045"/>
      <c r="E3045"/>
    </row>
    <row r="3046" spans="1:5" x14ac:dyDescent="0.25">
      <c r="A3046"/>
      <c r="B3046"/>
      <c r="D3046"/>
      <c r="E3046"/>
    </row>
    <row r="3047" spans="1:5" x14ac:dyDescent="0.25">
      <c r="A3047"/>
      <c r="B3047"/>
      <c r="D3047"/>
      <c r="E3047"/>
    </row>
    <row r="3048" spans="1:5" x14ac:dyDescent="0.25">
      <c r="A3048"/>
      <c r="B3048"/>
      <c r="D3048"/>
      <c r="E3048"/>
    </row>
    <row r="3049" spans="1:5" x14ac:dyDescent="0.25">
      <c r="A3049"/>
      <c r="B3049"/>
      <c r="D3049"/>
      <c r="E3049"/>
    </row>
    <row r="3050" spans="1:5" x14ac:dyDescent="0.25">
      <c r="A3050"/>
      <c r="B3050"/>
      <c r="D3050"/>
      <c r="E3050"/>
    </row>
    <row r="3051" spans="1:5" x14ac:dyDescent="0.25">
      <c r="A3051"/>
      <c r="B3051"/>
      <c r="D3051"/>
      <c r="E3051"/>
    </row>
    <row r="3052" spans="1:5" x14ac:dyDescent="0.25">
      <c r="A3052"/>
      <c r="B3052"/>
      <c r="D3052"/>
      <c r="E3052"/>
    </row>
    <row r="3053" spans="1:5" x14ac:dyDescent="0.25">
      <c r="A3053"/>
      <c r="B3053"/>
      <c r="D3053"/>
      <c r="E3053"/>
    </row>
    <row r="3054" spans="1:5" x14ac:dyDescent="0.25">
      <c r="A3054"/>
      <c r="B3054"/>
      <c r="D3054"/>
      <c r="E3054"/>
    </row>
    <row r="3055" spans="1:5" x14ac:dyDescent="0.25">
      <c r="A3055"/>
      <c r="B3055"/>
      <c r="D3055"/>
      <c r="E3055"/>
    </row>
    <row r="3056" spans="1:5" x14ac:dyDescent="0.25">
      <c r="A3056"/>
      <c r="B3056"/>
      <c r="D3056"/>
      <c r="E3056"/>
    </row>
    <row r="3057" spans="1:5" x14ac:dyDescent="0.25">
      <c r="A3057"/>
      <c r="B3057"/>
      <c r="D3057"/>
      <c r="E3057"/>
    </row>
    <row r="3058" spans="1:5" x14ac:dyDescent="0.25">
      <c r="A3058"/>
      <c r="B3058"/>
      <c r="D3058"/>
      <c r="E3058"/>
    </row>
    <row r="3059" spans="1:5" x14ac:dyDescent="0.25">
      <c r="A3059"/>
      <c r="B3059"/>
      <c r="D3059"/>
      <c r="E3059"/>
    </row>
    <row r="3060" spans="1:5" x14ac:dyDescent="0.25">
      <c r="A3060"/>
      <c r="B3060"/>
      <c r="D3060"/>
      <c r="E3060"/>
    </row>
    <row r="3061" spans="1:5" x14ac:dyDescent="0.25">
      <c r="A3061"/>
      <c r="B3061"/>
      <c r="D3061"/>
      <c r="E3061"/>
    </row>
    <row r="3062" spans="1:5" x14ac:dyDescent="0.25">
      <c r="A3062"/>
      <c r="B3062"/>
      <c r="D3062"/>
      <c r="E3062"/>
    </row>
    <row r="3063" spans="1:5" x14ac:dyDescent="0.25">
      <c r="A3063"/>
      <c r="B3063"/>
      <c r="D3063"/>
      <c r="E3063"/>
    </row>
    <row r="3064" spans="1:5" x14ac:dyDescent="0.25">
      <c r="A3064"/>
      <c r="B3064"/>
      <c r="D3064"/>
      <c r="E3064"/>
    </row>
    <row r="3065" spans="1:5" x14ac:dyDescent="0.25">
      <c r="A3065"/>
      <c r="B3065"/>
      <c r="D3065"/>
      <c r="E3065"/>
    </row>
    <row r="3066" spans="1:5" x14ac:dyDescent="0.25">
      <c r="A3066"/>
      <c r="B3066"/>
      <c r="D3066"/>
      <c r="E3066"/>
    </row>
    <row r="3067" spans="1:5" x14ac:dyDescent="0.25">
      <c r="A3067"/>
      <c r="B3067"/>
      <c r="D3067"/>
      <c r="E3067"/>
    </row>
    <row r="3068" spans="1:5" x14ac:dyDescent="0.25">
      <c r="A3068"/>
      <c r="B3068"/>
      <c r="D3068"/>
      <c r="E3068"/>
    </row>
    <row r="3069" spans="1:5" x14ac:dyDescent="0.25">
      <c r="A3069"/>
      <c r="B3069"/>
      <c r="D3069"/>
      <c r="E3069"/>
    </row>
    <row r="3070" spans="1:5" x14ac:dyDescent="0.25">
      <c r="A3070"/>
      <c r="B3070"/>
      <c r="D3070"/>
      <c r="E3070"/>
    </row>
    <row r="3071" spans="1:5" x14ac:dyDescent="0.25">
      <c r="A3071"/>
      <c r="B3071"/>
      <c r="D3071"/>
      <c r="E3071"/>
    </row>
    <row r="3072" spans="1:5" x14ac:dyDescent="0.25">
      <c r="A3072"/>
      <c r="B3072"/>
      <c r="D3072"/>
      <c r="E3072"/>
    </row>
    <row r="3073" spans="1:5" x14ac:dyDescent="0.25">
      <c r="A3073"/>
      <c r="B3073"/>
      <c r="D3073"/>
      <c r="E3073"/>
    </row>
    <row r="3074" spans="1:5" x14ac:dyDescent="0.25">
      <c r="A3074"/>
      <c r="B3074"/>
      <c r="D3074"/>
      <c r="E3074"/>
    </row>
    <row r="3075" spans="1:5" x14ac:dyDescent="0.25">
      <c r="A3075"/>
      <c r="B3075"/>
      <c r="D3075"/>
      <c r="E3075"/>
    </row>
    <row r="3076" spans="1:5" x14ac:dyDescent="0.25">
      <c r="A3076"/>
      <c r="B3076"/>
      <c r="D3076"/>
      <c r="E3076"/>
    </row>
    <row r="3077" spans="1:5" x14ac:dyDescent="0.25">
      <c r="A3077"/>
      <c r="B3077"/>
      <c r="D3077"/>
      <c r="E3077"/>
    </row>
    <row r="3078" spans="1:5" x14ac:dyDescent="0.25">
      <c r="A3078"/>
      <c r="B3078"/>
      <c r="D3078"/>
      <c r="E3078"/>
    </row>
    <row r="3079" spans="1:5" x14ac:dyDescent="0.25">
      <c r="A3079"/>
      <c r="B3079"/>
      <c r="D3079"/>
      <c r="E3079"/>
    </row>
    <row r="3080" spans="1:5" x14ac:dyDescent="0.25">
      <c r="A3080"/>
      <c r="B3080"/>
      <c r="D3080"/>
      <c r="E3080"/>
    </row>
    <row r="3081" spans="1:5" x14ac:dyDescent="0.25">
      <c r="A3081"/>
      <c r="B3081"/>
      <c r="D3081"/>
      <c r="E3081"/>
    </row>
    <row r="3082" spans="1:5" x14ac:dyDescent="0.25">
      <c r="A3082"/>
      <c r="B3082"/>
      <c r="D3082"/>
      <c r="E3082"/>
    </row>
    <row r="3083" spans="1:5" x14ac:dyDescent="0.25">
      <c r="A3083"/>
      <c r="B3083"/>
      <c r="D3083"/>
      <c r="E3083"/>
    </row>
    <row r="3084" spans="1:5" x14ac:dyDescent="0.25">
      <c r="A3084"/>
      <c r="B3084"/>
      <c r="D3084"/>
      <c r="E3084"/>
    </row>
    <row r="3085" spans="1:5" x14ac:dyDescent="0.25">
      <c r="A3085"/>
      <c r="B3085"/>
      <c r="D3085"/>
      <c r="E3085"/>
    </row>
    <row r="3086" spans="1:5" x14ac:dyDescent="0.25">
      <c r="A3086"/>
      <c r="B3086"/>
      <c r="D3086"/>
      <c r="E3086"/>
    </row>
    <row r="3087" spans="1:5" x14ac:dyDescent="0.25">
      <c r="A3087"/>
      <c r="B3087"/>
      <c r="D3087"/>
      <c r="E3087"/>
    </row>
    <row r="3088" spans="1:5" x14ac:dyDescent="0.25">
      <c r="A3088"/>
      <c r="B3088"/>
      <c r="D3088"/>
      <c r="E3088"/>
    </row>
    <row r="3089" spans="1:5" x14ac:dyDescent="0.25">
      <c r="A3089"/>
      <c r="B3089"/>
      <c r="D3089"/>
      <c r="E3089"/>
    </row>
    <row r="3090" spans="1:5" x14ac:dyDescent="0.25">
      <c r="A3090"/>
      <c r="B3090"/>
      <c r="D3090"/>
      <c r="E3090"/>
    </row>
    <row r="3091" spans="1:5" x14ac:dyDescent="0.25">
      <c r="A3091"/>
      <c r="B3091"/>
      <c r="D3091"/>
      <c r="E3091"/>
    </row>
    <row r="3092" spans="1:5" x14ac:dyDescent="0.25">
      <c r="A3092"/>
      <c r="B3092"/>
      <c r="D3092"/>
      <c r="E3092"/>
    </row>
    <row r="3093" spans="1:5" x14ac:dyDescent="0.25">
      <c r="A3093"/>
      <c r="B3093"/>
      <c r="D3093"/>
      <c r="E3093"/>
    </row>
    <row r="3094" spans="1:5" x14ac:dyDescent="0.25">
      <c r="A3094"/>
      <c r="B3094"/>
      <c r="D3094"/>
      <c r="E3094"/>
    </row>
    <row r="3095" spans="1:5" x14ac:dyDescent="0.25">
      <c r="A3095"/>
      <c r="B3095"/>
      <c r="D3095"/>
      <c r="E3095"/>
    </row>
    <row r="3096" spans="1:5" x14ac:dyDescent="0.25">
      <c r="A3096"/>
      <c r="B3096"/>
      <c r="D3096"/>
      <c r="E3096"/>
    </row>
    <row r="3097" spans="1:5" x14ac:dyDescent="0.25">
      <c r="A3097"/>
      <c r="B3097"/>
      <c r="D3097"/>
      <c r="E3097"/>
    </row>
    <row r="3098" spans="1:5" x14ac:dyDescent="0.25">
      <c r="A3098"/>
      <c r="B3098"/>
      <c r="D3098"/>
      <c r="E3098"/>
    </row>
    <row r="3099" spans="1:5" x14ac:dyDescent="0.25">
      <c r="A3099"/>
      <c r="B3099"/>
      <c r="D3099"/>
      <c r="E3099"/>
    </row>
    <row r="3100" spans="1:5" x14ac:dyDescent="0.25">
      <c r="A3100"/>
      <c r="B3100"/>
      <c r="D3100"/>
      <c r="E3100"/>
    </row>
    <row r="3101" spans="1:5" x14ac:dyDescent="0.25">
      <c r="A3101"/>
      <c r="B3101"/>
      <c r="D3101"/>
      <c r="E3101"/>
    </row>
    <row r="3102" spans="1:5" x14ac:dyDescent="0.25">
      <c r="A3102"/>
      <c r="B3102"/>
      <c r="D3102"/>
      <c r="E3102"/>
    </row>
    <row r="3103" spans="1:5" x14ac:dyDescent="0.25">
      <c r="A3103"/>
      <c r="B3103"/>
      <c r="D3103"/>
      <c r="E3103"/>
    </row>
    <row r="3104" spans="1:5" x14ac:dyDescent="0.25">
      <c r="A3104"/>
      <c r="B3104"/>
      <c r="D3104"/>
      <c r="E3104"/>
    </row>
    <row r="3105" spans="1:5" x14ac:dyDescent="0.25">
      <c r="A3105"/>
      <c r="B3105"/>
      <c r="D3105"/>
      <c r="E3105"/>
    </row>
    <row r="3106" spans="1:5" x14ac:dyDescent="0.25">
      <c r="A3106"/>
      <c r="B3106"/>
      <c r="D3106"/>
      <c r="E3106"/>
    </row>
    <row r="3107" spans="1:5" x14ac:dyDescent="0.25">
      <c r="A3107"/>
      <c r="B3107"/>
      <c r="D3107"/>
      <c r="E3107"/>
    </row>
    <row r="3108" spans="1:5" x14ac:dyDescent="0.25">
      <c r="A3108"/>
      <c r="B3108"/>
      <c r="D3108"/>
      <c r="E3108"/>
    </row>
    <row r="3109" spans="1:5" x14ac:dyDescent="0.25">
      <c r="A3109"/>
      <c r="B3109"/>
      <c r="D3109"/>
      <c r="E3109"/>
    </row>
    <row r="3110" spans="1:5" x14ac:dyDescent="0.25">
      <c r="A3110"/>
      <c r="B3110"/>
      <c r="D3110"/>
      <c r="E3110"/>
    </row>
    <row r="3111" spans="1:5" x14ac:dyDescent="0.25">
      <c r="A3111"/>
      <c r="B3111"/>
      <c r="D3111"/>
      <c r="E3111"/>
    </row>
    <row r="3112" spans="1:5" x14ac:dyDescent="0.25">
      <c r="A3112"/>
      <c r="B3112"/>
      <c r="D3112"/>
      <c r="E3112"/>
    </row>
    <row r="3113" spans="1:5" x14ac:dyDescent="0.25">
      <c r="A3113"/>
      <c r="B3113"/>
      <c r="D3113"/>
      <c r="E3113"/>
    </row>
    <row r="3114" spans="1:5" x14ac:dyDescent="0.25">
      <c r="A3114"/>
      <c r="B3114"/>
      <c r="D3114"/>
      <c r="E3114"/>
    </row>
    <row r="3115" spans="1:5" x14ac:dyDescent="0.25">
      <c r="A3115"/>
      <c r="B3115"/>
      <c r="D3115"/>
      <c r="E3115"/>
    </row>
    <row r="3116" spans="1:5" x14ac:dyDescent="0.25">
      <c r="A3116"/>
      <c r="B3116"/>
      <c r="D3116"/>
      <c r="E3116"/>
    </row>
    <row r="3117" spans="1:5" x14ac:dyDescent="0.25">
      <c r="A3117"/>
      <c r="B3117"/>
      <c r="D3117"/>
      <c r="E3117"/>
    </row>
    <row r="3118" spans="1:5" x14ac:dyDescent="0.25">
      <c r="A3118"/>
      <c r="B3118"/>
      <c r="D3118"/>
      <c r="E3118"/>
    </row>
    <row r="3119" spans="1:5" x14ac:dyDescent="0.25">
      <c r="A3119"/>
      <c r="B3119"/>
      <c r="D3119"/>
      <c r="E3119"/>
    </row>
    <row r="3120" spans="1:5" x14ac:dyDescent="0.25">
      <c r="A3120"/>
      <c r="B3120"/>
      <c r="D3120"/>
      <c r="E3120"/>
    </row>
    <row r="3121" spans="1:5" x14ac:dyDescent="0.25">
      <c r="A3121"/>
      <c r="B3121"/>
      <c r="D3121"/>
      <c r="E3121"/>
    </row>
    <row r="3122" spans="1:5" x14ac:dyDescent="0.25">
      <c r="A3122"/>
      <c r="B3122"/>
      <c r="D3122"/>
      <c r="E3122"/>
    </row>
    <row r="3123" spans="1:5" x14ac:dyDescent="0.25">
      <c r="A3123"/>
      <c r="B3123"/>
      <c r="D3123"/>
      <c r="E3123"/>
    </row>
    <row r="3124" spans="1:5" x14ac:dyDescent="0.25">
      <c r="A3124"/>
      <c r="B3124"/>
      <c r="D3124"/>
      <c r="E3124"/>
    </row>
    <row r="3125" spans="1:5" x14ac:dyDescent="0.25">
      <c r="A3125"/>
      <c r="B3125"/>
      <c r="D3125"/>
      <c r="E3125"/>
    </row>
    <row r="3126" spans="1:5" x14ac:dyDescent="0.25">
      <c r="A3126"/>
      <c r="B3126"/>
      <c r="D3126"/>
      <c r="E3126"/>
    </row>
    <row r="3127" spans="1:5" x14ac:dyDescent="0.25">
      <c r="A3127"/>
      <c r="B3127"/>
      <c r="D3127"/>
      <c r="E3127"/>
    </row>
    <row r="3128" spans="1:5" x14ac:dyDescent="0.25">
      <c r="A3128"/>
      <c r="B3128"/>
      <c r="D3128"/>
      <c r="E3128"/>
    </row>
    <row r="3129" spans="1:5" x14ac:dyDescent="0.25">
      <c r="A3129"/>
      <c r="B3129"/>
      <c r="D3129"/>
      <c r="E3129"/>
    </row>
    <row r="3130" spans="1:5" x14ac:dyDescent="0.25">
      <c r="A3130"/>
      <c r="B3130"/>
      <c r="D3130"/>
      <c r="E3130"/>
    </row>
    <row r="3131" spans="1:5" x14ac:dyDescent="0.25">
      <c r="A3131"/>
      <c r="B3131"/>
      <c r="D3131"/>
      <c r="E3131"/>
    </row>
    <row r="3132" spans="1:5" x14ac:dyDescent="0.25">
      <c r="A3132"/>
      <c r="B3132"/>
      <c r="D3132"/>
      <c r="E3132"/>
    </row>
    <row r="3133" spans="1:5" x14ac:dyDescent="0.25">
      <c r="A3133"/>
      <c r="B3133"/>
      <c r="D3133"/>
      <c r="E3133"/>
    </row>
    <row r="3134" spans="1:5" x14ac:dyDescent="0.25">
      <c r="A3134"/>
      <c r="B3134"/>
      <c r="D3134"/>
      <c r="E3134"/>
    </row>
    <row r="3135" spans="1:5" x14ac:dyDescent="0.25">
      <c r="A3135"/>
      <c r="B3135"/>
      <c r="D3135"/>
      <c r="E3135"/>
    </row>
    <row r="3136" spans="1:5" x14ac:dyDescent="0.25">
      <c r="A3136"/>
      <c r="B3136"/>
      <c r="D3136"/>
      <c r="E3136"/>
    </row>
    <row r="3137" spans="1:5" x14ac:dyDescent="0.25">
      <c r="A3137"/>
      <c r="B3137"/>
      <c r="D3137"/>
      <c r="E3137"/>
    </row>
    <row r="3138" spans="1:5" x14ac:dyDescent="0.25">
      <c r="A3138"/>
      <c r="B3138"/>
      <c r="D3138"/>
      <c r="E3138"/>
    </row>
    <row r="3139" spans="1:5" x14ac:dyDescent="0.25">
      <c r="A3139"/>
      <c r="B3139"/>
      <c r="D3139"/>
      <c r="E3139"/>
    </row>
    <row r="3140" spans="1:5" x14ac:dyDescent="0.25">
      <c r="A3140"/>
      <c r="B3140"/>
      <c r="D3140"/>
      <c r="E3140"/>
    </row>
    <row r="3141" spans="1:5" x14ac:dyDescent="0.25">
      <c r="A3141"/>
      <c r="B3141"/>
      <c r="D3141"/>
      <c r="E3141"/>
    </row>
    <row r="3142" spans="1:5" x14ac:dyDescent="0.25">
      <c r="A3142"/>
      <c r="B3142"/>
      <c r="D3142"/>
      <c r="E3142"/>
    </row>
    <row r="3143" spans="1:5" x14ac:dyDescent="0.25">
      <c r="A3143"/>
      <c r="B3143"/>
      <c r="D3143"/>
      <c r="E3143"/>
    </row>
    <row r="3144" spans="1:5" x14ac:dyDescent="0.25">
      <c r="A3144"/>
      <c r="B3144"/>
      <c r="D3144"/>
      <c r="E3144"/>
    </row>
    <row r="3145" spans="1:5" x14ac:dyDescent="0.25">
      <c r="A3145"/>
      <c r="B3145"/>
      <c r="D3145"/>
      <c r="E3145"/>
    </row>
    <row r="3146" spans="1:5" x14ac:dyDescent="0.25">
      <c r="A3146"/>
      <c r="B3146"/>
      <c r="D3146"/>
      <c r="E3146"/>
    </row>
    <row r="3147" spans="1:5" x14ac:dyDescent="0.25">
      <c r="A3147"/>
      <c r="B3147"/>
      <c r="D3147"/>
      <c r="E3147"/>
    </row>
    <row r="3148" spans="1:5" x14ac:dyDescent="0.25">
      <c r="A3148"/>
      <c r="B3148"/>
      <c r="D3148"/>
      <c r="E3148"/>
    </row>
    <row r="3149" spans="1:5" x14ac:dyDescent="0.25">
      <c r="A3149"/>
      <c r="B3149"/>
      <c r="D3149"/>
      <c r="E3149"/>
    </row>
    <row r="3150" spans="1:5" x14ac:dyDescent="0.25">
      <c r="A3150"/>
      <c r="B3150"/>
      <c r="D3150"/>
      <c r="E3150"/>
    </row>
    <row r="3151" spans="1:5" x14ac:dyDescent="0.25">
      <c r="A3151"/>
      <c r="B3151"/>
      <c r="D3151"/>
      <c r="E3151"/>
    </row>
    <row r="3152" spans="1:5" x14ac:dyDescent="0.25">
      <c r="A3152"/>
      <c r="B3152"/>
      <c r="D3152"/>
      <c r="E3152"/>
    </row>
    <row r="3153" spans="1:5" x14ac:dyDescent="0.25">
      <c r="A3153"/>
      <c r="B3153"/>
      <c r="D3153"/>
      <c r="E3153"/>
    </row>
    <row r="3154" spans="1:5" x14ac:dyDescent="0.25">
      <c r="A3154"/>
      <c r="B3154"/>
      <c r="D3154"/>
      <c r="E3154"/>
    </row>
    <row r="3155" spans="1:5" x14ac:dyDescent="0.25">
      <c r="A3155"/>
      <c r="B3155"/>
      <c r="D3155"/>
      <c r="E3155"/>
    </row>
    <row r="3156" spans="1:5" x14ac:dyDescent="0.25">
      <c r="A3156"/>
      <c r="B3156"/>
      <c r="D3156"/>
      <c r="E3156"/>
    </row>
    <row r="3157" spans="1:5" x14ac:dyDescent="0.25">
      <c r="A3157"/>
      <c r="B3157"/>
      <c r="D3157"/>
      <c r="E3157"/>
    </row>
    <row r="3158" spans="1:5" x14ac:dyDescent="0.25">
      <c r="A3158"/>
      <c r="B3158"/>
      <c r="D3158"/>
      <c r="E3158"/>
    </row>
    <row r="3159" spans="1:5" x14ac:dyDescent="0.25">
      <c r="A3159"/>
      <c r="B3159"/>
      <c r="D3159"/>
      <c r="E3159"/>
    </row>
    <row r="3160" spans="1:5" x14ac:dyDescent="0.25">
      <c r="A3160"/>
      <c r="B3160"/>
      <c r="D3160"/>
      <c r="E3160"/>
    </row>
    <row r="3161" spans="1:5" x14ac:dyDescent="0.25">
      <c r="A3161"/>
      <c r="B3161"/>
      <c r="D3161"/>
      <c r="E3161"/>
    </row>
    <row r="3162" spans="1:5" x14ac:dyDescent="0.25">
      <c r="A3162"/>
      <c r="B3162"/>
      <c r="D3162"/>
      <c r="E3162"/>
    </row>
    <row r="3163" spans="1:5" x14ac:dyDescent="0.25">
      <c r="A3163"/>
      <c r="B3163"/>
      <c r="D3163"/>
      <c r="E3163"/>
    </row>
    <row r="3164" spans="1:5" x14ac:dyDescent="0.25">
      <c r="A3164"/>
      <c r="B3164"/>
      <c r="D3164"/>
      <c r="E3164"/>
    </row>
    <row r="3165" spans="1:5" x14ac:dyDescent="0.25">
      <c r="A3165"/>
      <c r="B3165"/>
      <c r="D3165"/>
      <c r="E3165"/>
    </row>
    <row r="3166" spans="1:5" x14ac:dyDescent="0.25">
      <c r="A3166"/>
      <c r="B3166"/>
      <c r="D3166"/>
      <c r="E3166"/>
    </row>
    <row r="3167" spans="1:5" x14ac:dyDescent="0.25">
      <c r="A3167"/>
      <c r="B3167"/>
      <c r="D3167"/>
      <c r="E3167"/>
    </row>
    <row r="3168" spans="1:5" x14ac:dyDescent="0.25">
      <c r="A3168"/>
      <c r="B3168"/>
      <c r="D3168"/>
      <c r="E3168"/>
    </row>
    <row r="3169" spans="1:5" x14ac:dyDescent="0.25">
      <c r="A3169"/>
      <c r="B3169"/>
      <c r="D3169"/>
      <c r="E3169"/>
    </row>
    <row r="3170" spans="1:5" x14ac:dyDescent="0.25">
      <c r="A3170"/>
      <c r="B3170"/>
      <c r="D3170"/>
      <c r="E3170"/>
    </row>
    <row r="3171" spans="1:5" x14ac:dyDescent="0.25">
      <c r="A3171"/>
      <c r="B3171"/>
      <c r="D3171"/>
      <c r="E3171"/>
    </row>
    <row r="3172" spans="1:5" x14ac:dyDescent="0.25">
      <c r="A3172"/>
      <c r="B3172"/>
      <c r="D3172"/>
      <c r="E3172"/>
    </row>
    <row r="3173" spans="1:5" x14ac:dyDescent="0.25">
      <c r="A3173"/>
      <c r="B3173"/>
      <c r="D3173"/>
      <c r="E3173"/>
    </row>
    <row r="3174" spans="1:5" x14ac:dyDescent="0.25">
      <c r="A3174"/>
      <c r="B3174"/>
      <c r="D3174"/>
      <c r="E3174"/>
    </row>
    <row r="3175" spans="1:5" x14ac:dyDescent="0.25">
      <c r="A3175"/>
      <c r="B3175"/>
      <c r="D3175"/>
      <c r="E3175"/>
    </row>
    <row r="3176" spans="1:5" x14ac:dyDescent="0.25">
      <c r="A3176"/>
      <c r="B3176"/>
      <c r="D3176"/>
      <c r="E3176"/>
    </row>
    <row r="3177" spans="1:5" x14ac:dyDescent="0.25">
      <c r="A3177"/>
      <c r="B3177"/>
      <c r="D3177"/>
      <c r="E3177"/>
    </row>
    <row r="3178" spans="1:5" x14ac:dyDescent="0.25">
      <c r="A3178"/>
      <c r="B3178"/>
      <c r="D3178"/>
      <c r="E3178"/>
    </row>
    <row r="3179" spans="1:5" x14ac:dyDescent="0.25">
      <c r="A3179"/>
      <c r="B3179"/>
      <c r="D3179"/>
      <c r="E3179"/>
    </row>
    <row r="3180" spans="1:5" x14ac:dyDescent="0.25">
      <c r="A3180"/>
      <c r="B3180"/>
      <c r="D3180"/>
      <c r="E3180"/>
    </row>
    <row r="3181" spans="1:5" x14ac:dyDescent="0.25">
      <c r="A3181"/>
      <c r="B3181"/>
      <c r="D3181"/>
      <c r="E3181"/>
    </row>
    <row r="3182" spans="1:5" x14ac:dyDescent="0.25">
      <c r="A3182"/>
      <c r="B3182"/>
      <c r="D3182"/>
      <c r="E3182"/>
    </row>
    <row r="3183" spans="1:5" x14ac:dyDescent="0.25">
      <c r="A3183"/>
      <c r="B3183"/>
      <c r="D3183"/>
      <c r="E3183"/>
    </row>
    <row r="3184" spans="1:5" x14ac:dyDescent="0.25">
      <c r="A3184"/>
      <c r="B3184"/>
      <c r="D3184"/>
      <c r="E3184"/>
    </row>
    <row r="3185" spans="1:5" x14ac:dyDescent="0.25">
      <c r="A3185"/>
      <c r="B3185"/>
      <c r="D3185"/>
      <c r="E3185"/>
    </row>
    <row r="3186" spans="1:5" x14ac:dyDescent="0.25">
      <c r="A3186"/>
      <c r="B3186"/>
      <c r="D3186"/>
      <c r="E3186"/>
    </row>
    <row r="3187" spans="1:5" x14ac:dyDescent="0.25">
      <c r="A3187"/>
      <c r="B3187"/>
      <c r="D3187"/>
      <c r="E3187"/>
    </row>
    <row r="3188" spans="1:5" x14ac:dyDescent="0.25">
      <c r="A3188"/>
      <c r="B3188"/>
      <c r="D3188"/>
      <c r="E3188"/>
    </row>
    <row r="3189" spans="1:5" x14ac:dyDescent="0.25">
      <c r="A3189"/>
      <c r="B3189"/>
      <c r="D3189"/>
      <c r="E3189"/>
    </row>
    <row r="3190" spans="1:5" x14ac:dyDescent="0.25">
      <c r="A3190"/>
      <c r="B3190"/>
      <c r="D3190"/>
      <c r="E3190"/>
    </row>
    <row r="3191" spans="1:5" x14ac:dyDescent="0.25">
      <c r="A3191"/>
      <c r="B3191"/>
      <c r="D3191"/>
      <c r="E3191"/>
    </row>
    <row r="3192" spans="1:5" x14ac:dyDescent="0.25">
      <c r="A3192"/>
      <c r="B3192"/>
      <c r="D3192"/>
      <c r="E3192"/>
    </row>
    <row r="3193" spans="1:5" x14ac:dyDescent="0.25">
      <c r="A3193"/>
      <c r="B3193"/>
      <c r="D3193"/>
      <c r="E3193"/>
    </row>
    <row r="3194" spans="1:5" x14ac:dyDescent="0.25">
      <c r="A3194"/>
      <c r="B3194"/>
      <c r="D3194"/>
      <c r="E3194"/>
    </row>
    <row r="3195" spans="1:5" x14ac:dyDescent="0.25">
      <c r="A3195"/>
      <c r="B3195"/>
      <c r="D3195"/>
      <c r="E3195"/>
    </row>
    <row r="3196" spans="1:5" x14ac:dyDescent="0.25">
      <c r="A3196"/>
      <c r="B3196"/>
      <c r="D3196"/>
      <c r="E3196"/>
    </row>
    <row r="3197" spans="1:5" x14ac:dyDescent="0.25">
      <c r="A3197"/>
      <c r="B3197"/>
      <c r="D3197"/>
      <c r="E3197"/>
    </row>
    <row r="3198" spans="1:5" x14ac:dyDescent="0.25">
      <c r="A3198"/>
      <c r="B3198"/>
      <c r="D3198"/>
      <c r="E3198"/>
    </row>
    <row r="3199" spans="1:5" x14ac:dyDescent="0.25">
      <c r="A3199"/>
      <c r="B3199"/>
      <c r="D3199"/>
      <c r="E3199"/>
    </row>
    <row r="3200" spans="1:5" x14ac:dyDescent="0.25">
      <c r="A3200"/>
      <c r="B3200"/>
      <c r="D3200"/>
      <c r="E3200"/>
    </row>
    <row r="3201" spans="1:5" x14ac:dyDescent="0.25">
      <c r="A3201"/>
      <c r="B3201"/>
      <c r="D3201"/>
      <c r="E3201"/>
    </row>
    <row r="3202" spans="1:5" x14ac:dyDescent="0.25">
      <c r="A3202"/>
      <c r="B3202"/>
      <c r="D3202"/>
      <c r="E3202"/>
    </row>
    <row r="3203" spans="1:5" x14ac:dyDescent="0.25">
      <c r="A3203"/>
      <c r="B3203"/>
      <c r="D3203"/>
      <c r="E3203"/>
    </row>
    <row r="3204" spans="1:5" x14ac:dyDescent="0.25">
      <c r="A3204"/>
      <c r="B3204"/>
      <c r="D3204"/>
      <c r="E3204"/>
    </row>
    <row r="3205" spans="1:5" x14ac:dyDescent="0.25">
      <c r="A3205"/>
      <c r="B3205"/>
      <c r="D3205"/>
      <c r="E3205"/>
    </row>
    <row r="3206" spans="1:5" x14ac:dyDescent="0.25">
      <c r="A3206"/>
      <c r="B3206"/>
      <c r="D3206"/>
      <c r="E3206"/>
    </row>
    <row r="3207" spans="1:5" x14ac:dyDescent="0.25">
      <c r="A3207"/>
      <c r="B3207"/>
      <c r="D3207"/>
      <c r="E3207"/>
    </row>
    <row r="3208" spans="1:5" x14ac:dyDescent="0.25">
      <c r="A3208"/>
      <c r="B3208"/>
      <c r="D3208"/>
      <c r="E3208"/>
    </row>
    <row r="3209" spans="1:5" x14ac:dyDescent="0.25">
      <c r="A3209"/>
      <c r="B3209"/>
      <c r="D3209"/>
      <c r="E3209"/>
    </row>
    <row r="3210" spans="1:5" x14ac:dyDescent="0.25">
      <c r="A3210"/>
      <c r="B3210"/>
      <c r="D3210"/>
      <c r="E3210"/>
    </row>
    <row r="3211" spans="1:5" x14ac:dyDescent="0.25">
      <c r="A3211"/>
      <c r="B3211"/>
      <c r="D3211"/>
      <c r="E3211"/>
    </row>
    <row r="3212" spans="1:5" x14ac:dyDescent="0.25">
      <c r="A3212"/>
      <c r="B3212"/>
      <c r="D3212"/>
      <c r="E3212"/>
    </row>
    <row r="3213" spans="1:5" x14ac:dyDescent="0.25">
      <c r="A3213"/>
      <c r="B3213"/>
      <c r="D3213"/>
      <c r="E3213"/>
    </row>
    <row r="3214" spans="1:5" x14ac:dyDescent="0.25">
      <c r="A3214"/>
      <c r="B3214"/>
      <c r="D3214"/>
      <c r="E3214"/>
    </row>
    <row r="3215" spans="1:5" x14ac:dyDescent="0.25">
      <c r="A3215"/>
      <c r="B3215"/>
      <c r="D3215"/>
      <c r="E3215"/>
    </row>
    <row r="3216" spans="1:5" x14ac:dyDescent="0.25">
      <c r="A3216"/>
      <c r="B3216"/>
      <c r="D3216"/>
      <c r="E3216"/>
    </row>
    <row r="3217" spans="1:5" x14ac:dyDescent="0.25">
      <c r="A3217"/>
      <c r="B3217"/>
      <c r="D3217"/>
      <c r="E3217"/>
    </row>
    <row r="3218" spans="1:5" x14ac:dyDescent="0.25">
      <c r="A3218"/>
      <c r="B3218"/>
      <c r="D3218"/>
      <c r="E3218"/>
    </row>
    <row r="3219" spans="1:5" x14ac:dyDescent="0.25">
      <c r="A3219"/>
      <c r="B3219"/>
      <c r="D3219"/>
      <c r="E3219"/>
    </row>
    <row r="3220" spans="1:5" x14ac:dyDescent="0.25">
      <c r="A3220"/>
      <c r="B3220"/>
      <c r="D3220"/>
      <c r="E3220"/>
    </row>
    <row r="3221" spans="1:5" x14ac:dyDescent="0.25">
      <c r="A3221"/>
      <c r="B3221"/>
      <c r="D3221"/>
      <c r="E3221"/>
    </row>
    <row r="3222" spans="1:5" x14ac:dyDescent="0.25">
      <c r="A3222"/>
      <c r="B3222"/>
      <c r="D3222"/>
      <c r="E3222"/>
    </row>
    <row r="3223" spans="1:5" x14ac:dyDescent="0.25">
      <c r="A3223"/>
      <c r="B3223"/>
      <c r="D3223"/>
      <c r="E3223"/>
    </row>
    <row r="3224" spans="1:5" x14ac:dyDescent="0.25">
      <c r="A3224"/>
      <c r="B3224"/>
      <c r="D3224"/>
      <c r="E3224"/>
    </row>
    <row r="3225" spans="1:5" x14ac:dyDescent="0.25">
      <c r="A3225"/>
      <c r="B3225"/>
      <c r="D3225"/>
      <c r="E3225"/>
    </row>
    <row r="3226" spans="1:5" x14ac:dyDescent="0.25">
      <c r="A3226"/>
      <c r="B3226"/>
      <c r="D3226"/>
      <c r="E3226"/>
    </row>
    <row r="3227" spans="1:5" x14ac:dyDescent="0.25">
      <c r="A3227"/>
      <c r="B3227"/>
      <c r="D3227"/>
      <c r="E3227"/>
    </row>
    <row r="3228" spans="1:5" x14ac:dyDescent="0.25">
      <c r="A3228"/>
      <c r="B3228"/>
      <c r="D3228"/>
      <c r="E3228"/>
    </row>
    <row r="3229" spans="1:5" x14ac:dyDescent="0.25">
      <c r="A3229"/>
      <c r="B3229"/>
      <c r="D3229"/>
      <c r="E3229"/>
    </row>
    <row r="3230" spans="1:5" x14ac:dyDescent="0.25">
      <c r="A3230"/>
      <c r="B3230"/>
      <c r="D3230"/>
      <c r="E3230"/>
    </row>
    <row r="3231" spans="1:5" x14ac:dyDescent="0.25">
      <c r="A3231"/>
      <c r="B3231"/>
      <c r="D3231"/>
      <c r="E3231"/>
    </row>
    <row r="3232" spans="1:5" x14ac:dyDescent="0.25">
      <c r="A3232"/>
      <c r="B3232"/>
      <c r="D3232"/>
      <c r="E3232"/>
    </row>
    <row r="3233" spans="1:5" x14ac:dyDescent="0.25">
      <c r="A3233"/>
      <c r="B3233"/>
      <c r="D3233"/>
      <c r="E3233"/>
    </row>
    <row r="3234" spans="1:5" x14ac:dyDescent="0.25">
      <c r="A3234"/>
      <c r="B3234"/>
      <c r="D3234"/>
      <c r="E3234"/>
    </row>
    <row r="3235" spans="1:5" x14ac:dyDescent="0.25">
      <c r="A3235"/>
      <c r="B3235"/>
      <c r="D3235"/>
      <c r="E3235"/>
    </row>
    <row r="3236" spans="1:5" x14ac:dyDescent="0.25">
      <c r="A3236"/>
      <c r="B3236"/>
      <c r="D3236"/>
      <c r="E3236"/>
    </row>
    <row r="3237" spans="1:5" x14ac:dyDescent="0.25">
      <c r="A3237"/>
      <c r="B3237"/>
      <c r="D3237"/>
      <c r="E3237"/>
    </row>
    <row r="3238" spans="1:5" x14ac:dyDescent="0.25">
      <c r="A3238"/>
      <c r="B3238"/>
      <c r="D3238"/>
      <c r="E3238"/>
    </row>
    <row r="3239" spans="1:5" x14ac:dyDescent="0.25">
      <c r="A3239"/>
      <c r="B3239"/>
      <c r="D3239"/>
      <c r="E3239"/>
    </row>
    <row r="3240" spans="1:5" x14ac:dyDescent="0.25">
      <c r="A3240"/>
      <c r="B3240"/>
      <c r="D3240"/>
      <c r="E3240"/>
    </row>
    <row r="3241" spans="1:5" x14ac:dyDescent="0.25">
      <c r="A3241"/>
      <c r="B3241"/>
      <c r="D3241"/>
      <c r="E3241"/>
    </row>
    <row r="3242" spans="1:5" x14ac:dyDescent="0.25">
      <c r="A3242"/>
      <c r="B3242"/>
      <c r="D3242"/>
      <c r="E3242"/>
    </row>
    <row r="3243" spans="1:5" x14ac:dyDescent="0.25">
      <c r="A3243"/>
      <c r="B3243"/>
      <c r="D3243"/>
      <c r="E3243"/>
    </row>
    <row r="3244" spans="1:5" x14ac:dyDescent="0.25">
      <c r="A3244"/>
      <c r="B3244"/>
      <c r="D3244"/>
      <c r="E3244"/>
    </row>
    <row r="3245" spans="1:5" x14ac:dyDescent="0.25">
      <c r="A3245"/>
      <c r="B3245"/>
      <c r="D3245"/>
      <c r="E3245"/>
    </row>
    <row r="3246" spans="1:5" x14ac:dyDescent="0.25">
      <c r="A3246"/>
      <c r="B3246"/>
      <c r="D3246"/>
      <c r="E3246"/>
    </row>
    <row r="3247" spans="1:5" x14ac:dyDescent="0.25">
      <c r="A3247"/>
      <c r="B3247"/>
      <c r="D3247"/>
      <c r="E3247"/>
    </row>
    <row r="3248" spans="1:5" x14ac:dyDescent="0.25">
      <c r="A3248"/>
      <c r="B3248"/>
      <c r="D3248"/>
      <c r="E3248"/>
    </row>
    <row r="3249" spans="1:5" x14ac:dyDescent="0.25">
      <c r="A3249"/>
      <c r="B3249"/>
      <c r="D3249"/>
      <c r="E3249"/>
    </row>
    <row r="3250" spans="1:5" x14ac:dyDescent="0.25">
      <c r="A3250"/>
      <c r="B3250"/>
      <c r="D3250"/>
      <c r="E3250"/>
    </row>
    <row r="3251" spans="1:5" x14ac:dyDescent="0.25">
      <c r="A3251"/>
      <c r="B3251"/>
      <c r="D3251"/>
      <c r="E3251"/>
    </row>
    <row r="3252" spans="1:5" x14ac:dyDescent="0.25">
      <c r="A3252"/>
      <c r="B3252"/>
      <c r="D3252"/>
      <c r="E3252"/>
    </row>
    <row r="3253" spans="1:5" x14ac:dyDescent="0.25">
      <c r="A3253"/>
      <c r="B3253"/>
      <c r="D3253"/>
      <c r="E3253"/>
    </row>
    <row r="3254" spans="1:5" x14ac:dyDescent="0.25">
      <c r="A3254"/>
      <c r="B3254"/>
      <c r="D3254"/>
      <c r="E3254"/>
    </row>
    <row r="3255" spans="1:5" x14ac:dyDescent="0.25">
      <c r="A3255"/>
      <c r="B3255"/>
      <c r="D3255"/>
      <c r="E3255"/>
    </row>
    <row r="3256" spans="1:5" x14ac:dyDescent="0.25">
      <c r="A3256"/>
      <c r="B3256"/>
      <c r="D3256"/>
      <c r="E3256"/>
    </row>
    <row r="3257" spans="1:5" x14ac:dyDescent="0.25">
      <c r="A3257"/>
      <c r="B3257"/>
      <c r="D3257"/>
      <c r="E3257"/>
    </row>
    <row r="3258" spans="1:5" x14ac:dyDescent="0.25">
      <c r="A3258"/>
      <c r="B3258"/>
      <c r="D3258"/>
      <c r="E3258"/>
    </row>
    <row r="3259" spans="1:5" x14ac:dyDescent="0.25">
      <c r="A3259"/>
      <c r="B3259"/>
      <c r="D3259"/>
      <c r="E3259"/>
    </row>
    <row r="3260" spans="1:5" x14ac:dyDescent="0.25">
      <c r="A3260"/>
      <c r="B3260"/>
      <c r="D3260"/>
      <c r="E3260"/>
    </row>
    <row r="3261" spans="1:5" x14ac:dyDescent="0.25">
      <c r="A3261"/>
      <c r="B3261"/>
      <c r="D3261"/>
      <c r="E3261"/>
    </row>
    <row r="3262" spans="1:5" x14ac:dyDescent="0.25">
      <c r="A3262"/>
      <c r="B3262"/>
      <c r="D3262"/>
      <c r="E3262"/>
    </row>
    <row r="3263" spans="1:5" x14ac:dyDescent="0.25">
      <c r="A3263"/>
      <c r="B3263"/>
      <c r="D3263"/>
      <c r="E3263"/>
    </row>
    <row r="3264" spans="1:5" x14ac:dyDescent="0.25">
      <c r="A3264"/>
      <c r="B3264"/>
      <c r="D3264"/>
      <c r="E3264"/>
    </row>
    <row r="3265" spans="1:5" x14ac:dyDescent="0.25">
      <c r="A3265"/>
      <c r="B3265"/>
      <c r="D3265"/>
      <c r="E3265"/>
    </row>
    <row r="3266" spans="1:5" x14ac:dyDescent="0.25">
      <c r="A3266"/>
      <c r="B3266"/>
      <c r="D3266"/>
      <c r="E3266"/>
    </row>
    <row r="3267" spans="1:5" x14ac:dyDescent="0.25">
      <c r="A3267"/>
      <c r="B3267"/>
      <c r="D3267"/>
      <c r="E3267"/>
    </row>
    <row r="3268" spans="1:5" x14ac:dyDescent="0.25">
      <c r="A3268"/>
      <c r="B3268"/>
      <c r="D3268"/>
      <c r="E3268"/>
    </row>
    <row r="3269" spans="1:5" x14ac:dyDescent="0.25">
      <c r="A3269"/>
      <c r="B3269"/>
      <c r="D3269"/>
      <c r="E3269"/>
    </row>
    <row r="3270" spans="1:5" x14ac:dyDescent="0.25">
      <c r="A3270"/>
      <c r="B3270"/>
      <c r="D3270"/>
      <c r="E3270"/>
    </row>
    <row r="3271" spans="1:5" x14ac:dyDescent="0.25">
      <c r="A3271"/>
      <c r="B3271"/>
      <c r="D3271"/>
      <c r="E3271"/>
    </row>
    <row r="3272" spans="1:5" x14ac:dyDescent="0.25">
      <c r="A3272"/>
      <c r="B3272"/>
      <c r="D3272"/>
      <c r="E3272"/>
    </row>
    <row r="3273" spans="1:5" x14ac:dyDescent="0.25">
      <c r="A3273"/>
      <c r="B3273"/>
      <c r="D3273"/>
      <c r="E3273"/>
    </row>
    <row r="3274" spans="1:5" x14ac:dyDescent="0.25">
      <c r="A3274"/>
      <c r="B3274"/>
      <c r="D3274"/>
      <c r="E3274"/>
    </row>
    <row r="3275" spans="1:5" x14ac:dyDescent="0.25">
      <c r="A3275"/>
      <c r="B3275"/>
      <c r="D3275"/>
      <c r="E3275"/>
    </row>
    <row r="3276" spans="1:5" x14ac:dyDescent="0.25">
      <c r="A3276"/>
      <c r="B3276"/>
      <c r="D3276"/>
      <c r="E3276"/>
    </row>
    <row r="3277" spans="1:5" x14ac:dyDescent="0.25">
      <c r="A3277"/>
      <c r="B3277"/>
      <c r="D3277"/>
      <c r="E3277"/>
    </row>
    <row r="3278" spans="1:5" x14ac:dyDescent="0.25">
      <c r="A3278"/>
      <c r="B3278"/>
      <c r="D3278"/>
      <c r="E3278"/>
    </row>
    <row r="3279" spans="1:5" x14ac:dyDescent="0.25">
      <c r="A3279"/>
      <c r="B3279"/>
      <c r="D3279"/>
      <c r="E3279"/>
    </row>
    <row r="3280" spans="1:5" x14ac:dyDescent="0.25">
      <c r="A3280"/>
      <c r="B3280"/>
      <c r="D3280"/>
      <c r="E3280"/>
    </row>
    <row r="3281" spans="1:5" x14ac:dyDescent="0.25">
      <c r="A3281"/>
      <c r="B3281"/>
      <c r="D3281"/>
      <c r="E3281"/>
    </row>
    <row r="3282" spans="1:5" x14ac:dyDescent="0.25">
      <c r="A3282"/>
      <c r="B3282"/>
      <c r="D3282"/>
      <c r="E3282"/>
    </row>
    <row r="3283" spans="1:5" x14ac:dyDescent="0.25">
      <c r="A3283"/>
      <c r="B3283"/>
      <c r="D3283"/>
      <c r="E3283"/>
    </row>
    <row r="3284" spans="1:5" x14ac:dyDescent="0.25">
      <c r="A3284"/>
      <c r="B3284"/>
      <c r="D3284"/>
      <c r="E3284"/>
    </row>
    <row r="3285" spans="1:5" x14ac:dyDescent="0.25">
      <c r="A3285"/>
      <c r="B3285"/>
      <c r="D3285"/>
      <c r="E3285"/>
    </row>
    <row r="3286" spans="1:5" x14ac:dyDescent="0.25">
      <c r="A3286"/>
      <c r="B3286"/>
      <c r="D3286"/>
      <c r="E3286"/>
    </row>
    <row r="3287" spans="1:5" x14ac:dyDescent="0.25">
      <c r="A3287"/>
      <c r="B3287"/>
      <c r="D3287"/>
      <c r="E3287"/>
    </row>
    <row r="3288" spans="1:5" x14ac:dyDescent="0.25">
      <c r="A3288"/>
      <c r="B3288"/>
      <c r="D3288"/>
      <c r="E3288"/>
    </row>
    <row r="3289" spans="1:5" x14ac:dyDescent="0.25">
      <c r="A3289"/>
      <c r="B3289"/>
      <c r="D3289"/>
      <c r="E3289"/>
    </row>
    <row r="3290" spans="1:5" x14ac:dyDescent="0.25">
      <c r="A3290"/>
      <c r="B3290"/>
      <c r="D3290"/>
      <c r="E3290"/>
    </row>
    <row r="3291" spans="1:5" x14ac:dyDescent="0.25">
      <c r="A3291"/>
      <c r="B3291"/>
      <c r="D3291"/>
      <c r="E3291"/>
    </row>
    <row r="3292" spans="1:5" x14ac:dyDescent="0.25">
      <c r="A3292"/>
      <c r="B3292"/>
      <c r="D3292"/>
      <c r="E3292"/>
    </row>
    <row r="3293" spans="1:5" x14ac:dyDescent="0.25">
      <c r="A3293"/>
      <c r="B3293"/>
      <c r="D3293"/>
      <c r="E3293"/>
    </row>
    <row r="3294" spans="1:5" x14ac:dyDescent="0.25">
      <c r="A3294"/>
      <c r="B3294"/>
      <c r="D3294"/>
      <c r="E3294"/>
    </row>
    <row r="3295" spans="1:5" x14ac:dyDescent="0.25">
      <c r="A3295"/>
      <c r="B3295"/>
      <c r="D3295"/>
      <c r="E3295"/>
    </row>
    <row r="3296" spans="1:5" x14ac:dyDescent="0.25">
      <c r="A3296"/>
      <c r="B3296"/>
      <c r="D3296"/>
      <c r="E3296"/>
    </row>
    <row r="3297" spans="1:5" x14ac:dyDescent="0.25">
      <c r="A3297"/>
      <c r="B3297"/>
      <c r="D3297"/>
      <c r="E3297"/>
    </row>
    <row r="3298" spans="1:5" x14ac:dyDescent="0.25">
      <c r="A3298"/>
      <c r="B3298"/>
      <c r="D3298"/>
      <c r="E3298"/>
    </row>
    <row r="3299" spans="1:5" x14ac:dyDescent="0.25">
      <c r="A3299"/>
      <c r="B3299"/>
      <c r="D3299"/>
      <c r="E3299"/>
    </row>
    <row r="3300" spans="1:5" x14ac:dyDescent="0.25">
      <c r="A3300"/>
      <c r="B3300"/>
      <c r="D3300"/>
      <c r="E3300"/>
    </row>
    <row r="3301" spans="1:5" x14ac:dyDescent="0.25">
      <c r="A3301"/>
      <c r="B3301"/>
      <c r="D3301"/>
      <c r="E3301"/>
    </row>
    <row r="3302" spans="1:5" x14ac:dyDescent="0.25">
      <c r="A3302"/>
      <c r="B3302"/>
      <c r="D3302"/>
      <c r="E3302"/>
    </row>
    <row r="3303" spans="1:5" x14ac:dyDescent="0.25">
      <c r="A3303"/>
      <c r="B3303"/>
      <c r="D3303"/>
      <c r="E3303"/>
    </row>
    <row r="3304" spans="1:5" x14ac:dyDescent="0.25">
      <c r="A3304"/>
      <c r="B3304"/>
      <c r="D3304"/>
      <c r="E3304"/>
    </row>
    <row r="3305" spans="1:5" x14ac:dyDescent="0.25">
      <c r="A3305"/>
      <c r="B3305"/>
      <c r="D3305"/>
      <c r="E3305"/>
    </row>
    <row r="3306" spans="1:5" x14ac:dyDescent="0.25">
      <c r="A3306"/>
      <c r="B3306"/>
      <c r="D3306"/>
      <c r="E3306"/>
    </row>
    <row r="3307" spans="1:5" x14ac:dyDescent="0.25">
      <c r="A3307"/>
      <c r="B3307"/>
      <c r="D3307"/>
      <c r="E3307"/>
    </row>
    <row r="3308" spans="1:5" x14ac:dyDescent="0.25">
      <c r="A3308"/>
      <c r="B3308"/>
      <c r="D3308"/>
      <c r="E3308"/>
    </row>
    <row r="3309" spans="1:5" x14ac:dyDescent="0.25">
      <c r="A3309"/>
      <c r="B3309"/>
      <c r="D3309"/>
      <c r="E3309"/>
    </row>
    <row r="3310" spans="1:5" x14ac:dyDescent="0.25">
      <c r="A3310"/>
      <c r="B3310"/>
      <c r="D3310"/>
      <c r="E3310"/>
    </row>
    <row r="3311" spans="1:5" x14ac:dyDescent="0.25">
      <c r="A3311"/>
      <c r="B3311"/>
      <c r="D3311"/>
      <c r="E3311"/>
    </row>
    <row r="3312" spans="1:5" x14ac:dyDescent="0.25">
      <c r="A3312"/>
      <c r="B3312"/>
      <c r="D3312"/>
      <c r="E3312"/>
    </row>
    <row r="3313" spans="1:5" x14ac:dyDescent="0.25">
      <c r="A3313"/>
      <c r="B3313"/>
      <c r="D3313"/>
      <c r="E3313"/>
    </row>
    <row r="3314" spans="1:5" x14ac:dyDescent="0.25">
      <c r="A3314"/>
      <c r="B3314"/>
      <c r="D3314"/>
      <c r="E3314"/>
    </row>
    <row r="3315" spans="1:5" x14ac:dyDescent="0.25">
      <c r="A3315"/>
      <c r="B3315"/>
      <c r="D3315"/>
      <c r="E3315"/>
    </row>
    <row r="3316" spans="1:5" x14ac:dyDescent="0.25">
      <c r="A3316"/>
      <c r="B3316"/>
      <c r="D3316"/>
      <c r="E3316"/>
    </row>
    <row r="3317" spans="1:5" x14ac:dyDescent="0.25">
      <c r="A3317"/>
      <c r="B3317"/>
      <c r="D3317"/>
      <c r="E3317"/>
    </row>
    <row r="3318" spans="1:5" x14ac:dyDescent="0.25">
      <c r="A3318"/>
      <c r="B3318"/>
      <c r="D3318"/>
      <c r="E3318"/>
    </row>
    <row r="3319" spans="1:5" x14ac:dyDescent="0.25">
      <c r="A3319"/>
      <c r="B3319"/>
      <c r="D3319"/>
      <c r="E3319"/>
    </row>
    <row r="3320" spans="1:5" x14ac:dyDescent="0.25">
      <c r="A3320"/>
      <c r="B3320"/>
      <c r="D3320"/>
      <c r="E3320"/>
    </row>
    <row r="3321" spans="1:5" x14ac:dyDescent="0.25">
      <c r="A3321"/>
      <c r="B3321"/>
      <c r="D3321"/>
      <c r="E3321"/>
    </row>
    <row r="3322" spans="1:5" x14ac:dyDescent="0.25">
      <c r="A3322"/>
      <c r="B3322"/>
      <c r="D3322"/>
      <c r="E3322"/>
    </row>
    <row r="3323" spans="1:5" x14ac:dyDescent="0.25">
      <c r="A3323"/>
      <c r="B3323"/>
      <c r="D3323"/>
      <c r="E3323"/>
    </row>
    <row r="3324" spans="1:5" x14ac:dyDescent="0.25">
      <c r="A3324"/>
      <c r="B3324"/>
      <c r="D3324"/>
      <c r="E3324"/>
    </row>
    <row r="3325" spans="1:5" x14ac:dyDescent="0.25">
      <c r="A3325"/>
      <c r="B3325"/>
      <c r="D3325"/>
      <c r="E3325"/>
    </row>
    <row r="3326" spans="1:5" x14ac:dyDescent="0.25">
      <c r="A3326"/>
      <c r="B3326"/>
      <c r="D3326"/>
      <c r="E3326"/>
    </row>
    <row r="3327" spans="1:5" x14ac:dyDescent="0.25">
      <c r="A3327"/>
      <c r="B3327"/>
      <c r="D3327"/>
      <c r="E3327"/>
    </row>
    <row r="3328" spans="1:5" x14ac:dyDescent="0.25">
      <c r="A3328"/>
      <c r="B3328"/>
      <c r="D3328"/>
      <c r="E3328"/>
    </row>
    <row r="3329" spans="1:5" x14ac:dyDescent="0.25">
      <c r="A3329"/>
      <c r="B3329"/>
      <c r="D3329"/>
      <c r="E3329"/>
    </row>
    <row r="3330" spans="1:5" x14ac:dyDescent="0.25">
      <c r="A3330"/>
      <c r="B3330"/>
      <c r="D3330"/>
      <c r="E3330"/>
    </row>
    <row r="3331" spans="1:5" x14ac:dyDescent="0.25">
      <c r="A3331"/>
      <c r="B3331"/>
      <c r="D3331"/>
      <c r="E3331"/>
    </row>
    <row r="3332" spans="1:5" x14ac:dyDescent="0.25">
      <c r="A3332"/>
      <c r="B3332"/>
      <c r="D3332"/>
      <c r="E3332"/>
    </row>
    <row r="3333" spans="1:5" x14ac:dyDescent="0.25">
      <c r="A3333"/>
      <c r="B3333"/>
      <c r="D3333"/>
      <c r="E3333"/>
    </row>
    <row r="3334" spans="1:5" x14ac:dyDescent="0.25">
      <c r="A3334"/>
      <c r="B3334"/>
      <c r="D3334"/>
      <c r="E3334"/>
    </row>
    <row r="3335" spans="1:5" x14ac:dyDescent="0.25">
      <c r="A3335"/>
      <c r="B3335"/>
      <c r="D3335"/>
      <c r="E3335"/>
    </row>
    <row r="3336" spans="1:5" x14ac:dyDescent="0.25">
      <c r="A3336"/>
      <c r="B3336"/>
      <c r="D3336"/>
      <c r="E3336"/>
    </row>
    <row r="3337" spans="1:5" x14ac:dyDescent="0.25">
      <c r="A3337"/>
      <c r="B3337"/>
      <c r="D3337"/>
      <c r="E3337"/>
    </row>
    <row r="3338" spans="1:5" x14ac:dyDescent="0.25">
      <c r="A3338"/>
      <c r="B3338"/>
      <c r="D3338"/>
      <c r="E3338"/>
    </row>
    <row r="3339" spans="1:5" x14ac:dyDescent="0.25">
      <c r="A3339"/>
      <c r="B3339"/>
      <c r="D3339"/>
      <c r="E3339"/>
    </row>
    <row r="3340" spans="1:5" x14ac:dyDescent="0.25">
      <c r="A3340"/>
      <c r="B3340"/>
      <c r="D3340"/>
      <c r="E3340"/>
    </row>
    <row r="3341" spans="1:5" x14ac:dyDescent="0.25">
      <c r="A3341"/>
      <c r="B3341"/>
      <c r="D3341"/>
      <c r="E3341"/>
    </row>
    <row r="3342" spans="1:5" x14ac:dyDescent="0.25">
      <c r="A3342"/>
      <c r="B3342"/>
      <c r="D3342"/>
      <c r="E3342"/>
    </row>
    <row r="3343" spans="1:5" x14ac:dyDescent="0.25">
      <c r="A3343"/>
      <c r="B3343"/>
      <c r="D3343"/>
      <c r="E3343"/>
    </row>
    <row r="3344" spans="1:5" x14ac:dyDescent="0.25">
      <c r="A3344"/>
      <c r="B3344"/>
      <c r="D3344"/>
      <c r="E3344"/>
    </row>
    <row r="3345" spans="1:5" x14ac:dyDescent="0.25">
      <c r="A3345"/>
      <c r="B3345"/>
      <c r="D3345"/>
      <c r="E3345"/>
    </row>
    <row r="3346" spans="1:5" x14ac:dyDescent="0.25">
      <c r="A3346"/>
      <c r="B3346"/>
      <c r="D3346"/>
      <c r="E3346"/>
    </row>
    <row r="3347" spans="1:5" x14ac:dyDescent="0.25">
      <c r="A3347"/>
      <c r="B3347"/>
      <c r="D3347"/>
      <c r="E3347"/>
    </row>
    <row r="3348" spans="1:5" x14ac:dyDescent="0.25">
      <c r="A3348"/>
      <c r="B3348"/>
      <c r="D3348"/>
      <c r="E3348"/>
    </row>
    <row r="3349" spans="1:5" x14ac:dyDescent="0.25">
      <c r="A3349"/>
      <c r="B3349"/>
      <c r="D3349"/>
      <c r="E3349"/>
    </row>
    <row r="3350" spans="1:5" x14ac:dyDescent="0.25">
      <c r="A3350"/>
      <c r="B3350"/>
      <c r="D3350"/>
      <c r="E3350"/>
    </row>
    <row r="3351" spans="1:5" x14ac:dyDescent="0.25">
      <c r="A3351"/>
      <c r="B3351"/>
      <c r="D3351"/>
      <c r="E3351"/>
    </row>
    <row r="3352" spans="1:5" x14ac:dyDescent="0.25">
      <c r="A3352"/>
      <c r="B3352"/>
      <c r="D3352"/>
      <c r="E3352"/>
    </row>
    <row r="3353" spans="1:5" x14ac:dyDescent="0.25">
      <c r="A3353"/>
      <c r="B3353"/>
      <c r="D3353"/>
      <c r="E3353"/>
    </row>
    <row r="3354" spans="1:5" x14ac:dyDescent="0.25">
      <c r="A3354"/>
      <c r="B3354"/>
      <c r="D3354"/>
      <c r="E3354"/>
    </row>
    <row r="3355" spans="1:5" x14ac:dyDescent="0.25">
      <c r="A3355"/>
      <c r="B3355"/>
      <c r="D3355"/>
      <c r="E3355"/>
    </row>
    <row r="3356" spans="1:5" x14ac:dyDescent="0.25">
      <c r="A3356"/>
      <c r="B3356"/>
      <c r="D3356"/>
      <c r="E3356"/>
    </row>
    <row r="3357" spans="1:5" x14ac:dyDescent="0.25">
      <c r="A3357"/>
      <c r="B3357"/>
      <c r="D3357"/>
      <c r="E3357"/>
    </row>
    <row r="3358" spans="1:5" x14ac:dyDescent="0.25">
      <c r="A3358"/>
      <c r="B3358"/>
      <c r="D3358"/>
      <c r="E3358"/>
    </row>
    <row r="3359" spans="1:5" x14ac:dyDescent="0.25">
      <c r="A3359"/>
      <c r="B3359"/>
      <c r="D3359"/>
      <c r="E3359"/>
    </row>
    <row r="3360" spans="1:5" x14ac:dyDescent="0.25">
      <c r="A3360"/>
      <c r="B3360"/>
      <c r="D3360"/>
      <c r="E3360"/>
    </row>
    <row r="3361" spans="1:5" x14ac:dyDescent="0.25">
      <c r="A3361"/>
      <c r="B3361"/>
      <c r="D3361"/>
      <c r="E3361"/>
    </row>
    <row r="3362" spans="1:5" x14ac:dyDescent="0.25">
      <c r="A3362"/>
      <c r="B3362"/>
      <c r="D3362"/>
      <c r="E3362"/>
    </row>
    <row r="3363" spans="1:5" x14ac:dyDescent="0.25">
      <c r="A3363"/>
      <c r="B3363"/>
      <c r="D3363"/>
      <c r="E3363"/>
    </row>
    <row r="3364" spans="1:5" x14ac:dyDescent="0.25">
      <c r="A3364"/>
      <c r="B3364"/>
      <c r="D3364"/>
      <c r="E3364"/>
    </row>
    <row r="3365" spans="1:5" x14ac:dyDescent="0.25">
      <c r="A3365"/>
      <c r="B3365"/>
      <c r="D3365"/>
      <c r="E3365"/>
    </row>
    <row r="3366" spans="1:5" x14ac:dyDescent="0.25">
      <c r="A3366"/>
      <c r="B3366"/>
      <c r="D3366"/>
      <c r="E3366"/>
    </row>
    <row r="3367" spans="1:5" x14ac:dyDescent="0.25">
      <c r="A3367"/>
      <c r="B3367"/>
      <c r="D3367"/>
      <c r="E3367"/>
    </row>
    <row r="3368" spans="1:5" x14ac:dyDescent="0.25">
      <c r="A3368"/>
      <c r="B3368"/>
      <c r="D3368"/>
      <c r="E3368"/>
    </row>
    <row r="3369" spans="1:5" x14ac:dyDescent="0.25">
      <c r="A3369"/>
      <c r="B3369"/>
      <c r="D3369"/>
      <c r="E3369"/>
    </row>
    <row r="3370" spans="1:5" x14ac:dyDescent="0.25">
      <c r="A3370"/>
      <c r="B3370"/>
      <c r="D3370"/>
      <c r="E3370"/>
    </row>
    <row r="3371" spans="1:5" x14ac:dyDescent="0.25">
      <c r="A3371"/>
      <c r="B3371"/>
      <c r="D3371"/>
      <c r="E3371"/>
    </row>
    <row r="3372" spans="1:5" x14ac:dyDescent="0.25">
      <c r="A3372"/>
      <c r="B3372"/>
      <c r="D3372"/>
      <c r="E3372"/>
    </row>
    <row r="3373" spans="1:5" x14ac:dyDescent="0.25">
      <c r="A3373"/>
      <c r="B3373"/>
      <c r="D3373"/>
      <c r="E3373"/>
    </row>
    <row r="3374" spans="1:5" x14ac:dyDescent="0.25">
      <c r="A3374"/>
      <c r="B3374"/>
      <c r="D3374"/>
      <c r="E3374"/>
    </row>
    <row r="3375" spans="1:5" x14ac:dyDescent="0.25">
      <c r="A3375"/>
      <c r="B3375"/>
      <c r="D3375"/>
      <c r="E3375"/>
    </row>
    <row r="3376" spans="1:5" x14ac:dyDescent="0.25">
      <c r="A3376"/>
      <c r="B3376"/>
      <c r="D3376"/>
      <c r="E3376"/>
    </row>
    <row r="3377" spans="1:5" x14ac:dyDescent="0.25">
      <c r="A3377"/>
      <c r="B3377"/>
      <c r="D3377"/>
      <c r="E3377"/>
    </row>
    <row r="3378" spans="1:5" x14ac:dyDescent="0.25">
      <c r="A3378"/>
      <c r="B3378"/>
      <c r="D3378"/>
      <c r="E3378"/>
    </row>
    <row r="3379" spans="1:5" x14ac:dyDescent="0.25">
      <c r="A3379"/>
      <c r="B3379"/>
      <c r="D3379"/>
      <c r="E3379"/>
    </row>
    <row r="3380" spans="1:5" x14ac:dyDescent="0.25">
      <c r="A3380"/>
      <c r="B3380"/>
      <c r="D3380"/>
      <c r="E3380"/>
    </row>
    <row r="3381" spans="1:5" x14ac:dyDescent="0.25">
      <c r="A3381"/>
      <c r="B3381"/>
      <c r="D3381"/>
      <c r="E3381"/>
    </row>
    <row r="3382" spans="1:5" x14ac:dyDescent="0.25">
      <c r="A3382"/>
      <c r="B3382"/>
      <c r="D3382"/>
      <c r="E3382"/>
    </row>
    <row r="3383" spans="1:5" x14ac:dyDescent="0.25">
      <c r="A3383"/>
      <c r="B3383"/>
      <c r="D3383"/>
      <c r="E3383"/>
    </row>
    <row r="3384" spans="1:5" x14ac:dyDescent="0.25">
      <c r="A3384"/>
      <c r="B3384"/>
      <c r="D3384"/>
      <c r="E3384"/>
    </row>
    <row r="3385" spans="1:5" x14ac:dyDescent="0.25">
      <c r="A3385"/>
      <c r="B3385"/>
      <c r="D3385"/>
      <c r="E3385"/>
    </row>
    <row r="3386" spans="1:5" x14ac:dyDescent="0.25">
      <c r="A3386"/>
      <c r="B3386"/>
      <c r="D3386"/>
      <c r="E3386"/>
    </row>
    <row r="3387" spans="1:5" x14ac:dyDescent="0.25">
      <c r="A3387"/>
      <c r="B3387"/>
      <c r="D3387"/>
      <c r="E3387"/>
    </row>
    <row r="3388" spans="1:5" x14ac:dyDescent="0.25">
      <c r="A3388"/>
      <c r="B3388"/>
      <c r="D3388"/>
      <c r="E3388"/>
    </row>
    <row r="3389" spans="1:5" x14ac:dyDescent="0.25">
      <c r="A3389"/>
      <c r="B3389"/>
      <c r="D3389"/>
      <c r="E3389"/>
    </row>
    <row r="3390" spans="1:5" x14ac:dyDescent="0.25">
      <c r="A3390"/>
      <c r="B3390"/>
      <c r="D3390"/>
      <c r="E3390"/>
    </row>
    <row r="3391" spans="1:5" x14ac:dyDescent="0.25">
      <c r="A3391"/>
      <c r="B3391"/>
      <c r="D3391"/>
      <c r="E3391"/>
    </row>
    <row r="3392" spans="1:5" x14ac:dyDescent="0.25">
      <c r="A3392"/>
      <c r="B3392"/>
      <c r="D3392"/>
      <c r="E3392"/>
    </row>
    <row r="3393" spans="1:5" x14ac:dyDescent="0.25">
      <c r="A3393"/>
      <c r="B3393"/>
      <c r="D3393"/>
      <c r="E3393"/>
    </row>
    <row r="3394" spans="1:5" x14ac:dyDescent="0.25">
      <c r="A3394"/>
      <c r="B3394"/>
      <c r="D3394"/>
      <c r="E3394"/>
    </row>
    <row r="3395" spans="1:5" x14ac:dyDescent="0.25">
      <c r="A3395"/>
      <c r="B3395"/>
      <c r="D3395"/>
      <c r="E3395"/>
    </row>
    <row r="3396" spans="1:5" x14ac:dyDescent="0.25">
      <c r="A3396"/>
      <c r="B3396"/>
      <c r="D3396"/>
      <c r="E3396"/>
    </row>
    <row r="3397" spans="1:5" x14ac:dyDescent="0.25">
      <c r="A3397"/>
      <c r="B3397"/>
      <c r="D3397"/>
      <c r="E3397"/>
    </row>
    <row r="3398" spans="1:5" x14ac:dyDescent="0.25">
      <c r="A3398"/>
      <c r="B3398"/>
      <c r="D3398"/>
      <c r="E3398"/>
    </row>
    <row r="3399" spans="1:5" x14ac:dyDescent="0.25">
      <c r="A3399"/>
      <c r="B3399"/>
      <c r="D3399"/>
      <c r="E3399"/>
    </row>
    <row r="3400" spans="1:5" x14ac:dyDescent="0.25">
      <c r="A3400"/>
      <c r="B3400"/>
      <c r="D3400"/>
      <c r="E3400"/>
    </row>
    <row r="3401" spans="1:5" x14ac:dyDescent="0.25">
      <c r="A3401"/>
      <c r="B3401"/>
      <c r="D3401"/>
      <c r="E3401"/>
    </row>
    <row r="3402" spans="1:5" x14ac:dyDescent="0.25">
      <c r="A3402"/>
      <c r="B3402"/>
      <c r="D3402"/>
      <c r="E3402"/>
    </row>
    <row r="3403" spans="1:5" x14ac:dyDescent="0.25">
      <c r="A3403"/>
      <c r="B3403"/>
      <c r="D3403"/>
      <c r="E3403"/>
    </row>
    <row r="3404" spans="1:5" x14ac:dyDescent="0.25">
      <c r="A3404"/>
      <c r="B3404"/>
      <c r="D3404"/>
      <c r="E3404"/>
    </row>
    <row r="3405" spans="1:5" x14ac:dyDescent="0.25">
      <c r="A3405"/>
      <c r="B3405"/>
      <c r="D3405"/>
      <c r="E3405"/>
    </row>
    <row r="3406" spans="1:5" x14ac:dyDescent="0.25">
      <c r="A3406"/>
      <c r="B3406"/>
      <c r="D3406"/>
      <c r="E3406"/>
    </row>
    <row r="3407" spans="1:5" x14ac:dyDescent="0.25">
      <c r="A3407"/>
      <c r="B3407"/>
      <c r="D3407"/>
      <c r="E3407"/>
    </row>
    <row r="3408" spans="1:5" x14ac:dyDescent="0.25">
      <c r="A3408"/>
      <c r="B3408"/>
      <c r="D3408"/>
      <c r="E3408"/>
    </row>
    <row r="3409" spans="1:5" x14ac:dyDescent="0.25">
      <c r="A3409"/>
      <c r="B3409"/>
      <c r="D3409"/>
      <c r="E3409"/>
    </row>
    <row r="3410" spans="1:5" x14ac:dyDescent="0.25">
      <c r="A3410"/>
      <c r="B3410"/>
      <c r="D3410"/>
      <c r="E3410"/>
    </row>
    <row r="3411" spans="1:5" x14ac:dyDescent="0.25">
      <c r="A3411"/>
      <c r="B3411"/>
      <c r="D3411"/>
      <c r="E3411"/>
    </row>
    <row r="3412" spans="1:5" x14ac:dyDescent="0.25">
      <c r="A3412"/>
      <c r="B3412"/>
      <c r="D3412"/>
      <c r="E3412"/>
    </row>
    <row r="3413" spans="1:5" x14ac:dyDescent="0.25">
      <c r="A3413"/>
      <c r="B3413"/>
      <c r="D3413"/>
      <c r="E3413"/>
    </row>
    <row r="3414" spans="1:5" x14ac:dyDescent="0.25">
      <c r="A3414"/>
      <c r="B3414"/>
      <c r="D3414"/>
      <c r="E3414"/>
    </row>
    <row r="3415" spans="1:5" x14ac:dyDescent="0.25">
      <c r="A3415"/>
      <c r="B3415"/>
      <c r="D3415"/>
      <c r="E3415"/>
    </row>
    <row r="3416" spans="1:5" x14ac:dyDescent="0.25">
      <c r="A3416"/>
      <c r="B3416"/>
      <c r="D3416"/>
      <c r="E3416"/>
    </row>
    <row r="3417" spans="1:5" x14ac:dyDescent="0.25">
      <c r="A3417"/>
      <c r="B3417"/>
      <c r="D3417"/>
      <c r="E3417"/>
    </row>
    <row r="3418" spans="1:5" x14ac:dyDescent="0.25">
      <c r="A3418"/>
      <c r="B3418"/>
      <c r="D3418"/>
      <c r="E3418"/>
    </row>
    <row r="3419" spans="1:5" x14ac:dyDescent="0.25">
      <c r="A3419"/>
      <c r="B3419"/>
      <c r="D3419"/>
      <c r="E3419"/>
    </row>
    <row r="3420" spans="1:5" x14ac:dyDescent="0.25">
      <c r="A3420"/>
      <c r="B3420"/>
      <c r="D3420"/>
      <c r="E3420"/>
    </row>
    <row r="3421" spans="1:5" x14ac:dyDescent="0.25">
      <c r="A3421"/>
      <c r="B3421"/>
      <c r="D3421"/>
      <c r="E3421"/>
    </row>
    <row r="3422" spans="1:5" x14ac:dyDescent="0.25">
      <c r="A3422"/>
      <c r="B3422"/>
      <c r="D3422"/>
      <c r="E3422"/>
    </row>
    <row r="3423" spans="1:5" x14ac:dyDescent="0.25">
      <c r="A3423"/>
      <c r="B3423"/>
      <c r="D3423"/>
      <c r="E3423"/>
    </row>
    <row r="3424" spans="1:5" x14ac:dyDescent="0.25">
      <c r="A3424"/>
      <c r="B3424"/>
      <c r="D3424"/>
      <c r="E3424"/>
    </row>
    <row r="3425" spans="1:5" x14ac:dyDescent="0.25">
      <c r="A3425"/>
      <c r="B3425"/>
      <c r="D3425"/>
      <c r="E3425"/>
    </row>
    <row r="3426" spans="1:5" x14ac:dyDescent="0.25">
      <c r="A3426"/>
      <c r="B3426"/>
      <c r="D3426"/>
      <c r="E3426"/>
    </row>
    <row r="3427" spans="1:5" x14ac:dyDescent="0.25">
      <c r="A3427"/>
      <c r="B3427"/>
      <c r="D3427"/>
      <c r="E3427"/>
    </row>
    <row r="3428" spans="1:5" x14ac:dyDescent="0.25">
      <c r="A3428"/>
      <c r="B3428"/>
      <c r="D3428"/>
      <c r="E3428"/>
    </row>
    <row r="3429" spans="1:5" x14ac:dyDescent="0.25">
      <c r="A3429"/>
      <c r="B3429"/>
      <c r="D3429"/>
      <c r="E3429"/>
    </row>
    <row r="3430" spans="1:5" x14ac:dyDescent="0.25">
      <c r="A3430"/>
      <c r="B3430"/>
      <c r="D3430"/>
      <c r="E3430"/>
    </row>
    <row r="3431" spans="1:5" x14ac:dyDescent="0.25">
      <c r="A3431"/>
      <c r="B3431"/>
      <c r="D3431"/>
      <c r="E3431"/>
    </row>
    <row r="3432" spans="1:5" x14ac:dyDescent="0.25">
      <c r="A3432"/>
      <c r="B3432"/>
      <c r="D3432"/>
      <c r="E3432"/>
    </row>
    <row r="3433" spans="1:5" x14ac:dyDescent="0.25">
      <c r="A3433"/>
      <c r="B3433"/>
      <c r="D3433"/>
      <c r="E3433"/>
    </row>
    <row r="3434" spans="1:5" x14ac:dyDescent="0.25">
      <c r="A3434"/>
      <c r="B3434"/>
      <c r="D3434"/>
      <c r="E3434"/>
    </row>
    <row r="3435" spans="1:5" x14ac:dyDescent="0.25">
      <c r="A3435"/>
      <c r="B3435"/>
      <c r="D3435"/>
      <c r="E3435"/>
    </row>
    <row r="3436" spans="1:5" x14ac:dyDescent="0.25">
      <c r="A3436"/>
      <c r="B3436"/>
      <c r="D3436"/>
      <c r="E3436"/>
    </row>
    <row r="3437" spans="1:5" x14ac:dyDescent="0.25">
      <c r="A3437"/>
      <c r="B3437"/>
      <c r="D3437"/>
      <c r="E3437"/>
    </row>
    <row r="3438" spans="1:5" x14ac:dyDescent="0.25">
      <c r="A3438"/>
      <c r="B3438"/>
      <c r="D3438"/>
      <c r="E3438"/>
    </row>
    <row r="3439" spans="1:5" x14ac:dyDescent="0.25">
      <c r="A3439"/>
      <c r="B3439"/>
      <c r="D3439"/>
      <c r="E3439"/>
    </row>
    <row r="3440" spans="1:5" x14ac:dyDescent="0.25">
      <c r="A3440"/>
      <c r="B3440"/>
      <c r="D3440"/>
      <c r="E3440"/>
    </row>
    <row r="3441" spans="1:5" x14ac:dyDescent="0.25">
      <c r="A3441"/>
      <c r="B3441"/>
      <c r="D3441"/>
      <c r="E3441"/>
    </row>
    <row r="3442" spans="1:5" x14ac:dyDescent="0.25">
      <c r="A3442"/>
      <c r="B3442"/>
      <c r="D3442"/>
      <c r="E3442"/>
    </row>
    <row r="3443" spans="1:5" x14ac:dyDescent="0.25">
      <c r="A3443"/>
      <c r="B3443"/>
      <c r="D3443"/>
      <c r="E3443"/>
    </row>
    <row r="3444" spans="1:5" x14ac:dyDescent="0.25">
      <c r="A3444"/>
      <c r="B3444"/>
      <c r="D3444"/>
      <c r="E3444"/>
    </row>
    <row r="3445" spans="1:5" x14ac:dyDescent="0.25">
      <c r="A3445"/>
      <c r="B3445"/>
      <c r="D3445"/>
      <c r="E3445"/>
    </row>
    <row r="3446" spans="1:5" x14ac:dyDescent="0.25">
      <c r="A3446"/>
      <c r="B3446"/>
      <c r="D3446"/>
      <c r="E3446"/>
    </row>
    <row r="3447" spans="1:5" x14ac:dyDescent="0.25">
      <c r="A3447"/>
      <c r="B3447"/>
      <c r="D3447"/>
      <c r="E3447"/>
    </row>
    <row r="3448" spans="1:5" x14ac:dyDescent="0.25">
      <c r="A3448"/>
      <c r="B3448"/>
      <c r="D3448"/>
      <c r="E3448"/>
    </row>
    <row r="3449" spans="1:5" x14ac:dyDescent="0.25">
      <c r="A3449"/>
      <c r="B3449"/>
      <c r="D3449"/>
      <c r="E3449"/>
    </row>
    <row r="3450" spans="1:5" x14ac:dyDescent="0.25">
      <c r="A3450"/>
      <c r="B3450"/>
      <c r="D3450"/>
      <c r="E3450"/>
    </row>
    <row r="3451" spans="1:5" x14ac:dyDescent="0.25">
      <c r="A3451"/>
      <c r="B3451"/>
      <c r="D3451"/>
      <c r="E3451"/>
    </row>
    <row r="3452" spans="1:5" x14ac:dyDescent="0.25">
      <c r="A3452"/>
      <c r="B3452"/>
      <c r="D3452"/>
      <c r="E3452"/>
    </row>
    <row r="3453" spans="1:5" x14ac:dyDescent="0.25">
      <c r="A3453"/>
      <c r="B3453"/>
      <c r="D3453"/>
      <c r="E3453"/>
    </row>
    <row r="3454" spans="1:5" x14ac:dyDescent="0.25">
      <c r="A3454"/>
      <c r="B3454"/>
      <c r="D3454"/>
      <c r="E3454"/>
    </row>
    <row r="3455" spans="1:5" x14ac:dyDescent="0.25">
      <c r="A3455"/>
      <c r="B3455"/>
      <c r="D3455"/>
      <c r="E3455"/>
    </row>
    <row r="3456" spans="1:5" x14ac:dyDescent="0.25">
      <c r="A3456"/>
      <c r="B3456"/>
      <c r="D3456"/>
      <c r="E3456"/>
    </row>
    <row r="3457" spans="1:5" x14ac:dyDescent="0.25">
      <c r="A3457"/>
      <c r="B3457"/>
      <c r="D3457"/>
      <c r="E3457"/>
    </row>
    <row r="3458" spans="1:5" x14ac:dyDescent="0.25">
      <c r="A3458"/>
      <c r="B3458"/>
      <c r="D3458"/>
      <c r="E3458"/>
    </row>
    <row r="3459" spans="1:5" x14ac:dyDescent="0.25">
      <c r="A3459"/>
      <c r="B3459"/>
      <c r="D3459"/>
      <c r="E3459"/>
    </row>
    <row r="3460" spans="1:5" x14ac:dyDescent="0.25">
      <c r="A3460"/>
      <c r="B3460"/>
      <c r="D3460"/>
      <c r="E3460"/>
    </row>
    <row r="3461" spans="1:5" x14ac:dyDescent="0.25">
      <c r="A3461"/>
      <c r="B3461"/>
      <c r="D3461"/>
      <c r="E3461"/>
    </row>
    <row r="3462" spans="1:5" x14ac:dyDescent="0.25">
      <c r="A3462"/>
      <c r="B3462"/>
      <c r="D3462"/>
      <c r="E3462"/>
    </row>
    <row r="3463" spans="1:5" x14ac:dyDescent="0.25">
      <c r="A3463"/>
      <c r="B3463"/>
      <c r="D3463"/>
      <c r="E3463"/>
    </row>
    <row r="3464" spans="1:5" x14ac:dyDescent="0.25">
      <c r="A3464"/>
      <c r="B3464"/>
      <c r="D3464"/>
      <c r="E3464"/>
    </row>
    <row r="3465" spans="1:5" x14ac:dyDescent="0.25">
      <c r="A3465"/>
      <c r="B3465"/>
      <c r="D3465"/>
      <c r="E3465"/>
    </row>
    <row r="3466" spans="1:5" x14ac:dyDescent="0.25">
      <c r="A3466"/>
      <c r="B3466"/>
      <c r="D3466"/>
      <c r="E3466"/>
    </row>
    <row r="3467" spans="1:5" x14ac:dyDescent="0.25">
      <c r="A3467"/>
      <c r="B3467"/>
      <c r="D3467"/>
      <c r="E3467"/>
    </row>
    <row r="3468" spans="1:5" x14ac:dyDescent="0.25">
      <c r="A3468"/>
      <c r="B3468"/>
      <c r="D3468"/>
      <c r="E3468"/>
    </row>
    <row r="3469" spans="1:5" x14ac:dyDescent="0.25">
      <c r="A3469"/>
      <c r="B3469"/>
      <c r="D3469"/>
      <c r="E3469"/>
    </row>
    <row r="3470" spans="1:5" x14ac:dyDescent="0.25">
      <c r="A3470"/>
      <c r="B3470"/>
      <c r="D3470"/>
      <c r="E3470"/>
    </row>
    <row r="3471" spans="1:5" x14ac:dyDescent="0.25">
      <c r="A3471"/>
      <c r="B3471"/>
      <c r="D3471"/>
      <c r="E3471"/>
    </row>
    <row r="3472" spans="1:5" x14ac:dyDescent="0.25">
      <c r="A3472"/>
      <c r="B3472"/>
      <c r="D3472"/>
      <c r="E3472"/>
    </row>
    <row r="3473" spans="1:5" x14ac:dyDescent="0.25">
      <c r="A3473"/>
      <c r="B3473"/>
      <c r="D3473"/>
      <c r="E3473"/>
    </row>
    <row r="3474" spans="1:5" x14ac:dyDescent="0.25">
      <c r="A3474"/>
      <c r="B3474"/>
      <c r="D3474"/>
      <c r="E3474"/>
    </row>
    <row r="3475" spans="1:5" x14ac:dyDescent="0.25">
      <c r="A3475"/>
      <c r="B3475"/>
      <c r="D3475"/>
      <c r="E3475"/>
    </row>
    <row r="3476" spans="1:5" x14ac:dyDescent="0.25">
      <c r="A3476"/>
      <c r="B3476"/>
      <c r="D3476"/>
      <c r="E3476"/>
    </row>
    <row r="3477" spans="1:5" x14ac:dyDescent="0.25">
      <c r="A3477"/>
      <c r="B3477"/>
      <c r="D3477"/>
      <c r="E3477"/>
    </row>
    <row r="3478" spans="1:5" x14ac:dyDescent="0.25">
      <c r="A3478"/>
      <c r="B3478"/>
      <c r="D3478"/>
      <c r="E3478"/>
    </row>
    <row r="3479" spans="1:5" x14ac:dyDescent="0.25">
      <c r="A3479"/>
      <c r="B3479"/>
      <c r="D3479"/>
      <c r="E3479"/>
    </row>
    <row r="3480" spans="1:5" x14ac:dyDescent="0.25">
      <c r="A3480"/>
      <c r="B3480"/>
      <c r="D3480"/>
      <c r="E3480"/>
    </row>
    <row r="3481" spans="1:5" x14ac:dyDescent="0.25">
      <c r="A3481"/>
      <c r="B3481"/>
      <c r="D3481"/>
      <c r="E3481"/>
    </row>
    <row r="3482" spans="1:5" x14ac:dyDescent="0.25">
      <c r="A3482"/>
      <c r="B3482"/>
      <c r="D3482"/>
      <c r="E3482"/>
    </row>
    <row r="3483" spans="1:5" x14ac:dyDescent="0.25">
      <c r="A3483"/>
      <c r="B3483"/>
      <c r="D3483"/>
      <c r="E3483"/>
    </row>
    <row r="3484" spans="1:5" x14ac:dyDescent="0.25">
      <c r="A3484"/>
      <c r="B3484"/>
      <c r="D3484"/>
      <c r="E3484"/>
    </row>
    <row r="3485" spans="1:5" x14ac:dyDescent="0.25">
      <c r="A3485"/>
      <c r="B3485"/>
      <c r="D3485"/>
      <c r="E3485"/>
    </row>
    <row r="3486" spans="1:5" x14ac:dyDescent="0.25">
      <c r="A3486"/>
      <c r="B3486"/>
      <c r="D3486"/>
      <c r="E3486"/>
    </row>
    <row r="3487" spans="1:5" x14ac:dyDescent="0.25">
      <c r="A3487"/>
      <c r="B3487"/>
      <c r="D3487"/>
      <c r="E3487"/>
    </row>
    <row r="3488" spans="1:5" x14ac:dyDescent="0.25">
      <c r="A3488"/>
      <c r="B3488"/>
      <c r="D3488"/>
      <c r="E3488"/>
    </row>
    <row r="3489" spans="1:5" x14ac:dyDescent="0.25">
      <c r="A3489"/>
      <c r="B3489"/>
      <c r="D3489"/>
      <c r="E3489"/>
    </row>
    <row r="3490" spans="1:5" x14ac:dyDescent="0.25">
      <c r="A3490"/>
      <c r="B3490"/>
      <c r="D3490"/>
      <c r="E3490"/>
    </row>
    <row r="3491" spans="1:5" x14ac:dyDescent="0.25">
      <c r="A3491"/>
      <c r="B3491"/>
      <c r="D3491"/>
      <c r="E3491"/>
    </row>
    <row r="3492" spans="1:5" x14ac:dyDescent="0.25">
      <c r="A3492"/>
      <c r="B3492"/>
      <c r="D3492"/>
      <c r="E3492"/>
    </row>
    <row r="3493" spans="1:5" x14ac:dyDescent="0.25">
      <c r="A3493"/>
      <c r="B3493"/>
      <c r="D3493"/>
      <c r="E3493"/>
    </row>
    <row r="3494" spans="1:5" x14ac:dyDescent="0.25">
      <c r="A3494"/>
      <c r="B3494"/>
      <c r="D3494"/>
      <c r="E3494"/>
    </row>
    <row r="3495" spans="1:5" x14ac:dyDescent="0.25">
      <c r="A3495"/>
      <c r="B3495"/>
      <c r="D3495"/>
      <c r="E3495"/>
    </row>
    <row r="3496" spans="1:5" x14ac:dyDescent="0.25">
      <c r="A3496"/>
      <c r="B3496"/>
      <c r="D3496"/>
      <c r="E3496"/>
    </row>
    <row r="3497" spans="1:5" x14ac:dyDescent="0.25">
      <c r="A3497"/>
      <c r="B3497"/>
      <c r="D3497"/>
      <c r="E3497"/>
    </row>
    <row r="3498" spans="1:5" x14ac:dyDescent="0.25">
      <c r="A3498"/>
      <c r="B3498"/>
      <c r="D3498"/>
      <c r="E3498"/>
    </row>
    <row r="3499" spans="1:5" x14ac:dyDescent="0.25">
      <c r="A3499"/>
      <c r="B3499"/>
      <c r="D3499"/>
      <c r="E3499"/>
    </row>
    <row r="3500" spans="1:5" x14ac:dyDescent="0.25">
      <c r="A3500"/>
      <c r="B3500"/>
      <c r="D3500"/>
      <c r="E3500"/>
    </row>
    <row r="3501" spans="1:5" x14ac:dyDescent="0.25">
      <c r="A3501"/>
      <c r="B3501"/>
      <c r="D3501"/>
      <c r="E3501"/>
    </row>
    <row r="3502" spans="1:5" x14ac:dyDescent="0.25">
      <c r="A3502"/>
      <c r="B3502"/>
      <c r="D3502"/>
      <c r="E3502"/>
    </row>
    <row r="3503" spans="1:5" x14ac:dyDescent="0.25">
      <c r="A3503"/>
      <c r="B3503"/>
      <c r="D3503"/>
      <c r="E3503"/>
    </row>
    <row r="3504" spans="1:5" x14ac:dyDescent="0.25">
      <c r="A3504"/>
      <c r="B3504"/>
      <c r="D3504"/>
      <c r="E3504"/>
    </row>
    <row r="3505" spans="1:5" x14ac:dyDescent="0.25">
      <c r="A3505"/>
      <c r="B3505"/>
      <c r="D3505"/>
      <c r="E3505"/>
    </row>
    <row r="3506" spans="1:5" x14ac:dyDescent="0.25">
      <c r="A3506"/>
      <c r="B3506"/>
      <c r="D3506"/>
      <c r="E3506"/>
    </row>
    <row r="3507" spans="1:5" x14ac:dyDescent="0.25">
      <c r="A3507"/>
      <c r="B3507"/>
      <c r="D3507"/>
      <c r="E3507"/>
    </row>
    <row r="3508" spans="1:5" x14ac:dyDescent="0.25">
      <c r="A3508"/>
      <c r="B3508"/>
      <c r="D3508"/>
      <c r="E3508"/>
    </row>
    <row r="3509" spans="1:5" x14ac:dyDescent="0.25">
      <c r="A3509"/>
      <c r="B3509"/>
      <c r="D3509"/>
      <c r="E3509"/>
    </row>
    <row r="3510" spans="1:5" x14ac:dyDescent="0.25">
      <c r="A3510"/>
      <c r="B3510"/>
      <c r="D3510"/>
      <c r="E3510"/>
    </row>
    <row r="3511" spans="1:5" x14ac:dyDescent="0.25">
      <c r="A3511"/>
      <c r="B3511"/>
      <c r="D3511"/>
      <c r="E3511"/>
    </row>
    <row r="3512" spans="1:5" x14ac:dyDescent="0.25">
      <c r="A3512"/>
      <c r="B3512"/>
      <c r="D3512"/>
      <c r="E3512"/>
    </row>
    <row r="3513" spans="1:5" x14ac:dyDescent="0.25">
      <c r="A3513"/>
      <c r="B3513"/>
      <c r="D3513"/>
      <c r="E3513"/>
    </row>
    <row r="3514" spans="1:5" x14ac:dyDescent="0.25">
      <c r="A3514"/>
      <c r="B3514"/>
      <c r="D3514"/>
      <c r="E3514"/>
    </row>
    <row r="3515" spans="1:5" x14ac:dyDescent="0.25">
      <c r="A3515"/>
      <c r="B3515"/>
      <c r="D3515"/>
      <c r="E3515"/>
    </row>
    <row r="3516" spans="1:5" x14ac:dyDescent="0.25">
      <c r="A3516"/>
      <c r="B3516"/>
      <c r="D3516"/>
      <c r="E3516"/>
    </row>
    <row r="3517" spans="1:5" x14ac:dyDescent="0.25">
      <c r="A3517"/>
      <c r="B3517"/>
      <c r="D3517"/>
      <c r="E3517"/>
    </row>
    <row r="3518" spans="1:5" x14ac:dyDescent="0.25">
      <c r="A3518"/>
      <c r="B3518"/>
      <c r="D3518"/>
      <c r="E3518"/>
    </row>
    <row r="3519" spans="1:5" x14ac:dyDescent="0.25">
      <c r="A3519"/>
      <c r="B3519"/>
      <c r="D3519"/>
      <c r="E3519"/>
    </row>
    <row r="3520" spans="1:5" x14ac:dyDescent="0.25">
      <c r="A3520"/>
      <c r="B3520"/>
      <c r="D3520"/>
      <c r="E3520"/>
    </row>
    <row r="3521" spans="1:5" x14ac:dyDescent="0.25">
      <c r="A3521"/>
      <c r="B3521"/>
      <c r="D3521"/>
      <c r="E3521"/>
    </row>
    <row r="3522" spans="1:5" x14ac:dyDescent="0.25">
      <c r="A3522"/>
      <c r="B3522"/>
      <c r="D3522"/>
      <c r="E3522"/>
    </row>
    <row r="3523" spans="1:5" x14ac:dyDescent="0.25">
      <c r="A3523"/>
      <c r="B3523"/>
      <c r="D3523"/>
      <c r="E3523"/>
    </row>
    <row r="3524" spans="1:5" x14ac:dyDescent="0.25">
      <c r="A3524"/>
      <c r="B3524"/>
      <c r="D3524"/>
      <c r="E3524"/>
    </row>
    <row r="3525" spans="1:5" x14ac:dyDescent="0.25">
      <c r="A3525"/>
      <c r="B3525"/>
      <c r="D3525"/>
      <c r="E3525"/>
    </row>
    <row r="3526" spans="1:5" x14ac:dyDescent="0.25">
      <c r="A3526"/>
      <c r="B3526"/>
      <c r="D3526"/>
      <c r="E3526"/>
    </row>
    <row r="3527" spans="1:5" x14ac:dyDescent="0.25">
      <c r="A3527"/>
      <c r="B3527"/>
      <c r="D3527"/>
      <c r="E3527"/>
    </row>
    <row r="3528" spans="1:5" x14ac:dyDescent="0.25">
      <c r="A3528"/>
      <c r="B3528"/>
      <c r="D3528"/>
      <c r="E3528"/>
    </row>
    <row r="3529" spans="1:5" x14ac:dyDescent="0.25">
      <c r="A3529"/>
      <c r="B3529"/>
      <c r="D3529"/>
      <c r="E3529"/>
    </row>
    <row r="3530" spans="1:5" x14ac:dyDescent="0.25">
      <c r="A3530"/>
      <c r="B3530"/>
      <c r="D3530"/>
      <c r="E3530"/>
    </row>
    <row r="3531" spans="1:5" x14ac:dyDescent="0.25">
      <c r="A3531"/>
      <c r="B3531"/>
      <c r="D3531"/>
      <c r="E3531"/>
    </row>
    <row r="3532" spans="1:5" x14ac:dyDescent="0.25">
      <c r="A3532"/>
      <c r="B3532"/>
      <c r="D3532"/>
      <c r="E3532"/>
    </row>
    <row r="3533" spans="1:5" x14ac:dyDescent="0.25">
      <c r="A3533"/>
      <c r="B3533"/>
      <c r="D3533"/>
      <c r="E3533"/>
    </row>
    <row r="3534" spans="1:5" x14ac:dyDescent="0.25">
      <c r="A3534"/>
      <c r="B3534"/>
      <c r="D3534"/>
      <c r="E3534"/>
    </row>
    <row r="3535" spans="1:5" x14ac:dyDescent="0.25">
      <c r="A3535"/>
      <c r="B3535"/>
      <c r="D3535"/>
      <c r="E3535"/>
    </row>
    <row r="3536" spans="1:5" x14ac:dyDescent="0.25">
      <c r="A3536"/>
      <c r="B3536"/>
      <c r="D3536"/>
      <c r="E3536"/>
    </row>
    <row r="3537" spans="1:5" x14ac:dyDescent="0.25">
      <c r="A3537"/>
      <c r="B3537"/>
      <c r="D3537"/>
      <c r="E3537"/>
    </row>
    <row r="3538" spans="1:5" x14ac:dyDescent="0.25">
      <c r="A3538"/>
      <c r="B3538"/>
      <c r="D3538"/>
      <c r="E3538"/>
    </row>
    <row r="3539" spans="1:5" x14ac:dyDescent="0.25">
      <c r="A3539"/>
      <c r="B3539"/>
      <c r="D3539"/>
      <c r="E3539"/>
    </row>
    <row r="3540" spans="1:5" x14ac:dyDescent="0.25">
      <c r="A3540"/>
      <c r="B3540"/>
      <c r="D3540"/>
      <c r="E3540"/>
    </row>
    <row r="3541" spans="1:5" x14ac:dyDescent="0.25">
      <c r="A3541"/>
      <c r="B3541"/>
      <c r="D3541"/>
      <c r="E3541"/>
    </row>
    <row r="3542" spans="1:5" x14ac:dyDescent="0.25">
      <c r="A3542"/>
      <c r="B3542"/>
      <c r="D3542"/>
      <c r="E3542"/>
    </row>
    <row r="3543" spans="1:5" x14ac:dyDescent="0.25">
      <c r="A3543"/>
      <c r="B3543"/>
      <c r="D3543"/>
      <c r="E3543"/>
    </row>
    <row r="3544" spans="1:5" x14ac:dyDescent="0.25">
      <c r="A3544"/>
      <c r="B3544"/>
      <c r="D3544"/>
      <c r="E3544"/>
    </row>
    <row r="3545" spans="1:5" x14ac:dyDescent="0.25">
      <c r="A3545"/>
      <c r="B3545"/>
      <c r="D3545"/>
      <c r="E3545"/>
    </row>
    <row r="3546" spans="1:5" x14ac:dyDescent="0.25">
      <c r="A3546"/>
      <c r="B3546"/>
      <c r="D3546"/>
      <c r="E3546"/>
    </row>
    <row r="3547" spans="1:5" x14ac:dyDescent="0.25">
      <c r="A3547"/>
      <c r="B3547"/>
      <c r="D3547"/>
      <c r="E3547"/>
    </row>
    <row r="3548" spans="1:5" x14ac:dyDescent="0.25">
      <c r="A3548"/>
      <c r="B3548"/>
      <c r="D3548"/>
      <c r="E3548"/>
    </row>
    <row r="3549" spans="1:5" x14ac:dyDescent="0.25">
      <c r="A3549"/>
      <c r="B3549"/>
      <c r="D3549"/>
      <c r="E3549"/>
    </row>
    <row r="3550" spans="1:5" x14ac:dyDescent="0.25">
      <c r="A3550"/>
      <c r="B3550"/>
      <c r="D3550"/>
      <c r="E3550"/>
    </row>
    <row r="3551" spans="1:5" x14ac:dyDescent="0.25">
      <c r="A3551"/>
      <c r="B3551"/>
      <c r="D3551"/>
      <c r="E3551"/>
    </row>
    <row r="3552" spans="1:5" x14ac:dyDescent="0.25">
      <c r="A3552"/>
      <c r="B3552"/>
      <c r="D3552"/>
      <c r="E3552"/>
    </row>
    <row r="3553" spans="1:5" x14ac:dyDescent="0.25">
      <c r="A3553"/>
      <c r="B3553"/>
      <c r="D3553"/>
      <c r="E3553"/>
    </row>
    <row r="3554" spans="1:5" x14ac:dyDescent="0.25">
      <c r="A3554"/>
      <c r="B3554"/>
      <c r="D3554"/>
      <c r="E3554"/>
    </row>
    <row r="3555" spans="1:5" x14ac:dyDescent="0.25">
      <c r="A3555"/>
      <c r="B3555"/>
      <c r="D3555"/>
      <c r="E3555"/>
    </row>
    <row r="3556" spans="1:5" x14ac:dyDescent="0.25">
      <c r="A3556"/>
      <c r="B3556"/>
      <c r="D3556"/>
      <c r="E3556"/>
    </row>
    <row r="3557" spans="1:5" x14ac:dyDescent="0.25">
      <c r="A3557"/>
      <c r="B3557"/>
      <c r="D3557"/>
      <c r="E3557"/>
    </row>
    <row r="3558" spans="1:5" x14ac:dyDescent="0.25">
      <c r="A3558"/>
      <c r="B3558"/>
      <c r="D3558"/>
      <c r="E3558"/>
    </row>
    <row r="3559" spans="1:5" x14ac:dyDescent="0.25">
      <c r="A3559"/>
      <c r="B3559"/>
      <c r="D3559"/>
      <c r="E3559"/>
    </row>
    <row r="3560" spans="1:5" x14ac:dyDescent="0.25">
      <c r="A3560"/>
      <c r="B3560"/>
      <c r="D3560"/>
      <c r="E3560"/>
    </row>
    <row r="3561" spans="1:5" x14ac:dyDescent="0.25">
      <c r="A3561"/>
      <c r="B3561"/>
      <c r="D3561"/>
      <c r="E3561"/>
    </row>
    <row r="3562" spans="1:5" x14ac:dyDescent="0.25">
      <c r="A3562"/>
      <c r="B3562"/>
      <c r="D3562"/>
      <c r="E3562"/>
    </row>
    <row r="3563" spans="1:5" x14ac:dyDescent="0.25">
      <c r="A3563"/>
      <c r="B3563"/>
      <c r="D3563"/>
      <c r="E3563"/>
    </row>
    <row r="3564" spans="1:5" x14ac:dyDescent="0.25">
      <c r="A3564"/>
      <c r="B3564"/>
      <c r="D3564"/>
      <c r="E3564"/>
    </row>
    <row r="3565" spans="1:5" x14ac:dyDescent="0.25">
      <c r="A3565"/>
      <c r="B3565"/>
      <c r="D3565"/>
      <c r="E3565"/>
    </row>
    <row r="3566" spans="1:5" x14ac:dyDescent="0.25">
      <c r="A3566"/>
      <c r="B3566"/>
      <c r="D3566"/>
      <c r="E3566"/>
    </row>
    <row r="3567" spans="1:5" x14ac:dyDescent="0.25">
      <c r="A3567"/>
      <c r="B3567"/>
      <c r="D3567"/>
      <c r="E3567"/>
    </row>
    <row r="3568" spans="1:5" x14ac:dyDescent="0.25">
      <c r="A3568"/>
      <c r="B3568"/>
      <c r="D3568"/>
      <c r="E3568"/>
    </row>
    <row r="3569" spans="1:5" x14ac:dyDescent="0.25">
      <c r="A3569"/>
      <c r="B3569"/>
      <c r="D3569"/>
      <c r="E3569"/>
    </row>
    <row r="3570" spans="1:5" x14ac:dyDescent="0.25">
      <c r="A3570"/>
      <c r="B3570"/>
      <c r="D3570"/>
      <c r="E3570"/>
    </row>
    <row r="3571" spans="1:5" x14ac:dyDescent="0.25">
      <c r="A3571"/>
      <c r="B3571"/>
      <c r="D3571"/>
      <c r="E3571"/>
    </row>
    <row r="3572" spans="1:5" x14ac:dyDescent="0.25">
      <c r="A3572"/>
      <c r="B3572"/>
      <c r="D3572"/>
      <c r="E3572"/>
    </row>
    <row r="3573" spans="1:5" x14ac:dyDescent="0.25">
      <c r="A3573"/>
      <c r="B3573"/>
      <c r="D3573"/>
      <c r="E3573"/>
    </row>
    <row r="3574" spans="1:5" x14ac:dyDescent="0.25">
      <c r="A3574"/>
      <c r="B3574"/>
      <c r="D3574"/>
      <c r="E3574"/>
    </row>
    <row r="3575" spans="1:5" x14ac:dyDescent="0.25">
      <c r="A3575"/>
      <c r="B3575"/>
      <c r="D3575"/>
      <c r="E3575"/>
    </row>
    <row r="3576" spans="1:5" x14ac:dyDescent="0.25">
      <c r="A3576"/>
      <c r="B3576"/>
      <c r="D3576"/>
      <c r="E3576"/>
    </row>
    <row r="3577" spans="1:5" x14ac:dyDescent="0.25">
      <c r="A3577"/>
      <c r="B3577"/>
      <c r="D3577"/>
      <c r="E3577"/>
    </row>
    <row r="3578" spans="1:5" x14ac:dyDescent="0.25">
      <c r="A3578"/>
      <c r="B3578"/>
      <c r="D3578"/>
      <c r="E3578"/>
    </row>
    <row r="3579" spans="1:5" x14ac:dyDescent="0.25">
      <c r="A3579"/>
      <c r="B3579"/>
      <c r="D3579"/>
      <c r="E3579"/>
    </row>
    <row r="3580" spans="1:5" x14ac:dyDescent="0.25">
      <c r="A3580"/>
      <c r="B3580"/>
      <c r="D3580"/>
      <c r="E3580"/>
    </row>
    <row r="3581" spans="1:5" x14ac:dyDescent="0.25">
      <c r="A3581"/>
      <c r="B3581"/>
      <c r="D3581"/>
      <c r="E3581"/>
    </row>
    <row r="3582" spans="1:5" x14ac:dyDescent="0.25">
      <c r="A3582"/>
      <c r="B3582"/>
      <c r="D3582"/>
      <c r="E3582"/>
    </row>
    <row r="3583" spans="1:5" x14ac:dyDescent="0.25">
      <c r="A3583"/>
      <c r="B3583"/>
      <c r="D3583"/>
      <c r="E3583"/>
    </row>
    <row r="3584" spans="1:5" x14ac:dyDescent="0.25">
      <c r="A3584"/>
      <c r="B3584"/>
      <c r="D3584"/>
      <c r="E3584"/>
    </row>
    <row r="3585" spans="1:5" x14ac:dyDescent="0.25">
      <c r="A3585"/>
      <c r="B3585"/>
      <c r="D3585"/>
      <c r="E3585"/>
    </row>
    <row r="3586" spans="1:5" x14ac:dyDescent="0.25">
      <c r="A3586"/>
      <c r="B3586"/>
      <c r="D3586"/>
      <c r="E3586"/>
    </row>
    <row r="3587" spans="1:5" x14ac:dyDescent="0.25">
      <c r="A3587"/>
      <c r="B3587"/>
      <c r="D3587"/>
      <c r="E3587"/>
    </row>
    <row r="3588" spans="1:5" x14ac:dyDescent="0.25">
      <c r="A3588"/>
      <c r="B3588"/>
      <c r="D3588"/>
      <c r="E3588"/>
    </row>
    <row r="3589" spans="1:5" x14ac:dyDescent="0.25">
      <c r="A3589"/>
      <c r="B3589"/>
      <c r="D3589"/>
      <c r="E3589"/>
    </row>
    <row r="3590" spans="1:5" x14ac:dyDescent="0.25">
      <c r="A3590"/>
      <c r="B3590"/>
      <c r="D3590"/>
      <c r="E3590"/>
    </row>
    <row r="3591" spans="1:5" x14ac:dyDescent="0.25">
      <c r="A3591"/>
      <c r="B3591"/>
      <c r="D3591"/>
      <c r="E3591"/>
    </row>
    <row r="3592" spans="1:5" x14ac:dyDescent="0.25">
      <c r="A3592"/>
      <c r="B3592"/>
      <c r="D3592"/>
      <c r="E3592"/>
    </row>
    <row r="3593" spans="1:5" x14ac:dyDescent="0.25">
      <c r="A3593"/>
      <c r="B3593"/>
      <c r="D3593"/>
      <c r="E3593"/>
    </row>
    <row r="3594" spans="1:5" x14ac:dyDescent="0.25">
      <c r="A3594"/>
      <c r="B3594"/>
      <c r="D3594"/>
      <c r="E3594"/>
    </row>
    <row r="3595" spans="1:5" x14ac:dyDescent="0.25">
      <c r="A3595"/>
      <c r="B3595"/>
      <c r="D3595"/>
      <c r="E3595"/>
    </row>
    <row r="3596" spans="1:5" x14ac:dyDescent="0.25">
      <c r="A3596"/>
      <c r="B3596"/>
      <c r="D3596"/>
      <c r="E3596"/>
    </row>
    <row r="3597" spans="1:5" x14ac:dyDescent="0.25">
      <c r="A3597"/>
      <c r="B3597"/>
      <c r="D3597"/>
      <c r="E3597"/>
    </row>
    <row r="3598" spans="1:5" x14ac:dyDescent="0.25">
      <c r="A3598"/>
      <c r="B3598"/>
      <c r="D3598"/>
      <c r="E3598"/>
    </row>
    <row r="3599" spans="1:5" x14ac:dyDescent="0.25">
      <c r="A3599"/>
      <c r="B3599"/>
      <c r="D3599"/>
      <c r="E3599"/>
    </row>
    <row r="3600" spans="1:5" x14ac:dyDescent="0.25">
      <c r="A3600"/>
      <c r="B3600"/>
      <c r="D3600"/>
      <c r="E3600"/>
    </row>
    <row r="3601" spans="1:5" x14ac:dyDescent="0.25">
      <c r="A3601"/>
      <c r="B3601"/>
      <c r="D3601"/>
      <c r="E3601"/>
    </row>
    <row r="3602" spans="1:5" x14ac:dyDescent="0.25">
      <c r="A3602"/>
      <c r="B3602"/>
      <c r="D3602"/>
      <c r="E3602"/>
    </row>
    <row r="3603" spans="1:5" x14ac:dyDescent="0.25">
      <c r="A3603"/>
      <c r="B3603"/>
      <c r="D3603"/>
      <c r="E3603"/>
    </row>
    <row r="3604" spans="1:5" x14ac:dyDescent="0.25">
      <c r="A3604"/>
      <c r="B3604"/>
      <c r="D3604"/>
      <c r="E3604"/>
    </row>
    <row r="3605" spans="1:5" x14ac:dyDescent="0.25">
      <c r="A3605"/>
      <c r="B3605"/>
      <c r="D3605"/>
      <c r="E3605"/>
    </row>
    <row r="3606" spans="1:5" x14ac:dyDescent="0.25">
      <c r="A3606"/>
      <c r="B3606"/>
      <c r="D3606"/>
      <c r="E3606"/>
    </row>
    <row r="3607" spans="1:5" x14ac:dyDescent="0.25">
      <c r="A3607"/>
      <c r="B3607"/>
      <c r="D3607"/>
      <c r="E3607"/>
    </row>
    <row r="3608" spans="1:5" x14ac:dyDescent="0.25">
      <c r="A3608"/>
      <c r="B3608"/>
      <c r="D3608"/>
      <c r="E3608"/>
    </row>
    <row r="3609" spans="1:5" x14ac:dyDescent="0.25">
      <c r="A3609"/>
      <c r="B3609"/>
      <c r="D3609"/>
      <c r="E3609"/>
    </row>
    <row r="3610" spans="1:5" x14ac:dyDescent="0.25">
      <c r="A3610"/>
      <c r="B3610"/>
      <c r="D3610"/>
      <c r="E3610"/>
    </row>
    <row r="3611" spans="1:5" x14ac:dyDescent="0.25">
      <c r="A3611"/>
      <c r="B3611"/>
      <c r="D3611"/>
      <c r="E3611"/>
    </row>
    <row r="3612" spans="1:5" x14ac:dyDescent="0.25">
      <c r="A3612"/>
      <c r="B3612"/>
      <c r="D3612"/>
      <c r="E3612"/>
    </row>
    <row r="3613" spans="1:5" x14ac:dyDescent="0.25">
      <c r="A3613"/>
      <c r="B3613"/>
      <c r="D3613"/>
      <c r="E3613"/>
    </row>
    <row r="3614" spans="1:5" x14ac:dyDescent="0.25">
      <c r="A3614"/>
      <c r="B3614"/>
      <c r="D3614"/>
      <c r="E3614"/>
    </row>
    <row r="3615" spans="1:5" x14ac:dyDescent="0.25">
      <c r="A3615"/>
      <c r="B3615"/>
      <c r="D3615"/>
      <c r="E3615"/>
    </row>
    <row r="3616" spans="1:5" x14ac:dyDescent="0.25">
      <c r="A3616"/>
      <c r="B3616"/>
      <c r="D3616"/>
      <c r="E3616"/>
    </row>
    <row r="3617" spans="1:5" x14ac:dyDescent="0.25">
      <c r="A3617"/>
      <c r="B3617"/>
      <c r="D3617"/>
      <c r="E3617"/>
    </row>
    <row r="3618" spans="1:5" x14ac:dyDescent="0.25">
      <c r="A3618"/>
      <c r="B3618"/>
      <c r="D3618"/>
      <c r="E3618"/>
    </row>
    <row r="3619" spans="1:5" x14ac:dyDescent="0.25">
      <c r="A3619"/>
      <c r="B3619"/>
      <c r="D3619"/>
      <c r="E3619"/>
    </row>
    <row r="3620" spans="1:5" x14ac:dyDescent="0.25">
      <c r="A3620"/>
      <c r="B3620"/>
      <c r="D3620"/>
      <c r="E3620"/>
    </row>
    <row r="3621" spans="1:5" x14ac:dyDescent="0.25">
      <c r="A3621"/>
      <c r="B3621"/>
      <c r="D3621"/>
      <c r="E3621"/>
    </row>
    <row r="3622" spans="1:5" x14ac:dyDescent="0.25">
      <c r="A3622"/>
      <c r="B3622"/>
      <c r="D3622"/>
      <c r="E3622"/>
    </row>
    <row r="3623" spans="1:5" x14ac:dyDescent="0.25">
      <c r="A3623"/>
      <c r="B3623"/>
      <c r="D3623"/>
      <c r="E3623"/>
    </row>
    <row r="3624" spans="1:5" x14ac:dyDescent="0.25">
      <c r="A3624"/>
      <c r="B3624"/>
      <c r="D3624"/>
      <c r="E3624"/>
    </row>
    <row r="3625" spans="1:5" x14ac:dyDescent="0.25">
      <c r="A3625"/>
      <c r="B3625"/>
      <c r="D3625"/>
      <c r="E3625"/>
    </row>
    <row r="3626" spans="1:5" x14ac:dyDescent="0.25">
      <c r="A3626"/>
      <c r="B3626"/>
      <c r="D3626"/>
      <c r="E3626"/>
    </row>
    <row r="3627" spans="1:5" x14ac:dyDescent="0.25">
      <c r="A3627"/>
      <c r="B3627"/>
      <c r="D3627"/>
      <c r="E3627"/>
    </row>
    <row r="3628" spans="1:5" x14ac:dyDescent="0.25">
      <c r="A3628"/>
      <c r="B3628"/>
      <c r="D3628"/>
      <c r="E3628"/>
    </row>
    <row r="3629" spans="1:5" x14ac:dyDescent="0.25">
      <c r="A3629"/>
      <c r="B3629"/>
      <c r="D3629"/>
      <c r="E3629"/>
    </row>
    <row r="3630" spans="1:5" x14ac:dyDescent="0.25">
      <c r="A3630"/>
      <c r="B3630"/>
      <c r="D3630"/>
      <c r="E3630"/>
    </row>
    <row r="3631" spans="1:5" x14ac:dyDescent="0.25">
      <c r="A3631"/>
      <c r="B3631"/>
      <c r="D3631"/>
      <c r="E3631"/>
    </row>
    <row r="3632" spans="1:5" x14ac:dyDescent="0.25">
      <c r="A3632"/>
      <c r="B3632"/>
      <c r="D3632"/>
      <c r="E3632"/>
    </row>
    <row r="3633" spans="1:5" x14ac:dyDescent="0.25">
      <c r="A3633"/>
      <c r="B3633"/>
      <c r="D3633"/>
      <c r="E3633"/>
    </row>
    <row r="3634" spans="1:5" x14ac:dyDescent="0.25">
      <c r="A3634"/>
      <c r="B3634"/>
      <c r="D3634"/>
      <c r="E3634"/>
    </row>
    <row r="3635" spans="1:5" x14ac:dyDescent="0.25">
      <c r="A3635"/>
      <c r="B3635"/>
      <c r="D3635"/>
      <c r="E3635"/>
    </row>
    <row r="3636" spans="1:5" x14ac:dyDescent="0.25">
      <c r="A3636"/>
      <c r="B3636"/>
      <c r="D3636"/>
      <c r="E3636"/>
    </row>
    <row r="3637" spans="1:5" x14ac:dyDescent="0.25">
      <c r="A3637"/>
      <c r="B3637"/>
      <c r="D3637"/>
      <c r="E3637"/>
    </row>
    <row r="3638" spans="1:5" x14ac:dyDescent="0.25">
      <c r="A3638"/>
      <c r="B3638"/>
      <c r="D3638"/>
      <c r="E3638"/>
    </row>
    <row r="3639" spans="1:5" x14ac:dyDescent="0.25">
      <c r="A3639"/>
      <c r="B3639"/>
      <c r="D3639"/>
      <c r="E3639"/>
    </row>
    <row r="3640" spans="1:5" x14ac:dyDescent="0.25">
      <c r="A3640"/>
      <c r="B3640"/>
      <c r="D3640"/>
      <c r="E3640"/>
    </row>
    <row r="3641" spans="1:5" x14ac:dyDescent="0.25">
      <c r="A3641"/>
      <c r="B3641"/>
      <c r="D3641"/>
      <c r="E3641"/>
    </row>
    <row r="3642" spans="1:5" x14ac:dyDescent="0.25">
      <c r="A3642"/>
      <c r="B3642"/>
      <c r="D3642"/>
      <c r="E3642"/>
    </row>
    <row r="3643" spans="1:5" x14ac:dyDescent="0.25">
      <c r="A3643"/>
      <c r="B3643"/>
      <c r="D3643"/>
      <c r="E3643"/>
    </row>
    <row r="3644" spans="1:5" x14ac:dyDescent="0.25">
      <c r="A3644"/>
      <c r="B3644"/>
      <c r="D3644"/>
      <c r="E3644"/>
    </row>
    <row r="3645" spans="1:5" x14ac:dyDescent="0.25">
      <c r="A3645"/>
      <c r="B3645"/>
      <c r="D3645"/>
      <c r="E3645"/>
    </row>
    <row r="3646" spans="1:5" x14ac:dyDescent="0.25">
      <c r="A3646"/>
      <c r="B3646"/>
      <c r="D3646"/>
      <c r="E3646"/>
    </row>
    <row r="3647" spans="1:5" x14ac:dyDescent="0.25">
      <c r="A3647"/>
      <c r="B3647"/>
      <c r="D3647"/>
      <c r="E3647"/>
    </row>
    <row r="3648" spans="1:5" x14ac:dyDescent="0.25">
      <c r="A3648"/>
      <c r="B3648"/>
      <c r="D3648"/>
      <c r="E3648"/>
    </row>
    <row r="3649" spans="1:5" x14ac:dyDescent="0.25">
      <c r="A3649"/>
      <c r="B3649"/>
      <c r="D3649"/>
      <c r="E3649"/>
    </row>
    <row r="3650" spans="1:5" x14ac:dyDescent="0.25">
      <c r="A3650"/>
      <c r="B3650"/>
      <c r="D3650"/>
      <c r="E3650"/>
    </row>
    <row r="3651" spans="1:5" x14ac:dyDescent="0.25">
      <c r="A3651"/>
      <c r="B3651"/>
      <c r="D3651"/>
      <c r="E3651"/>
    </row>
    <row r="3652" spans="1:5" x14ac:dyDescent="0.25">
      <c r="A3652"/>
      <c r="B3652"/>
      <c r="D3652"/>
      <c r="E3652"/>
    </row>
    <row r="3653" spans="1:5" x14ac:dyDescent="0.25">
      <c r="A3653"/>
      <c r="B3653"/>
      <c r="D3653"/>
      <c r="E3653"/>
    </row>
    <row r="3654" spans="1:5" x14ac:dyDescent="0.25">
      <c r="A3654"/>
      <c r="B3654"/>
      <c r="D3654"/>
      <c r="E3654"/>
    </row>
    <row r="3655" spans="1:5" x14ac:dyDescent="0.25">
      <c r="A3655"/>
      <c r="B3655"/>
      <c r="D3655"/>
      <c r="E3655"/>
    </row>
    <row r="3656" spans="1:5" x14ac:dyDescent="0.25">
      <c r="A3656"/>
      <c r="B3656"/>
      <c r="D3656"/>
      <c r="E3656"/>
    </row>
    <row r="3657" spans="1:5" x14ac:dyDescent="0.25">
      <c r="A3657"/>
      <c r="B3657"/>
      <c r="D3657"/>
      <c r="E3657"/>
    </row>
    <row r="3658" spans="1:5" x14ac:dyDescent="0.25">
      <c r="A3658"/>
      <c r="B3658"/>
      <c r="D3658"/>
      <c r="E3658"/>
    </row>
    <row r="3659" spans="1:5" x14ac:dyDescent="0.25">
      <c r="A3659"/>
      <c r="B3659"/>
      <c r="D3659"/>
      <c r="E3659"/>
    </row>
    <row r="3660" spans="1:5" x14ac:dyDescent="0.25">
      <c r="A3660"/>
      <c r="B3660"/>
      <c r="D3660"/>
      <c r="E3660"/>
    </row>
    <row r="3661" spans="1:5" x14ac:dyDescent="0.25">
      <c r="A3661"/>
      <c r="B3661"/>
      <c r="D3661"/>
      <c r="E3661"/>
    </row>
    <row r="3662" spans="1:5" x14ac:dyDescent="0.25">
      <c r="A3662"/>
      <c r="B3662"/>
      <c r="D3662"/>
      <c r="E3662"/>
    </row>
    <row r="3663" spans="1:5" x14ac:dyDescent="0.25">
      <c r="A3663"/>
      <c r="B3663"/>
      <c r="D3663"/>
      <c r="E3663"/>
    </row>
    <row r="3664" spans="1:5" x14ac:dyDescent="0.25">
      <c r="A3664"/>
      <c r="B3664"/>
      <c r="D3664"/>
      <c r="E3664"/>
    </row>
    <row r="3665" spans="1:5" x14ac:dyDescent="0.25">
      <c r="A3665"/>
      <c r="B3665"/>
      <c r="D3665"/>
      <c r="E3665"/>
    </row>
    <row r="3666" spans="1:5" x14ac:dyDescent="0.25">
      <c r="A3666"/>
      <c r="B3666"/>
      <c r="D3666"/>
      <c r="E3666"/>
    </row>
    <row r="3667" spans="1:5" x14ac:dyDescent="0.25">
      <c r="A3667"/>
      <c r="B3667"/>
      <c r="D3667"/>
      <c r="E3667"/>
    </row>
    <row r="3668" spans="1:5" x14ac:dyDescent="0.25">
      <c r="A3668"/>
      <c r="B3668"/>
      <c r="D3668"/>
      <c r="E3668"/>
    </row>
    <row r="3669" spans="1:5" x14ac:dyDescent="0.25">
      <c r="A3669"/>
      <c r="B3669"/>
      <c r="D3669"/>
      <c r="E3669"/>
    </row>
    <row r="3670" spans="1:5" x14ac:dyDescent="0.25">
      <c r="A3670"/>
      <c r="B3670"/>
      <c r="D3670"/>
      <c r="E3670"/>
    </row>
    <row r="3671" spans="1:5" x14ac:dyDescent="0.25">
      <c r="A3671"/>
      <c r="B3671"/>
      <c r="D3671"/>
      <c r="E3671"/>
    </row>
    <row r="3672" spans="1:5" x14ac:dyDescent="0.25">
      <c r="A3672"/>
      <c r="B3672"/>
      <c r="D3672"/>
      <c r="E3672"/>
    </row>
    <row r="3673" spans="1:5" x14ac:dyDescent="0.25">
      <c r="A3673"/>
      <c r="B3673"/>
      <c r="D3673"/>
      <c r="E3673"/>
    </row>
    <row r="3674" spans="1:5" x14ac:dyDescent="0.25">
      <c r="A3674"/>
      <c r="B3674"/>
      <c r="D3674"/>
      <c r="E3674"/>
    </row>
    <row r="3675" spans="1:5" x14ac:dyDescent="0.25">
      <c r="A3675"/>
      <c r="B3675"/>
      <c r="D3675"/>
      <c r="E3675"/>
    </row>
    <row r="3676" spans="1:5" x14ac:dyDescent="0.25">
      <c r="A3676"/>
      <c r="B3676"/>
      <c r="D3676"/>
      <c r="E3676"/>
    </row>
    <row r="3677" spans="1:5" x14ac:dyDescent="0.25">
      <c r="A3677"/>
      <c r="B3677"/>
      <c r="D3677"/>
      <c r="E3677"/>
    </row>
    <row r="3678" spans="1:5" x14ac:dyDescent="0.25">
      <c r="A3678"/>
      <c r="B3678"/>
      <c r="D3678"/>
      <c r="E3678"/>
    </row>
    <row r="3679" spans="1:5" x14ac:dyDescent="0.25">
      <c r="A3679"/>
      <c r="B3679"/>
      <c r="D3679"/>
      <c r="E3679"/>
    </row>
    <row r="3680" spans="1:5" x14ac:dyDescent="0.25">
      <c r="A3680"/>
      <c r="B3680"/>
      <c r="D3680"/>
      <c r="E3680"/>
    </row>
    <row r="3681" spans="1:5" x14ac:dyDescent="0.25">
      <c r="A3681"/>
      <c r="B3681"/>
      <c r="D3681"/>
      <c r="E3681"/>
    </row>
    <row r="3682" spans="1:5" x14ac:dyDescent="0.25">
      <c r="A3682"/>
      <c r="B3682"/>
      <c r="D3682"/>
      <c r="E3682"/>
    </row>
    <row r="3683" spans="1:5" x14ac:dyDescent="0.25">
      <c r="A3683"/>
      <c r="B3683"/>
      <c r="D3683"/>
      <c r="E3683"/>
    </row>
    <row r="3684" spans="1:5" x14ac:dyDescent="0.25">
      <c r="A3684"/>
      <c r="B3684"/>
      <c r="D3684"/>
      <c r="E3684"/>
    </row>
    <row r="3685" spans="1:5" x14ac:dyDescent="0.25">
      <c r="A3685"/>
      <c r="B3685"/>
      <c r="D3685"/>
      <c r="E3685"/>
    </row>
    <row r="3686" spans="1:5" x14ac:dyDescent="0.25">
      <c r="A3686"/>
      <c r="B3686"/>
      <c r="D3686"/>
      <c r="E3686"/>
    </row>
    <row r="3687" spans="1:5" x14ac:dyDescent="0.25">
      <c r="A3687"/>
      <c r="B3687"/>
      <c r="D3687"/>
      <c r="E3687"/>
    </row>
    <row r="3688" spans="1:5" x14ac:dyDescent="0.25">
      <c r="A3688"/>
      <c r="B3688"/>
      <c r="D3688"/>
      <c r="E3688"/>
    </row>
    <row r="3689" spans="1:5" x14ac:dyDescent="0.25">
      <c r="A3689"/>
      <c r="B3689"/>
      <c r="D3689"/>
      <c r="E3689"/>
    </row>
    <row r="3690" spans="1:5" x14ac:dyDescent="0.25">
      <c r="A3690"/>
      <c r="B3690"/>
      <c r="D3690"/>
      <c r="E3690"/>
    </row>
    <row r="3691" spans="1:5" x14ac:dyDescent="0.25">
      <c r="A3691"/>
      <c r="B3691"/>
      <c r="D3691"/>
      <c r="E3691"/>
    </row>
    <row r="3692" spans="1:5" x14ac:dyDescent="0.25">
      <c r="A3692"/>
      <c r="B3692"/>
      <c r="D3692"/>
      <c r="E3692"/>
    </row>
    <row r="3693" spans="1:5" x14ac:dyDescent="0.25">
      <c r="A3693"/>
      <c r="B3693"/>
      <c r="D3693"/>
      <c r="E3693"/>
    </row>
    <row r="3694" spans="1:5" x14ac:dyDescent="0.25">
      <c r="A3694"/>
      <c r="B3694"/>
      <c r="D3694"/>
      <c r="E3694"/>
    </row>
    <row r="3695" spans="1:5" x14ac:dyDescent="0.25">
      <c r="A3695"/>
      <c r="B3695"/>
      <c r="D3695"/>
      <c r="E3695"/>
    </row>
    <row r="3696" spans="1:5" x14ac:dyDescent="0.25">
      <c r="A3696"/>
      <c r="B3696"/>
      <c r="D3696"/>
      <c r="E3696"/>
    </row>
    <row r="3697" spans="1:5" x14ac:dyDescent="0.25">
      <c r="A3697"/>
      <c r="B3697"/>
      <c r="D3697"/>
      <c r="E3697"/>
    </row>
    <row r="3698" spans="1:5" x14ac:dyDescent="0.25">
      <c r="A3698"/>
      <c r="B3698"/>
      <c r="D3698"/>
      <c r="E3698"/>
    </row>
    <row r="3699" spans="1:5" x14ac:dyDescent="0.25">
      <c r="A3699"/>
      <c r="B3699"/>
      <c r="D3699"/>
      <c r="E3699"/>
    </row>
    <row r="3700" spans="1:5" x14ac:dyDescent="0.25">
      <c r="A3700"/>
      <c r="B3700"/>
      <c r="D3700"/>
      <c r="E3700"/>
    </row>
    <row r="3701" spans="1:5" x14ac:dyDescent="0.25">
      <c r="A3701"/>
      <c r="B3701"/>
      <c r="D3701"/>
      <c r="E3701"/>
    </row>
    <row r="3702" spans="1:5" x14ac:dyDescent="0.25">
      <c r="A3702"/>
      <c r="B3702"/>
      <c r="D3702"/>
      <c r="E3702"/>
    </row>
    <row r="3703" spans="1:5" x14ac:dyDescent="0.25">
      <c r="A3703"/>
      <c r="B3703"/>
      <c r="D3703"/>
      <c r="E3703"/>
    </row>
    <row r="3704" spans="1:5" x14ac:dyDescent="0.25">
      <c r="A3704"/>
      <c r="B3704"/>
      <c r="D3704"/>
      <c r="E3704"/>
    </row>
    <row r="3705" spans="1:5" x14ac:dyDescent="0.25">
      <c r="A3705"/>
      <c r="B3705"/>
      <c r="D3705"/>
      <c r="E3705"/>
    </row>
    <row r="3706" spans="1:5" x14ac:dyDescent="0.25">
      <c r="A3706"/>
      <c r="B3706"/>
      <c r="D3706"/>
      <c r="E3706"/>
    </row>
    <row r="3707" spans="1:5" x14ac:dyDescent="0.25">
      <c r="A3707"/>
      <c r="B3707"/>
      <c r="D3707"/>
      <c r="E3707"/>
    </row>
    <row r="3708" spans="1:5" x14ac:dyDescent="0.25">
      <c r="A3708"/>
      <c r="B3708"/>
      <c r="D3708"/>
      <c r="E3708"/>
    </row>
    <row r="3709" spans="1:5" x14ac:dyDescent="0.25">
      <c r="A3709"/>
      <c r="B3709"/>
      <c r="D3709"/>
      <c r="E3709"/>
    </row>
    <row r="3710" spans="1:5" x14ac:dyDescent="0.25">
      <c r="A3710"/>
      <c r="B3710"/>
      <c r="D3710"/>
      <c r="E3710"/>
    </row>
    <row r="3711" spans="1:5" x14ac:dyDescent="0.25">
      <c r="A3711"/>
      <c r="B3711"/>
      <c r="D3711"/>
      <c r="E3711"/>
    </row>
    <row r="3712" spans="1:5" x14ac:dyDescent="0.25">
      <c r="A3712"/>
      <c r="B3712"/>
      <c r="D3712"/>
      <c r="E3712"/>
    </row>
    <row r="3713" spans="1:5" x14ac:dyDescent="0.25">
      <c r="A3713"/>
      <c r="B3713"/>
      <c r="D3713"/>
      <c r="E3713"/>
    </row>
    <row r="3714" spans="1:5" x14ac:dyDescent="0.25">
      <c r="A3714"/>
      <c r="B3714"/>
      <c r="D3714"/>
      <c r="E3714"/>
    </row>
    <row r="3715" spans="1:5" x14ac:dyDescent="0.25">
      <c r="A3715"/>
      <c r="B3715"/>
      <c r="D3715"/>
      <c r="E3715"/>
    </row>
    <row r="3716" spans="1:5" x14ac:dyDescent="0.25">
      <c r="A3716"/>
      <c r="B3716"/>
      <c r="D3716"/>
      <c r="E3716"/>
    </row>
    <row r="3717" spans="1:5" x14ac:dyDescent="0.25">
      <c r="A3717"/>
      <c r="B3717"/>
      <c r="D3717"/>
      <c r="E3717"/>
    </row>
    <row r="3718" spans="1:5" x14ac:dyDescent="0.25">
      <c r="A3718"/>
      <c r="B3718"/>
      <c r="D3718"/>
      <c r="E3718"/>
    </row>
    <row r="3719" spans="1:5" x14ac:dyDescent="0.25">
      <c r="A3719"/>
      <c r="B3719"/>
      <c r="D3719"/>
      <c r="E3719"/>
    </row>
    <row r="3720" spans="1:5" x14ac:dyDescent="0.25">
      <c r="A3720"/>
      <c r="B3720"/>
      <c r="D3720"/>
      <c r="E3720"/>
    </row>
    <row r="3721" spans="1:5" x14ac:dyDescent="0.25">
      <c r="A3721"/>
      <c r="B3721"/>
      <c r="D3721"/>
      <c r="E3721"/>
    </row>
    <row r="3722" spans="1:5" x14ac:dyDescent="0.25">
      <c r="A3722"/>
      <c r="B3722"/>
      <c r="D3722"/>
      <c r="E3722"/>
    </row>
    <row r="3723" spans="1:5" x14ac:dyDescent="0.25">
      <c r="A3723"/>
      <c r="B3723"/>
      <c r="D3723"/>
      <c r="E3723"/>
    </row>
    <row r="3724" spans="1:5" x14ac:dyDescent="0.25">
      <c r="A3724"/>
      <c r="B3724"/>
      <c r="D3724"/>
      <c r="E3724"/>
    </row>
    <row r="3725" spans="1:5" x14ac:dyDescent="0.25">
      <c r="A3725"/>
      <c r="B3725"/>
      <c r="D3725"/>
      <c r="E3725"/>
    </row>
    <row r="3726" spans="1:5" x14ac:dyDescent="0.25">
      <c r="A3726"/>
      <c r="B3726"/>
      <c r="D3726"/>
      <c r="E3726"/>
    </row>
    <row r="3727" spans="1:5" x14ac:dyDescent="0.25">
      <c r="A3727"/>
      <c r="B3727"/>
      <c r="D3727"/>
      <c r="E3727"/>
    </row>
    <row r="3728" spans="1:5" x14ac:dyDescent="0.25">
      <c r="A3728"/>
      <c r="B3728"/>
      <c r="D3728"/>
      <c r="E3728"/>
    </row>
    <row r="3729" spans="1:5" x14ac:dyDescent="0.25">
      <c r="A3729"/>
      <c r="B3729"/>
      <c r="D3729"/>
      <c r="E3729"/>
    </row>
    <row r="3730" spans="1:5" x14ac:dyDescent="0.25">
      <c r="A3730"/>
      <c r="B3730"/>
      <c r="D3730"/>
      <c r="E3730"/>
    </row>
    <row r="3731" spans="1:5" x14ac:dyDescent="0.25">
      <c r="A3731"/>
      <c r="B3731"/>
      <c r="D3731"/>
      <c r="E3731"/>
    </row>
    <row r="3732" spans="1:5" x14ac:dyDescent="0.25">
      <c r="A3732"/>
      <c r="B3732"/>
      <c r="D3732"/>
      <c r="E3732"/>
    </row>
    <row r="3733" spans="1:5" x14ac:dyDescent="0.25">
      <c r="A3733"/>
      <c r="B3733"/>
      <c r="D3733"/>
      <c r="E3733"/>
    </row>
    <row r="3734" spans="1:5" x14ac:dyDescent="0.25">
      <c r="A3734"/>
      <c r="B3734"/>
      <c r="D3734"/>
      <c r="E3734"/>
    </row>
    <row r="3735" spans="1:5" x14ac:dyDescent="0.25">
      <c r="A3735"/>
      <c r="B3735"/>
      <c r="D3735"/>
      <c r="E3735"/>
    </row>
    <row r="3736" spans="1:5" x14ac:dyDescent="0.25">
      <c r="A3736"/>
      <c r="B3736"/>
      <c r="D3736"/>
      <c r="E3736"/>
    </row>
    <row r="3737" spans="1:5" x14ac:dyDescent="0.25">
      <c r="A3737"/>
      <c r="B3737"/>
      <c r="D3737"/>
      <c r="E3737"/>
    </row>
    <row r="3738" spans="1:5" x14ac:dyDescent="0.25">
      <c r="A3738"/>
      <c r="B3738"/>
      <c r="D3738"/>
      <c r="E3738"/>
    </row>
    <row r="3739" spans="1:5" x14ac:dyDescent="0.25">
      <c r="A3739"/>
      <c r="B3739"/>
      <c r="D3739"/>
      <c r="E3739"/>
    </row>
    <row r="3740" spans="1:5" x14ac:dyDescent="0.25">
      <c r="A3740"/>
      <c r="B3740"/>
      <c r="D3740"/>
      <c r="E3740"/>
    </row>
    <row r="3741" spans="1:5" x14ac:dyDescent="0.25">
      <c r="A3741"/>
      <c r="B3741"/>
      <c r="D3741"/>
      <c r="E3741"/>
    </row>
    <row r="3742" spans="1:5" x14ac:dyDescent="0.25">
      <c r="A3742"/>
      <c r="B3742"/>
      <c r="D3742"/>
      <c r="E3742"/>
    </row>
    <row r="3743" spans="1:5" x14ac:dyDescent="0.25">
      <c r="A3743"/>
      <c r="B3743"/>
      <c r="D3743"/>
      <c r="E3743"/>
    </row>
    <row r="3744" spans="1:5" x14ac:dyDescent="0.25">
      <c r="A3744"/>
      <c r="B3744"/>
      <c r="D3744"/>
      <c r="E3744"/>
    </row>
    <row r="3745" spans="1:5" x14ac:dyDescent="0.25">
      <c r="A3745"/>
      <c r="B3745"/>
      <c r="D3745"/>
      <c r="E3745"/>
    </row>
    <row r="3746" spans="1:5" x14ac:dyDescent="0.25">
      <c r="A3746"/>
      <c r="B3746"/>
      <c r="D3746"/>
      <c r="E3746"/>
    </row>
    <row r="3747" spans="1:5" x14ac:dyDescent="0.25">
      <c r="A3747"/>
      <c r="B3747"/>
      <c r="D3747"/>
      <c r="E3747"/>
    </row>
    <row r="3748" spans="1:5" x14ac:dyDescent="0.25">
      <c r="A3748"/>
      <c r="B3748"/>
      <c r="D3748"/>
      <c r="E3748"/>
    </row>
    <row r="3749" spans="1:5" x14ac:dyDescent="0.25">
      <c r="A3749"/>
      <c r="B3749"/>
      <c r="D3749"/>
      <c r="E3749"/>
    </row>
    <row r="3750" spans="1:5" x14ac:dyDescent="0.25">
      <c r="A3750"/>
      <c r="B3750"/>
      <c r="D3750"/>
      <c r="E3750"/>
    </row>
    <row r="3751" spans="1:5" x14ac:dyDescent="0.25">
      <c r="A3751"/>
      <c r="B3751"/>
      <c r="D3751"/>
      <c r="E3751"/>
    </row>
    <row r="3752" spans="1:5" x14ac:dyDescent="0.25">
      <c r="A3752"/>
      <c r="B3752"/>
      <c r="D3752"/>
      <c r="E3752"/>
    </row>
    <row r="3753" spans="1:5" x14ac:dyDescent="0.25">
      <c r="A3753"/>
      <c r="B3753"/>
      <c r="D3753"/>
      <c r="E3753"/>
    </row>
    <row r="3754" spans="1:5" x14ac:dyDescent="0.25">
      <c r="A3754"/>
      <c r="B3754"/>
      <c r="D3754"/>
      <c r="E3754"/>
    </row>
    <row r="3755" spans="1:5" x14ac:dyDescent="0.25">
      <c r="A3755"/>
      <c r="B3755"/>
      <c r="D3755"/>
      <c r="E3755"/>
    </row>
    <row r="3756" spans="1:5" x14ac:dyDescent="0.25">
      <c r="A3756"/>
      <c r="B3756"/>
      <c r="D3756"/>
      <c r="E3756"/>
    </row>
    <row r="3757" spans="1:5" x14ac:dyDescent="0.25">
      <c r="A3757"/>
      <c r="B3757"/>
      <c r="D3757"/>
      <c r="E3757"/>
    </row>
    <row r="3758" spans="1:5" x14ac:dyDescent="0.25">
      <c r="A3758"/>
      <c r="B3758"/>
      <c r="D3758"/>
      <c r="E3758"/>
    </row>
    <row r="3759" spans="1:5" x14ac:dyDescent="0.25">
      <c r="A3759"/>
      <c r="B3759"/>
      <c r="D3759"/>
      <c r="E3759"/>
    </row>
    <row r="3760" spans="1:5" x14ac:dyDescent="0.25">
      <c r="A3760"/>
      <c r="B3760"/>
      <c r="D3760"/>
      <c r="E3760"/>
    </row>
    <row r="3761" spans="1:5" x14ac:dyDescent="0.25">
      <c r="A3761"/>
      <c r="B3761"/>
      <c r="D3761"/>
      <c r="E3761"/>
    </row>
    <row r="3762" spans="1:5" x14ac:dyDescent="0.25">
      <c r="A3762"/>
      <c r="B3762"/>
      <c r="D3762"/>
      <c r="E3762"/>
    </row>
    <row r="3763" spans="1:5" x14ac:dyDescent="0.25">
      <c r="A3763"/>
      <c r="B3763"/>
      <c r="D3763"/>
      <c r="E3763"/>
    </row>
    <row r="3764" spans="1:5" x14ac:dyDescent="0.25">
      <c r="A3764"/>
      <c r="B3764"/>
      <c r="D3764"/>
      <c r="E3764"/>
    </row>
    <row r="3765" spans="1:5" x14ac:dyDescent="0.25">
      <c r="A3765"/>
      <c r="B3765"/>
      <c r="D3765"/>
      <c r="E3765"/>
    </row>
    <row r="3766" spans="1:5" x14ac:dyDescent="0.25">
      <c r="A3766"/>
      <c r="B3766"/>
      <c r="D3766"/>
      <c r="E3766"/>
    </row>
    <row r="3767" spans="1:5" x14ac:dyDescent="0.25">
      <c r="A3767"/>
      <c r="B3767"/>
      <c r="D3767"/>
      <c r="E3767"/>
    </row>
    <row r="3768" spans="1:5" x14ac:dyDescent="0.25">
      <c r="A3768"/>
      <c r="B3768"/>
      <c r="D3768"/>
      <c r="E3768"/>
    </row>
    <row r="3769" spans="1:5" x14ac:dyDescent="0.25">
      <c r="A3769"/>
      <c r="B3769"/>
      <c r="D3769"/>
      <c r="E3769"/>
    </row>
    <row r="3770" spans="1:5" x14ac:dyDescent="0.25">
      <c r="A3770"/>
      <c r="B3770"/>
      <c r="D3770"/>
      <c r="E3770"/>
    </row>
    <row r="3771" spans="1:5" x14ac:dyDescent="0.25">
      <c r="A3771"/>
      <c r="B3771"/>
      <c r="D3771"/>
      <c r="E3771"/>
    </row>
    <row r="3772" spans="1:5" x14ac:dyDescent="0.25">
      <c r="A3772"/>
      <c r="B3772"/>
      <c r="D3772"/>
      <c r="E3772"/>
    </row>
    <row r="3773" spans="1:5" x14ac:dyDescent="0.25">
      <c r="A3773"/>
      <c r="B3773"/>
      <c r="D3773"/>
      <c r="E3773"/>
    </row>
    <row r="3774" spans="1:5" x14ac:dyDescent="0.25">
      <c r="A3774"/>
      <c r="B3774"/>
      <c r="D3774"/>
      <c r="E3774"/>
    </row>
    <row r="3775" spans="1:5" x14ac:dyDescent="0.25">
      <c r="A3775"/>
      <c r="B3775"/>
      <c r="D3775"/>
      <c r="E3775"/>
    </row>
    <row r="3776" spans="1:5" x14ac:dyDescent="0.25">
      <c r="A3776"/>
      <c r="B3776"/>
      <c r="D3776"/>
      <c r="E3776"/>
    </row>
    <row r="3777" spans="1:5" x14ac:dyDescent="0.25">
      <c r="A3777"/>
      <c r="B3777"/>
      <c r="D3777"/>
      <c r="E3777"/>
    </row>
    <row r="3778" spans="1:5" x14ac:dyDescent="0.25">
      <c r="A3778"/>
      <c r="B3778"/>
      <c r="D3778"/>
      <c r="E3778"/>
    </row>
    <row r="3779" spans="1:5" x14ac:dyDescent="0.25">
      <c r="A3779"/>
      <c r="B3779"/>
      <c r="D3779"/>
      <c r="E3779"/>
    </row>
    <row r="3780" spans="1:5" x14ac:dyDescent="0.25">
      <c r="A3780"/>
      <c r="B3780"/>
      <c r="D3780"/>
      <c r="E3780"/>
    </row>
    <row r="3781" spans="1:5" x14ac:dyDescent="0.25">
      <c r="A3781"/>
      <c r="B3781"/>
      <c r="D3781"/>
      <c r="E3781"/>
    </row>
    <row r="3782" spans="1:5" x14ac:dyDescent="0.25">
      <c r="A3782"/>
      <c r="B3782"/>
      <c r="D3782"/>
      <c r="E3782"/>
    </row>
    <row r="3783" spans="1:5" x14ac:dyDescent="0.25">
      <c r="A3783"/>
      <c r="B3783"/>
      <c r="D3783"/>
      <c r="E3783"/>
    </row>
    <row r="3784" spans="1:5" x14ac:dyDescent="0.25">
      <c r="A3784"/>
      <c r="B3784"/>
      <c r="D3784"/>
      <c r="E3784"/>
    </row>
    <row r="3785" spans="1:5" x14ac:dyDescent="0.25">
      <c r="A3785"/>
      <c r="B3785"/>
      <c r="D3785"/>
      <c r="E3785"/>
    </row>
    <row r="3786" spans="1:5" x14ac:dyDescent="0.25">
      <c r="A3786"/>
      <c r="B3786"/>
      <c r="D3786"/>
      <c r="E3786"/>
    </row>
    <row r="3787" spans="1:5" x14ac:dyDescent="0.25">
      <c r="A3787"/>
      <c r="B3787"/>
      <c r="D3787"/>
      <c r="E3787"/>
    </row>
    <row r="3788" spans="1:5" x14ac:dyDescent="0.25">
      <c r="A3788"/>
      <c r="B3788"/>
      <c r="D3788"/>
      <c r="E3788"/>
    </row>
    <row r="3789" spans="1:5" x14ac:dyDescent="0.25">
      <c r="A3789"/>
      <c r="B3789"/>
      <c r="D3789"/>
      <c r="E3789"/>
    </row>
    <row r="3790" spans="1:5" x14ac:dyDescent="0.25">
      <c r="A3790"/>
      <c r="B3790"/>
      <c r="D3790"/>
      <c r="E3790"/>
    </row>
    <row r="3791" spans="1:5" x14ac:dyDescent="0.25">
      <c r="A3791"/>
      <c r="B3791"/>
      <c r="D3791"/>
      <c r="E3791"/>
    </row>
    <row r="3792" spans="1:5" x14ac:dyDescent="0.25">
      <c r="A3792"/>
      <c r="B3792"/>
      <c r="D3792"/>
      <c r="E3792"/>
    </row>
    <row r="3793" spans="1:5" x14ac:dyDescent="0.25">
      <c r="A3793"/>
      <c r="B3793"/>
      <c r="D3793"/>
      <c r="E3793"/>
    </row>
    <row r="3794" spans="1:5" x14ac:dyDescent="0.25">
      <c r="A3794"/>
      <c r="B3794"/>
      <c r="D3794"/>
      <c r="E3794"/>
    </row>
    <row r="3795" spans="1:5" x14ac:dyDescent="0.25">
      <c r="A3795"/>
      <c r="B3795"/>
      <c r="D3795"/>
      <c r="E3795"/>
    </row>
    <row r="3796" spans="1:5" x14ac:dyDescent="0.25">
      <c r="A3796"/>
      <c r="B3796"/>
      <c r="D3796"/>
      <c r="E3796"/>
    </row>
    <row r="3797" spans="1:5" x14ac:dyDescent="0.25">
      <c r="A3797"/>
      <c r="B3797"/>
      <c r="D3797"/>
      <c r="E3797"/>
    </row>
    <row r="3798" spans="1:5" x14ac:dyDescent="0.25">
      <c r="A3798"/>
      <c r="B3798"/>
      <c r="D3798"/>
      <c r="E3798"/>
    </row>
    <row r="3799" spans="1:5" x14ac:dyDescent="0.25">
      <c r="A3799"/>
      <c r="B3799"/>
      <c r="D3799"/>
      <c r="E3799"/>
    </row>
    <row r="3800" spans="1:5" x14ac:dyDescent="0.25">
      <c r="A3800"/>
      <c r="B3800"/>
      <c r="D3800"/>
      <c r="E3800"/>
    </row>
    <row r="3801" spans="1:5" x14ac:dyDescent="0.25">
      <c r="A3801"/>
      <c r="B3801"/>
      <c r="D3801"/>
      <c r="E3801"/>
    </row>
    <row r="3802" spans="1:5" x14ac:dyDescent="0.25">
      <c r="A3802"/>
      <c r="B3802"/>
      <c r="D3802"/>
      <c r="E3802"/>
    </row>
    <row r="3803" spans="1:5" x14ac:dyDescent="0.25">
      <c r="A3803"/>
      <c r="B3803"/>
      <c r="D3803"/>
      <c r="E3803"/>
    </row>
    <row r="3804" spans="1:5" x14ac:dyDescent="0.25">
      <c r="A3804"/>
      <c r="B3804"/>
      <c r="D3804"/>
      <c r="E3804"/>
    </row>
    <row r="3805" spans="1:5" x14ac:dyDescent="0.25">
      <c r="A3805"/>
      <c r="B3805"/>
      <c r="D3805"/>
      <c r="E3805"/>
    </row>
    <row r="3806" spans="1:5" x14ac:dyDescent="0.25">
      <c r="A3806"/>
      <c r="B3806"/>
      <c r="D3806"/>
      <c r="E3806"/>
    </row>
    <row r="3807" spans="1:5" x14ac:dyDescent="0.25">
      <c r="A3807"/>
      <c r="B3807"/>
      <c r="D3807"/>
      <c r="E3807"/>
    </row>
    <row r="3808" spans="1:5" x14ac:dyDescent="0.25">
      <c r="A3808"/>
      <c r="B3808"/>
      <c r="D3808"/>
      <c r="E3808"/>
    </row>
    <row r="3809" spans="1:5" x14ac:dyDescent="0.25">
      <c r="A3809"/>
      <c r="B3809"/>
      <c r="D3809"/>
      <c r="E3809"/>
    </row>
    <row r="3810" spans="1:5" x14ac:dyDescent="0.25">
      <c r="A3810"/>
      <c r="B3810"/>
      <c r="D3810"/>
      <c r="E3810"/>
    </row>
    <row r="3811" spans="1:5" x14ac:dyDescent="0.25">
      <c r="A3811"/>
      <c r="B3811"/>
      <c r="D3811"/>
      <c r="E3811"/>
    </row>
    <row r="3812" spans="1:5" x14ac:dyDescent="0.25">
      <c r="A3812"/>
      <c r="B3812"/>
      <c r="D3812"/>
      <c r="E3812"/>
    </row>
    <row r="3813" spans="1:5" x14ac:dyDescent="0.25">
      <c r="A3813"/>
      <c r="B3813"/>
      <c r="D3813"/>
      <c r="E3813"/>
    </row>
    <row r="3814" spans="1:5" x14ac:dyDescent="0.25">
      <c r="A3814"/>
      <c r="B3814"/>
      <c r="D3814"/>
      <c r="E3814"/>
    </row>
    <row r="3815" spans="1:5" x14ac:dyDescent="0.25">
      <c r="A3815"/>
      <c r="B3815"/>
      <c r="D3815"/>
      <c r="E3815"/>
    </row>
    <row r="3816" spans="1:5" x14ac:dyDescent="0.25">
      <c r="A3816"/>
      <c r="B3816"/>
      <c r="D3816"/>
      <c r="E3816"/>
    </row>
    <row r="3817" spans="1:5" x14ac:dyDescent="0.25">
      <c r="A3817"/>
      <c r="B3817"/>
      <c r="D3817"/>
      <c r="E3817"/>
    </row>
    <row r="3818" spans="1:5" x14ac:dyDescent="0.25">
      <c r="A3818"/>
      <c r="B3818"/>
      <c r="D3818"/>
      <c r="E3818"/>
    </row>
    <row r="3819" spans="1:5" x14ac:dyDescent="0.25">
      <c r="A3819"/>
      <c r="B3819"/>
      <c r="D3819"/>
      <c r="E3819"/>
    </row>
    <row r="3820" spans="1:5" x14ac:dyDescent="0.25">
      <c r="A3820"/>
      <c r="B3820"/>
      <c r="D3820"/>
      <c r="E3820"/>
    </row>
    <row r="3821" spans="1:5" x14ac:dyDescent="0.25">
      <c r="A3821"/>
      <c r="B3821"/>
      <c r="D3821"/>
      <c r="E3821"/>
    </row>
    <row r="3822" spans="1:5" x14ac:dyDescent="0.25">
      <c r="A3822"/>
      <c r="B3822"/>
      <c r="D3822"/>
      <c r="E3822"/>
    </row>
    <row r="3823" spans="1:5" x14ac:dyDescent="0.25">
      <c r="A3823"/>
      <c r="B3823"/>
      <c r="D3823"/>
      <c r="E3823"/>
    </row>
    <row r="3824" spans="1:5" x14ac:dyDescent="0.25">
      <c r="A3824"/>
      <c r="B3824"/>
      <c r="D3824"/>
      <c r="E3824"/>
    </row>
    <row r="3825" spans="1:5" x14ac:dyDescent="0.25">
      <c r="A3825"/>
      <c r="B3825"/>
      <c r="D3825"/>
      <c r="E3825"/>
    </row>
    <row r="3826" spans="1:5" x14ac:dyDescent="0.25">
      <c r="A3826"/>
      <c r="B3826"/>
      <c r="D3826"/>
      <c r="E3826"/>
    </row>
    <row r="3827" spans="1:5" x14ac:dyDescent="0.25">
      <c r="A3827"/>
      <c r="B3827"/>
      <c r="D3827"/>
      <c r="E3827"/>
    </row>
    <row r="3828" spans="1:5" x14ac:dyDescent="0.25">
      <c r="A3828"/>
      <c r="B3828"/>
      <c r="D3828"/>
      <c r="E3828"/>
    </row>
    <row r="3829" spans="1:5" x14ac:dyDescent="0.25">
      <c r="A3829"/>
      <c r="B3829"/>
      <c r="D3829"/>
      <c r="E3829"/>
    </row>
    <row r="3830" spans="1:5" x14ac:dyDescent="0.25">
      <c r="A3830"/>
      <c r="B3830"/>
      <c r="D3830"/>
      <c r="E3830"/>
    </row>
    <row r="3831" spans="1:5" x14ac:dyDescent="0.25">
      <c r="A3831"/>
      <c r="B3831"/>
      <c r="D3831"/>
      <c r="E3831"/>
    </row>
    <row r="3832" spans="1:5" x14ac:dyDescent="0.25">
      <c r="A3832"/>
      <c r="B3832"/>
      <c r="D3832"/>
      <c r="E3832"/>
    </row>
    <row r="3833" spans="1:5" x14ac:dyDescent="0.25">
      <c r="A3833"/>
      <c r="B3833"/>
      <c r="D3833"/>
      <c r="E3833"/>
    </row>
    <row r="3834" spans="1:5" x14ac:dyDescent="0.25">
      <c r="A3834"/>
      <c r="B3834"/>
      <c r="D3834"/>
      <c r="E3834"/>
    </row>
    <row r="3835" spans="1:5" x14ac:dyDescent="0.25">
      <c r="A3835"/>
      <c r="B3835"/>
      <c r="D3835"/>
      <c r="E3835"/>
    </row>
    <row r="3836" spans="1:5" x14ac:dyDescent="0.25">
      <c r="A3836"/>
      <c r="B3836"/>
      <c r="D3836"/>
      <c r="E3836"/>
    </row>
    <row r="3837" spans="1:5" x14ac:dyDescent="0.25">
      <c r="A3837"/>
      <c r="B3837"/>
      <c r="D3837"/>
      <c r="E3837"/>
    </row>
    <row r="3838" spans="1:5" x14ac:dyDescent="0.25">
      <c r="A3838"/>
      <c r="B3838"/>
      <c r="D3838"/>
      <c r="E3838"/>
    </row>
    <row r="3839" spans="1:5" x14ac:dyDescent="0.25">
      <c r="A3839"/>
      <c r="B3839"/>
      <c r="D3839"/>
      <c r="E3839"/>
    </row>
    <row r="3840" spans="1:5" x14ac:dyDescent="0.25">
      <c r="A3840"/>
      <c r="B3840"/>
      <c r="D3840"/>
      <c r="E3840"/>
    </row>
    <row r="3841" spans="1:5" x14ac:dyDescent="0.25">
      <c r="A3841"/>
      <c r="B3841"/>
      <c r="D3841"/>
      <c r="E3841"/>
    </row>
    <row r="3842" spans="1:5" x14ac:dyDescent="0.25">
      <c r="A3842"/>
      <c r="B3842"/>
      <c r="D3842"/>
      <c r="E3842"/>
    </row>
    <row r="3843" spans="1:5" x14ac:dyDescent="0.25">
      <c r="A3843"/>
      <c r="B3843"/>
      <c r="D3843"/>
      <c r="E3843"/>
    </row>
    <row r="3844" spans="1:5" x14ac:dyDescent="0.25">
      <c r="A3844"/>
      <c r="B3844"/>
      <c r="D3844"/>
      <c r="E3844"/>
    </row>
    <row r="3845" spans="1:5" x14ac:dyDescent="0.25">
      <c r="A3845"/>
      <c r="B3845"/>
      <c r="D3845"/>
      <c r="E3845"/>
    </row>
    <row r="3846" spans="1:5" x14ac:dyDescent="0.25">
      <c r="A3846"/>
      <c r="B3846"/>
      <c r="D3846"/>
      <c r="E3846"/>
    </row>
    <row r="3847" spans="1:5" x14ac:dyDescent="0.25">
      <c r="A3847"/>
      <c r="B3847"/>
      <c r="D3847"/>
      <c r="E3847"/>
    </row>
    <row r="3848" spans="1:5" x14ac:dyDescent="0.25">
      <c r="A3848"/>
      <c r="B3848"/>
      <c r="D3848"/>
      <c r="E3848"/>
    </row>
    <row r="3849" spans="1:5" x14ac:dyDescent="0.25">
      <c r="A3849"/>
      <c r="B3849"/>
      <c r="D3849"/>
      <c r="E3849"/>
    </row>
    <row r="3850" spans="1:5" x14ac:dyDescent="0.25">
      <c r="A3850"/>
      <c r="B3850"/>
      <c r="D3850"/>
      <c r="E3850"/>
    </row>
    <row r="3851" spans="1:5" x14ac:dyDescent="0.25">
      <c r="A3851"/>
      <c r="B3851"/>
      <c r="D3851"/>
      <c r="E3851"/>
    </row>
    <row r="3852" spans="1:5" x14ac:dyDescent="0.25">
      <c r="A3852"/>
      <c r="B3852"/>
      <c r="D3852"/>
      <c r="E3852"/>
    </row>
    <row r="3853" spans="1:5" x14ac:dyDescent="0.25">
      <c r="A3853"/>
      <c r="B3853"/>
      <c r="D3853"/>
      <c r="E3853"/>
    </row>
    <row r="3854" spans="1:5" x14ac:dyDescent="0.25">
      <c r="A3854"/>
      <c r="B3854"/>
      <c r="D3854"/>
      <c r="E3854"/>
    </row>
    <row r="3855" spans="1:5" x14ac:dyDescent="0.25">
      <c r="A3855"/>
      <c r="B3855"/>
      <c r="D3855"/>
      <c r="E3855"/>
    </row>
    <row r="3856" spans="1:5" x14ac:dyDescent="0.25">
      <c r="A3856"/>
      <c r="B3856"/>
      <c r="D3856"/>
      <c r="E3856"/>
    </row>
    <row r="3857" spans="1:5" x14ac:dyDescent="0.25">
      <c r="A3857"/>
      <c r="B3857"/>
      <c r="D3857"/>
      <c r="E3857"/>
    </row>
    <row r="3858" spans="1:5" x14ac:dyDescent="0.25">
      <c r="A3858"/>
      <c r="B3858"/>
      <c r="D3858"/>
      <c r="E3858"/>
    </row>
    <row r="3859" spans="1:5" x14ac:dyDescent="0.25">
      <c r="A3859"/>
      <c r="B3859"/>
      <c r="D3859"/>
      <c r="E3859"/>
    </row>
    <row r="3860" spans="1:5" x14ac:dyDescent="0.25">
      <c r="A3860"/>
      <c r="B3860"/>
      <c r="D3860"/>
      <c r="E3860"/>
    </row>
    <row r="3861" spans="1:5" x14ac:dyDescent="0.25">
      <c r="A3861"/>
      <c r="B3861"/>
      <c r="D3861"/>
      <c r="E3861"/>
    </row>
    <row r="3862" spans="1:5" x14ac:dyDescent="0.25">
      <c r="A3862"/>
      <c r="B3862"/>
      <c r="D3862"/>
      <c r="E3862"/>
    </row>
    <row r="3863" spans="1:5" x14ac:dyDescent="0.25">
      <c r="A3863"/>
      <c r="B3863"/>
      <c r="D3863"/>
      <c r="E3863"/>
    </row>
    <row r="3864" spans="1:5" x14ac:dyDescent="0.25">
      <c r="A3864"/>
      <c r="B3864"/>
      <c r="D3864"/>
      <c r="E3864"/>
    </row>
    <row r="3865" spans="1:5" x14ac:dyDescent="0.25">
      <c r="A3865"/>
      <c r="B3865"/>
      <c r="D3865"/>
      <c r="E3865"/>
    </row>
    <row r="3866" spans="1:5" x14ac:dyDescent="0.25">
      <c r="A3866"/>
      <c r="B3866"/>
      <c r="D3866"/>
      <c r="E3866"/>
    </row>
    <row r="3867" spans="1:5" x14ac:dyDescent="0.25">
      <c r="A3867"/>
      <c r="B3867"/>
      <c r="D3867"/>
      <c r="E3867"/>
    </row>
    <row r="3868" spans="1:5" x14ac:dyDescent="0.25">
      <c r="A3868"/>
      <c r="B3868"/>
      <c r="D3868"/>
      <c r="E3868"/>
    </row>
    <row r="3869" spans="1:5" x14ac:dyDescent="0.25">
      <c r="A3869"/>
      <c r="B3869"/>
      <c r="D3869"/>
      <c r="E3869"/>
    </row>
    <row r="3870" spans="1:5" x14ac:dyDescent="0.25">
      <c r="A3870"/>
      <c r="B3870"/>
      <c r="D3870"/>
      <c r="E3870"/>
    </row>
    <row r="3871" spans="1:5" x14ac:dyDescent="0.25">
      <c r="A3871"/>
      <c r="B3871"/>
      <c r="D3871"/>
      <c r="E3871"/>
    </row>
    <row r="3872" spans="1:5" x14ac:dyDescent="0.25">
      <c r="A3872"/>
      <c r="B3872"/>
      <c r="D3872"/>
      <c r="E3872"/>
    </row>
    <row r="3873" spans="1:5" x14ac:dyDescent="0.25">
      <c r="A3873"/>
      <c r="B3873"/>
      <c r="D3873"/>
      <c r="E3873"/>
    </row>
    <row r="3874" spans="1:5" x14ac:dyDescent="0.25">
      <c r="A3874"/>
      <c r="B3874"/>
      <c r="D3874"/>
      <c r="E3874"/>
    </row>
    <row r="3875" spans="1:5" x14ac:dyDescent="0.25">
      <c r="A3875"/>
      <c r="B3875"/>
      <c r="D3875"/>
      <c r="E3875"/>
    </row>
    <row r="3876" spans="1:5" x14ac:dyDescent="0.25">
      <c r="A3876"/>
      <c r="B3876"/>
      <c r="D3876"/>
      <c r="E3876"/>
    </row>
    <row r="3877" spans="1:5" x14ac:dyDescent="0.25">
      <c r="A3877"/>
      <c r="B3877"/>
      <c r="D3877"/>
      <c r="E3877"/>
    </row>
    <row r="3878" spans="1:5" x14ac:dyDescent="0.25">
      <c r="A3878"/>
      <c r="B3878"/>
      <c r="D3878"/>
      <c r="E3878"/>
    </row>
    <row r="3879" spans="1:5" x14ac:dyDescent="0.25">
      <c r="A3879"/>
      <c r="B3879"/>
      <c r="D3879"/>
      <c r="E3879"/>
    </row>
    <row r="3880" spans="1:5" x14ac:dyDescent="0.25">
      <c r="A3880"/>
      <c r="B3880"/>
      <c r="D3880"/>
      <c r="E3880"/>
    </row>
    <row r="3881" spans="1:5" x14ac:dyDescent="0.25">
      <c r="A3881"/>
      <c r="B3881"/>
      <c r="D3881"/>
      <c r="E3881"/>
    </row>
    <row r="3882" spans="1:5" x14ac:dyDescent="0.25">
      <c r="A3882"/>
      <c r="B3882"/>
      <c r="D3882"/>
      <c r="E3882"/>
    </row>
    <row r="3883" spans="1:5" x14ac:dyDescent="0.25">
      <c r="A3883"/>
      <c r="B3883"/>
      <c r="D3883"/>
      <c r="E3883"/>
    </row>
    <row r="3884" spans="1:5" x14ac:dyDescent="0.25">
      <c r="A3884"/>
      <c r="B3884"/>
      <c r="D3884"/>
      <c r="E3884"/>
    </row>
    <row r="3885" spans="1:5" x14ac:dyDescent="0.25">
      <c r="A3885"/>
      <c r="B3885"/>
      <c r="D3885"/>
      <c r="E3885"/>
    </row>
    <row r="3886" spans="1:5" x14ac:dyDescent="0.25">
      <c r="A3886"/>
      <c r="B3886"/>
      <c r="D3886"/>
      <c r="E3886"/>
    </row>
    <row r="3887" spans="1:5" x14ac:dyDescent="0.25">
      <c r="A3887"/>
      <c r="B3887"/>
      <c r="D3887"/>
      <c r="E3887"/>
    </row>
    <row r="3888" spans="1:5" x14ac:dyDescent="0.25">
      <c r="A3888"/>
      <c r="B3888"/>
      <c r="D3888"/>
      <c r="E3888"/>
    </row>
    <row r="3889" spans="1:5" x14ac:dyDescent="0.25">
      <c r="A3889"/>
      <c r="B3889"/>
      <c r="D3889"/>
      <c r="E3889"/>
    </row>
    <row r="3890" spans="1:5" x14ac:dyDescent="0.25">
      <c r="A3890"/>
      <c r="B3890"/>
      <c r="D3890"/>
      <c r="E3890"/>
    </row>
    <row r="3891" spans="1:5" x14ac:dyDescent="0.25">
      <c r="A3891"/>
      <c r="B3891"/>
      <c r="D3891"/>
      <c r="E3891"/>
    </row>
    <row r="3892" spans="1:5" x14ac:dyDescent="0.25">
      <c r="A3892"/>
      <c r="B3892"/>
      <c r="D3892"/>
      <c r="E3892"/>
    </row>
    <row r="3893" spans="1:5" x14ac:dyDescent="0.25">
      <c r="A3893"/>
      <c r="B3893"/>
      <c r="D3893"/>
      <c r="E3893"/>
    </row>
    <row r="3894" spans="1:5" x14ac:dyDescent="0.25">
      <c r="A3894"/>
      <c r="B3894"/>
      <c r="D3894"/>
      <c r="E3894"/>
    </row>
    <row r="3895" spans="1:5" x14ac:dyDescent="0.25">
      <c r="A3895"/>
      <c r="B3895"/>
      <c r="D3895"/>
      <c r="E3895"/>
    </row>
    <row r="3896" spans="1:5" x14ac:dyDescent="0.25">
      <c r="A3896"/>
      <c r="B3896"/>
      <c r="D3896"/>
      <c r="E3896"/>
    </row>
    <row r="3897" spans="1:5" x14ac:dyDescent="0.25">
      <c r="A3897"/>
      <c r="B3897"/>
      <c r="D3897"/>
      <c r="E3897"/>
    </row>
    <row r="3898" spans="1:5" x14ac:dyDescent="0.25">
      <c r="A3898"/>
      <c r="B3898"/>
      <c r="D3898"/>
      <c r="E3898"/>
    </row>
    <row r="3899" spans="1:5" x14ac:dyDescent="0.25">
      <c r="A3899"/>
      <c r="B3899"/>
      <c r="D3899"/>
      <c r="E3899"/>
    </row>
    <row r="3900" spans="1:5" x14ac:dyDescent="0.25">
      <c r="A3900"/>
      <c r="B3900"/>
      <c r="D3900"/>
      <c r="E3900"/>
    </row>
    <row r="3901" spans="1:5" x14ac:dyDescent="0.25">
      <c r="A3901"/>
      <c r="B3901"/>
      <c r="D3901"/>
      <c r="E3901"/>
    </row>
    <row r="3902" spans="1:5" x14ac:dyDescent="0.25">
      <c r="A3902"/>
      <c r="B3902"/>
      <c r="D3902"/>
      <c r="E3902"/>
    </row>
    <row r="3903" spans="1:5" x14ac:dyDescent="0.25">
      <c r="A3903"/>
      <c r="B3903"/>
      <c r="D3903"/>
      <c r="E3903"/>
    </row>
    <row r="3904" spans="1:5" x14ac:dyDescent="0.25">
      <c r="A3904"/>
      <c r="B3904"/>
      <c r="D3904"/>
      <c r="E3904"/>
    </row>
    <row r="3905" spans="1:5" x14ac:dyDescent="0.25">
      <c r="A3905"/>
      <c r="B3905"/>
      <c r="D3905"/>
      <c r="E3905"/>
    </row>
    <row r="3906" spans="1:5" x14ac:dyDescent="0.25">
      <c r="A3906"/>
      <c r="B3906"/>
      <c r="D3906"/>
      <c r="E3906"/>
    </row>
    <row r="3907" spans="1:5" x14ac:dyDescent="0.25">
      <c r="A3907"/>
      <c r="B3907"/>
      <c r="D3907"/>
      <c r="E3907"/>
    </row>
    <row r="3908" spans="1:5" x14ac:dyDescent="0.25">
      <c r="A3908"/>
      <c r="B3908"/>
      <c r="D3908"/>
      <c r="E3908"/>
    </row>
    <row r="3909" spans="1:5" x14ac:dyDescent="0.25">
      <c r="A3909"/>
      <c r="B3909"/>
      <c r="D3909"/>
      <c r="E3909"/>
    </row>
    <row r="3910" spans="1:5" x14ac:dyDescent="0.25">
      <c r="A3910"/>
      <c r="B3910"/>
      <c r="D3910"/>
      <c r="E3910"/>
    </row>
    <row r="3911" spans="1:5" x14ac:dyDescent="0.25">
      <c r="A3911"/>
      <c r="B3911"/>
      <c r="D3911"/>
      <c r="E3911"/>
    </row>
    <row r="3912" spans="1:5" x14ac:dyDescent="0.25">
      <c r="A3912"/>
      <c r="B3912"/>
      <c r="D3912"/>
      <c r="E3912"/>
    </row>
    <row r="3913" spans="1:5" x14ac:dyDescent="0.25">
      <c r="A3913"/>
      <c r="B3913"/>
      <c r="D3913"/>
      <c r="E3913"/>
    </row>
    <row r="3914" spans="1:5" x14ac:dyDescent="0.25">
      <c r="A3914"/>
      <c r="B3914"/>
      <c r="D3914"/>
      <c r="E3914"/>
    </row>
    <row r="3915" spans="1:5" x14ac:dyDescent="0.25">
      <c r="A3915"/>
      <c r="B3915"/>
      <c r="D3915"/>
      <c r="E3915"/>
    </row>
    <row r="3916" spans="1:5" x14ac:dyDescent="0.25">
      <c r="A3916"/>
      <c r="B3916"/>
      <c r="D3916"/>
      <c r="E3916"/>
    </row>
    <row r="3917" spans="1:5" x14ac:dyDescent="0.25">
      <c r="A3917"/>
      <c r="B3917"/>
      <c r="D3917"/>
      <c r="E3917"/>
    </row>
    <row r="3918" spans="1:5" x14ac:dyDescent="0.25">
      <c r="A3918"/>
      <c r="B3918"/>
      <c r="D3918"/>
      <c r="E3918"/>
    </row>
    <row r="3919" spans="1:5" x14ac:dyDescent="0.25">
      <c r="A3919"/>
      <c r="B3919"/>
      <c r="D3919"/>
      <c r="E3919"/>
    </row>
    <row r="3920" spans="1:5" x14ac:dyDescent="0.25">
      <c r="A3920"/>
      <c r="B3920"/>
      <c r="D3920"/>
      <c r="E3920"/>
    </row>
    <row r="3921" spans="1:5" x14ac:dyDescent="0.25">
      <c r="A3921"/>
      <c r="B3921"/>
      <c r="D3921"/>
      <c r="E3921"/>
    </row>
    <row r="3922" spans="1:5" x14ac:dyDescent="0.25">
      <c r="A3922"/>
      <c r="B3922"/>
      <c r="D3922"/>
      <c r="E3922"/>
    </row>
    <row r="3923" spans="1:5" x14ac:dyDescent="0.25">
      <c r="A3923"/>
      <c r="B3923"/>
      <c r="D3923"/>
      <c r="E3923"/>
    </row>
    <row r="3924" spans="1:5" x14ac:dyDescent="0.25">
      <c r="A3924"/>
      <c r="B3924"/>
      <c r="D3924"/>
      <c r="E3924"/>
    </row>
    <row r="3925" spans="1:5" x14ac:dyDescent="0.25">
      <c r="A3925"/>
      <c r="B3925"/>
      <c r="D3925"/>
      <c r="E3925"/>
    </row>
    <row r="3926" spans="1:5" x14ac:dyDescent="0.25">
      <c r="A3926"/>
      <c r="B3926"/>
      <c r="D3926"/>
      <c r="E3926"/>
    </row>
    <row r="3927" spans="1:5" x14ac:dyDescent="0.25">
      <c r="A3927"/>
      <c r="B3927"/>
      <c r="D3927"/>
      <c r="E3927"/>
    </row>
    <row r="3928" spans="1:5" x14ac:dyDescent="0.25">
      <c r="A3928"/>
      <c r="B3928"/>
      <c r="D3928"/>
      <c r="E3928"/>
    </row>
    <row r="3929" spans="1:5" x14ac:dyDescent="0.25">
      <c r="A3929"/>
      <c r="B3929"/>
      <c r="D3929"/>
      <c r="E3929"/>
    </row>
    <row r="3930" spans="1:5" x14ac:dyDescent="0.25">
      <c r="A3930"/>
      <c r="B3930"/>
      <c r="D3930"/>
      <c r="E3930"/>
    </row>
    <row r="3931" spans="1:5" x14ac:dyDescent="0.25">
      <c r="A3931"/>
      <c r="B3931"/>
      <c r="D3931"/>
      <c r="E3931"/>
    </row>
    <row r="3932" spans="1:5" x14ac:dyDescent="0.25">
      <c r="A3932"/>
      <c r="B3932"/>
      <c r="D3932"/>
      <c r="E3932"/>
    </row>
    <row r="3933" spans="1:5" x14ac:dyDescent="0.25">
      <c r="A3933"/>
      <c r="B3933"/>
      <c r="D3933"/>
      <c r="E3933"/>
    </row>
    <row r="3934" spans="1:5" x14ac:dyDescent="0.25">
      <c r="A3934"/>
      <c r="B3934"/>
      <c r="D3934"/>
      <c r="E3934"/>
    </row>
    <row r="3935" spans="1:5" x14ac:dyDescent="0.25">
      <c r="A3935"/>
      <c r="B3935"/>
      <c r="D3935"/>
      <c r="E3935"/>
    </row>
    <row r="3936" spans="1:5" x14ac:dyDescent="0.25">
      <c r="A3936"/>
      <c r="B3936"/>
      <c r="D3936"/>
      <c r="E3936"/>
    </row>
    <row r="3937" spans="1:5" x14ac:dyDescent="0.25">
      <c r="A3937"/>
      <c r="B3937"/>
      <c r="D3937"/>
      <c r="E3937"/>
    </row>
    <row r="3938" spans="1:5" x14ac:dyDescent="0.25">
      <c r="A3938"/>
      <c r="B3938"/>
      <c r="D3938"/>
      <c r="E3938"/>
    </row>
    <row r="3939" spans="1:5" x14ac:dyDescent="0.25">
      <c r="A3939"/>
      <c r="B3939"/>
      <c r="D3939"/>
      <c r="E3939"/>
    </row>
    <row r="3940" spans="1:5" x14ac:dyDescent="0.25">
      <c r="A3940"/>
      <c r="B3940"/>
      <c r="D3940"/>
      <c r="E3940"/>
    </row>
    <row r="3941" spans="1:5" x14ac:dyDescent="0.25">
      <c r="A3941"/>
      <c r="B3941"/>
      <c r="D3941"/>
      <c r="E3941"/>
    </row>
    <row r="3942" spans="1:5" x14ac:dyDescent="0.25">
      <c r="A3942"/>
      <c r="B3942"/>
      <c r="D3942"/>
      <c r="E3942"/>
    </row>
    <row r="3943" spans="1:5" x14ac:dyDescent="0.25">
      <c r="A3943"/>
      <c r="B3943"/>
      <c r="D3943"/>
      <c r="E3943"/>
    </row>
    <row r="3944" spans="1:5" x14ac:dyDescent="0.25">
      <c r="A3944"/>
      <c r="B3944"/>
      <c r="D3944"/>
      <c r="E3944"/>
    </row>
    <row r="3945" spans="1:5" x14ac:dyDescent="0.25">
      <c r="A3945"/>
      <c r="B3945"/>
      <c r="D3945"/>
      <c r="E3945"/>
    </row>
    <row r="3946" spans="1:5" x14ac:dyDescent="0.25">
      <c r="A3946"/>
      <c r="B3946"/>
      <c r="D3946"/>
      <c r="E3946"/>
    </row>
    <row r="3947" spans="1:5" x14ac:dyDescent="0.25">
      <c r="A3947"/>
      <c r="B3947"/>
      <c r="D3947"/>
      <c r="E3947"/>
    </row>
    <row r="3948" spans="1:5" x14ac:dyDescent="0.25">
      <c r="A3948"/>
      <c r="B3948"/>
      <c r="D3948"/>
      <c r="E3948"/>
    </row>
    <row r="3949" spans="1:5" x14ac:dyDescent="0.25">
      <c r="A3949"/>
      <c r="B3949"/>
      <c r="D3949"/>
      <c r="E3949"/>
    </row>
    <row r="3950" spans="1:5" x14ac:dyDescent="0.25">
      <c r="A3950"/>
      <c r="B3950"/>
      <c r="D3950"/>
      <c r="E3950"/>
    </row>
    <row r="3951" spans="1:5" x14ac:dyDescent="0.25">
      <c r="A3951"/>
      <c r="B3951"/>
      <c r="D3951"/>
      <c r="E3951"/>
    </row>
    <row r="3952" spans="1:5" x14ac:dyDescent="0.25">
      <c r="A3952"/>
      <c r="B3952"/>
      <c r="D3952"/>
      <c r="E3952"/>
    </row>
    <row r="3953" spans="1:5" x14ac:dyDescent="0.25">
      <c r="A3953"/>
      <c r="B3953"/>
      <c r="D3953"/>
      <c r="E3953"/>
    </row>
    <row r="3954" spans="1:5" x14ac:dyDescent="0.25">
      <c r="A3954"/>
      <c r="B3954"/>
      <c r="D3954"/>
      <c r="E3954"/>
    </row>
    <row r="3955" spans="1:5" x14ac:dyDescent="0.25">
      <c r="A3955"/>
      <c r="B3955"/>
      <c r="D3955"/>
      <c r="E3955"/>
    </row>
    <row r="3956" spans="1:5" x14ac:dyDescent="0.25">
      <c r="A3956"/>
      <c r="B3956"/>
      <c r="D3956"/>
      <c r="E3956"/>
    </row>
    <row r="3957" spans="1:5" x14ac:dyDescent="0.25">
      <c r="A3957"/>
      <c r="B3957"/>
      <c r="D3957"/>
      <c r="E3957"/>
    </row>
    <row r="3958" spans="1:5" x14ac:dyDescent="0.25">
      <c r="A3958"/>
      <c r="B3958"/>
      <c r="D3958"/>
      <c r="E3958"/>
    </row>
    <row r="3959" spans="1:5" x14ac:dyDescent="0.25">
      <c r="A3959"/>
      <c r="B3959"/>
      <c r="D3959"/>
      <c r="E3959"/>
    </row>
    <row r="3960" spans="1:5" x14ac:dyDescent="0.25">
      <c r="A3960"/>
      <c r="B3960"/>
      <c r="D3960"/>
      <c r="E3960"/>
    </row>
    <row r="3961" spans="1:5" x14ac:dyDescent="0.25">
      <c r="A3961"/>
      <c r="B3961"/>
      <c r="D3961"/>
      <c r="E3961"/>
    </row>
    <row r="3962" spans="1:5" x14ac:dyDescent="0.25">
      <c r="A3962"/>
      <c r="B3962"/>
      <c r="D3962"/>
      <c r="E3962"/>
    </row>
    <row r="3963" spans="1:5" x14ac:dyDescent="0.25">
      <c r="A3963"/>
      <c r="B3963"/>
      <c r="D3963"/>
      <c r="E3963"/>
    </row>
    <row r="3964" spans="1:5" x14ac:dyDescent="0.25">
      <c r="A3964"/>
      <c r="B3964"/>
      <c r="D3964"/>
      <c r="E3964"/>
    </row>
    <row r="3965" spans="1:5" x14ac:dyDescent="0.25">
      <c r="A3965"/>
      <c r="B3965"/>
      <c r="D3965"/>
      <c r="E3965"/>
    </row>
    <row r="3966" spans="1:5" x14ac:dyDescent="0.25">
      <c r="A3966"/>
      <c r="B3966"/>
      <c r="D3966"/>
      <c r="E3966"/>
    </row>
    <row r="3967" spans="1:5" x14ac:dyDescent="0.25">
      <c r="A3967"/>
      <c r="B3967"/>
      <c r="D3967"/>
      <c r="E3967"/>
    </row>
    <row r="3968" spans="1:5" x14ac:dyDescent="0.25">
      <c r="A3968"/>
      <c r="B3968"/>
      <c r="D3968"/>
      <c r="E3968"/>
    </row>
    <row r="3969" spans="1:5" x14ac:dyDescent="0.25">
      <c r="A3969"/>
      <c r="B3969"/>
      <c r="D3969"/>
      <c r="E3969"/>
    </row>
    <row r="3970" spans="1:5" x14ac:dyDescent="0.25">
      <c r="A3970"/>
      <c r="B3970"/>
      <c r="D3970"/>
      <c r="E3970"/>
    </row>
    <row r="3971" spans="1:5" x14ac:dyDescent="0.25">
      <c r="A3971"/>
      <c r="B3971"/>
      <c r="D3971"/>
      <c r="E3971"/>
    </row>
    <row r="3972" spans="1:5" x14ac:dyDescent="0.25">
      <c r="A3972"/>
      <c r="B3972"/>
      <c r="D3972"/>
      <c r="E3972"/>
    </row>
    <row r="3973" spans="1:5" x14ac:dyDescent="0.25">
      <c r="A3973"/>
      <c r="B3973"/>
      <c r="D3973"/>
      <c r="E3973"/>
    </row>
    <row r="3974" spans="1:5" x14ac:dyDescent="0.25">
      <c r="A3974"/>
      <c r="B3974"/>
      <c r="D3974"/>
      <c r="E3974"/>
    </row>
    <row r="3975" spans="1:5" x14ac:dyDescent="0.25">
      <c r="A3975"/>
      <c r="B3975"/>
      <c r="D3975"/>
      <c r="E3975"/>
    </row>
    <row r="3976" spans="1:5" x14ac:dyDescent="0.25">
      <c r="A3976"/>
      <c r="B3976"/>
      <c r="D3976"/>
      <c r="E3976"/>
    </row>
    <row r="3977" spans="1:5" x14ac:dyDescent="0.25">
      <c r="A3977"/>
      <c r="B3977"/>
      <c r="D3977"/>
      <c r="E3977"/>
    </row>
    <row r="3978" spans="1:5" x14ac:dyDescent="0.25">
      <c r="A3978"/>
      <c r="B3978"/>
      <c r="D3978"/>
      <c r="E3978"/>
    </row>
    <row r="3979" spans="1:5" x14ac:dyDescent="0.25">
      <c r="A3979"/>
      <c r="B3979"/>
      <c r="D3979"/>
      <c r="E3979"/>
    </row>
    <row r="3980" spans="1:5" x14ac:dyDescent="0.25">
      <c r="A3980"/>
      <c r="B3980"/>
      <c r="D3980"/>
      <c r="E3980"/>
    </row>
    <row r="3981" spans="1:5" x14ac:dyDescent="0.25">
      <c r="A3981"/>
      <c r="B3981"/>
      <c r="D3981"/>
      <c r="E3981"/>
    </row>
    <row r="3982" spans="1:5" x14ac:dyDescent="0.25">
      <c r="A3982"/>
      <c r="B3982"/>
      <c r="D3982"/>
      <c r="E3982"/>
    </row>
    <row r="3983" spans="1:5" x14ac:dyDescent="0.25">
      <c r="A3983"/>
      <c r="B3983"/>
      <c r="D3983"/>
      <c r="E3983"/>
    </row>
    <row r="3984" spans="1:5" x14ac:dyDescent="0.25">
      <c r="A3984"/>
      <c r="B3984"/>
      <c r="D3984"/>
      <c r="E3984"/>
    </row>
    <row r="3985" spans="1:5" x14ac:dyDescent="0.25">
      <c r="A3985"/>
      <c r="B3985"/>
      <c r="D3985"/>
      <c r="E3985"/>
    </row>
    <row r="3986" spans="1:5" x14ac:dyDescent="0.25">
      <c r="A3986"/>
      <c r="B3986"/>
      <c r="D3986"/>
      <c r="E3986"/>
    </row>
    <row r="3987" spans="1:5" x14ac:dyDescent="0.25">
      <c r="A3987"/>
      <c r="B3987"/>
      <c r="D3987"/>
      <c r="E3987"/>
    </row>
    <row r="3988" spans="1:5" x14ac:dyDescent="0.25">
      <c r="A3988"/>
      <c r="B3988"/>
      <c r="D3988"/>
      <c r="E3988"/>
    </row>
    <row r="3989" spans="1:5" x14ac:dyDescent="0.25">
      <c r="A3989"/>
      <c r="B3989"/>
      <c r="D3989"/>
      <c r="E3989"/>
    </row>
    <row r="3990" spans="1:5" x14ac:dyDescent="0.25">
      <c r="A3990"/>
      <c r="B3990"/>
      <c r="D3990"/>
      <c r="E3990"/>
    </row>
    <row r="3991" spans="1:5" x14ac:dyDescent="0.25">
      <c r="A3991"/>
      <c r="B3991"/>
      <c r="D3991"/>
      <c r="E3991"/>
    </row>
    <row r="3992" spans="1:5" x14ac:dyDescent="0.25">
      <c r="A3992"/>
      <c r="B3992"/>
      <c r="D3992"/>
      <c r="E3992"/>
    </row>
    <row r="3993" spans="1:5" x14ac:dyDescent="0.25">
      <c r="A3993"/>
      <c r="B3993"/>
      <c r="D3993"/>
      <c r="E3993"/>
    </row>
    <row r="3994" spans="1:5" x14ac:dyDescent="0.25">
      <c r="A3994"/>
      <c r="B3994"/>
      <c r="D3994"/>
      <c r="E3994"/>
    </row>
    <row r="3995" spans="1:5" x14ac:dyDescent="0.25">
      <c r="A3995"/>
      <c r="B3995"/>
      <c r="D3995"/>
      <c r="E3995"/>
    </row>
    <row r="3996" spans="1:5" x14ac:dyDescent="0.25">
      <c r="A3996"/>
      <c r="B3996"/>
      <c r="D3996"/>
      <c r="E3996"/>
    </row>
    <row r="3997" spans="1:5" x14ac:dyDescent="0.25">
      <c r="A3997"/>
      <c r="B3997"/>
      <c r="D3997"/>
      <c r="E3997"/>
    </row>
    <row r="3998" spans="1:5" x14ac:dyDescent="0.25">
      <c r="A3998"/>
      <c r="B3998"/>
      <c r="D3998"/>
      <c r="E3998"/>
    </row>
    <row r="3999" spans="1:5" x14ac:dyDescent="0.25">
      <c r="A3999"/>
      <c r="B3999"/>
      <c r="D3999"/>
      <c r="E3999"/>
    </row>
    <row r="4000" spans="1:5" x14ac:dyDescent="0.25">
      <c r="A4000"/>
      <c r="B4000"/>
      <c r="D4000"/>
      <c r="E4000"/>
    </row>
    <row r="4001" spans="1:5" x14ac:dyDescent="0.25">
      <c r="A4001"/>
      <c r="B4001"/>
      <c r="D4001"/>
      <c r="E4001"/>
    </row>
    <row r="4002" spans="1:5" x14ac:dyDescent="0.25">
      <c r="A4002"/>
      <c r="B4002"/>
      <c r="D4002"/>
      <c r="E4002"/>
    </row>
    <row r="4003" spans="1:5" x14ac:dyDescent="0.25">
      <c r="A4003"/>
      <c r="B4003"/>
      <c r="D4003"/>
      <c r="E4003"/>
    </row>
    <row r="4004" spans="1:5" x14ac:dyDescent="0.25">
      <c r="A4004"/>
      <c r="B4004"/>
      <c r="D4004"/>
      <c r="E4004"/>
    </row>
    <row r="4005" spans="1:5" x14ac:dyDescent="0.25">
      <c r="A4005"/>
      <c r="B4005"/>
      <c r="D4005"/>
      <c r="E4005"/>
    </row>
    <row r="4006" spans="1:5" x14ac:dyDescent="0.25">
      <c r="A4006"/>
      <c r="B4006"/>
      <c r="D4006"/>
      <c r="E4006"/>
    </row>
    <row r="4007" spans="1:5" x14ac:dyDescent="0.25">
      <c r="A4007"/>
      <c r="B4007"/>
      <c r="D4007"/>
      <c r="E4007"/>
    </row>
    <row r="4008" spans="1:5" x14ac:dyDescent="0.25">
      <c r="A4008"/>
      <c r="B4008"/>
      <c r="D4008"/>
      <c r="E4008"/>
    </row>
    <row r="4009" spans="1:5" x14ac:dyDescent="0.25">
      <c r="A4009"/>
      <c r="B4009"/>
      <c r="D4009"/>
      <c r="E4009"/>
    </row>
    <row r="4010" spans="1:5" x14ac:dyDescent="0.25">
      <c r="A4010"/>
      <c r="B4010"/>
      <c r="D4010"/>
      <c r="E4010"/>
    </row>
    <row r="4011" spans="1:5" x14ac:dyDescent="0.25">
      <c r="A4011"/>
      <c r="B4011"/>
      <c r="D4011"/>
      <c r="E4011"/>
    </row>
    <row r="4012" spans="1:5" x14ac:dyDescent="0.25">
      <c r="A4012"/>
      <c r="B4012"/>
      <c r="D4012"/>
      <c r="E4012"/>
    </row>
    <row r="4013" spans="1:5" x14ac:dyDescent="0.25">
      <c r="A4013"/>
      <c r="B4013"/>
      <c r="D4013"/>
      <c r="E4013"/>
    </row>
    <row r="4014" spans="1:5" x14ac:dyDescent="0.25">
      <c r="A4014"/>
      <c r="B4014"/>
      <c r="D4014"/>
      <c r="E4014"/>
    </row>
    <row r="4015" spans="1:5" x14ac:dyDescent="0.25">
      <c r="A4015"/>
      <c r="B4015"/>
      <c r="D4015"/>
      <c r="E4015"/>
    </row>
    <row r="4016" spans="1:5" x14ac:dyDescent="0.25">
      <c r="A4016"/>
      <c r="B4016"/>
      <c r="D4016"/>
      <c r="E4016"/>
    </row>
    <row r="4017" spans="1:5" x14ac:dyDescent="0.25">
      <c r="A4017"/>
      <c r="B4017"/>
      <c r="D4017"/>
      <c r="E4017"/>
    </row>
    <row r="4018" spans="1:5" x14ac:dyDescent="0.25">
      <c r="A4018"/>
      <c r="B4018"/>
      <c r="D4018"/>
      <c r="E4018"/>
    </row>
    <row r="4019" spans="1:5" x14ac:dyDescent="0.25">
      <c r="A4019"/>
      <c r="B4019"/>
      <c r="D4019"/>
      <c r="E4019"/>
    </row>
    <row r="4020" spans="1:5" x14ac:dyDescent="0.25">
      <c r="A4020"/>
      <c r="B4020"/>
      <c r="D4020"/>
      <c r="E4020"/>
    </row>
    <row r="4021" spans="1:5" x14ac:dyDescent="0.25">
      <c r="A4021"/>
      <c r="B4021"/>
      <c r="D4021"/>
      <c r="E4021"/>
    </row>
    <row r="4022" spans="1:5" x14ac:dyDescent="0.25">
      <c r="A4022"/>
      <c r="B4022"/>
      <c r="D4022"/>
      <c r="E4022"/>
    </row>
    <row r="4023" spans="1:5" x14ac:dyDescent="0.25">
      <c r="A4023"/>
      <c r="B4023"/>
      <c r="D4023"/>
      <c r="E4023"/>
    </row>
    <row r="4024" spans="1:5" x14ac:dyDescent="0.25">
      <c r="A4024"/>
      <c r="B4024"/>
      <c r="D4024"/>
      <c r="E4024"/>
    </row>
    <row r="4025" spans="1:5" x14ac:dyDescent="0.25">
      <c r="A4025"/>
      <c r="B4025"/>
      <c r="D4025"/>
      <c r="E4025"/>
    </row>
    <row r="4026" spans="1:5" x14ac:dyDescent="0.25">
      <c r="A4026"/>
      <c r="B4026"/>
      <c r="D4026"/>
      <c r="E4026"/>
    </row>
    <row r="4027" spans="1:5" x14ac:dyDescent="0.25">
      <c r="A4027"/>
      <c r="B4027"/>
      <c r="D4027"/>
      <c r="E4027"/>
    </row>
    <row r="4028" spans="1:5" x14ac:dyDescent="0.25">
      <c r="A4028"/>
      <c r="B4028"/>
      <c r="D4028"/>
      <c r="E4028"/>
    </row>
    <row r="4029" spans="1:5" x14ac:dyDescent="0.25">
      <c r="A4029"/>
      <c r="B4029"/>
      <c r="D4029"/>
      <c r="E4029"/>
    </row>
    <row r="4030" spans="1:5" x14ac:dyDescent="0.25">
      <c r="A4030"/>
      <c r="B4030"/>
      <c r="D4030"/>
      <c r="E4030"/>
    </row>
    <row r="4031" spans="1:5" x14ac:dyDescent="0.25">
      <c r="A4031"/>
      <c r="B4031"/>
      <c r="D4031"/>
      <c r="E4031"/>
    </row>
    <row r="4032" spans="1:5" x14ac:dyDescent="0.25">
      <c r="A4032"/>
      <c r="B4032"/>
      <c r="D4032"/>
      <c r="E4032"/>
    </row>
    <row r="4033" spans="1:5" x14ac:dyDescent="0.25">
      <c r="A4033"/>
      <c r="B4033"/>
      <c r="D4033"/>
      <c r="E4033"/>
    </row>
    <row r="4034" spans="1:5" x14ac:dyDescent="0.25">
      <c r="A4034"/>
      <c r="B4034"/>
      <c r="D4034"/>
      <c r="E4034"/>
    </row>
    <row r="4035" spans="1:5" x14ac:dyDescent="0.25">
      <c r="A4035"/>
      <c r="B4035"/>
      <c r="D4035"/>
      <c r="E4035"/>
    </row>
    <row r="4036" spans="1:5" x14ac:dyDescent="0.25">
      <c r="A4036"/>
      <c r="B4036"/>
      <c r="D4036"/>
      <c r="E4036"/>
    </row>
    <row r="4037" spans="1:5" x14ac:dyDescent="0.25">
      <c r="A4037"/>
      <c r="B4037"/>
      <c r="D4037"/>
      <c r="E4037"/>
    </row>
    <row r="4038" spans="1:5" x14ac:dyDescent="0.25">
      <c r="A4038"/>
      <c r="B4038"/>
      <c r="D4038"/>
      <c r="E4038"/>
    </row>
    <row r="4039" spans="1:5" x14ac:dyDescent="0.25">
      <c r="A4039"/>
      <c r="B4039"/>
      <c r="D4039"/>
      <c r="E4039"/>
    </row>
    <row r="4040" spans="1:5" x14ac:dyDescent="0.25">
      <c r="A4040"/>
      <c r="B4040"/>
      <c r="D4040"/>
      <c r="E4040"/>
    </row>
    <row r="4041" spans="1:5" x14ac:dyDescent="0.25">
      <c r="A4041"/>
      <c r="B4041"/>
      <c r="D4041"/>
      <c r="E4041"/>
    </row>
    <row r="4042" spans="1:5" x14ac:dyDescent="0.25">
      <c r="A4042"/>
      <c r="B4042"/>
      <c r="D4042"/>
      <c r="E4042"/>
    </row>
    <row r="4043" spans="1:5" x14ac:dyDescent="0.25">
      <c r="A4043"/>
      <c r="B4043"/>
      <c r="D4043"/>
      <c r="E4043"/>
    </row>
    <row r="4044" spans="1:5" x14ac:dyDescent="0.25">
      <c r="A4044"/>
      <c r="B4044"/>
      <c r="D4044"/>
      <c r="E4044"/>
    </row>
    <row r="4045" spans="1:5" x14ac:dyDescent="0.25">
      <c r="A4045"/>
      <c r="B4045"/>
      <c r="D4045"/>
      <c r="E4045"/>
    </row>
    <row r="4046" spans="1:5" x14ac:dyDescent="0.25">
      <c r="A4046"/>
      <c r="B4046"/>
      <c r="D4046"/>
      <c r="E4046"/>
    </row>
    <row r="4047" spans="1:5" x14ac:dyDescent="0.25">
      <c r="A4047"/>
      <c r="B4047"/>
      <c r="D4047"/>
      <c r="E4047"/>
    </row>
    <row r="4048" spans="1:5" x14ac:dyDescent="0.25">
      <c r="A4048"/>
      <c r="B4048"/>
      <c r="D4048"/>
      <c r="E4048"/>
    </row>
    <row r="4049" spans="1:5" x14ac:dyDescent="0.25">
      <c r="A4049"/>
      <c r="B4049"/>
      <c r="D4049"/>
      <c r="E4049"/>
    </row>
    <row r="4050" spans="1:5" x14ac:dyDescent="0.25">
      <c r="A4050"/>
      <c r="B4050"/>
      <c r="D4050"/>
      <c r="E4050"/>
    </row>
    <row r="4051" spans="1:5" x14ac:dyDescent="0.25">
      <c r="A4051"/>
      <c r="B4051"/>
      <c r="D4051"/>
      <c r="E4051"/>
    </row>
    <row r="4052" spans="1:5" x14ac:dyDescent="0.25">
      <c r="A4052"/>
      <c r="B4052"/>
      <c r="D4052"/>
      <c r="E4052"/>
    </row>
    <row r="4053" spans="1:5" x14ac:dyDescent="0.25">
      <c r="A4053"/>
      <c r="B4053"/>
      <c r="D4053"/>
      <c r="E4053"/>
    </row>
    <row r="4054" spans="1:5" x14ac:dyDescent="0.25">
      <c r="A4054"/>
      <c r="B4054"/>
      <c r="D4054"/>
      <c r="E4054"/>
    </row>
    <row r="4055" spans="1:5" x14ac:dyDescent="0.25">
      <c r="A4055"/>
      <c r="B4055"/>
      <c r="D4055"/>
      <c r="E4055"/>
    </row>
    <row r="4056" spans="1:5" x14ac:dyDescent="0.25">
      <c r="A4056"/>
      <c r="B4056"/>
      <c r="D4056"/>
      <c r="E4056"/>
    </row>
    <row r="4057" spans="1:5" x14ac:dyDescent="0.25">
      <c r="A4057"/>
      <c r="B4057"/>
      <c r="D4057"/>
      <c r="E4057"/>
    </row>
    <row r="4058" spans="1:5" x14ac:dyDescent="0.25">
      <c r="A4058"/>
      <c r="B4058"/>
      <c r="D4058"/>
      <c r="E4058"/>
    </row>
    <row r="4059" spans="1:5" x14ac:dyDescent="0.25">
      <c r="A4059"/>
      <c r="B4059"/>
      <c r="D4059"/>
      <c r="E4059"/>
    </row>
    <row r="4060" spans="1:5" x14ac:dyDescent="0.25">
      <c r="A4060"/>
      <c r="B4060"/>
      <c r="D4060"/>
      <c r="E4060"/>
    </row>
    <row r="4061" spans="1:5" x14ac:dyDescent="0.25">
      <c r="A4061"/>
      <c r="B4061"/>
      <c r="D4061"/>
      <c r="E4061"/>
    </row>
    <row r="4062" spans="1:5" x14ac:dyDescent="0.25">
      <c r="A4062"/>
      <c r="B4062"/>
      <c r="D4062"/>
      <c r="E4062"/>
    </row>
    <row r="4063" spans="1:5" x14ac:dyDescent="0.25">
      <c r="A4063"/>
      <c r="B4063"/>
      <c r="D4063"/>
      <c r="E4063"/>
    </row>
    <row r="4064" spans="1:5" x14ac:dyDescent="0.25">
      <c r="A4064"/>
      <c r="B4064"/>
      <c r="D4064"/>
      <c r="E4064"/>
    </row>
    <row r="4065" spans="1:5" x14ac:dyDescent="0.25">
      <c r="A4065"/>
      <c r="B4065"/>
      <c r="D4065"/>
      <c r="E4065"/>
    </row>
    <row r="4066" spans="1:5" x14ac:dyDescent="0.25">
      <c r="A4066"/>
      <c r="B4066"/>
      <c r="D4066"/>
      <c r="E4066"/>
    </row>
    <row r="4067" spans="1:5" x14ac:dyDescent="0.25">
      <c r="A4067"/>
      <c r="B4067"/>
      <c r="D4067"/>
      <c r="E4067"/>
    </row>
    <row r="4068" spans="1:5" x14ac:dyDescent="0.25">
      <c r="A4068"/>
      <c r="B4068"/>
      <c r="D4068"/>
      <c r="E4068"/>
    </row>
    <row r="4069" spans="1:5" x14ac:dyDescent="0.25">
      <c r="A4069"/>
      <c r="B4069"/>
      <c r="D4069"/>
      <c r="E4069"/>
    </row>
    <row r="4070" spans="1:5" x14ac:dyDescent="0.25">
      <c r="A4070"/>
      <c r="B4070"/>
      <c r="D4070"/>
      <c r="E4070"/>
    </row>
    <row r="4071" spans="1:5" x14ac:dyDescent="0.25">
      <c r="A4071"/>
      <c r="B4071"/>
      <c r="D4071"/>
      <c r="E4071"/>
    </row>
    <row r="4072" spans="1:5" x14ac:dyDescent="0.25">
      <c r="A4072"/>
      <c r="B4072"/>
      <c r="D4072"/>
      <c r="E4072"/>
    </row>
    <row r="4073" spans="1:5" x14ac:dyDescent="0.25">
      <c r="A4073"/>
      <c r="B4073"/>
      <c r="D4073"/>
      <c r="E4073"/>
    </row>
    <row r="4074" spans="1:5" x14ac:dyDescent="0.25">
      <c r="A4074"/>
      <c r="B4074"/>
      <c r="D4074"/>
      <c r="E4074"/>
    </row>
    <row r="4075" spans="1:5" x14ac:dyDescent="0.25">
      <c r="A4075"/>
      <c r="B4075"/>
      <c r="D4075"/>
      <c r="E4075"/>
    </row>
    <row r="4076" spans="1:5" x14ac:dyDescent="0.25">
      <c r="A4076"/>
      <c r="B4076"/>
      <c r="D4076"/>
      <c r="E4076"/>
    </row>
    <row r="4077" spans="1:5" x14ac:dyDescent="0.25">
      <c r="A4077"/>
      <c r="B4077"/>
      <c r="D4077"/>
      <c r="E4077"/>
    </row>
    <row r="4078" spans="1:5" x14ac:dyDescent="0.25">
      <c r="A4078"/>
      <c r="B4078"/>
      <c r="D4078"/>
      <c r="E4078"/>
    </row>
    <row r="4079" spans="1:5" x14ac:dyDescent="0.25">
      <c r="A4079"/>
      <c r="B4079"/>
      <c r="D4079"/>
      <c r="E4079"/>
    </row>
    <row r="4080" spans="1:5" x14ac:dyDescent="0.25">
      <c r="A4080"/>
      <c r="B4080"/>
      <c r="D4080"/>
      <c r="E4080"/>
    </row>
    <row r="4081" spans="1:5" x14ac:dyDescent="0.25">
      <c r="A4081"/>
      <c r="B4081"/>
      <c r="D4081"/>
      <c r="E4081"/>
    </row>
    <row r="4082" spans="1:5" x14ac:dyDescent="0.25">
      <c r="A4082"/>
      <c r="B4082"/>
      <c r="D4082"/>
      <c r="E4082"/>
    </row>
    <row r="4083" spans="1:5" x14ac:dyDescent="0.25">
      <c r="A4083"/>
      <c r="B4083"/>
      <c r="D4083"/>
      <c r="E4083"/>
    </row>
    <row r="4084" spans="1:5" x14ac:dyDescent="0.25">
      <c r="A4084"/>
      <c r="B4084"/>
      <c r="D4084"/>
      <c r="E4084"/>
    </row>
    <row r="4085" spans="1:5" x14ac:dyDescent="0.25">
      <c r="A4085"/>
      <c r="B4085"/>
      <c r="D4085"/>
      <c r="E4085"/>
    </row>
    <row r="4086" spans="1:5" x14ac:dyDescent="0.25">
      <c r="A4086"/>
      <c r="B4086"/>
      <c r="D4086"/>
      <c r="E4086"/>
    </row>
    <row r="4087" spans="1:5" x14ac:dyDescent="0.25">
      <c r="A4087"/>
      <c r="B4087"/>
      <c r="D4087"/>
      <c r="E4087"/>
    </row>
    <row r="4088" spans="1:5" x14ac:dyDescent="0.25">
      <c r="A4088"/>
      <c r="B4088"/>
      <c r="D4088"/>
      <c r="E4088"/>
    </row>
    <row r="4089" spans="1:5" x14ac:dyDescent="0.25">
      <c r="A4089"/>
      <c r="B4089"/>
      <c r="D4089"/>
      <c r="E4089"/>
    </row>
    <row r="4090" spans="1:5" x14ac:dyDescent="0.25">
      <c r="A4090"/>
      <c r="B4090"/>
      <c r="D4090"/>
      <c r="E4090"/>
    </row>
    <row r="4091" spans="1:5" x14ac:dyDescent="0.25">
      <c r="A4091"/>
      <c r="B4091"/>
      <c r="D4091"/>
      <c r="E4091"/>
    </row>
    <row r="4092" spans="1:5" x14ac:dyDescent="0.25">
      <c r="A4092"/>
      <c r="B4092"/>
      <c r="D4092"/>
      <c r="E4092"/>
    </row>
    <row r="4093" spans="1:5" x14ac:dyDescent="0.25">
      <c r="A4093"/>
      <c r="B4093"/>
      <c r="D4093"/>
      <c r="E4093"/>
    </row>
    <row r="4094" spans="1:5" x14ac:dyDescent="0.25">
      <c r="A4094"/>
      <c r="B4094"/>
      <c r="D4094"/>
      <c r="E4094"/>
    </row>
    <row r="4095" spans="1:5" x14ac:dyDescent="0.25">
      <c r="A4095"/>
      <c r="B4095"/>
      <c r="D4095"/>
      <c r="E4095"/>
    </row>
    <row r="4096" spans="1:5" x14ac:dyDescent="0.25">
      <c r="A4096"/>
      <c r="B4096"/>
      <c r="D4096"/>
      <c r="E4096"/>
    </row>
    <row r="4097" spans="1:5" x14ac:dyDescent="0.25">
      <c r="A4097"/>
      <c r="B4097"/>
      <c r="D4097"/>
      <c r="E4097"/>
    </row>
    <row r="4098" spans="1:5" x14ac:dyDescent="0.25">
      <c r="A4098"/>
      <c r="B4098"/>
      <c r="D4098"/>
      <c r="E4098"/>
    </row>
    <row r="4099" spans="1:5" x14ac:dyDescent="0.25">
      <c r="A4099"/>
      <c r="B4099"/>
      <c r="D4099"/>
      <c r="E4099"/>
    </row>
    <row r="4100" spans="1:5" x14ac:dyDescent="0.25">
      <c r="A4100"/>
      <c r="B4100"/>
      <c r="D4100"/>
      <c r="E4100"/>
    </row>
    <row r="4101" spans="1:5" x14ac:dyDescent="0.25">
      <c r="A4101"/>
      <c r="B4101"/>
      <c r="D4101"/>
      <c r="E4101"/>
    </row>
    <row r="4102" spans="1:5" x14ac:dyDescent="0.25">
      <c r="A4102"/>
      <c r="B4102"/>
      <c r="D4102"/>
      <c r="E4102"/>
    </row>
    <row r="4103" spans="1:5" x14ac:dyDescent="0.25">
      <c r="A4103"/>
      <c r="B4103"/>
      <c r="D4103"/>
      <c r="E4103"/>
    </row>
    <row r="4104" spans="1:5" x14ac:dyDescent="0.25">
      <c r="A4104"/>
      <c r="B4104"/>
      <c r="D4104"/>
      <c r="E4104"/>
    </row>
    <row r="4105" spans="1:5" x14ac:dyDescent="0.25">
      <c r="A4105"/>
      <c r="B4105"/>
      <c r="D4105"/>
      <c r="E4105"/>
    </row>
    <row r="4106" spans="1:5" x14ac:dyDescent="0.25">
      <c r="A4106"/>
      <c r="B4106"/>
      <c r="D4106"/>
      <c r="E4106"/>
    </row>
    <row r="4107" spans="1:5" x14ac:dyDescent="0.25">
      <c r="A4107"/>
      <c r="B4107"/>
      <c r="D4107"/>
      <c r="E4107"/>
    </row>
    <row r="4108" spans="1:5" x14ac:dyDescent="0.25">
      <c r="A4108"/>
      <c r="B4108"/>
      <c r="D4108"/>
      <c r="E4108"/>
    </row>
    <row r="4109" spans="1:5" x14ac:dyDescent="0.25">
      <c r="A4109"/>
      <c r="B4109"/>
      <c r="D4109"/>
      <c r="E4109"/>
    </row>
    <row r="4110" spans="1:5" x14ac:dyDescent="0.25">
      <c r="A4110"/>
      <c r="B4110"/>
      <c r="D4110"/>
      <c r="E4110"/>
    </row>
    <row r="4111" spans="1:5" x14ac:dyDescent="0.25">
      <c r="A4111"/>
      <c r="B4111"/>
      <c r="D4111"/>
      <c r="E4111"/>
    </row>
    <row r="4112" spans="1:5" x14ac:dyDescent="0.25">
      <c r="A4112"/>
      <c r="B4112"/>
      <c r="D4112"/>
      <c r="E4112"/>
    </row>
    <row r="4113" spans="1:5" x14ac:dyDescent="0.25">
      <c r="A4113"/>
      <c r="B4113"/>
      <c r="D4113"/>
      <c r="E4113"/>
    </row>
    <row r="4114" spans="1:5" x14ac:dyDescent="0.25">
      <c r="A4114"/>
      <c r="B4114"/>
      <c r="D4114"/>
      <c r="E4114"/>
    </row>
    <row r="4115" spans="1:5" x14ac:dyDescent="0.25">
      <c r="A4115"/>
      <c r="B4115"/>
      <c r="D4115"/>
      <c r="E4115"/>
    </row>
    <row r="4116" spans="1:5" x14ac:dyDescent="0.25">
      <c r="A4116"/>
      <c r="B4116"/>
      <c r="D4116"/>
      <c r="E4116"/>
    </row>
    <row r="4117" spans="1:5" x14ac:dyDescent="0.25">
      <c r="A4117"/>
      <c r="B4117"/>
      <c r="D4117"/>
      <c r="E4117"/>
    </row>
    <row r="4118" spans="1:5" x14ac:dyDescent="0.25">
      <c r="A4118"/>
      <c r="B4118"/>
      <c r="D4118"/>
      <c r="E4118"/>
    </row>
    <row r="4119" spans="1:5" x14ac:dyDescent="0.25">
      <c r="A4119"/>
      <c r="B4119"/>
      <c r="D4119"/>
      <c r="E4119"/>
    </row>
    <row r="4120" spans="1:5" x14ac:dyDescent="0.25">
      <c r="A4120"/>
      <c r="B4120"/>
      <c r="D4120"/>
      <c r="E4120"/>
    </row>
    <row r="4121" spans="1:5" x14ac:dyDescent="0.25">
      <c r="A4121"/>
      <c r="B4121"/>
      <c r="D4121"/>
      <c r="E4121"/>
    </row>
    <row r="4122" spans="1:5" x14ac:dyDescent="0.25">
      <c r="A4122"/>
      <c r="B4122"/>
      <c r="D4122"/>
      <c r="E4122"/>
    </row>
    <row r="4123" spans="1:5" x14ac:dyDescent="0.25">
      <c r="A4123"/>
      <c r="B4123"/>
      <c r="D4123"/>
      <c r="E4123"/>
    </row>
    <row r="4124" spans="1:5" x14ac:dyDescent="0.25">
      <c r="A4124"/>
      <c r="B4124"/>
      <c r="D4124"/>
      <c r="E4124"/>
    </row>
    <row r="4125" spans="1:5" x14ac:dyDescent="0.25">
      <c r="A4125"/>
      <c r="B4125"/>
      <c r="D4125"/>
      <c r="E4125"/>
    </row>
    <row r="4126" spans="1:5" x14ac:dyDescent="0.25">
      <c r="A4126"/>
      <c r="B4126"/>
      <c r="D4126"/>
      <c r="E4126"/>
    </row>
    <row r="4127" spans="1:5" x14ac:dyDescent="0.25">
      <c r="A4127"/>
      <c r="B4127"/>
      <c r="D4127"/>
      <c r="E4127"/>
    </row>
    <row r="4128" spans="1:5" x14ac:dyDescent="0.25">
      <c r="A4128"/>
      <c r="B4128"/>
      <c r="D4128"/>
      <c r="E4128"/>
    </row>
    <row r="4129" spans="1:5" x14ac:dyDescent="0.25">
      <c r="A4129"/>
      <c r="B4129"/>
      <c r="D4129"/>
      <c r="E4129"/>
    </row>
    <row r="4130" spans="1:5" x14ac:dyDescent="0.25">
      <c r="A4130"/>
      <c r="B4130"/>
      <c r="D4130"/>
      <c r="E4130"/>
    </row>
    <row r="4131" spans="1:5" x14ac:dyDescent="0.25">
      <c r="A4131"/>
      <c r="B4131"/>
      <c r="D4131"/>
      <c r="E4131"/>
    </row>
    <row r="4132" spans="1:5" x14ac:dyDescent="0.25">
      <c r="A4132"/>
      <c r="B4132"/>
      <c r="D4132"/>
      <c r="E4132"/>
    </row>
    <row r="4133" spans="1:5" x14ac:dyDescent="0.25">
      <c r="A4133"/>
      <c r="B4133"/>
      <c r="D4133"/>
      <c r="E4133"/>
    </row>
    <row r="4134" spans="1:5" x14ac:dyDescent="0.25">
      <c r="A4134"/>
      <c r="B4134"/>
      <c r="D4134"/>
      <c r="E4134"/>
    </row>
    <row r="4135" spans="1:5" x14ac:dyDescent="0.25">
      <c r="A4135"/>
      <c r="B4135"/>
      <c r="D4135"/>
      <c r="E4135"/>
    </row>
    <row r="4136" spans="1:5" x14ac:dyDescent="0.25">
      <c r="A4136"/>
      <c r="B4136"/>
      <c r="D4136"/>
      <c r="E4136"/>
    </row>
    <row r="4137" spans="1:5" x14ac:dyDescent="0.25">
      <c r="A4137"/>
      <c r="B4137"/>
      <c r="D4137"/>
      <c r="E4137"/>
    </row>
    <row r="4138" spans="1:5" x14ac:dyDescent="0.25">
      <c r="A4138"/>
      <c r="B4138"/>
      <c r="D4138"/>
      <c r="E4138"/>
    </row>
    <row r="4139" spans="1:5" x14ac:dyDescent="0.25">
      <c r="A4139"/>
      <c r="B4139"/>
      <c r="D4139"/>
      <c r="E4139"/>
    </row>
    <row r="4140" spans="1:5" x14ac:dyDescent="0.25">
      <c r="A4140"/>
      <c r="B4140"/>
      <c r="D4140"/>
      <c r="E4140"/>
    </row>
    <row r="4141" spans="1:5" x14ac:dyDescent="0.25">
      <c r="A4141"/>
      <c r="B4141"/>
      <c r="D4141"/>
      <c r="E4141"/>
    </row>
    <row r="4142" spans="1:5" x14ac:dyDescent="0.25">
      <c r="A4142"/>
      <c r="B4142"/>
      <c r="D4142"/>
      <c r="E4142"/>
    </row>
    <row r="4143" spans="1:5" x14ac:dyDescent="0.25">
      <c r="A4143"/>
      <c r="B4143"/>
      <c r="D4143"/>
      <c r="E4143"/>
    </row>
    <row r="4144" spans="1:5" x14ac:dyDescent="0.25">
      <c r="A4144"/>
      <c r="B4144"/>
      <c r="D4144"/>
      <c r="E4144"/>
    </row>
    <row r="4145" spans="1:5" x14ac:dyDescent="0.25">
      <c r="A4145"/>
      <c r="B4145"/>
      <c r="D4145"/>
      <c r="E4145"/>
    </row>
    <row r="4146" spans="1:5" x14ac:dyDescent="0.25">
      <c r="A4146"/>
      <c r="B4146"/>
      <c r="D4146"/>
      <c r="E4146"/>
    </row>
    <row r="4147" spans="1:5" x14ac:dyDescent="0.25">
      <c r="A4147"/>
      <c r="B4147"/>
      <c r="D4147"/>
      <c r="E4147"/>
    </row>
    <row r="4148" spans="1:5" x14ac:dyDescent="0.25">
      <c r="A4148"/>
      <c r="B4148"/>
      <c r="D4148"/>
      <c r="E4148"/>
    </row>
    <row r="4149" spans="1:5" x14ac:dyDescent="0.25">
      <c r="A4149"/>
      <c r="B4149"/>
      <c r="D4149"/>
      <c r="E4149"/>
    </row>
    <row r="4150" spans="1:5" x14ac:dyDescent="0.25">
      <c r="A4150"/>
      <c r="B4150"/>
      <c r="D4150"/>
      <c r="E4150"/>
    </row>
    <row r="4151" spans="1:5" x14ac:dyDescent="0.25">
      <c r="A4151"/>
      <c r="B4151"/>
      <c r="D4151"/>
      <c r="E4151"/>
    </row>
    <row r="4152" spans="1:5" x14ac:dyDescent="0.25">
      <c r="A4152"/>
      <c r="B4152"/>
      <c r="D4152"/>
      <c r="E4152"/>
    </row>
    <row r="4153" spans="1:5" x14ac:dyDescent="0.25">
      <c r="A4153"/>
      <c r="B4153"/>
      <c r="D4153"/>
      <c r="E4153"/>
    </row>
    <row r="4154" spans="1:5" x14ac:dyDescent="0.25">
      <c r="A4154"/>
      <c r="B4154"/>
      <c r="D4154"/>
      <c r="E4154"/>
    </row>
    <row r="4155" spans="1:5" x14ac:dyDescent="0.25">
      <c r="A4155"/>
      <c r="B4155"/>
      <c r="D4155"/>
      <c r="E4155"/>
    </row>
    <row r="4156" spans="1:5" x14ac:dyDescent="0.25">
      <c r="A4156"/>
      <c r="B4156"/>
      <c r="D4156"/>
      <c r="E4156"/>
    </row>
    <row r="4157" spans="1:5" x14ac:dyDescent="0.25">
      <c r="A4157"/>
      <c r="B4157"/>
      <c r="D4157"/>
      <c r="E4157"/>
    </row>
    <row r="4158" spans="1:5" x14ac:dyDescent="0.25">
      <c r="A4158"/>
      <c r="B4158"/>
      <c r="D4158"/>
      <c r="E4158"/>
    </row>
    <row r="4159" spans="1:5" x14ac:dyDescent="0.25">
      <c r="A4159"/>
      <c r="B4159"/>
      <c r="D4159"/>
      <c r="E4159"/>
    </row>
    <row r="4160" spans="1:5" x14ac:dyDescent="0.25">
      <c r="A4160"/>
      <c r="B4160"/>
      <c r="D4160"/>
      <c r="E4160"/>
    </row>
    <row r="4161" spans="1:5" x14ac:dyDescent="0.25">
      <c r="A4161"/>
      <c r="B4161"/>
      <c r="D4161"/>
      <c r="E4161"/>
    </row>
    <row r="4162" spans="1:5" x14ac:dyDescent="0.25">
      <c r="A4162"/>
      <c r="B4162"/>
      <c r="D4162"/>
      <c r="E4162"/>
    </row>
    <row r="4163" spans="1:5" x14ac:dyDescent="0.25">
      <c r="A4163"/>
      <c r="B4163"/>
      <c r="D4163"/>
      <c r="E4163"/>
    </row>
    <row r="4164" spans="1:5" x14ac:dyDescent="0.25">
      <c r="A4164"/>
      <c r="B4164"/>
      <c r="D4164"/>
      <c r="E4164"/>
    </row>
    <row r="4165" spans="1:5" x14ac:dyDescent="0.25">
      <c r="A4165"/>
      <c r="B4165"/>
      <c r="D4165"/>
      <c r="E4165"/>
    </row>
    <row r="4166" spans="1:5" x14ac:dyDescent="0.25">
      <c r="A4166"/>
      <c r="B4166"/>
      <c r="D4166"/>
      <c r="E4166"/>
    </row>
    <row r="4167" spans="1:5" x14ac:dyDescent="0.25">
      <c r="A4167"/>
      <c r="B4167"/>
      <c r="D4167"/>
      <c r="E4167"/>
    </row>
    <row r="4168" spans="1:5" x14ac:dyDescent="0.25">
      <c r="A4168"/>
      <c r="B4168"/>
      <c r="D4168"/>
      <c r="E4168"/>
    </row>
    <row r="4169" spans="1:5" x14ac:dyDescent="0.25">
      <c r="A4169"/>
      <c r="B4169"/>
      <c r="D4169"/>
      <c r="E4169"/>
    </row>
    <row r="4170" spans="1:5" x14ac:dyDescent="0.25">
      <c r="A4170"/>
      <c r="B4170"/>
      <c r="D4170"/>
      <c r="E4170"/>
    </row>
    <row r="4171" spans="1:5" x14ac:dyDescent="0.25">
      <c r="A4171"/>
      <c r="B4171"/>
      <c r="D4171"/>
      <c r="E4171"/>
    </row>
    <row r="4172" spans="1:5" x14ac:dyDescent="0.25">
      <c r="A4172"/>
      <c r="B4172"/>
      <c r="D4172"/>
      <c r="E4172"/>
    </row>
    <row r="4173" spans="1:5" x14ac:dyDescent="0.25">
      <c r="A4173"/>
      <c r="B4173"/>
      <c r="D4173"/>
      <c r="E4173"/>
    </row>
    <row r="4174" spans="1:5" x14ac:dyDescent="0.25">
      <c r="A4174"/>
      <c r="B4174"/>
      <c r="D4174"/>
      <c r="E4174"/>
    </row>
    <row r="4175" spans="1:5" x14ac:dyDescent="0.25">
      <c r="A4175"/>
      <c r="B4175"/>
      <c r="D4175"/>
      <c r="E4175"/>
    </row>
    <row r="4176" spans="1:5" x14ac:dyDescent="0.25">
      <c r="A4176"/>
      <c r="B4176"/>
      <c r="D4176"/>
      <c r="E4176"/>
    </row>
    <row r="4177" spans="1:5" x14ac:dyDescent="0.25">
      <c r="A4177"/>
      <c r="B4177"/>
      <c r="D4177"/>
      <c r="E4177"/>
    </row>
    <row r="4178" spans="1:5" x14ac:dyDescent="0.25">
      <c r="A4178"/>
      <c r="B4178"/>
      <c r="D4178"/>
      <c r="E4178"/>
    </row>
    <row r="4179" spans="1:5" x14ac:dyDescent="0.25">
      <c r="A4179"/>
      <c r="B4179"/>
      <c r="D4179"/>
      <c r="E4179"/>
    </row>
    <row r="4180" spans="1:5" x14ac:dyDescent="0.25">
      <c r="A4180"/>
      <c r="B4180"/>
      <c r="D4180"/>
      <c r="E4180"/>
    </row>
    <row r="4181" spans="1:5" x14ac:dyDescent="0.25">
      <c r="A4181"/>
      <c r="B4181"/>
      <c r="D4181"/>
      <c r="E4181"/>
    </row>
    <row r="4182" spans="1:5" x14ac:dyDescent="0.25">
      <c r="A4182"/>
      <c r="B4182"/>
      <c r="D4182"/>
      <c r="E4182"/>
    </row>
    <row r="4183" spans="1:5" x14ac:dyDescent="0.25">
      <c r="A4183"/>
      <c r="B4183"/>
      <c r="D4183"/>
      <c r="E4183"/>
    </row>
    <row r="4184" spans="1:5" x14ac:dyDescent="0.25">
      <c r="A4184"/>
      <c r="B4184"/>
      <c r="D4184"/>
      <c r="E4184"/>
    </row>
    <row r="4185" spans="1:5" x14ac:dyDescent="0.25">
      <c r="A4185"/>
      <c r="B4185"/>
      <c r="D4185"/>
      <c r="E4185"/>
    </row>
    <row r="4186" spans="1:5" x14ac:dyDescent="0.25">
      <c r="A4186"/>
      <c r="B4186"/>
      <c r="D4186"/>
      <c r="E4186"/>
    </row>
    <row r="4187" spans="1:5" x14ac:dyDescent="0.25">
      <c r="A4187"/>
      <c r="B4187"/>
      <c r="D4187"/>
      <c r="E4187"/>
    </row>
    <row r="4188" spans="1:5" x14ac:dyDescent="0.25">
      <c r="A4188"/>
      <c r="B4188"/>
      <c r="D4188"/>
      <c r="E4188"/>
    </row>
    <row r="4189" spans="1:5" x14ac:dyDescent="0.25">
      <c r="A4189"/>
      <c r="B4189"/>
      <c r="D4189"/>
      <c r="E4189"/>
    </row>
    <row r="4190" spans="1:5" x14ac:dyDescent="0.25">
      <c r="A4190"/>
      <c r="B4190"/>
      <c r="D4190"/>
      <c r="E4190"/>
    </row>
    <row r="4191" spans="1:5" x14ac:dyDescent="0.25">
      <c r="A4191"/>
      <c r="B4191"/>
      <c r="D4191"/>
      <c r="E4191"/>
    </row>
    <row r="4192" spans="1:5" x14ac:dyDescent="0.25">
      <c r="A4192"/>
      <c r="B4192"/>
      <c r="D4192"/>
      <c r="E4192"/>
    </row>
    <row r="4193" spans="1:5" x14ac:dyDescent="0.25">
      <c r="A4193"/>
      <c r="B4193"/>
      <c r="D4193"/>
      <c r="E4193"/>
    </row>
    <row r="4194" spans="1:5" x14ac:dyDescent="0.25">
      <c r="A4194"/>
      <c r="B4194"/>
      <c r="D4194"/>
      <c r="E4194"/>
    </row>
    <row r="4195" spans="1:5" x14ac:dyDescent="0.25">
      <c r="A4195"/>
      <c r="B4195"/>
      <c r="D4195"/>
      <c r="E4195"/>
    </row>
    <row r="4196" spans="1:5" x14ac:dyDescent="0.25">
      <c r="A4196"/>
      <c r="B4196"/>
      <c r="D4196"/>
      <c r="E4196"/>
    </row>
    <row r="4197" spans="1:5" x14ac:dyDescent="0.25">
      <c r="A4197"/>
      <c r="B4197"/>
      <c r="D4197"/>
      <c r="E4197"/>
    </row>
    <row r="4198" spans="1:5" x14ac:dyDescent="0.25">
      <c r="A4198"/>
      <c r="B4198"/>
      <c r="D4198"/>
      <c r="E4198"/>
    </row>
    <row r="4199" spans="1:5" x14ac:dyDescent="0.25">
      <c r="A4199"/>
      <c r="B4199"/>
      <c r="D4199"/>
      <c r="E4199"/>
    </row>
    <row r="4200" spans="1:5" x14ac:dyDescent="0.25">
      <c r="A4200"/>
      <c r="B4200"/>
      <c r="D4200"/>
      <c r="E4200"/>
    </row>
    <row r="4201" spans="1:5" x14ac:dyDescent="0.25">
      <c r="A4201"/>
      <c r="B4201"/>
      <c r="D4201"/>
      <c r="E4201"/>
    </row>
    <row r="4202" spans="1:5" x14ac:dyDescent="0.25">
      <c r="A4202"/>
      <c r="B4202"/>
      <c r="D4202"/>
      <c r="E4202"/>
    </row>
    <row r="4203" spans="1:5" x14ac:dyDescent="0.25">
      <c r="A4203"/>
      <c r="B4203"/>
      <c r="D4203"/>
      <c r="E4203"/>
    </row>
    <row r="4204" spans="1:5" x14ac:dyDescent="0.25">
      <c r="A4204"/>
      <c r="B4204"/>
      <c r="D4204"/>
      <c r="E4204"/>
    </row>
    <row r="4205" spans="1:5" x14ac:dyDescent="0.25">
      <c r="A4205"/>
      <c r="B4205"/>
      <c r="D4205"/>
      <c r="E4205"/>
    </row>
    <row r="4206" spans="1:5" x14ac:dyDescent="0.25">
      <c r="A4206"/>
      <c r="B4206"/>
      <c r="D4206"/>
      <c r="E4206"/>
    </row>
    <row r="4207" spans="1:5" x14ac:dyDescent="0.25">
      <c r="A4207"/>
      <c r="B4207"/>
      <c r="D4207"/>
      <c r="E4207"/>
    </row>
    <row r="4208" spans="1:5" x14ac:dyDescent="0.25">
      <c r="A4208"/>
      <c r="B4208"/>
      <c r="D4208"/>
      <c r="E4208"/>
    </row>
    <row r="4209" spans="1:5" x14ac:dyDescent="0.25">
      <c r="A4209"/>
      <c r="B4209"/>
      <c r="D4209"/>
      <c r="E4209"/>
    </row>
    <row r="4210" spans="1:5" x14ac:dyDescent="0.25">
      <c r="A4210"/>
      <c r="B4210"/>
      <c r="D4210"/>
      <c r="E4210"/>
    </row>
    <row r="4211" spans="1:5" x14ac:dyDescent="0.25">
      <c r="A4211"/>
      <c r="B4211"/>
      <c r="D4211"/>
      <c r="E4211"/>
    </row>
    <row r="4212" spans="1:5" x14ac:dyDescent="0.25">
      <c r="A4212"/>
      <c r="B4212"/>
      <c r="D4212"/>
      <c r="E4212"/>
    </row>
    <row r="4213" spans="1:5" x14ac:dyDescent="0.25">
      <c r="A4213"/>
      <c r="B4213"/>
      <c r="D4213"/>
      <c r="E4213"/>
    </row>
    <row r="4214" spans="1:5" x14ac:dyDescent="0.25">
      <c r="A4214"/>
      <c r="B4214"/>
      <c r="D4214"/>
      <c r="E4214"/>
    </row>
    <row r="4215" spans="1:5" x14ac:dyDescent="0.25">
      <c r="A4215"/>
      <c r="B4215"/>
      <c r="D4215"/>
      <c r="E4215"/>
    </row>
    <row r="4216" spans="1:5" x14ac:dyDescent="0.25">
      <c r="A4216"/>
      <c r="B4216"/>
      <c r="D4216"/>
      <c r="E4216"/>
    </row>
    <row r="4217" spans="1:5" x14ac:dyDescent="0.25">
      <c r="A4217"/>
      <c r="B4217"/>
      <c r="D4217"/>
      <c r="E4217"/>
    </row>
    <row r="4218" spans="1:5" x14ac:dyDescent="0.25">
      <c r="A4218"/>
      <c r="B4218"/>
      <c r="D4218"/>
      <c r="E4218"/>
    </row>
    <row r="4219" spans="1:5" x14ac:dyDescent="0.25">
      <c r="A4219"/>
      <c r="B4219"/>
      <c r="D4219"/>
      <c r="E4219"/>
    </row>
    <row r="4220" spans="1:5" x14ac:dyDescent="0.25">
      <c r="A4220"/>
      <c r="B4220"/>
      <c r="D4220"/>
      <c r="E4220"/>
    </row>
    <row r="4221" spans="1:5" x14ac:dyDescent="0.25">
      <c r="A4221"/>
      <c r="B4221"/>
      <c r="D4221"/>
      <c r="E4221"/>
    </row>
    <row r="4222" spans="1:5" x14ac:dyDescent="0.25">
      <c r="A4222"/>
      <c r="B4222"/>
      <c r="D4222"/>
      <c r="E4222"/>
    </row>
    <row r="4223" spans="1:5" x14ac:dyDescent="0.25">
      <c r="A4223"/>
      <c r="B4223"/>
      <c r="D4223"/>
      <c r="E4223"/>
    </row>
    <row r="4224" spans="1:5" x14ac:dyDescent="0.25">
      <c r="A4224"/>
      <c r="B4224"/>
      <c r="D4224"/>
      <c r="E4224"/>
    </row>
    <row r="4225" spans="1:5" x14ac:dyDescent="0.25">
      <c r="A4225"/>
      <c r="B4225"/>
      <c r="D4225"/>
      <c r="E4225"/>
    </row>
    <row r="4226" spans="1:5" x14ac:dyDescent="0.25">
      <c r="A4226"/>
      <c r="B4226"/>
      <c r="D4226"/>
      <c r="E4226"/>
    </row>
    <row r="4227" spans="1:5" x14ac:dyDescent="0.25">
      <c r="A4227"/>
      <c r="B4227"/>
      <c r="D4227"/>
      <c r="E4227"/>
    </row>
    <row r="4228" spans="1:5" x14ac:dyDescent="0.25">
      <c r="A4228"/>
      <c r="B4228"/>
      <c r="D4228"/>
      <c r="E4228"/>
    </row>
    <row r="4229" spans="1:5" x14ac:dyDescent="0.25">
      <c r="A4229"/>
      <c r="B4229"/>
      <c r="D4229"/>
      <c r="E4229"/>
    </row>
    <row r="4230" spans="1:5" x14ac:dyDescent="0.25">
      <c r="A4230"/>
      <c r="B4230"/>
      <c r="D4230"/>
      <c r="E4230"/>
    </row>
    <row r="4231" spans="1:5" x14ac:dyDescent="0.25">
      <c r="A4231"/>
      <c r="B4231"/>
      <c r="D4231"/>
      <c r="E4231"/>
    </row>
    <row r="4232" spans="1:5" x14ac:dyDescent="0.25">
      <c r="A4232"/>
      <c r="B4232"/>
      <c r="D4232"/>
      <c r="E4232"/>
    </row>
    <row r="4233" spans="1:5" x14ac:dyDescent="0.25">
      <c r="A4233"/>
      <c r="B4233"/>
      <c r="D4233"/>
      <c r="E4233"/>
    </row>
    <row r="4234" spans="1:5" x14ac:dyDescent="0.25">
      <c r="A4234"/>
      <c r="B4234"/>
      <c r="D4234"/>
      <c r="E4234"/>
    </row>
    <row r="4235" spans="1:5" x14ac:dyDescent="0.25">
      <c r="A4235"/>
      <c r="B4235"/>
      <c r="D4235"/>
      <c r="E4235"/>
    </row>
    <row r="4236" spans="1:5" x14ac:dyDescent="0.25">
      <c r="A4236"/>
      <c r="B4236"/>
      <c r="D4236"/>
      <c r="E4236"/>
    </row>
    <row r="4237" spans="1:5" x14ac:dyDescent="0.25">
      <c r="A4237"/>
      <c r="B4237"/>
      <c r="D4237"/>
      <c r="E4237"/>
    </row>
    <row r="4238" spans="1:5" x14ac:dyDescent="0.25">
      <c r="A4238"/>
      <c r="B4238"/>
      <c r="D4238"/>
      <c r="E4238"/>
    </row>
    <row r="4239" spans="1:5" x14ac:dyDescent="0.25">
      <c r="A4239"/>
      <c r="B4239"/>
      <c r="D4239"/>
      <c r="E4239"/>
    </row>
    <row r="4240" spans="1:5" x14ac:dyDescent="0.25">
      <c r="A4240"/>
      <c r="B4240"/>
      <c r="D4240"/>
      <c r="E4240"/>
    </row>
    <row r="4241" spans="1:5" x14ac:dyDescent="0.25">
      <c r="A4241"/>
      <c r="B4241"/>
      <c r="D4241"/>
      <c r="E4241"/>
    </row>
    <row r="4242" spans="1:5" x14ac:dyDescent="0.25">
      <c r="A4242"/>
      <c r="B4242"/>
      <c r="D4242"/>
      <c r="E4242"/>
    </row>
    <row r="4243" spans="1:5" x14ac:dyDescent="0.25">
      <c r="A4243"/>
      <c r="B4243"/>
      <c r="D4243"/>
      <c r="E4243"/>
    </row>
    <row r="4244" spans="1:5" x14ac:dyDescent="0.25">
      <c r="A4244"/>
      <c r="B4244"/>
      <c r="D4244"/>
      <c r="E4244"/>
    </row>
    <row r="4245" spans="1:5" x14ac:dyDescent="0.25">
      <c r="A4245"/>
      <c r="B4245"/>
      <c r="D4245"/>
      <c r="E4245"/>
    </row>
    <row r="4246" spans="1:5" x14ac:dyDescent="0.25">
      <c r="A4246"/>
      <c r="B4246"/>
      <c r="D4246"/>
      <c r="E4246"/>
    </row>
    <row r="4247" spans="1:5" x14ac:dyDescent="0.25">
      <c r="A4247"/>
      <c r="B4247"/>
      <c r="D4247"/>
      <c r="E4247"/>
    </row>
    <row r="4248" spans="1:5" x14ac:dyDescent="0.25">
      <c r="A4248"/>
      <c r="B4248"/>
      <c r="D4248"/>
      <c r="E4248"/>
    </row>
    <row r="4249" spans="1:5" x14ac:dyDescent="0.25">
      <c r="A4249"/>
      <c r="B4249"/>
      <c r="D4249"/>
      <c r="E4249"/>
    </row>
    <row r="4250" spans="1:5" x14ac:dyDescent="0.25">
      <c r="A4250"/>
      <c r="B4250"/>
      <c r="D4250"/>
      <c r="E4250"/>
    </row>
    <row r="4251" spans="1:5" x14ac:dyDescent="0.25">
      <c r="A4251"/>
      <c r="B4251"/>
      <c r="D4251"/>
      <c r="E4251"/>
    </row>
    <row r="4252" spans="1:5" x14ac:dyDescent="0.25">
      <c r="A4252"/>
      <c r="B4252"/>
      <c r="D4252"/>
      <c r="E4252"/>
    </row>
    <row r="4253" spans="1:5" x14ac:dyDescent="0.25">
      <c r="A4253"/>
      <c r="B4253"/>
      <c r="D4253"/>
      <c r="E4253"/>
    </row>
    <row r="4254" spans="1:5" x14ac:dyDescent="0.25">
      <c r="A4254"/>
      <c r="B4254"/>
      <c r="D4254"/>
      <c r="E4254"/>
    </row>
    <row r="4255" spans="1:5" x14ac:dyDescent="0.25">
      <c r="A4255"/>
      <c r="B4255"/>
      <c r="D4255"/>
      <c r="E4255"/>
    </row>
    <row r="4256" spans="1:5" x14ac:dyDescent="0.25">
      <c r="A4256"/>
      <c r="B4256"/>
      <c r="D4256"/>
      <c r="E4256"/>
    </row>
    <row r="4257" spans="1:5" x14ac:dyDescent="0.25">
      <c r="A4257"/>
      <c r="B4257"/>
      <c r="D4257"/>
      <c r="E4257"/>
    </row>
    <row r="4258" spans="1:5" x14ac:dyDescent="0.25">
      <c r="A4258"/>
      <c r="B4258"/>
      <c r="D4258"/>
      <c r="E4258"/>
    </row>
    <row r="4259" spans="1:5" x14ac:dyDescent="0.25">
      <c r="A4259"/>
      <c r="B4259"/>
      <c r="D4259"/>
      <c r="E4259"/>
    </row>
    <row r="4260" spans="1:5" x14ac:dyDescent="0.25">
      <c r="A4260"/>
      <c r="B4260"/>
      <c r="D4260"/>
      <c r="E4260"/>
    </row>
    <row r="4261" spans="1:5" x14ac:dyDescent="0.25">
      <c r="A4261"/>
      <c r="B4261"/>
      <c r="D4261"/>
      <c r="E4261"/>
    </row>
    <row r="4262" spans="1:5" x14ac:dyDescent="0.25">
      <c r="A4262"/>
      <c r="B4262"/>
      <c r="D4262"/>
      <c r="E4262"/>
    </row>
    <row r="4263" spans="1:5" x14ac:dyDescent="0.25">
      <c r="A4263"/>
      <c r="B4263"/>
      <c r="D4263"/>
      <c r="E4263"/>
    </row>
    <row r="4264" spans="1:5" x14ac:dyDescent="0.25">
      <c r="A4264"/>
      <c r="B4264"/>
      <c r="D4264"/>
      <c r="E4264"/>
    </row>
    <row r="4265" spans="1:5" x14ac:dyDescent="0.25">
      <c r="A4265"/>
      <c r="B4265"/>
      <c r="D4265"/>
      <c r="E4265"/>
    </row>
    <row r="4266" spans="1:5" x14ac:dyDescent="0.25">
      <c r="A4266"/>
      <c r="B4266"/>
      <c r="D4266"/>
      <c r="E4266"/>
    </row>
    <row r="4267" spans="1:5" x14ac:dyDescent="0.25">
      <c r="A4267"/>
      <c r="B4267"/>
      <c r="D4267"/>
      <c r="E4267"/>
    </row>
    <row r="4268" spans="1:5" x14ac:dyDescent="0.25">
      <c r="A4268"/>
      <c r="B4268"/>
      <c r="D4268"/>
      <c r="E4268"/>
    </row>
    <row r="4269" spans="1:5" x14ac:dyDescent="0.25">
      <c r="A4269"/>
      <c r="B4269"/>
      <c r="D4269"/>
      <c r="E4269"/>
    </row>
    <row r="4270" spans="1:5" x14ac:dyDescent="0.25">
      <c r="A4270"/>
      <c r="B4270"/>
      <c r="D4270"/>
      <c r="E4270"/>
    </row>
    <row r="4271" spans="1:5" x14ac:dyDescent="0.25">
      <c r="A4271"/>
      <c r="B4271"/>
      <c r="D4271"/>
      <c r="E4271"/>
    </row>
    <row r="4272" spans="1:5" x14ac:dyDescent="0.25">
      <c r="A4272"/>
      <c r="B4272"/>
      <c r="D4272"/>
      <c r="E4272"/>
    </row>
    <row r="4273" spans="1:5" x14ac:dyDescent="0.25">
      <c r="A4273"/>
      <c r="B4273"/>
      <c r="D4273"/>
      <c r="E4273"/>
    </row>
    <row r="4274" spans="1:5" x14ac:dyDescent="0.25">
      <c r="A4274"/>
      <c r="B4274"/>
      <c r="D4274"/>
      <c r="E4274"/>
    </row>
    <row r="4275" spans="1:5" x14ac:dyDescent="0.25">
      <c r="A4275"/>
      <c r="B4275"/>
      <c r="D4275"/>
      <c r="E4275"/>
    </row>
    <row r="4276" spans="1:5" x14ac:dyDescent="0.25">
      <c r="A4276"/>
      <c r="B4276"/>
      <c r="D4276"/>
      <c r="E4276"/>
    </row>
    <row r="4277" spans="1:5" x14ac:dyDescent="0.25">
      <c r="A4277"/>
      <c r="B4277"/>
      <c r="D4277"/>
      <c r="E4277"/>
    </row>
    <row r="4278" spans="1:5" x14ac:dyDescent="0.25">
      <c r="A4278"/>
      <c r="B4278"/>
      <c r="D4278"/>
      <c r="E4278"/>
    </row>
    <row r="4279" spans="1:5" x14ac:dyDescent="0.25">
      <c r="A4279"/>
      <c r="B4279"/>
      <c r="D4279"/>
      <c r="E4279"/>
    </row>
    <row r="4280" spans="1:5" x14ac:dyDescent="0.25">
      <c r="A4280"/>
      <c r="B4280"/>
      <c r="D4280"/>
      <c r="E4280"/>
    </row>
    <row r="4281" spans="1:5" x14ac:dyDescent="0.25">
      <c r="A4281"/>
      <c r="B4281"/>
      <c r="D4281"/>
      <c r="E4281"/>
    </row>
    <row r="4282" spans="1:5" x14ac:dyDescent="0.25">
      <c r="A4282"/>
      <c r="B4282"/>
      <c r="D4282"/>
      <c r="E4282"/>
    </row>
    <row r="4283" spans="1:5" x14ac:dyDescent="0.25">
      <c r="A4283"/>
      <c r="B4283"/>
      <c r="D4283"/>
      <c r="E4283"/>
    </row>
    <row r="4284" spans="1:5" x14ac:dyDescent="0.25">
      <c r="A4284"/>
      <c r="B4284"/>
      <c r="D4284"/>
      <c r="E4284"/>
    </row>
    <row r="4285" spans="1:5" x14ac:dyDescent="0.25">
      <c r="A4285"/>
      <c r="B4285"/>
      <c r="D4285"/>
      <c r="E4285"/>
    </row>
    <row r="4286" spans="1:5" x14ac:dyDescent="0.25">
      <c r="A4286"/>
      <c r="B4286"/>
      <c r="D4286"/>
      <c r="E4286"/>
    </row>
    <row r="4287" spans="1:5" x14ac:dyDescent="0.25">
      <c r="A4287"/>
      <c r="B4287"/>
      <c r="D4287"/>
      <c r="E4287"/>
    </row>
    <row r="4288" spans="1:5" x14ac:dyDescent="0.25">
      <c r="A4288"/>
      <c r="B4288"/>
      <c r="D4288"/>
      <c r="E4288"/>
    </row>
    <row r="4289" spans="1:5" x14ac:dyDescent="0.25">
      <c r="A4289"/>
      <c r="B4289"/>
      <c r="D4289"/>
      <c r="E4289"/>
    </row>
    <row r="4290" spans="1:5" x14ac:dyDescent="0.25">
      <c r="A4290"/>
      <c r="B4290"/>
      <c r="D4290"/>
      <c r="E4290"/>
    </row>
    <row r="4291" spans="1:5" x14ac:dyDescent="0.25">
      <c r="A4291"/>
      <c r="B4291"/>
      <c r="D4291"/>
      <c r="E4291"/>
    </row>
    <row r="4292" spans="1:5" x14ac:dyDescent="0.25">
      <c r="A4292"/>
      <c r="B4292"/>
      <c r="D4292"/>
      <c r="E4292"/>
    </row>
    <row r="4293" spans="1:5" x14ac:dyDescent="0.25">
      <c r="A4293"/>
      <c r="B4293"/>
      <c r="D4293"/>
      <c r="E4293"/>
    </row>
    <row r="4294" spans="1:5" x14ac:dyDescent="0.25">
      <c r="A4294"/>
      <c r="B4294"/>
      <c r="D4294"/>
      <c r="E4294"/>
    </row>
    <row r="4295" spans="1:5" x14ac:dyDescent="0.25">
      <c r="A4295"/>
      <c r="B4295"/>
      <c r="D4295"/>
      <c r="E4295"/>
    </row>
    <row r="4296" spans="1:5" x14ac:dyDescent="0.25">
      <c r="A4296"/>
      <c r="B4296"/>
      <c r="D4296"/>
      <c r="E4296"/>
    </row>
    <row r="4297" spans="1:5" x14ac:dyDescent="0.25">
      <c r="A4297"/>
      <c r="B4297"/>
      <c r="D4297"/>
      <c r="E4297"/>
    </row>
    <row r="4298" spans="1:5" x14ac:dyDescent="0.25">
      <c r="A4298"/>
      <c r="B4298"/>
      <c r="D4298"/>
      <c r="E4298"/>
    </row>
    <row r="4299" spans="1:5" x14ac:dyDescent="0.25">
      <c r="A4299"/>
      <c r="B4299"/>
      <c r="D4299"/>
      <c r="E4299"/>
    </row>
    <row r="4300" spans="1:5" x14ac:dyDescent="0.25">
      <c r="A4300"/>
      <c r="B4300"/>
      <c r="D4300"/>
      <c r="E4300"/>
    </row>
    <row r="4301" spans="1:5" x14ac:dyDescent="0.25">
      <c r="A4301"/>
      <c r="B4301"/>
      <c r="D4301"/>
      <c r="E4301"/>
    </row>
    <row r="4302" spans="1:5" x14ac:dyDescent="0.25">
      <c r="A4302"/>
      <c r="B4302"/>
      <c r="D4302"/>
      <c r="E4302"/>
    </row>
    <row r="4303" spans="1:5" x14ac:dyDescent="0.25">
      <c r="A4303"/>
      <c r="B4303"/>
      <c r="D4303"/>
      <c r="E4303"/>
    </row>
    <row r="4304" spans="1:5" x14ac:dyDescent="0.25">
      <c r="A4304"/>
      <c r="B4304"/>
      <c r="D4304"/>
      <c r="E4304"/>
    </row>
    <row r="4305" spans="1:5" x14ac:dyDescent="0.25">
      <c r="A4305"/>
      <c r="B4305"/>
      <c r="D4305"/>
      <c r="E4305"/>
    </row>
    <row r="4306" spans="1:5" x14ac:dyDescent="0.25">
      <c r="A4306"/>
      <c r="B4306"/>
      <c r="D4306"/>
      <c r="E4306"/>
    </row>
    <row r="4307" spans="1:5" x14ac:dyDescent="0.25">
      <c r="A4307"/>
      <c r="B4307"/>
      <c r="D4307"/>
      <c r="E4307"/>
    </row>
    <row r="4308" spans="1:5" x14ac:dyDescent="0.25">
      <c r="A4308"/>
      <c r="B4308"/>
      <c r="D4308"/>
      <c r="E4308"/>
    </row>
    <row r="4309" spans="1:5" x14ac:dyDescent="0.25">
      <c r="A4309"/>
      <c r="B4309"/>
      <c r="D4309"/>
      <c r="E4309"/>
    </row>
    <row r="4310" spans="1:5" x14ac:dyDescent="0.25">
      <c r="A4310"/>
      <c r="B4310"/>
      <c r="D4310"/>
      <c r="E4310"/>
    </row>
    <row r="4311" spans="1:5" x14ac:dyDescent="0.25">
      <c r="A4311"/>
      <c r="B4311"/>
      <c r="D4311"/>
      <c r="E4311"/>
    </row>
    <row r="4312" spans="1:5" x14ac:dyDescent="0.25">
      <c r="A4312"/>
      <c r="B4312"/>
      <c r="D4312"/>
      <c r="E4312"/>
    </row>
    <row r="4313" spans="1:5" x14ac:dyDescent="0.25">
      <c r="A4313"/>
      <c r="B4313"/>
      <c r="D4313"/>
      <c r="E4313"/>
    </row>
    <row r="4314" spans="1:5" x14ac:dyDescent="0.25">
      <c r="A4314"/>
      <c r="B4314"/>
      <c r="D4314"/>
      <c r="E4314"/>
    </row>
    <row r="4315" spans="1:5" x14ac:dyDescent="0.25">
      <c r="A4315"/>
      <c r="B4315"/>
      <c r="D4315"/>
      <c r="E4315"/>
    </row>
    <row r="4316" spans="1:5" x14ac:dyDescent="0.25">
      <c r="A4316"/>
      <c r="B4316"/>
      <c r="D4316"/>
      <c r="E4316"/>
    </row>
    <row r="4317" spans="1:5" x14ac:dyDescent="0.25">
      <c r="A4317"/>
      <c r="B4317"/>
      <c r="D4317"/>
      <c r="E4317"/>
    </row>
    <row r="4318" spans="1:5" x14ac:dyDescent="0.25">
      <c r="A4318"/>
      <c r="B4318"/>
      <c r="D4318"/>
      <c r="E4318"/>
    </row>
    <row r="4319" spans="1:5" x14ac:dyDescent="0.25">
      <c r="A4319"/>
      <c r="B4319"/>
      <c r="D4319"/>
      <c r="E4319"/>
    </row>
    <row r="4320" spans="1:5" x14ac:dyDescent="0.25">
      <c r="A4320"/>
      <c r="B4320"/>
      <c r="D4320"/>
      <c r="E4320"/>
    </row>
    <row r="4321" spans="1:5" x14ac:dyDescent="0.25">
      <c r="A4321"/>
      <c r="B4321"/>
      <c r="D4321"/>
      <c r="E4321"/>
    </row>
    <row r="4322" spans="1:5" x14ac:dyDescent="0.25">
      <c r="A4322"/>
      <c r="B4322"/>
      <c r="D4322"/>
      <c r="E4322"/>
    </row>
    <row r="4323" spans="1:5" x14ac:dyDescent="0.25">
      <c r="A4323"/>
      <c r="B4323"/>
      <c r="D4323"/>
      <c r="E4323"/>
    </row>
    <row r="4324" spans="1:5" x14ac:dyDescent="0.25">
      <c r="A4324"/>
      <c r="B4324"/>
      <c r="D4324"/>
      <c r="E4324"/>
    </row>
    <row r="4325" spans="1:5" x14ac:dyDescent="0.25">
      <c r="A4325"/>
      <c r="B4325"/>
      <c r="D4325"/>
      <c r="E4325"/>
    </row>
    <row r="4326" spans="1:5" x14ac:dyDescent="0.25">
      <c r="A4326"/>
      <c r="B4326"/>
      <c r="D4326"/>
      <c r="E4326"/>
    </row>
    <row r="4327" spans="1:5" x14ac:dyDescent="0.25">
      <c r="A4327"/>
      <c r="B4327"/>
      <c r="D4327"/>
      <c r="E4327"/>
    </row>
    <row r="4328" spans="1:5" x14ac:dyDescent="0.25">
      <c r="A4328"/>
      <c r="B4328"/>
      <c r="D4328"/>
      <c r="E4328"/>
    </row>
    <row r="4329" spans="1:5" x14ac:dyDescent="0.25">
      <c r="A4329"/>
      <c r="B4329"/>
      <c r="D4329"/>
      <c r="E4329"/>
    </row>
    <row r="4330" spans="1:5" x14ac:dyDescent="0.25">
      <c r="A4330"/>
      <c r="B4330"/>
      <c r="D4330"/>
      <c r="E4330"/>
    </row>
    <row r="4331" spans="1:5" x14ac:dyDescent="0.25">
      <c r="A4331"/>
      <c r="B4331"/>
      <c r="D4331"/>
      <c r="E4331"/>
    </row>
    <row r="4332" spans="1:5" x14ac:dyDescent="0.25">
      <c r="A4332"/>
      <c r="B4332"/>
      <c r="D4332"/>
      <c r="E4332"/>
    </row>
    <row r="4333" spans="1:5" x14ac:dyDescent="0.25">
      <c r="A4333"/>
      <c r="B4333"/>
      <c r="D4333"/>
      <c r="E4333"/>
    </row>
    <row r="4334" spans="1:5" x14ac:dyDescent="0.25">
      <c r="A4334"/>
      <c r="B4334"/>
      <c r="D4334"/>
      <c r="E4334"/>
    </row>
    <row r="4335" spans="1:5" x14ac:dyDescent="0.25">
      <c r="A4335"/>
      <c r="B4335"/>
      <c r="D4335"/>
      <c r="E4335"/>
    </row>
    <row r="4336" spans="1:5" x14ac:dyDescent="0.25">
      <c r="A4336"/>
      <c r="B4336"/>
      <c r="D4336"/>
      <c r="E4336"/>
    </row>
    <row r="4337" spans="1:5" x14ac:dyDescent="0.25">
      <c r="A4337"/>
      <c r="B4337"/>
      <c r="D4337"/>
      <c r="E4337"/>
    </row>
    <row r="4338" spans="1:5" x14ac:dyDescent="0.25">
      <c r="A4338"/>
      <c r="B4338"/>
      <c r="D4338"/>
      <c r="E4338"/>
    </row>
    <row r="4339" spans="1:5" x14ac:dyDescent="0.25">
      <c r="A4339"/>
      <c r="B4339"/>
      <c r="D4339"/>
      <c r="E4339"/>
    </row>
    <row r="4340" spans="1:5" x14ac:dyDescent="0.25">
      <c r="A4340"/>
      <c r="B4340"/>
      <c r="D4340"/>
      <c r="E4340"/>
    </row>
    <row r="4341" spans="1:5" x14ac:dyDescent="0.25">
      <c r="A4341"/>
      <c r="B4341"/>
      <c r="D4341"/>
      <c r="E4341"/>
    </row>
    <row r="4342" spans="1:5" x14ac:dyDescent="0.25">
      <c r="A4342"/>
      <c r="B4342"/>
      <c r="D4342"/>
      <c r="E4342"/>
    </row>
    <row r="4343" spans="1:5" x14ac:dyDescent="0.25">
      <c r="A4343"/>
      <c r="B4343"/>
      <c r="D4343"/>
      <c r="E4343"/>
    </row>
    <row r="4344" spans="1:5" x14ac:dyDescent="0.25">
      <c r="A4344"/>
      <c r="B4344"/>
      <c r="D4344"/>
      <c r="E4344"/>
    </row>
    <row r="4345" spans="1:5" x14ac:dyDescent="0.25">
      <c r="A4345"/>
      <c r="B4345"/>
      <c r="D4345"/>
      <c r="E4345"/>
    </row>
    <row r="4346" spans="1:5" x14ac:dyDescent="0.25">
      <c r="A4346"/>
      <c r="B4346"/>
      <c r="D4346"/>
      <c r="E4346"/>
    </row>
    <row r="4347" spans="1:5" x14ac:dyDescent="0.25">
      <c r="A4347"/>
      <c r="B4347"/>
      <c r="D4347"/>
      <c r="E4347"/>
    </row>
    <row r="4348" spans="1:5" x14ac:dyDescent="0.25">
      <c r="A4348"/>
      <c r="B4348"/>
      <c r="D4348"/>
      <c r="E4348"/>
    </row>
    <row r="4349" spans="1:5" x14ac:dyDescent="0.25">
      <c r="A4349"/>
      <c r="B4349"/>
      <c r="D4349"/>
      <c r="E4349"/>
    </row>
    <row r="4350" spans="1:5" x14ac:dyDescent="0.25">
      <c r="A4350"/>
      <c r="B4350"/>
      <c r="D4350"/>
      <c r="E4350"/>
    </row>
    <row r="4351" spans="1:5" x14ac:dyDescent="0.25">
      <c r="A4351"/>
      <c r="B4351"/>
      <c r="D4351"/>
      <c r="E4351"/>
    </row>
    <row r="4352" spans="1:5" x14ac:dyDescent="0.25">
      <c r="A4352"/>
      <c r="B4352"/>
      <c r="D4352"/>
      <c r="E4352"/>
    </row>
    <row r="4353" spans="1:5" x14ac:dyDescent="0.25">
      <c r="A4353"/>
      <c r="B4353"/>
      <c r="D4353"/>
      <c r="E4353"/>
    </row>
    <row r="4354" spans="1:5" x14ac:dyDescent="0.25">
      <c r="A4354"/>
      <c r="B4354"/>
      <c r="D4354"/>
      <c r="E4354"/>
    </row>
    <row r="4355" spans="1:5" x14ac:dyDescent="0.25">
      <c r="A4355"/>
      <c r="B4355"/>
      <c r="D4355"/>
      <c r="E4355"/>
    </row>
    <row r="4356" spans="1:5" x14ac:dyDescent="0.25">
      <c r="A4356"/>
      <c r="B4356"/>
      <c r="D4356"/>
      <c r="E4356"/>
    </row>
    <row r="4357" spans="1:5" x14ac:dyDescent="0.25">
      <c r="A4357"/>
      <c r="B4357"/>
      <c r="D4357"/>
      <c r="E4357"/>
    </row>
    <row r="4358" spans="1:5" x14ac:dyDescent="0.25">
      <c r="A4358"/>
      <c r="B4358"/>
      <c r="D4358"/>
      <c r="E4358"/>
    </row>
    <row r="4359" spans="1:5" x14ac:dyDescent="0.25">
      <c r="A4359"/>
      <c r="B4359"/>
      <c r="D4359"/>
      <c r="E4359"/>
    </row>
    <row r="4360" spans="1:5" x14ac:dyDescent="0.25">
      <c r="A4360"/>
      <c r="B4360"/>
      <c r="D4360"/>
      <c r="E4360"/>
    </row>
    <row r="4361" spans="1:5" x14ac:dyDescent="0.25">
      <c r="A4361"/>
      <c r="B4361"/>
      <c r="D4361"/>
      <c r="E4361"/>
    </row>
    <row r="4362" spans="1:5" x14ac:dyDescent="0.25">
      <c r="A4362"/>
      <c r="B4362"/>
      <c r="D4362"/>
      <c r="E4362"/>
    </row>
    <row r="4363" spans="1:5" x14ac:dyDescent="0.25">
      <c r="A4363"/>
      <c r="B4363"/>
      <c r="D4363"/>
      <c r="E4363"/>
    </row>
    <row r="4364" spans="1:5" x14ac:dyDescent="0.25">
      <c r="A4364"/>
      <c r="B4364"/>
      <c r="D4364"/>
      <c r="E4364"/>
    </row>
    <row r="4365" spans="1:5" x14ac:dyDescent="0.25">
      <c r="A4365"/>
      <c r="B4365"/>
      <c r="D4365"/>
      <c r="E4365"/>
    </row>
    <row r="4366" spans="1:5" x14ac:dyDescent="0.25">
      <c r="A4366"/>
      <c r="B4366"/>
      <c r="D4366"/>
      <c r="E4366"/>
    </row>
    <row r="4367" spans="1:5" x14ac:dyDescent="0.25">
      <c r="A4367"/>
      <c r="B4367"/>
      <c r="D4367"/>
      <c r="E4367"/>
    </row>
    <row r="4368" spans="1:5" x14ac:dyDescent="0.25">
      <c r="A4368"/>
      <c r="B4368"/>
      <c r="D4368"/>
      <c r="E4368"/>
    </row>
    <row r="4369" spans="1:5" x14ac:dyDescent="0.25">
      <c r="A4369"/>
      <c r="B4369"/>
      <c r="D4369"/>
      <c r="E4369"/>
    </row>
    <row r="4370" spans="1:5" x14ac:dyDescent="0.25">
      <c r="A4370"/>
      <c r="B4370"/>
      <c r="D4370"/>
      <c r="E4370"/>
    </row>
    <row r="4371" spans="1:5" x14ac:dyDescent="0.25">
      <c r="A4371"/>
      <c r="B4371"/>
      <c r="D4371"/>
      <c r="E4371"/>
    </row>
    <row r="4372" spans="1:5" x14ac:dyDescent="0.25">
      <c r="A4372"/>
      <c r="B4372"/>
      <c r="D4372"/>
      <c r="E4372"/>
    </row>
    <row r="4373" spans="1:5" x14ac:dyDescent="0.25">
      <c r="A4373"/>
      <c r="B4373"/>
      <c r="D4373"/>
      <c r="E4373"/>
    </row>
    <row r="4374" spans="1:5" x14ac:dyDescent="0.25">
      <c r="A4374"/>
      <c r="B4374"/>
      <c r="D4374"/>
      <c r="E4374"/>
    </row>
    <row r="4375" spans="1:5" x14ac:dyDescent="0.25">
      <c r="A4375"/>
      <c r="B4375"/>
      <c r="D4375"/>
      <c r="E4375"/>
    </row>
    <row r="4376" spans="1:5" x14ac:dyDescent="0.25">
      <c r="A4376"/>
      <c r="B4376"/>
      <c r="D4376"/>
      <c r="E4376"/>
    </row>
    <row r="4377" spans="1:5" x14ac:dyDescent="0.25">
      <c r="A4377"/>
      <c r="B4377"/>
      <c r="D4377"/>
      <c r="E4377"/>
    </row>
    <row r="4378" spans="1:5" x14ac:dyDescent="0.25">
      <c r="A4378"/>
      <c r="B4378"/>
      <c r="D4378"/>
      <c r="E4378"/>
    </row>
    <row r="4379" spans="1:5" x14ac:dyDescent="0.25">
      <c r="A4379"/>
      <c r="B4379"/>
      <c r="D4379"/>
      <c r="E4379"/>
    </row>
    <row r="4380" spans="1:5" x14ac:dyDescent="0.25">
      <c r="A4380"/>
      <c r="B4380"/>
      <c r="D4380"/>
      <c r="E4380"/>
    </row>
    <row r="4381" spans="1:5" x14ac:dyDescent="0.25">
      <c r="A4381"/>
      <c r="B4381"/>
      <c r="D4381"/>
      <c r="E4381"/>
    </row>
    <row r="4382" spans="1:5" x14ac:dyDescent="0.25">
      <c r="A4382"/>
      <c r="B4382"/>
      <c r="D4382"/>
      <c r="E4382"/>
    </row>
    <row r="4383" spans="1:5" x14ac:dyDescent="0.25">
      <c r="A4383"/>
      <c r="B4383"/>
      <c r="D4383"/>
      <c r="E4383"/>
    </row>
    <row r="4384" spans="1:5" x14ac:dyDescent="0.25">
      <c r="A4384"/>
      <c r="B4384"/>
      <c r="D4384"/>
      <c r="E4384"/>
    </row>
    <row r="4385" spans="1:5" x14ac:dyDescent="0.25">
      <c r="A4385"/>
      <c r="B4385"/>
      <c r="D4385"/>
      <c r="E4385"/>
    </row>
    <row r="4386" spans="1:5" x14ac:dyDescent="0.25">
      <c r="A4386"/>
      <c r="B4386"/>
      <c r="D4386"/>
      <c r="E4386"/>
    </row>
    <row r="4387" spans="1:5" x14ac:dyDescent="0.25">
      <c r="A4387"/>
      <c r="B4387"/>
      <c r="D4387"/>
      <c r="E4387"/>
    </row>
    <row r="4388" spans="1:5" x14ac:dyDescent="0.25">
      <c r="A4388"/>
      <c r="B4388"/>
      <c r="D4388"/>
      <c r="E4388"/>
    </row>
    <row r="4389" spans="1:5" x14ac:dyDescent="0.25">
      <c r="A4389"/>
      <c r="B4389"/>
      <c r="D4389"/>
      <c r="E4389"/>
    </row>
    <row r="4390" spans="1:5" x14ac:dyDescent="0.25">
      <c r="A4390"/>
      <c r="B4390"/>
      <c r="D4390"/>
      <c r="E4390"/>
    </row>
    <row r="4391" spans="1:5" x14ac:dyDescent="0.25">
      <c r="A4391"/>
      <c r="B4391"/>
      <c r="D4391"/>
      <c r="E4391"/>
    </row>
    <row r="4392" spans="1:5" x14ac:dyDescent="0.25">
      <c r="A4392"/>
      <c r="B4392"/>
      <c r="D4392"/>
      <c r="E4392"/>
    </row>
    <row r="4393" spans="1:5" x14ac:dyDescent="0.25">
      <c r="A4393"/>
      <c r="B4393"/>
      <c r="D4393"/>
      <c r="E4393"/>
    </row>
    <row r="4394" spans="1:5" x14ac:dyDescent="0.25">
      <c r="A4394"/>
      <c r="B4394"/>
      <c r="D4394"/>
      <c r="E4394"/>
    </row>
    <row r="4395" spans="1:5" x14ac:dyDescent="0.25">
      <c r="A4395"/>
      <c r="B4395"/>
      <c r="D4395"/>
      <c r="E4395"/>
    </row>
    <row r="4396" spans="1:5" x14ac:dyDescent="0.25">
      <c r="A4396"/>
      <c r="B4396"/>
      <c r="D4396"/>
      <c r="E4396"/>
    </row>
    <row r="4397" spans="1:5" x14ac:dyDescent="0.25">
      <c r="A4397"/>
      <c r="B4397"/>
      <c r="D4397"/>
      <c r="E4397"/>
    </row>
    <row r="4398" spans="1:5" x14ac:dyDescent="0.25">
      <c r="A4398"/>
      <c r="B4398"/>
      <c r="D4398"/>
      <c r="E4398"/>
    </row>
    <row r="4399" spans="1:5" x14ac:dyDescent="0.25">
      <c r="A4399"/>
      <c r="B4399"/>
      <c r="D4399"/>
      <c r="E4399"/>
    </row>
    <row r="4400" spans="1:5" x14ac:dyDescent="0.25">
      <c r="A4400"/>
      <c r="B4400"/>
      <c r="D4400"/>
      <c r="E4400"/>
    </row>
    <row r="4401" spans="1:5" x14ac:dyDescent="0.25">
      <c r="A4401"/>
      <c r="B4401"/>
      <c r="D4401"/>
      <c r="E4401"/>
    </row>
    <row r="4402" spans="1:5" x14ac:dyDescent="0.25">
      <c r="A4402"/>
      <c r="B4402"/>
      <c r="D4402"/>
      <c r="E4402"/>
    </row>
    <row r="4403" spans="1:5" x14ac:dyDescent="0.25">
      <c r="A4403"/>
      <c r="B4403"/>
      <c r="D4403"/>
      <c r="E4403"/>
    </row>
    <row r="4404" spans="1:5" x14ac:dyDescent="0.25">
      <c r="A4404"/>
      <c r="B4404"/>
      <c r="D4404"/>
      <c r="E4404"/>
    </row>
    <row r="4405" spans="1:5" x14ac:dyDescent="0.25">
      <c r="A4405"/>
      <c r="B4405"/>
      <c r="D4405"/>
      <c r="E4405"/>
    </row>
    <row r="4406" spans="1:5" x14ac:dyDescent="0.25">
      <c r="A4406"/>
      <c r="B4406"/>
      <c r="D4406"/>
      <c r="E4406"/>
    </row>
    <row r="4407" spans="1:5" x14ac:dyDescent="0.25">
      <c r="A4407"/>
      <c r="B4407"/>
      <c r="D4407"/>
      <c r="E4407"/>
    </row>
    <row r="4408" spans="1:5" x14ac:dyDescent="0.25">
      <c r="A4408"/>
      <c r="B4408"/>
      <c r="D4408"/>
      <c r="E4408"/>
    </row>
    <row r="4409" spans="1:5" x14ac:dyDescent="0.25">
      <c r="A4409"/>
      <c r="B4409"/>
      <c r="D4409"/>
      <c r="E4409"/>
    </row>
    <row r="4410" spans="1:5" x14ac:dyDescent="0.25">
      <c r="A4410"/>
      <c r="B4410"/>
      <c r="D4410"/>
      <c r="E4410"/>
    </row>
    <row r="4411" spans="1:5" x14ac:dyDescent="0.25">
      <c r="A4411"/>
      <c r="B4411"/>
      <c r="D4411"/>
      <c r="E4411"/>
    </row>
    <row r="4412" spans="1:5" x14ac:dyDescent="0.25">
      <c r="A4412"/>
      <c r="B4412"/>
      <c r="D4412"/>
      <c r="E4412"/>
    </row>
    <row r="4413" spans="1:5" x14ac:dyDescent="0.25">
      <c r="A4413"/>
      <c r="B4413"/>
      <c r="D4413"/>
      <c r="E4413"/>
    </row>
    <row r="4414" spans="1:5" x14ac:dyDescent="0.25">
      <c r="A4414"/>
      <c r="B4414"/>
      <c r="D4414"/>
      <c r="E4414"/>
    </row>
    <row r="4415" spans="1:5" x14ac:dyDescent="0.25">
      <c r="A4415"/>
      <c r="B4415"/>
      <c r="D4415"/>
      <c r="E4415"/>
    </row>
    <row r="4416" spans="1:5" x14ac:dyDescent="0.25">
      <c r="A4416"/>
      <c r="B4416"/>
      <c r="D4416"/>
      <c r="E4416"/>
    </row>
    <row r="4417" spans="1:5" x14ac:dyDescent="0.25">
      <c r="A4417"/>
      <c r="B4417"/>
      <c r="D4417"/>
      <c r="E4417"/>
    </row>
    <row r="4418" spans="1:5" x14ac:dyDescent="0.25">
      <c r="A4418"/>
      <c r="B4418"/>
      <c r="D4418"/>
      <c r="E4418"/>
    </row>
    <row r="4419" spans="1:5" x14ac:dyDescent="0.25">
      <c r="A4419"/>
      <c r="B4419"/>
      <c r="D4419"/>
      <c r="E4419"/>
    </row>
    <row r="4420" spans="1:5" x14ac:dyDescent="0.25">
      <c r="A4420"/>
      <c r="B4420"/>
      <c r="D4420"/>
      <c r="E4420"/>
    </row>
    <row r="4421" spans="1:5" x14ac:dyDescent="0.25">
      <c r="A4421"/>
      <c r="B4421"/>
      <c r="D4421"/>
      <c r="E4421"/>
    </row>
    <row r="4422" spans="1:5" x14ac:dyDescent="0.25">
      <c r="A4422"/>
      <c r="B4422"/>
      <c r="D4422"/>
      <c r="E4422"/>
    </row>
    <row r="4423" spans="1:5" x14ac:dyDescent="0.25">
      <c r="A4423"/>
      <c r="B4423"/>
      <c r="D4423"/>
      <c r="E4423"/>
    </row>
    <row r="4424" spans="1:5" x14ac:dyDescent="0.25">
      <c r="A4424"/>
      <c r="B4424"/>
      <c r="D4424"/>
      <c r="E4424"/>
    </row>
    <row r="4425" spans="1:5" x14ac:dyDescent="0.25">
      <c r="A4425"/>
      <c r="B4425"/>
      <c r="D4425"/>
      <c r="E4425"/>
    </row>
    <row r="4426" spans="1:5" x14ac:dyDescent="0.25">
      <c r="A4426"/>
      <c r="B4426"/>
      <c r="D4426"/>
      <c r="E4426"/>
    </row>
    <row r="4427" spans="1:5" x14ac:dyDescent="0.25">
      <c r="A4427"/>
      <c r="B4427"/>
      <c r="D4427"/>
      <c r="E4427"/>
    </row>
    <row r="4428" spans="1:5" x14ac:dyDescent="0.25">
      <c r="A4428"/>
      <c r="B4428"/>
      <c r="D4428"/>
      <c r="E4428"/>
    </row>
    <row r="4429" spans="1:5" x14ac:dyDescent="0.25">
      <c r="A4429"/>
      <c r="B4429"/>
      <c r="D4429"/>
      <c r="E4429"/>
    </row>
    <row r="4430" spans="1:5" x14ac:dyDescent="0.25">
      <c r="A4430"/>
      <c r="B4430"/>
      <c r="D4430"/>
      <c r="E4430"/>
    </row>
    <row r="4431" spans="1:5" x14ac:dyDescent="0.25">
      <c r="A4431"/>
      <c r="B4431"/>
      <c r="D4431"/>
      <c r="E4431"/>
    </row>
    <row r="4432" spans="1:5" x14ac:dyDescent="0.25">
      <c r="A4432"/>
      <c r="B4432"/>
      <c r="D4432"/>
      <c r="E4432"/>
    </row>
    <row r="4433" spans="1:5" x14ac:dyDescent="0.25">
      <c r="A4433"/>
      <c r="B4433"/>
      <c r="D4433"/>
      <c r="E4433"/>
    </row>
    <row r="4434" spans="1:5" x14ac:dyDescent="0.25">
      <c r="A4434"/>
      <c r="B4434"/>
      <c r="D4434"/>
      <c r="E4434"/>
    </row>
    <row r="4435" spans="1:5" x14ac:dyDescent="0.25">
      <c r="A4435"/>
      <c r="B4435"/>
      <c r="D4435"/>
      <c r="E4435"/>
    </row>
    <row r="4436" spans="1:5" x14ac:dyDescent="0.25">
      <c r="A4436"/>
      <c r="B4436"/>
      <c r="D4436"/>
      <c r="E4436"/>
    </row>
    <row r="4437" spans="1:5" x14ac:dyDescent="0.25">
      <c r="A4437"/>
      <c r="B4437"/>
      <c r="D4437"/>
      <c r="E4437"/>
    </row>
    <row r="4438" spans="1:5" x14ac:dyDescent="0.25">
      <c r="A4438"/>
      <c r="B4438"/>
      <c r="D4438"/>
      <c r="E4438"/>
    </row>
    <row r="4439" spans="1:5" x14ac:dyDescent="0.25">
      <c r="A4439"/>
      <c r="B4439"/>
      <c r="D4439"/>
      <c r="E4439"/>
    </row>
    <row r="4440" spans="1:5" x14ac:dyDescent="0.25">
      <c r="A4440"/>
      <c r="B4440"/>
      <c r="D4440"/>
      <c r="E4440"/>
    </row>
    <row r="4441" spans="1:5" x14ac:dyDescent="0.25">
      <c r="A4441"/>
      <c r="B4441"/>
      <c r="D4441"/>
      <c r="E4441"/>
    </row>
    <row r="4442" spans="1:5" x14ac:dyDescent="0.25">
      <c r="A4442"/>
      <c r="B4442"/>
      <c r="D4442"/>
      <c r="E4442"/>
    </row>
    <row r="4443" spans="1:5" x14ac:dyDescent="0.25">
      <c r="A4443"/>
      <c r="B4443"/>
      <c r="D4443"/>
      <c r="E4443"/>
    </row>
    <row r="4444" spans="1:5" x14ac:dyDescent="0.25">
      <c r="A4444"/>
      <c r="B4444"/>
      <c r="D4444"/>
      <c r="E4444"/>
    </row>
    <row r="4445" spans="1:5" x14ac:dyDescent="0.25">
      <c r="A4445"/>
      <c r="B4445"/>
      <c r="D4445"/>
      <c r="E4445"/>
    </row>
    <row r="4446" spans="1:5" x14ac:dyDescent="0.25">
      <c r="A4446"/>
      <c r="B4446"/>
      <c r="D4446"/>
      <c r="E4446"/>
    </row>
    <row r="4447" spans="1:5" x14ac:dyDescent="0.25">
      <c r="A4447"/>
      <c r="B4447"/>
      <c r="D4447"/>
      <c r="E4447"/>
    </row>
    <row r="4448" spans="1:5" x14ac:dyDescent="0.25">
      <c r="A4448"/>
      <c r="B4448"/>
      <c r="D4448"/>
      <c r="E4448"/>
    </row>
    <row r="4449" spans="1:5" x14ac:dyDescent="0.25">
      <c r="A4449"/>
      <c r="B4449"/>
      <c r="D4449"/>
      <c r="E4449"/>
    </row>
    <row r="4450" spans="1:5" x14ac:dyDescent="0.25">
      <c r="A4450"/>
      <c r="B4450"/>
      <c r="D4450"/>
      <c r="E4450"/>
    </row>
    <row r="4451" spans="1:5" x14ac:dyDescent="0.25">
      <c r="A4451"/>
      <c r="B4451"/>
      <c r="D4451"/>
      <c r="E4451"/>
    </row>
    <row r="4452" spans="1:5" x14ac:dyDescent="0.25">
      <c r="A4452"/>
      <c r="B4452"/>
      <c r="D4452"/>
      <c r="E4452"/>
    </row>
    <row r="4453" spans="1:5" x14ac:dyDescent="0.25">
      <c r="A4453"/>
      <c r="B4453"/>
      <c r="D4453"/>
      <c r="E4453"/>
    </row>
    <row r="4454" spans="1:5" x14ac:dyDescent="0.25">
      <c r="A4454"/>
      <c r="B4454"/>
      <c r="D4454"/>
      <c r="E4454"/>
    </row>
    <row r="4455" spans="1:5" x14ac:dyDescent="0.25">
      <c r="A4455"/>
      <c r="B4455"/>
      <c r="D4455"/>
      <c r="E4455"/>
    </row>
    <row r="4456" spans="1:5" x14ac:dyDescent="0.25">
      <c r="A4456"/>
      <c r="B4456"/>
      <c r="D4456"/>
      <c r="E4456"/>
    </row>
    <row r="4457" spans="1:5" x14ac:dyDescent="0.25">
      <c r="A4457"/>
      <c r="B4457"/>
      <c r="D4457"/>
      <c r="E4457"/>
    </row>
    <row r="4458" spans="1:5" x14ac:dyDescent="0.25">
      <c r="A4458"/>
      <c r="B4458"/>
      <c r="D4458"/>
      <c r="E4458"/>
    </row>
    <row r="4459" spans="1:5" x14ac:dyDescent="0.25">
      <c r="A4459"/>
      <c r="B4459"/>
      <c r="D4459"/>
      <c r="E4459"/>
    </row>
    <row r="4460" spans="1:5" x14ac:dyDescent="0.25">
      <c r="A4460"/>
      <c r="B4460"/>
      <c r="D4460"/>
      <c r="E4460"/>
    </row>
    <row r="4461" spans="1:5" x14ac:dyDescent="0.25">
      <c r="A4461"/>
      <c r="B4461"/>
      <c r="D4461"/>
      <c r="E4461"/>
    </row>
    <row r="4462" spans="1:5" x14ac:dyDescent="0.25">
      <c r="A4462"/>
      <c r="B4462"/>
      <c r="D4462"/>
      <c r="E4462"/>
    </row>
    <row r="4463" spans="1:5" x14ac:dyDescent="0.25">
      <c r="A4463"/>
      <c r="B4463"/>
      <c r="D4463"/>
      <c r="E4463"/>
    </row>
    <row r="4464" spans="1:5" x14ac:dyDescent="0.25">
      <c r="A4464"/>
      <c r="B4464"/>
      <c r="D4464"/>
      <c r="E4464"/>
    </row>
    <row r="4465" spans="1:5" x14ac:dyDescent="0.25">
      <c r="A4465"/>
      <c r="B4465"/>
      <c r="D4465"/>
      <c r="E4465"/>
    </row>
    <row r="4466" spans="1:5" x14ac:dyDescent="0.25">
      <c r="A4466"/>
      <c r="B4466"/>
      <c r="D4466"/>
      <c r="E4466"/>
    </row>
    <row r="4467" spans="1:5" x14ac:dyDescent="0.25">
      <c r="A4467"/>
      <c r="B4467"/>
      <c r="D4467"/>
      <c r="E4467"/>
    </row>
    <row r="4468" spans="1:5" x14ac:dyDescent="0.25">
      <c r="A4468"/>
      <c r="B4468"/>
      <c r="D4468"/>
      <c r="E4468"/>
    </row>
    <row r="4469" spans="1:5" x14ac:dyDescent="0.25">
      <c r="A4469"/>
      <c r="B4469"/>
      <c r="D4469"/>
      <c r="E4469"/>
    </row>
    <row r="4470" spans="1:5" x14ac:dyDescent="0.25">
      <c r="A4470"/>
      <c r="B4470"/>
      <c r="D4470"/>
      <c r="E4470"/>
    </row>
    <row r="4471" spans="1:5" x14ac:dyDescent="0.25">
      <c r="A4471"/>
      <c r="B4471"/>
      <c r="D4471"/>
      <c r="E4471"/>
    </row>
    <row r="4472" spans="1:5" x14ac:dyDescent="0.25">
      <c r="A4472"/>
      <c r="B4472"/>
      <c r="D4472"/>
      <c r="E4472"/>
    </row>
    <row r="4473" spans="1:5" x14ac:dyDescent="0.25">
      <c r="A4473"/>
      <c r="B4473"/>
      <c r="D4473"/>
      <c r="E4473"/>
    </row>
    <row r="4474" spans="1:5" x14ac:dyDescent="0.25">
      <c r="A4474"/>
      <c r="B4474"/>
      <c r="D4474"/>
      <c r="E4474"/>
    </row>
    <row r="4475" spans="1:5" x14ac:dyDescent="0.25">
      <c r="A4475"/>
      <c r="B4475"/>
      <c r="D4475"/>
      <c r="E4475"/>
    </row>
    <row r="4476" spans="1:5" x14ac:dyDescent="0.25">
      <c r="A4476"/>
      <c r="B4476"/>
      <c r="D4476"/>
      <c r="E4476"/>
    </row>
    <row r="4477" spans="1:5" x14ac:dyDescent="0.25">
      <c r="A4477"/>
      <c r="B4477"/>
      <c r="D4477"/>
      <c r="E4477"/>
    </row>
    <row r="4478" spans="1:5" x14ac:dyDescent="0.25">
      <c r="A4478"/>
      <c r="B4478"/>
      <c r="D4478"/>
      <c r="E4478"/>
    </row>
    <row r="4479" spans="1:5" x14ac:dyDescent="0.25">
      <c r="A4479"/>
      <c r="B4479"/>
      <c r="D4479"/>
      <c r="E4479"/>
    </row>
    <row r="4480" spans="1:5" x14ac:dyDescent="0.25">
      <c r="A4480"/>
      <c r="B4480"/>
      <c r="D4480"/>
      <c r="E4480"/>
    </row>
    <row r="4481" spans="1:5" x14ac:dyDescent="0.25">
      <c r="A4481"/>
      <c r="B4481"/>
      <c r="D4481"/>
      <c r="E4481"/>
    </row>
    <row r="4482" spans="1:5" x14ac:dyDescent="0.25">
      <c r="A4482"/>
      <c r="B4482"/>
      <c r="D4482"/>
      <c r="E4482"/>
    </row>
    <row r="4483" spans="1:5" x14ac:dyDescent="0.25">
      <c r="A4483"/>
      <c r="B4483"/>
      <c r="D4483"/>
      <c r="E4483"/>
    </row>
    <row r="4484" spans="1:5" x14ac:dyDescent="0.25">
      <c r="A4484"/>
      <c r="B4484"/>
      <c r="D4484"/>
      <c r="E4484"/>
    </row>
    <row r="4485" spans="1:5" x14ac:dyDescent="0.25">
      <c r="A4485"/>
      <c r="B4485"/>
      <c r="D4485"/>
      <c r="E4485"/>
    </row>
    <row r="4486" spans="1:5" x14ac:dyDescent="0.25">
      <c r="A4486"/>
      <c r="B4486"/>
      <c r="D4486"/>
      <c r="E4486"/>
    </row>
    <row r="4487" spans="1:5" x14ac:dyDescent="0.25">
      <c r="A4487"/>
      <c r="B4487"/>
      <c r="D4487"/>
      <c r="E4487"/>
    </row>
    <row r="4488" spans="1:5" x14ac:dyDescent="0.25">
      <c r="A4488"/>
      <c r="B4488"/>
      <c r="D4488"/>
      <c r="E4488"/>
    </row>
    <row r="4489" spans="1:5" x14ac:dyDescent="0.25">
      <c r="A4489"/>
      <c r="B4489"/>
      <c r="D4489"/>
      <c r="E4489"/>
    </row>
    <row r="4490" spans="1:5" x14ac:dyDescent="0.25">
      <c r="A4490"/>
      <c r="B4490"/>
      <c r="D4490"/>
      <c r="E4490"/>
    </row>
    <row r="4491" spans="1:5" x14ac:dyDescent="0.25">
      <c r="A4491"/>
      <c r="B4491"/>
      <c r="D4491"/>
      <c r="E4491"/>
    </row>
    <row r="4492" spans="1:5" x14ac:dyDescent="0.25">
      <c r="A4492"/>
      <c r="B4492"/>
      <c r="D4492"/>
      <c r="E4492"/>
    </row>
    <row r="4493" spans="1:5" x14ac:dyDescent="0.25">
      <c r="A4493"/>
      <c r="B4493"/>
      <c r="D4493"/>
      <c r="E4493"/>
    </row>
    <row r="4494" spans="1:5" x14ac:dyDescent="0.25">
      <c r="A4494"/>
      <c r="B4494"/>
      <c r="D4494"/>
      <c r="E4494"/>
    </row>
    <row r="4495" spans="1:5" x14ac:dyDescent="0.25">
      <c r="A4495"/>
      <c r="B4495"/>
      <c r="D4495"/>
      <c r="E4495"/>
    </row>
    <row r="4496" spans="1:5" x14ac:dyDescent="0.25">
      <c r="A4496"/>
      <c r="B4496"/>
      <c r="D4496"/>
      <c r="E4496"/>
    </row>
    <row r="4497" spans="1:5" x14ac:dyDescent="0.25">
      <c r="A4497"/>
      <c r="B4497"/>
      <c r="D4497"/>
      <c r="E4497"/>
    </row>
    <row r="4498" spans="1:5" x14ac:dyDescent="0.25">
      <c r="A4498"/>
      <c r="B4498"/>
      <c r="D4498"/>
      <c r="E4498"/>
    </row>
    <row r="4499" spans="1:5" x14ac:dyDescent="0.25">
      <c r="A4499"/>
      <c r="B4499"/>
      <c r="D4499"/>
      <c r="E4499"/>
    </row>
    <row r="4500" spans="1:5" x14ac:dyDescent="0.25">
      <c r="A4500"/>
      <c r="B4500"/>
      <c r="D4500"/>
      <c r="E4500"/>
    </row>
    <row r="4501" spans="1:5" x14ac:dyDescent="0.25">
      <c r="A4501"/>
      <c r="B4501"/>
      <c r="D4501"/>
      <c r="E4501"/>
    </row>
    <row r="4502" spans="1:5" x14ac:dyDescent="0.25">
      <c r="A4502"/>
      <c r="B4502"/>
      <c r="D4502"/>
      <c r="E4502"/>
    </row>
    <row r="4503" spans="1:5" x14ac:dyDescent="0.25">
      <c r="A4503"/>
      <c r="B4503"/>
      <c r="D4503"/>
      <c r="E4503"/>
    </row>
    <row r="4504" spans="1:5" x14ac:dyDescent="0.25">
      <c r="A4504"/>
      <c r="B4504"/>
      <c r="D4504"/>
      <c r="E4504"/>
    </row>
    <row r="4505" spans="1:5" x14ac:dyDescent="0.25">
      <c r="A4505"/>
      <c r="B4505"/>
      <c r="D4505"/>
      <c r="E4505"/>
    </row>
    <row r="4506" spans="1:5" x14ac:dyDescent="0.25">
      <c r="A4506"/>
      <c r="B4506"/>
      <c r="D4506"/>
      <c r="E4506"/>
    </row>
    <row r="4507" spans="1:5" x14ac:dyDescent="0.25">
      <c r="A4507"/>
      <c r="B4507"/>
      <c r="D4507"/>
      <c r="E4507"/>
    </row>
    <row r="4508" spans="1:5" x14ac:dyDescent="0.25">
      <c r="A4508"/>
      <c r="B4508"/>
      <c r="D4508"/>
      <c r="E4508"/>
    </row>
    <row r="4509" spans="1:5" x14ac:dyDescent="0.25">
      <c r="A4509"/>
      <c r="B4509"/>
      <c r="D4509"/>
      <c r="E4509"/>
    </row>
    <row r="4510" spans="1:5" x14ac:dyDescent="0.25">
      <c r="A4510"/>
      <c r="B4510"/>
      <c r="D4510"/>
      <c r="E4510"/>
    </row>
    <row r="4511" spans="1:5" x14ac:dyDescent="0.25">
      <c r="A4511"/>
      <c r="B4511"/>
      <c r="D4511"/>
      <c r="E4511"/>
    </row>
    <row r="4512" spans="1:5" x14ac:dyDescent="0.25">
      <c r="A4512"/>
      <c r="B4512"/>
      <c r="D4512"/>
      <c r="E4512"/>
    </row>
    <row r="4513" spans="1:5" x14ac:dyDescent="0.25">
      <c r="A4513"/>
      <c r="B4513"/>
      <c r="D4513"/>
      <c r="E4513"/>
    </row>
    <row r="4514" spans="1:5" x14ac:dyDescent="0.25">
      <c r="A4514"/>
      <c r="B4514"/>
      <c r="D4514"/>
      <c r="E4514"/>
    </row>
    <row r="4515" spans="1:5" x14ac:dyDescent="0.25">
      <c r="A4515"/>
      <c r="B4515"/>
      <c r="D4515"/>
      <c r="E4515"/>
    </row>
    <row r="4516" spans="1:5" x14ac:dyDescent="0.25">
      <c r="A4516"/>
      <c r="B4516"/>
      <c r="D4516"/>
      <c r="E4516"/>
    </row>
    <row r="4517" spans="1:5" x14ac:dyDescent="0.25">
      <c r="A4517"/>
      <c r="B4517"/>
      <c r="D4517"/>
      <c r="E4517"/>
    </row>
    <row r="4518" spans="1:5" x14ac:dyDescent="0.25">
      <c r="A4518"/>
      <c r="B4518"/>
      <c r="D4518"/>
      <c r="E4518"/>
    </row>
    <row r="4519" spans="1:5" x14ac:dyDescent="0.25">
      <c r="A4519"/>
      <c r="B4519"/>
      <c r="D4519"/>
      <c r="E4519"/>
    </row>
    <row r="4520" spans="1:5" x14ac:dyDescent="0.25">
      <c r="A4520"/>
      <c r="B4520"/>
      <c r="D4520"/>
      <c r="E4520"/>
    </row>
    <row r="4521" spans="1:5" x14ac:dyDescent="0.25">
      <c r="A4521"/>
      <c r="B4521"/>
      <c r="D4521"/>
      <c r="E4521"/>
    </row>
    <row r="4522" spans="1:5" x14ac:dyDescent="0.25">
      <c r="A4522"/>
      <c r="B4522"/>
      <c r="D4522"/>
      <c r="E4522"/>
    </row>
    <row r="4523" spans="1:5" x14ac:dyDescent="0.25">
      <c r="A4523"/>
      <c r="B4523"/>
      <c r="D4523"/>
      <c r="E4523"/>
    </row>
    <row r="4524" spans="1:5" x14ac:dyDescent="0.25">
      <c r="A4524"/>
      <c r="B4524"/>
      <c r="D4524"/>
      <c r="E4524"/>
    </row>
    <row r="4525" spans="1:5" x14ac:dyDescent="0.25">
      <c r="A4525"/>
      <c r="B4525"/>
      <c r="D4525"/>
      <c r="E4525"/>
    </row>
    <row r="4526" spans="1:5" x14ac:dyDescent="0.25">
      <c r="A4526"/>
      <c r="B4526"/>
      <c r="D4526"/>
      <c r="E4526"/>
    </row>
    <row r="4527" spans="1:5" x14ac:dyDescent="0.25">
      <c r="A4527"/>
      <c r="B4527"/>
      <c r="D4527"/>
      <c r="E4527"/>
    </row>
    <row r="4528" spans="1:5" x14ac:dyDescent="0.25">
      <c r="A4528"/>
      <c r="B4528"/>
      <c r="D4528"/>
      <c r="E4528"/>
    </row>
    <row r="4529" spans="1:5" x14ac:dyDescent="0.25">
      <c r="A4529"/>
      <c r="B4529"/>
      <c r="D4529"/>
      <c r="E4529"/>
    </row>
    <row r="4530" spans="1:5" x14ac:dyDescent="0.25">
      <c r="A4530"/>
      <c r="B4530"/>
      <c r="D4530"/>
      <c r="E4530"/>
    </row>
    <row r="4531" spans="1:5" x14ac:dyDescent="0.25">
      <c r="A4531"/>
      <c r="B4531"/>
      <c r="D4531"/>
      <c r="E4531"/>
    </row>
    <row r="4532" spans="1:5" x14ac:dyDescent="0.25">
      <c r="A4532"/>
      <c r="B4532"/>
      <c r="D4532"/>
      <c r="E4532"/>
    </row>
    <row r="4533" spans="1:5" x14ac:dyDescent="0.25">
      <c r="A4533"/>
      <c r="B4533"/>
      <c r="D4533"/>
      <c r="E4533"/>
    </row>
    <row r="4534" spans="1:5" x14ac:dyDescent="0.25">
      <c r="A4534"/>
      <c r="B4534"/>
      <c r="D4534"/>
      <c r="E4534"/>
    </row>
    <row r="4535" spans="1:5" x14ac:dyDescent="0.25">
      <c r="A4535"/>
      <c r="B4535"/>
      <c r="D4535"/>
      <c r="E4535"/>
    </row>
    <row r="4536" spans="1:5" x14ac:dyDescent="0.25">
      <c r="A4536"/>
      <c r="B4536"/>
      <c r="D4536"/>
      <c r="E4536"/>
    </row>
    <row r="4537" spans="1:5" x14ac:dyDescent="0.25">
      <c r="A4537"/>
      <c r="B4537"/>
      <c r="D4537"/>
      <c r="E4537"/>
    </row>
    <row r="4538" spans="1:5" x14ac:dyDescent="0.25">
      <c r="A4538"/>
      <c r="B4538"/>
      <c r="D4538"/>
      <c r="E4538"/>
    </row>
    <row r="4539" spans="1:5" x14ac:dyDescent="0.25">
      <c r="A4539"/>
      <c r="B4539"/>
      <c r="D4539"/>
      <c r="E4539"/>
    </row>
    <row r="4540" spans="1:5" x14ac:dyDescent="0.25">
      <c r="A4540"/>
      <c r="B4540"/>
      <c r="D4540"/>
      <c r="E4540"/>
    </row>
    <row r="4541" spans="1:5" x14ac:dyDescent="0.25">
      <c r="A4541"/>
      <c r="B4541"/>
      <c r="D4541"/>
      <c r="E4541"/>
    </row>
    <row r="4542" spans="1:5" x14ac:dyDescent="0.25">
      <c r="A4542"/>
      <c r="B4542"/>
      <c r="D4542"/>
      <c r="E4542"/>
    </row>
    <row r="4543" spans="1:5" x14ac:dyDescent="0.25">
      <c r="A4543"/>
      <c r="B4543"/>
      <c r="D4543"/>
      <c r="E4543"/>
    </row>
    <row r="4544" spans="1:5" x14ac:dyDescent="0.25">
      <c r="A4544"/>
      <c r="B4544"/>
      <c r="D4544"/>
      <c r="E4544"/>
    </row>
    <row r="4545" spans="1:5" x14ac:dyDescent="0.25">
      <c r="A4545"/>
      <c r="B4545"/>
      <c r="D4545"/>
      <c r="E4545"/>
    </row>
    <row r="4546" spans="1:5" x14ac:dyDescent="0.25">
      <c r="A4546"/>
      <c r="B4546"/>
      <c r="D4546"/>
      <c r="E4546"/>
    </row>
    <row r="4547" spans="1:5" x14ac:dyDescent="0.25">
      <c r="A4547"/>
      <c r="B4547"/>
      <c r="D4547"/>
      <c r="E4547"/>
    </row>
    <row r="4548" spans="1:5" x14ac:dyDescent="0.25">
      <c r="A4548"/>
      <c r="B4548"/>
      <c r="D4548"/>
      <c r="E4548"/>
    </row>
    <row r="4549" spans="1:5" x14ac:dyDescent="0.25">
      <c r="A4549"/>
      <c r="B4549"/>
      <c r="D4549"/>
      <c r="E4549"/>
    </row>
    <row r="4550" spans="1:5" x14ac:dyDescent="0.25">
      <c r="A4550"/>
      <c r="B4550"/>
      <c r="D4550"/>
      <c r="E4550"/>
    </row>
    <row r="4551" spans="1:5" x14ac:dyDescent="0.25">
      <c r="A4551"/>
      <c r="B4551"/>
      <c r="D4551"/>
      <c r="E4551"/>
    </row>
    <row r="4552" spans="1:5" x14ac:dyDescent="0.25">
      <c r="A4552"/>
      <c r="B4552"/>
      <c r="D4552"/>
      <c r="E4552"/>
    </row>
    <row r="4553" spans="1:5" x14ac:dyDescent="0.25">
      <c r="A4553"/>
      <c r="B4553"/>
      <c r="D4553"/>
      <c r="E4553"/>
    </row>
    <row r="4554" spans="1:5" x14ac:dyDescent="0.25">
      <c r="A4554"/>
      <c r="B4554"/>
      <c r="D4554"/>
      <c r="E4554"/>
    </row>
    <row r="4555" spans="1:5" x14ac:dyDescent="0.25">
      <c r="A4555"/>
      <c r="B4555"/>
      <c r="D4555"/>
      <c r="E4555"/>
    </row>
    <row r="4556" spans="1:5" x14ac:dyDescent="0.25">
      <c r="A4556"/>
      <c r="B4556"/>
      <c r="D4556"/>
      <c r="E4556"/>
    </row>
    <row r="4557" spans="1:5" x14ac:dyDescent="0.25">
      <c r="A4557"/>
      <c r="B4557"/>
      <c r="D4557"/>
      <c r="E4557"/>
    </row>
    <row r="4558" spans="1:5" x14ac:dyDescent="0.25">
      <c r="A4558"/>
      <c r="B4558"/>
      <c r="D4558"/>
      <c r="E4558"/>
    </row>
    <row r="4559" spans="1:5" x14ac:dyDescent="0.25">
      <c r="A4559"/>
      <c r="B4559"/>
      <c r="D4559"/>
      <c r="E4559"/>
    </row>
    <row r="4560" spans="1:5" x14ac:dyDescent="0.25">
      <c r="A4560"/>
      <c r="B4560"/>
      <c r="D4560"/>
      <c r="E4560"/>
    </row>
    <row r="4561" spans="1:5" x14ac:dyDescent="0.25">
      <c r="A4561"/>
      <c r="B4561"/>
      <c r="D4561"/>
      <c r="E4561"/>
    </row>
    <row r="4562" spans="1:5" x14ac:dyDescent="0.25">
      <c r="A4562"/>
      <c r="B4562"/>
      <c r="D4562"/>
      <c r="E4562"/>
    </row>
    <row r="4563" spans="1:5" x14ac:dyDescent="0.25">
      <c r="A4563"/>
      <c r="B4563"/>
      <c r="D4563"/>
      <c r="E4563"/>
    </row>
    <row r="4564" spans="1:5" x14ac:dyDescent="0.25">
      <c r="A4564"/>
      <c r="B4564"/>
      <c r="D4564"/>
      <c r="E4564"/>
    </row>
    <row r="4565" spans="1:5" x14ac:dyDescent="0.25">
      <c r="A4565"/>
      <c r="B4565"/>
      <c r="D4565"/>
      <c r="E4565"/>
    </row>
    <row r="4566" spans="1:5" x14ac:dyDescent="0.25">
      <c r="A4566"/>
      <c r="B4566"/>
      <c r="D4566"/>
      <c r="E4566"/>
    </row>
    <row r="4567" spans="1:5" x14ac:dyDescent="0.25">
      <c r="A4567"/>
      <c r="B4567"/>
      <c r="D4567"/>
      <c r="E4567"/>
    </row>
    <row r="4568" spans="1:5" x14ac:dyDescent="0.25">
      <c r="A4568"/>
      <c r="B4568"/>
      <c r="D4568"/>
      <c r="E4568"/>
    </row>
    <row r="4569" spans="1:5" x14ac:dyDescent="0.25">
      <c r="A4569"/>
      <c r="B4569"/>
      <c r="D4569"/>
      <c r="E4569"/>
    </row>
    <row r="4570" spans="1:5" x14ac:dyDescent="0.25">
      <c r="A4570"/>
      <c r="B4570"/>
      <c r="D4570"/>
      <c r="E4570"/>
    </row>
    <row r="4571" spans="1:5" x14ac:dyDescent="0.25">
      <c r="A4571"/>
      <c r="B4571"/>
      <c r="D4571"/>
      <c r="E4571"/>
    </row>
    <row r="4572" spans="1:5" x14ac:dyDescent="0.25">
      <c r="A4572"/>
      <c r="B4572"/>
      <c r="D4572"/>
      <c r="E4572"/>
    </row>
    <row r="4573" spans="1:5" x14ac:dyDescent="0.25">
      <c r="A4573"/>
      <c r="B4573"/>
      <c r="D4573"/>
      <c r="E4573"/>
    </row>
    <row r="4574" spans="1:5" x14ac:dyDescent="0.25">
      <c r="A4574"/>
      <c r="B4574"/>
      <c r="D4574"/>
      <c r="E4574"/>
    </row>
    <row r="4575" spans="1:5" x14ac:dyDescent="0.25">
      <c r="A4575"/>
      <c r="B4575"/>
      <c r="D4575"/>
      <c r="E4575"/>
    </row>
    <row r="4576" spans="1:5" x14ac:dyDescent="0.25">
      <c r="A4576"/>
      <c r="B4576"/>
      <c r="D4576"/>
      <c r="E4576"/>
    </row>
    <row r="4577" spans="1:5" x14ac:dyDescent="0.25">
      <c r="A4577"/>
      <c r="B4577"/>
      <c r="D4577"/>
      <c r="E4577"/>
    </row>
    <row r="4578" spans="1:5" x14ac:dyDescent="0.25">
      <c r="A4578"/>
      <c r="B4578"/>
      <c r="D4578"/>
      <c r="E4578"/>
    </row>
    <row r="4579" spans="1:5" x14ac:dyDescent="0.25">
      <c r="A4579"/>
      <c r="B4579"/>
      <c r="D4579"/>
      <c r="E4579"/>
    </row>
    <row r="4580" spans="1:5" x14ac:dyDescent="0.25">
      <c r="A4580"/>
      <c r="B4580"/>
      <c r="D4580"/>
      <c r="E4580"/>
    </row>
    <row r="4581" spans="1:5" x14ac:dyDescent="0.25">
      <c r="A4581"/>
      <c r="B4581"/>
      <c r="D4581"/>
      <c r="E4581"/>
    </row>
    <row r="4582" spans="1:5" x14ac:dyDescent="0.25">
      <c r="A4582"/>
      <c r="B4582"/>
      <c r="D4582"/>
      <c r="E4582"/>
    </row>
    <row r="4583" spans="1:5" x14ac:dyDescent="0.25">
      <c r="A4583"/>
      <c r="B4583"/>
      <c r="D4583"/>
      <c r="E4583"/>
    </row>
    <row r="4584" spans="1:5" x14ac:dyDescent="0.25">
      <c r="A4584"/>
      <c r="B4584"/>
      <c r="D4584"/>
      <c r="E4584"/>
    </row>
    <row r="4585" spans="1:5" x14ac:dyDescent="0.25">
      <c r="A4585"/>
      <c r="B4585"/>
      <c r="D4585"/>
      <c r="E4585"/>
    </row>
    <row r="4586" spans="1:5" x14ac:dyDescent="0.25">
      <c r="A4586"/>
      <c r="B4586"/>
      <c r="D4586"/>
      <c r="E4586"/>
    </row>
    <row r="4587" spans="1:5" x14ac:dyDescent="0.25">
      <c r="A4587"/>
      <c r="B4587"/>
      <c r="D4587"/>
      <c r="E4587"/>
    </row>
    <row r="4588" spans="1:5" x14ac:dyDescent="0.25">
      <c r="A4588"/>
      <c r="B4588"/>
      <c r="D4588"/>
      <c r="E4588"/>
    </row>
    <row r="4589" spans="1:5" x14ac:dyDescent="0.25">
      <c r="A4589"/>
      <c r="B4589"/>
      <c r="D4589"/>
      <c r="E4589"/>
    </row>
    <row r="4590" spans="1:5" x14ac:dyDescent="0.25">
      <c r="A4590"/>
      <c r="B4590"/>
      <c r="D4590"/>
      <c r="E4590"/>
    </row>
    <row r="4591" spans="1:5" x14ac:dyDescent="0.25">
      <c r="A4591"/>
      <c r="B4591"/>
      <c r="D4591"/>
      <c r="E4591"/>
    </row>
    <row r="4592" spans="1:5" x14ac:dyDescent="0.25">
      <c r="A4592"/>
      <c r="B4592"/>
      <c r="D4592"/>
      <c r="E4592"/>
    </row>
    <row r="4593" spans="1:5" x14ac:dyDescent="0.25">
      <c r="A4593"/>
      <c r="B4593"/>
      <c r="D4593"/>
      <c r="E4593"/>
    </row>
    <row r="4594" spans="1:5" x14ac:dyDescent="0.25">
      <c r="A4594"/>
      <c r="B4594"/>
      <c r="D4594"/>
      <c r="E4594"/>
    </row>
    <row r="4595" spans="1:5" x14ac:dyDescent="0.25">
      <c r="A4595"/>
      <c r="B4595"/>
      <c r="D4595"/>
      <c r="E4595"/>
    </row>
    <row r="4596" spans="1:5" x14ac:dyDescent="0.25">
      <c r="A4596"/>
      <c r="B4596"/>
      <c r="D4596"/>
      <c r="E4596"/>
    </row>
    <row r="4597" spans="1:5" x14ac:dyDescent="0.25">
      <c r="A4597"/>
      <c r="B4597"/>
      <c r="D4597"/>
      <c r="E4597"/>
    </row>
    <row r="4598" spans="1:5" x14ac:dyDescent="0.25">
      <c r="A4598"/>
      <c r="B4598"/>
      <c r="D4598"/>
      <c r="E4598"/>
    </row>
    <row r="4599" spans="1:5" x14ac:dyDescent="0.25">
      <c r="A4599"/>
      <c r="B4599"/>
      <c r="D4599"/>
      <c r="E4599"/>
    </row>
    <row r="4600" spans="1:5" x14ac:dyDescent="0.25">
      <c r="A4600"/>
      <c r="B4600"/>
      <c r="D4600"/>
      <c r="E4600"/>
    </row>
    <row r="4601" spans="1:5" x14ac:dyDescent="0.25">
      <c r="A4601"/>
      <c r="B4601"/>
      <c r="D4601"/>
      <c r="E4601"/>
    </row>
    <row r="4602" spans="1:5" x14ac:dyDescent="0.25">
      <c r="A4602"/>
      <c r="B4602"/>
      <c r="D4602"/>
      <c r="E4602"/>
    </row>
    <row r="4603" spans="1:5" x14ac:dyDescent="0.25">
      <c r="A4603"/>
      <c r="B4603"/>
      <c r="D4603"/>
      <c r="E4603"/>
    </row>
    <row r="4604" spans="1:5" x14ac:dyDescent="0.25">
      <c r="A4604"/>
      <c r="B4604"/>
      <c r="D4604"/>
      <c r="E4604"/>
    </row>
    <row r="4605" spans="1:5" x14ac:dyDescent="0.25">
      <c r="A4605"/>
      <c r="B4605"/>
      <c r="D4605"/>
      <c r="E4605"/>
    </row>
    <row r="4606" spans="1:5" x14ac:dyDescent="0.25">
      <c r="A4606"/>
      <c r="B4606"/>
      <c r="D4606"/>
      <c r="E4606"/>
    </row>
    <row r="4607" spans="1:5" x14ac:dyDescent="0.25">
      <c r="A4607"/>
      <c r="B4607"/>
      <c r="D4607"/>
      <c r="E4607"/>
    </row>
    <row r="4608" spans="1:5" x14ac:dyDescent="0.25">
      <c r="A4608"/>
      <c r="B4608"/>
      <c r="D4608"/>
      <c r="E4608"/>
    </row>
    <row r="4609" spans="1:5" x14ac:dyDescent="0.25">
      <c r="A4609"/>
      <c r="B4609"/>
      <c r="D4609"/>
      <c r="E4609"/>
    </row>
    <row r="4610" spans="1:5" x14ac:dyDescent="0.25">
      <c r="A4610"/>
      <c r="B4610"/>
      <c r="D4610"/>
      <c r="E4610"/>
    </row>
    <row r="4611" spans="1:5" x14ac:dyDescent="0.25">
      <c r="A4611"/>
      <c r="B4611"/>
      <c r="D4611"/>
      <c r="E4611"/>
    </row>
    <row r="4612" spans="1:5" x14ac:dyDescent="0.25">
      <c r="A4612"/>
      <c r="B4612"/>
      <c r="D4612"/>
      <c r="E4612"/>
    </row>
    <row r="4613" spans="1:5" x14ac:dyDescent="0.25">
      <c r="A4613"/>
      <c r="B4613"/>
      <c r="D4613"/>
      <c r="E4613"/>
    </row>
    <row r="4614" spans="1:5" x14ac:dyDescent="0.25">
      <c r="A4614"/>
      <c r="B4614"/>
      <c r="D4614"/>
      <c r="E4614"/>
    </row>
    <row r="4615" spans="1:5" x14ac:dyDescent="0.25">
      <c r="A4615"/>
      <c r="B4615"/>
      <c r="D4615"/>
      <c r="E4615"/>
    </row>
    <row r="4616" spans="1:5" x14ac:dyDescent="0.25">
      <c r="A4616"/>
      <c r="B4616"/>
      <c r="D4616"/>
      <c r="E4616"/>
    </row>
    <row r="4617" spans="1:5" x14ac:dyDescent="0.25">
      <c r="A4617"/>
      <c r="B4617"/>
      <c r="D4617"/>
      <c r="E4617"/>
    </row>
    <row r="4618" spans="1:5" x14ac:dyDescent="0.25">
      <c r="A4618"/>
      <c r="B4618"/>
      <c r="D4618"/>
      <c r="E4618"/>
    </row>
    <row r="4619" spans="1:5" x14ac:dyDescent="0.25">
      <c r="A4619"/>
      <c r="B4619"/>
      <c r="D4619"/>
      <c r="E4619"/>
    </row>
    <row r="4620" spans="1:5" x14ac:dyDescent="0.25">
      <c r="A4620"/>
      <c r="B4620"/>
      <c r="D4620"/>
      <c r="E4620"/>
    </row>
    <row r="4621" spans="1:5" x14ac:dyDescent="0.25">
      <c r="A4621"/>
      <c r="B4621"/>
      <c r="D4621"/>
      <c r="E4621"/>
    </row>
    <row r="4622" spans="1:5" x14ac:dyDescent="0.25">
      <c r="A4622"/>
      <c r="B4622"/>
      <c r="D4622"/>
      <c r="E4622"/>
    </row>
    <row r="4623" spans="1:5" x14ac:dyDescent="0.25">
      <c r="A4623"/>
      <c r="B4623"/>
      <c r="D4623"/>
      <c r="E4623"/>
    </row>
    <row r="4624" spans="1:5" x14ac:dyDescent="0.25">
      <c r="A4624"/>
      <c r="B4624"/>
      <c r="D4624"/>
      <c r="E4624"/>
    </row>
    <row r="4625" spans="1:5" x14ac:dyDescent="0.25">
      <c r="A4625"/>
      <c r="B4625"/>
      <c r="D4625"/>
      <c r="E4625"/>
    </row>
    <row r="4626" spans="1:5" x14ac:dyDescent="0.25">
      <c r="A4626"/>
      <c r="B4626"/>
      <c r="D4626"/>
      <c r="E4626"/>
    </row>
    <row r="4627" spans="1:5" x14ac:dyDescent="0.25">
      <c r="A4627"/>
      <c r="B4627"/>
      <c r="D4627"/>
      <c r="E4627"/>
    </row>
    <row r="4628" spans="1:5" x14ac:dyDescent="0.25">
      <c r="A4628"/>
      <c r="B4628"/>
      <c r="D4628"/>
      <c r="E4628"/>
    </row>
    <row r="4629" spans="1:5" x14ac:dyDescent="0.25">
      <c r="A4629"/>
      <c r="B4629"/>
      <c r="D4629"/>
      <c r="E4629"/>
    </row>
    <row r="4630" spans="1:5" x14ac:dyDescent="0.25">
      <c r="A4630"/>
      <c r="B4630"/>
      <c r="D4630"/>
      <c r="E4630"/>
    </row>
    <row r="4631" spans="1:5" x14ac:dyDescent="0.25">
      <c r="A4631"/>
      <c r="B4631"/>
      <c r="D4631"/>
      <c r="E4631"/>
    </row>
    <row r="4632" spans="1:5" x14ac:dyDescent="0.25">
      <c r="A4632"/>
      <c r="B4632"/>
      <c r="D4632"/>
      <c r="E4632"/>
    </row>
    <row r="4633" spans="1:5" x14ac:dyDescent="0.25">
      <c r="A4633"/>
      <c r="B4633"/>
      <c r="D4633"/>
      <c r="E4633"/>
    </row>
    <row r="4634" spans="1:5" x14ac:dyDescent="0.25">
      <c r="A4634"/>
      <c r="B4634"/>
      <c r="D4634"/>
      <c r="E4634"/>
    </row>
    <row r="4635" spans="1:5" x14ac:dyDescent="0.25">
      <c r="A4635"/>
      <c r="B4635"/>
      <c r="D4635"/>
      <c r="E4635"/>
    </row>
    <row r="4636" spans="1:5" x14ac:dyDescent="0.25">
      <c r="A4636"/>
      <c r="B4636"/>
      <c r="D4636"/>
      <c r="E4636"/>
    </row>
    <row r="4637" spans="1:5" x14ac:dyDescent="0.25">
      <c r="A4637"/>
      <c r="B4637"/>
      <c r="D4637"/>
      <c r="E4637"/>
    </row>
    <row r="4638" spans="1:5" x14ac:dyDescent="0.25">
      <c r="A4638"/>
      <c r="B4638"/>
      <c r="D4638"/>
      <c r="E4638"/>
    </row>
    <row r="4639" spans="1:5" x14ac:dyDescent="0.25">
      <c r="A4639"/>
      <c r="B4639"/>
      <c r="D4639"/>
      <c r="E4639"/>
    </row>
    <row r="4640" spans="1:5" x14ac:dyDescent="0.25">
      <c r="A4640"/>
      <c r="B4640"/>
      <c r="D4640"/>
      <c r="E4640"/>
    </row>
    <row r="4641" spans="1:5" x14ac:dyDescent="0.25">
      <c r="A4641"/>
      <c r="B4641"/>
      <c r="D4641"/>
      <c r="E4641"/>
    </row>
    <row r="4642" spans="1:5" x14ac:dyDescent="0.25">
      <c r="A4642"/>
      <c r="B4642"/>
      <c r="D4642"/>
      <c r="E4642"/>
    </row>
    <row r="4643" spans="1:5" x14ac:dyDescent="0.25">
      <c r="A4643"/>
      <c r="B4643"/>
      <c r="D4643"/>
      <c r="E4643"/>
    </row>
    <row r="4644" spans="1:5" x14ac:dyDescent="0.25">
      <c r="A4644"/>
      <c r="B4644"/>
      <c r="D4644"/>
      <c r="E4644"/>
    </row>
    <row r="4645" spans="1:5" x14ac:dyDescent="0.25">
      <c r="A4645"/>
      <c r="B4645"/>
      <c r="D4645"/>
      <c r="E4645"/>
    </row>
    <row r="4646" spans="1:5" x14ac:dyDescent="0.25">
      <c r="A4646"/>
      <c r="B4646"/>
      <c r="D4646"/>
      <c r="E4646"/>
    </row>
    <row r="4647" spans="1:5" x14ac:dyDescent="0.25">
      <c r="A4647"/>
      <c r="B4647"/>
      <c r="D4647"/>
      <c r="E4647"/>
    </row>
    <row r="4648" spans="1:5" x14ac:dyDescent="0.25">
      <c r="A4648"/>
      <c r="B4648"/>
      <c r="D4648"/>
      <c r="E4648"/>
    </row>
    <row r="4649" spans="1:5" x14ac:dyDescent="0.25">
      <c r="A4649"/>
      <c r="B4649"/>
      <c r="D4649"/>
      <c r="E4649"/>
    </row>
    <row r="4650" spans="1:5" x14ac:dyDescent="0.25">
      <c r="A4650"/>
      <c r="B4650"/>
      <c r="D4650"/>
      <c r="E4650"/>
    </row>
    <row r="4651" spans="1:5" x14ac:dyDescent="0.25">
      <c r="A4651"/>
      <c r="B4651"/>
      <c r="D4651"/>
      <c r="E4651"/>
    </row>
    <row r="4652" spans="1:5" x14ac:dyDescent="0.25">
      <c r="A4652"/>
      <c r="B4652"/>
      <c r="D4652"/>
      <c r="E4652"/>
    </row>
    <row r="4653" spans="1:5" x14ac:dyDescent="0.25">
      <c r="A4653"/>
      <c r="B4653"/>
      <c r="D4653"/>
      <c r="E4653"/>
    </row>
    <row r="4654" spans="1:5" x14ac:dyDescent="0.25">
      <c r="A4654"/>
      <c r="B4654"/>
      <c r="D4654"/>
      <c r="E4654"/>
    </row>
    <row r="4655" spans="1:5" x14ac:dyDescent="0.25">
      <c r="A4655"/>
      <c r="B4655"/>
      <c r="D4655"/>
      <c r="E4655"/>
    </row>
    <row r="4656" spans="1:5" x14ac:dyDescent="0.25">
      <c r="A4656"/>
      <c r="B4656"/>
      <c r="D4656"/>
      <c r="E4656"/>
    </row>
    <row r="4657" spans="1:5" x14ac:dyDescent="0.25">
      <c r="A4657"/>
      <c r="B4657"/>
      <c r="D4657"/>
      <c r="E4657"/>
    </row>
    <row r="4658" spans="1:5" x14ac:dyDescent="0.25">
      <c r="A4658"/>
      <c r="B4658"/>
      <c r="D4658"/>
      <c r="E4658"/>
    </row>
    <row r="4659" spans="1:5" x14ac:dyDescent="0.25">
      <c r="A4659"/>
      <c r="B4659"/>
      <c r="D4659"/>
      <c r="E4659"/>
    </row>
    <row r="4660" spans="1:5" x14ac:dyDescent="0.25">
      <c r="A4660"/>
      <c r="B4660"/>
      <c r="D4660"/>
      <c r="E4660"/>
    </row>
    <row r="4661" spans="1:5" x14ac:dyDescent="0.25">
      <c r="A4661"/>
      <c r="B4661"/>
      <c r="D4661"/>
      <c r="E4661"/>
    </row>
    <row r="4662" spans="1:5" x14ac:dyDescent="0.25">
      <c r="A4662"/>
      <c r="B4662"/>
      <c r="D4662"/>
      <c r="E4662"/>
    </row>
    <row r="4663" spans="1:5" x14ac:dyDescent="0.25">
      <c r="A4663"/>
      <c r="B4663"/>
      <c r="D4663"/>
      <c r="E4663"/>
    </row>
    <row r="4664" spans="1:5" x14ac:dyDescent="0.25">
      <c r="A4664"/>
      <c r="B4664"/>
      <c r="D4664"/>
      <c r="E4664"/>
    </row>
    <row r="4665" spans="1:5" x14ac:dyDescent="0.25">
      <c r="A4665"/>
      <c r="B4665"/>
      <c r="D4665"/>
      <c r="E4665"/>
    </row>
    <row r="4666" spans="1:5" x14ac:dyDescent="0.25">
      <c r="A4666"/>
      <c r="B4666"/>
      <c r="D4666"/>
      <c r="E4666"/>
    </row>
    <row r="4667" spans="1:5" x14ac:dyDescent="0.25">
      <c r="A4667"/>
      <c r="B4667"/>
      <c r="D4667"/>
      <c r="E4667"/>
    </row>
    <row r="4668" spans="1:5" x14ac:dyDescent="0.25">
      <c r="A4668"/>
      <c r="B4668"/>
      <c r="D4668"/>
      <c r="E4668"/>
    </row>
    <row r="4669" spans="1:5" x14ac:dyDescent="0.25">
      <c r="A4669"/>
      <c r="B4669"/>
      <c r="D4669"/>
      <c r="E4669"/>
    </row>
    <row r="4670" spans="1:5" x14ac:dyDescent="0.25">
      <c r="A4670"/>
      <c r="B4670"/>
      <c r="D4670"/>
      <c r="E4670"/>
    </row>
    <row r="4671" spans="1:5" x14ac:dyDescent="0.25">
      <c r="A4671"/>
      <c r="B4671"/>
      <c r="D4671"/>
      <c r="E4671"/>
    </row>
    <row r="4672" spans="1:5" x14ac:dyDescent="0.25">
      <c r="A4672"/>
      <c r="B4672"/>
      <c r="D4672"/>
      <c r="E4672"/>
    </row>
    <row r="4673" spans="1:5" x14ac:dyDescent="0.25">
      <c r="A4673"/>
      <c r="B4673"/>
      <c r="D4673"/>
      <c r="E4673"/>
    </row>
    <row r="4674" spans="1:5" x14ac:dyDescent="0.25">
      <c r="A4674"/>
      <c r="B4674"/>
      <c r="D4674"/>
      <c r="E4674"/>
    </row>
    <row r="4675" spans="1:5" x14ac:dyDescent="0.25">
      <c r="A4675"/>
      <c r="B4675"/>
      <c r="D4675"/>
      <c r="E4675"/>
    </row>
    <row r="4676" spans="1:5" x14ac:dyDescent="0.25">
      <c r="A4676"/>
      <c r="B4676"/>
      <c r="D4676"/>
      <c r="E4676"/>
    </row>
    <row r="4677" spans="1:5" x14ac:dyDescent="0.25">
      <c r="A4677"/>
      <c r="B4677"/>
      <c r="D4677"/>
      <c r="E4677"/>
    </row>
    <row r="4678" spans="1:5" x14ac:dyDescent="0.25">
      <c r="A4678"/>
      <c r="B4678"/>
      <c r="D4678"/>
      <c r="E4678"/>
    </row>
    <row r="4679" spans="1:5" x14ac:dyDescent="0.25">
      <c r="A4679"/>
      <c r="B4679"/>
      <c r="D4679"/>
      <c r="E4679"/>
    </row>
    <row r="4680" spans="1:5" x14ac:dyDescent="0.25">
      <c r="A4680"/>
      <c r="B4680"/>
      <c r="D4680"/>
      <c r="E4680"/>
    </row>
    <row r="4681" spans="1:5" x14ac:dyDescent="0.25">
      <c r="A4681"/>
      <c r="B4681"/>
      <c r="D4681"/>
      <c r="E4681"/>
    </row>
    <row r="4682" spans="1:5" x14ac:dyDescent="0.25">
      <c r="A4682"/>
      <c r="B4682"/>
      <c r="D4682"/>
      <c r="E4682"/>
    </row>
    <row r="4683" spans="1:5" x14ac:dyDescent="0.25">
      <c r="A4683"/>
      <c r="B4683"/>
      <c r="D4683"/>
      <c r="E4683"/>
    </row>
    <row r="4684" spans="1:5" x14ac:dyDescent="0.25">
      <c r="A4684"/>
      <c r="B4684"/>
      <c r="D4684"/>
      <c r="E4684"/>
    </row>
    <row r="4685" spans="1:5" x14ac:dyDescent="0.25">
      <c r="A4685"/>
      <c r="B4685"/>
      <c r="D4685"/>
      <c r="E4685"/>
    </row>
    <row r="4686" spans="1:5" x14ac:dyDescent="0.25">
      <c r="A4686"/>
      <c r="B4686"/>
      <c r="D4686"/>
      <c r="E4686"/>
    </row>
    <row r="4687" spans="1:5" x14ac:dyDescent="0.25">
      <c r="A4687"/>
      <c r="B4687"/>
      <c r="D4687"/>
      <c r="E4687"/>
    </row>
    <row r="4688" spans="1:5" x14ac:dyDescent="0.25">
      <c r="A4688"/>
      <c r="B4688"/>
      <c r="D4688"/>
      <c r="E4688"/>
    </row>
    <row r="4689" spans="1:5" x14ac:dyDescent="0.25">
      <c r="A4689"/>
      <c r="B4689"/>
      <c r="D4689"/>
      <c r="E4689"/>
    </row>
    <row r="4690" spans="1:5" x14ac:dyDescent="0.25">
      <c r="A4690"/>
      <c r="B4690"/>
      <c r="D4690"/>
      <c r="E4690"/>
    </row>
    <row r="4691" spans="1:5" x14ac:dyDescent="0.25">
      <c r="A4691"/>
      <c r="B4691"/>
      <c r="D4691"/>
      <c r="E4691"/>
    </row>
    <row r="4692" spans="1:5" x14ac:dyDescent="0.25">
      <c r="A4692"/>
      <c r="B4692"/>
      <c r="D4692"/>
      <c r="E4692"/>
    </row>
    <row r="4693" spans="1:5" x14ac:dyDescent="0.25">
      <c r="A4693"/>
      <c r="B4693"/>
      <c r="D4693"/>
      <c r="E4693"/>
    </row>
    <row r="4694" spans="1:5" x14ac:dyDescent="0.25">
      <c r="A4694"/>
      <c r="B4694"/>
      <c r="D4694"/>
      <c r="E4694"/>
    </row>
    <row r="4695" spans="1:5" x14ac:dyDescent="0.25">
      <c r="A4695"/>
      <c r="B4695"/>
      <c r="D4695"/>
      <c r="E4695"/>
    </row>
    <row r="4696" spans="1:5" x14ac:dyDescent="0.25">
      <c r="A4696"/>
      <c r="B4696"/>
      <c r="D4696"/>
      <c r="E4696"/>
    </row>
    <row r="4697" spans="1:5" x14ac:dyDescent="0.25">
      <c r="A4697"/>
      <c r="B4697"/>
      <c r="D4697"/>
      <c r="E4697"/>
    </row>
    <row r="4698" spans="1:5" x14ac:dyDescent="0.25">
      <c r="A4698"/>
      <c r="B4698"/>
      <c r="D4698"/>
      <c r="E4698"/>
    </row>
    <row r="4699" spans="1:5" x14ac:dyDescent="0.25">
      <c r="A4699"/>
      <c r="B4699"/>
      <c r="D4699"/>
      <c r="E4699"/>
    </row>
    <row r="4700" spans="1:5" x14ac:dyDescent="0.25">
      <c r="A4700"/>
      <c r="B4700"/>
      <c r="D4700"/>
      <c r="E4700"/>
    </row>
    <row r="4701" spans="1:5" x14ac:dyDescent="0.25">
      <c r="A4701"/>
      <c r="B4701"/>
      <c r="D4701"/>
      <c r="E4701"/>
    </row>
    <row r="4702" spans="1:5" x14ac:dyDescent="0.25">
      <c r="A4702"/>
      <c r="B4702"/>
      <c r="D4702"/>
      <c r="E4702"/>
    </row>
    <row r="4703" spans="1:5" x14ac:dyDescent="0.25">
      <c r="A4703"/>
      <c r="B4703"/>
      <c r="D4703"/>
      <c r="E4703"/>
    </row>
    <row r="4704" spans="1:5" x14ac:dyDescent="0.25">
      <c r="A4704"/>
      <c r="B4704"/>
      <c r="D4704"/>
      <c r="E4704"/>
    </row>
  </sheetData>
  <mergeCells count="266">
    <mergeCell ref="G320:G324"/>
    <mergeCell ref="H320:H324"/>
    <mergeCell ref="B221:B225"/>
    <mergeCell ref="D221:D225"/>
    <mergeCell ref="E221:E225"/>
    <mergeCell ref="F221:F225"/>
    <mergeCell ref="G221:G225"/>
    <mergeCell ref="H221:H225"/>
    <mergeCell ref="G265:G269"/>
    <mergeCell ref="H265:H269"/>
    <mergeCell ref="B270:B279"/>
    <mergeCell ref="D270:D279"/>
    <mergeCell ref="E270:E279"/>
    <mergeCell ref="F270:F279"/>
    <mergeCell ref="G270:G279"/>
    <mergeCell ref="H270:H279"/>
    <mergeCell ref="G317:G319"/>
    <mergeCell ref="H317:H319"/>
    <mergeCell ref="A239:F239"/>
    <mergeCell ref="B240:F240"/>
    <mergeCell ref="B265:B269"/>
    <mergeCell ref="D265:D269"/>
    <mergeCell ref="E265:E269"/>
    <mergeCell ref="F265:F269"/>
    <mergeCell ref="E416:E418"/>
    <mergeCell ref="F416:F418"/>
    <mergeCell ref="G416:G418"/>
    <mergeCell ref="H416:H418"/>
    <mergeCell ref="A425:G425"/>
    <mergeCell ref="B426:H426"/>
    <mergeCell ref="B427:G427"/>
    <mergeCell ref="B416:B418"/>
    <mergeCell ref="D416:D418"/>
    <mergeCell ref="B382:B386"/>
    <mergeCell ref="A392:F392"/>
    <mergeCell ref="B393:F393"/>
    <mergeCell ref="G364:G368"/>
    <mergeCell ref="H364:H368"/>
    <mergeCell ref="B369:B378"/>
    <mergeCell ref="D369:D378"/>
    <mergeCell ref="E369:E378"/>
    <mergeCell ref="F369:F378"/>
    <mergeCell ref="G369:G378"/>
    <mergeCell ref="H369:H378"/>
    <mergeCell ref="A338:F338"/>
    <mergeCell ref="B339:F339"/>
    <mergeCell ref="B364:B368"/>
    <mergeCell ref="D364:D368"/>
    <mergeCell ref="E364:E368"/>
    <mergeCell ref="F364:F368"/>
    <mergeCell ref="B285:B286"/>
    <mergeCell ref="A298:F298"/>
    <mergeCell ref="B299:F299"/>
    <mergeCell ref="B317:B319"/>
    <mergeCell ref="D317:D319"/>
    <mergeCell ref="E317:E319"/>
    <mergeCell ref="F317:F319"/>
    <mergeCell ref="B320:B324"/>
    <mergeCell ref="D320:D324"/>
    <mergeCell ref="E320:E324"/>
    <mergeCell ref="F320:F324"/>
    <mergeCell ref="B198:B199"/>
    <mergeCell ref="A203:F203"/>
    <mergeCell ref="B204:F204"/>
    <mergeCell ref="D218:D220"/>
    <mergeCell ref="G178:G182"/>
    <mergeCell ref="H178:H182"/>
    <mergeCell ref="B183:B192"/>
    <mergeCell ref="D183:D192"/>
    <mergeCell ref="E183:E192"/>
    <mergeCell ref="F183:F192"/>
    <mergeCell ref="G183:G192"/>
    <mergeCell ref="H183:H192"/>
    <mergeCell ref="B218:B220"/>
    <mergeCell ref="E218:E220"/>
    <mergeCell ref="F218:F220"/>
    <mergeCell ref="G218:G220"/>
    <mergeCell ref="H218:H220"/>
    <mergeCell ref="B127:B149"/>
    <mergeCell ref="C132:C133"/>
    <mergeCell ref="A153:F153"/>
    <mergeCell ref="B154:F154"/>
    <mergeCell ref="B178:B182"/>
    <mergeCell ref="D178:D182"/>
    <mergeCell ref="E178:E182"/>
    <mergeCell ref="F178:F182"/>
    <mergeCell ref="B118:B121"/>
    <mergeCell ref="D118:D121"/>
    <mergeCell ref="E118:E121"/>
    <mergeCell ref="F118:F121"/>
    <mergeCell ref="G118:G121"/>
    <mergeCell ref="H118:H121"/>
    <mergeCell ref="G98:G100"/>
    <mergeCell ref="H98:H100"/>
    <mergeCell ref="B116:B117"/>
    <mergeCell ref="D116:D117"/>
    <mergeCell ref="E116:E117"/>
    <mergeCell ref="F116:F117"/>
    <mergeCell ref="G116:G117"/>
    <mergeCell ref="H116:H117"/>
    <mergeCell ref="B77:B79"/>
    <mergeCell ref="C77:C79"/>
    <mergeCell ref="A82:F82"/>
    <mergeCell ref="B83:F83"/>
    <mergeCell ref="B98:B100"/>
    <mergeCell ref="D98:D100"/>
    <mergeCell ref="E98:E100"/>
    <mergeCell ref="F98:F100"/>
    <mergeCell ref="B70:B72"/>
    <mergeCell ref="D70:D72"/>
    <mergeCell ref="E70:E72"/>
    <mergeCell ref="F70:F72"/>
    <mergeCell ref="A26:F26"/>
    <mergeCell ref="B27:B28"/>
    <mergeCell ref="A35:F35"/>
    <mergeCell ref="A36:F36"/>
    <mergeCell ref="A37:F37"/>
    <mergeCell ref="G70:G72"/>
    <mergeCell ref="H70:H72"/>
    <mergeCell ref="B64:B69"/>
    <mergeCell ref="D64:D69"/>
    <mergeCell ref="E64:E69"/>
    <mergeCell ref="F64:F69"/>
    <mergeCell ref="G64:G69"/>
    <mergeCell ref="H64:H69"/>
    <mergeCell ref="B59:B63"/>
    <mergeCell ref="D59:D63"/>
    <mergeCell ref="E59:E63"/>
    <mergeCell ref="F59:F63"/>
    <mergeCell ref="G59:G63"/>
    <mergeCell ref="H59:H63"/>
    <mergeCell ref="A13:F13"/>
    <mergeCell ref="A19:F19"/>
    <mergeCell ref="A20:F20"/>
    <mergeCell ref="A22:F22"/>
    <mergeCell ref="B23:B24"/>
    <mergeCell ref="A25:F25"/>
    <mergeCell ref="A1:H4"/>
    <mergeCell ref="A5:H7"/>
    <mergeCell ref="A8:C8"/>
    <mergeCell ref="D8:H8"/>
    <mergeCell ref="A9:H10"/>
    <mergeCell ref="A11:E11"/>
    <mergeCell ref="F11:H11"/>
    <mergeCell ref="I12:J12"/>
    <mergeCell ref="K12:L12"/>
    <mergeCell ref="M12:N12"/>
    <mergeCell ref="I98:I100"/>
    <mergeCell ref="J98:J100"/>
    <mergeCell ref="K98:K100"/>
    <mergeCell ref="L98:L100"/>
    <mergeCell ref="M98:M100"/>
    <mergeCell ref="N98:N100"/>
    <mergeCell ref="K64:K69"/>
    <mergeCell ref="L64:L69"/>
    <mergeCell ref="M64:M69"/>
    <mergeCell ref="N64:N69"/>
    <mergeCell ref="I70:I72"/>
    <mergeCell ref="J70:J72"/>
    <mergeCell ref="K70:K72"/>
    <mergeCell ref="L70:L72"/>
    <mergeCell ref="M70:M72"/>
    <mergeCell ref="N70:N72"/>
    <mergeCell ref="O98:O100"/>
    <mergeCell ref="P98:P100"/>
    <mergeCell ref="Q98:Q100"/>
    <mergeCell ref="R98:R100"/>
    <mergeCell ref="S98:S100"/>
    <mergeCell ref="T98:T100"/>
    <mergeCell ref="U98:U100"/>
    <mergeCell ref="V98:V100"/>
    <mergeCell ref="I59:I63"/>
    <mergeCell ref="J59:J63"/>
    <mergeCell ref="K59:K63"/>
    <mergeCell ref="L59:L63"/>
    <mergeCell ref="M59:M63"/>
    <mergeCell ref="N59:N63"/>
    <mergeCell ref="O59:O63"/>
    <mergeCell ref="P59:P63"/>
    <mergeCell ref="Q59:Q63"/>
    <mergeCell ref="R59:R63"/>
    <mergeCell ref="S59:S63"/>
    <mergeCell ref="T59:T63"/>
    <mergeCell ref="U59:U63"/>
    <mergeCell ref="V59:V63"/>
    <mergeCell ref="I64:I69"/>
    <mergeCell ref="J64:J69"/>
    <mergeCell ref="I116:I117"/>
    <mergeCell ref="J116:J117"/>
    <mergeCell ref="K116:K117"/>
    <mergeCell ref="L116:L117"/>
    <mergeCell ref="M116:M117"/>
    <mergeCell ref="N116:N117"/>
    <mergeCell ref="I118:I121"/>
    <mergeCell ref="J118:J121"/>
    <mergeCell ref="K118:K121"/>
    <mergeCell ref="L118:L121"/>
    <mergeCell ref="M118:M121"/>
    <mergeCell ref="N118:N121"/>
    <mergeCell ref="I178:I182"/>
    <mergeCell ref="J178:J182"/>
    <mergeCell ref="K178:K182"/>
    <mergeCell ref="L178:L182"/>
    <mergeCell ref="M178:M182"/>
    <mergeCell ref="N178:N182"/>
    <mergeCell ref="I183:I192"/>
    <mergeCell ref="J183:J192"/>
    <mergeCell ref="K183:K192"/>
    <mergeCell ref="L183:L192"/>
    <mergeCell ref="M183:M192"/>
    <mergeCell ref="N183:N192"/>
    <mergeCell ref="I218:I220"/>
    <mergeCell ref="J218:J220"/>
    <mergeCell ref="K218:K220"/>
    <mergeCell ref="L218:L220"/>
    <mergeCell ref="M218:M220"/>
    <mergeCell ref="N218:N220"/>
    <mergeCell ref="I221:I225"/>
    <mergeCell ref="J221:J225"/>
    <mergeCell ref="K221:K225"/>
    <mergeCell ref="L221:L225"/>
    <mergeCell ref="M221:M225"/>
    <mergeCell ref="N221:N225"/>
    <mergeCell ref="O221:O225"/>
    <mergeCell ref="I265:I269"/>
    <mergeCell ref="J265:J269"/>
    <mergeCell ref="K265:K269"/>
    <mergeCell ref="L265:L269"/>
    <mergeCell ref="M265:M269"/>
    <mergeCell ref="N265:N269"/>
    <mergeCell ref="I270:I279"/>
    <mergeCell ref="J270:J279"/>
    <mergeCell ref="K270:K279"/>
    <mergeCell ref="L270:L279"/>
    <mergeCell ref="M270:M279"/>
    <mergeCell ref="N270:N279"/>
    <mergeCell ref="I317:I319"/>
    <mergeCell ref="J317:J319"/>
    <mergeCell ref="K317:K319"/>
    <mergeCell ref="L317:L319"/>
    <mergeCell ref="M317:M319"/>
    <mergeCell ref="N317:N319"/>
    <mergeCell ref="I320:I324"/>
    <mergeCell ref="J320:J324"/>
    <mergeCell ref="K320:K324"/>
    <mergeCell ref="L320:L324"/>
    <mergeCell ref="M320:M324"/>
    <mergeCell ref="N320:N324"/>
    <mergeCell ref="I416:I418"/>
    <mergeCell ref="J416:J418"/>
    <mergeCell ref="K416:K418"/>
    <mergeCell ref="L416:L418"/>
    <mergeCell ref="M416:M418"/>
    <mergeCell ref="N416:N418"/>
    <mergeCell ref="I364:I368"/>
    <mergeCell ref="J364:J368"/>
    <mergeCell ref="K364:K368"/>
    <mergeCell ref="L364:L368"/>
    <mergeCell ref="M364:M368"/>
    <mergeCell ref="N364:N368"/>
    <mergeCell ref="I369:I378"/>
    <mergeCell ref="J369:J378"/>
    <mergeCell ref="K369:K378"/>
    <mergeCell ref="L369:L378"/>
    <mergeCell ref="M369:M378"/>
    <mergeCell ref="N369:N378"/>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4"/>
  <sheetViews>
    <sheetView workbookViewId="0">
      <selection activeCell="J22" sqref="J22"/>
    </sheetView>
  </sheetViews>
  <sheetFormatPr baseColWidth="10" defaultRowHeight="15" x14ac:dyDescent="0.25"/>
  <cols>
    <col min="2" max="2" width="18.140625" customWidth="1"/>
    <col min="3" max="3" width="22.85546875" customWidth="1"/>
    <col min="4" max="4" width="18.28515625" style="45" bestFit="1" customWidth="1"/>
  </cols>
  <sheetData>
    <row r="2" spans="2:4" x14ac:dyDescent="0.25">
      <c r="B2" s="34" t="s">
        <v>422</v>
      </c>
      <c r="C2" s="34" t="s">
        <v>423</v>
      </c>
      <c r="D2" s="75">
        <f>+Hoja1!H427</f>
        <v>2620026072.1900001</v>
      </c>
    </row>
    <row r="3" spans="2:4" x14ac:dyDescent="0.25">
      <c r="B3" s="34" t="s">
        <v>424</v>
      </c>
      <c r="C3" s="34" t="s">
        <v>425</v>
      </c>
      <c r="D3" s="75">
        <v>616356902</v>
      </c>
    </row>
    <row r="4" spans="2:4" x14ac:dyDescent="0.25">
      <c r="B4" s="142" t="s">
        <v>426</v>
      </c>
      <c r="C4" s="142"/>
      <c r="D4" s="76">
        <f>+SUM(D2:D3)</f>
        <v>3236382974.1900001</v>
      </c>
    </row>
  </sheetData>
  <mergeCells count="1">
    <mergeCell ref="B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Valencia</dc:creator>
  <cp:lastModifiedBy>PC</cp:lastModifiedBy>
  <dcterms:created xsi:type="dcterms:W3CDTF">2024-09-24T16:53:25Z</dcterms:created>
  <dcterms:modified xsi:type="dcterms:W3CDTF">2024-11-13T01:43:57Z</dcterms:modified>
</cp:coreProperties>
</file>