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DC747B9D-DBBB-FA85-71B4-595EBAB97821}"/>
  <workbookPr codeName="EsteLibro"/>
  <mc:AlternateContent xmlns:mc="http://schemas.openxmlformats.org/markup-compatibility/2006">
    <mc:Choice Requires="x15">
      <x15ac:absPath xmlns:x15ac="http://schemas.microsoft.com/office/spreadsheetml/2010/11/ac" url="C:\Users\jcrh3\Documents\DOCUMENTOS\2024\INVIAS\PROCESOS\SELECCION ABREVIADA\SA-029-2024\INFORME FINAL\"/>
    </mc:Choice>
  </mc:AlternateContent>
  <xr:revisionPtr revIDLastSave="0" documentId="13_ncr:1_{88E8F96C-2405-4CDA-9C46-BC3C1BB51152}" xr6:coauthVersionLast="47" xr6:coauthVersionMax="47" xr10:uidLastSave="{00000000-0000-0000-0000-000000000000}"/>
  <bookViews>
    <workbookView xWindow="-108" yWindow="-108" windowWidth="23256" windowHeight="12456" tabRatio="909" firstSheet="1" activeTab="5" xr2:uid="{00000000-000D-0000-FFFF-FFFF00000000}"/>
  </bookViews>
  <sheets>
    <sheet name="Verificaciones" sheetId="1" state="hidden" r:id="rId1"/>
    <sheet name="POA" sheetId="6" r:id="rId2"/>
    <sheet name="Puntajes" sheetId="14" r:id="rId3"/>
    <sheet name="Capacidad Financiera" sheetId="4" r:id="rId4"/>
    <sheet name="Hoja1" sheetId="31" state="hidden" r:id="rId5"/>
    <sheet name="Capacidad Residual" sheetId="5" r:id="rId6"/>
    <sheet name="PO" sheetId="7" state="hidden" r:id="rId7"/>
  </sheets>
  <definedNames>
    <definedName name="AnticipoM1">POA!$D$2</definedName>
    <definedName name="AnticipoM10">POA!#REF!</definedName>
    <definedName name="AnticipoM2">POA!#REF!</definedName>
    <definedName name="AnticipoM3">POA!#REF!</definedName>
    <definedName name="AnticipoM4">POA!#REF!</definedName>
    <definedName name="AnticipoM5">POA!#REF!</definedName>
    <definedName name="AnticipoM6">POA!#REF!</definedName>
    <definedName name="AnticipoM7">POA!#REF!</definedName>
    <definedName name="AnticipoM8">POA!#REF!</definedName>
    <definedName name="AnticipoM9">POA!#REF!</definedName>
    <definedName name="CapFinanciera1">Puntajes!$C$4</definedName>
    <definedName name="CapFinanciera2">Puntajes!$C$5</definedName>
    <definedName name="CapFinanciera3">Puntajes!$C$6</definedName>
    <definedName name="CapFinanciera4">Puntajes!$C$7</definedName>
    <definedName name="CapTecnica1">Puntajes!$K$4</definedName>
    <definedName name="CapTecnica2">Puntajes!$K$5</definedName>
    <definedName name="Experiencia1">Puntajes!$G$4</definedName>
    <definedName name="Experiencia2">Puntajes!$G$5</definedName>
    <definedName name="Experiencia3">Puntajes!$G$6</definedName>
    <definedName name="PlazoM1">POA!$C$2</definedName>
    <definedName name="PlazoM10">POA!#REF!</definedName>
    <definedName name="PlazoM2">POA!#REF!</definedName>
    <definedName name="PlazoM3">POA!#REF!</definedName>
    <definedName name="PlazoM4">POA!#REF!</definedName>
    <definedName name="PlazoM5">POA!#REF!</definedName>
    <definedName name="PlazoM6">POA!#REF!</definedName>
    <definedName name="PlazoM7">POA!#REF!</definedName>
    <definedName name="PlazoM8">POA!#REF!</definedName>
    <definedName name="PlazoM9">POA!#REF!</definedName>
    <definedName name="SALACTUAL">POA!$F$2</definedName>
    <definedName name="Z_7043DB3C_32B3_43B5_9ACE_4B1C78863594_.wvu.PrintArea" localSheetId="3" hidden="1">'Capacidad Financiera'!$B$1:$W$12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6" l="1"/>
  <c r="N735" i="31"/>
  <c r="N730" i="31"/>
  <c r="N731" i="31"/>
  <c r="N738" i="31"/>
  <c r="N737" i="31"/>
  <c r="N736" i="31"/>
  <c r="N734" i="31"/>
  <c r="N733" i="31"/>
  <c r="N751" i="31"/>
  <c r="N749" i="31"/>
  <c r="N747" i="31"/>
  <c r="N746" i="31"/>
  <c r="N758" i="31"/>
  <c r="N757" i="31"/>
  <c r="N756" i="31"/>
  <c r="N755" i="31"/>
  <c r="N754" i="31"/>
  <c r="N753" i="31"/>
  <c r="N752" i="31"/>
  <c r="N750" i="31"/>
  <c r="N748" i="31"/>
  <c r="N149" i="31"/>
  <c r="L144" i="31"/>
  <c r="N144" i="31"/>
  <c r="N143" i="31"/>
  <c r="N152" i="31"/>
  <c r="N151" i="31"/>
  <c r="N147" i="31"/>
  <c r="N150" i="31"/>
  <c r="N148" i="31"/>
  <c r="N146" i="31"/>
  <c r="N145" i="31"/>
  <c r="N153" i="31"/>
  <c r="L153" i="31"/>
  <c r="M153" i="31" s="1"/>
  <c r="L152" i="31"/>
  <c r="M152" i="31" s="1"/>
  <c r="L151" i="31"/>
  <c r="M151" i="31" s="1"/>
  <c r="L150" i="31"/>
  <c r="M150" i="31" s="1"/>
  <c r="L149" i="31"/>
  <c r="M149" i="31" s="1"/>
  <c r="L148" i="31"/>
  <c r="M148" i="31" s="1"/>
  <c r="L147" i="31"/>
  <c r="M147" i="31" s="1"/>
  <c r="L146" i="31"/>
  <c r="M146" i="31" s="1"/>
  <c r="L145" i="31"/>
  <c r="M145" i="31" s="1"/>
  <c r="M144" i="31"/>
  <c r="L143" i="31"/>
  <c r="M143" i="31" s="1"/>
  <c r="N142" i="31"/>
  <c r="L142" i="31"/>
  <c r="M142" i="31" s="1"/>
  <c r="N411" i="31"/>
  <c r="L411" i="31"/>
  <c r="M411" i="31" s="1"/>
  <c r="N405" i="31"/>
  <c r="L405" i="31"/>
  <c r="M405" i="31" s="1"/>
  <c r="N404" i="31"/>
  <c r="L404" i="31"/>
  <c r="M404" i="31" s="1"/>
  <c r="N642" i="31"/>
  <c r="N641" i="31"/>
  <c r="N645" i="31"/>
  <c r="N644" i="31"/>
  <c r="N643" i="31"/>
  <c r="N640" i="31"/>
  <c r="N639" i="31"/>
  <c r="N638" i="31"/>
  <c r="N628" i="31"/>
  <c r="N629" i="31"/>
  <c r="N631" i="31"/>
  <c r="L631" i="31"/>
  <c r="M631" i="31" s="1"/>
  <c r="N630" i="31"/>
  <c r="L630" i="31"/>
  <c r="M630" i="31" s="1"/>
  <c r="L629" i="31"/>
  <c r="M629" i="31" s="1"/>
  <c r="L628" i="31"/>
  <c r="M628" i="31" s="1"/>
  <c r="N567" i="31"/>
  <c r="N561" i="31"/>
  <c r="N21" i="31"/>
  <c r="N49" i="31"/>
  <c r="N48" i="31"/>
  <c r="N47" i="31"/>
  <c r="N32" i="31"/>
  <c r="N24" i="31"/>
  <c r="N23" i="31"/>
  <c r="N22" i="31"/>
  <c r="N20" i="31"/>
  <c r="L24" i="31"/>
  <c r="M24" i="31" s="1"/>
  <c r="L23" i="31"/>
  <c r="M23" i="31" s="1"/>
  <c r="L22" i="31"/>
  <c r="M22" i="31" s="1"/>
  <c r="L21" i="31"/>
  <c r="M21" i="31" s="1"/>
  <c r="L20" i="31"/>
  <c r="M20" i="31" s="1"/>
  <c r="N38" i="31"/>
  <c r="N36" i="31"/>
  <c r="N40" i="31"/>
  <c r="L40" i="31"/>
  <c r="M40" i="31" s="1"/>
  <c r="N39" i="31"/>
  <c r="L39" i="31"/>
  <c r="M39" i="31" s="1"/>
  <c r="L38" i="31"/>
  <c r="M38" i="31" s="1"/>
  <c r="N37" i="31"/>
  <c r="L37" i="31"/>
  <c r="M37" i="31" s="1"/>
  <c r="L36" i="31"/>
  <c r="M36" i="31" s="1"/>
  <c r="N35" i="31"/>
  <c r="L35" i="31"/>
  <c r="M35" i="31" s="1"/>
  <c r="N34" i="31"/>
  <c r="L34" i="31"/>
  <c r="M34" i="31" s="1"/>
  <c r="N33" i="31"/>
  <c r="L33" i="31"/>
  <c r="M33" i="31" s="1"/>
  <c r="N46" i="31"/>
  <c r="N4" i="31"/>
  <c r="N11" i="31"/>
  <c r="N12" i="31"/>
  <c r="N9" i="31"/>
  <c r="N8" i="31"/>
  <c r="N7" i="31"/>
  <c r="N6" i="31"/>
  <c r="N5" i="31"/>
  <c r="N545" i="31"/>
  <c r="N543" i="31"/>
  <c r="N542" i="31"/>
  <c r="L545" i="31"/>
  <c r="M545" i="31" s="1"/>
  <c r="N544" i="31"/>
  <c r="L544" i="31"/>
  <c r="M544" i="31" s="1"/>
  <c r="L543" i="31"/>
  <c r="M543" i="31" s="1"/>
  <c r="L542" i="31"/>
  <c r="M542" i="31" s="1"/>
  <c r="O151" i="31" l="1"/>
  <c r="O147" i="31"/>
  <c r="O143" i="31"/>
  <c r="O142" i="31"/>
  <c r="O146" i="31"/>
  <c r="O150" i="31"/>
  <c r="O145" i="31"/>
  <c r="O149" i="31"/>
  <c r="O153" i="31"/>
  <c r="O144" i="31"/>
  <c r="O148" i="31"/>
  <c r="O152" i="31"/>
  <c r="O411" i="31"/>
  <c r="O412" i="31" s="1"/>
  <c r="O404" i="31"/>
  <c r="O405" i="31"/>
  <c r="O628" i="31"/>
  <c r="O630" i="31"/>
  <c r="O631" i="31"/>
  <c r="O629" i="31"/>
  <c r="O24" i="31"/>
  <c r="O21" i="31"/>
  <c r="O23" i="31"/>
  <c r="O22" i="31"/>
  <c r="O20" i="31"/>
  <c r="O34" i="31"/>
  <c r="O33" i="31"/>
  <c r="O37" i="31"/>
  <c r="O35" i="31"/>
  <c r="O39" i="31"/>
  <c r="O38" i="31"/>
  <c r="O36" i="31"/>
  <c r="O40" i="31"/>
  <c r="O542" i="31"/>
  <c r="O543" i="31"/>
  <c r="O544" i="31"/>
  <c r="O545" i="31"/>
  <c r="N580" i="31"/>
  <c r="N579" i="31"/>
  <c r="N578" i="31"/>
  <c r="N577" i="31"/>
  <c r="N124" i="31"/>
  <c r="N122" i="31"/>
  <c r="N117" i="31"/>
  <c r="N120" i="31"/>
  <c r="N119" i="31"/>
  <c r="N118" i="31"/>
  <c r="N116" i="31"/>
  <c r="O154" i="31" l="1"/>
  <c r="O406" i="31"/>
  <c r="O632" i="31"/>
  <c r="O25" i="31"/>
  <c r="O546" i="31"/>
  <c r="N485" i="31"/>
  <c r="N484" i="31"/>
  <c r="N483" i="31"/>
  <c r="N482" i="31"/>
  <c r="N481" i="31"/>
  <c r="N480" i="31"/>
  <c r="N479" i="31"/>
  <c r="N478" i="31"/>
  <c r="N477" i="31"/>
  <c r="N476" i="31"/>
  <c r="N475" i="31"/>
  <c r="N474" i="31"/>
  <c r="N473" i="31"/>
  <c r="N472" i="31"/>
  <c r="N471" i="31"/>
  <c r="N470" i="31"/>
  <c r="N469" i="31"/>
  <c r="N468" i="31"/>
  <c r="L485" i="31"/>
  <c r="M485" i="31" s="1"/>
  <c r="L484" i="31"/>
  <c r="M484" i="31" s="1"/>
  <c r="L483" i="31"/>
  <c r="M483" i="31" s="1"/>
  <c r="L482" i="31"/>
  <c r="M482" i="31" s="1"/>
  <c r="L481" i="31"/>
  <c r="M481" i="31" s="1"/>
  <c r="L480" i="31"/>
  <c r="M480" i="31" s="1"/>
  <c r="L479" i="31"/>
  <c r="M479" i="31" s="1"/>
  <c r="L478" i="31"/>
  <c r="M478" i="31" s="1"/>
  <c r="L477" i="31"/>
  <c r="M477" i="31" s="1"/>
  <c r="L476" i="31"/>
  <c r="M476" i="31" s="1"/>
  <c r="L475" i="31"/>
  <c r="M475" i="31" s="1"/>
  <c r="L474" i="31"/>
  <c r="M474" i="31" s="1"/>
  <c r="L473" i="31"/>
  <c r="M473" i="31" s="1"/>
  <c r="L472" i="31"/>
  <c r="M472" i="31" s="1"/>
  <c r="L471" i="31"/>
  <c r="M471" i="31" s="1"/>
  <c r="L470" i="31"/>
  <c r="M470" i="31" s="1"/>
  <c r="L469" i="31"/>
  <c r="M469" i="31" s="1"/>
  <c r="L468" i="31"/>
  <c r="M468" i="31" s="1"/>
  <c r="N280" i="31"/>
  <c r="O470" i="31" l="1"/>
  <c r="O475" i="31"/>
  <c r="O479" i="31"/>
  <c r="O469" i="31"/>
  <c r="O485" i="31"/>
  <c r="O483" i="31"/>
  <c r="O482" i="31"/>
  <c r="O481" i="31"/>
  <c r="O478" i="31"/>
  <c r="O477" i="31"/>
  <c r="O480" i="31"/>
  <c r="O471" i="31"/>
  <c r="O468" i="31"/>
  <c r="O476" i="31"/>
  <c r="O484" i="31"/>
  <c r="O474" i="31"/>
  <c r="O472" i="31"/>
  <c r="O473" i="31"/>
  <c r="N691" i="31"/>
  <c r="L691" i="31"/>
  <c r="M691" i="31" s="1"/>
  <c r="N690" i="31"/>
  <c r="L690" i="31"/>
  <c r="M690" i="31" s="1"/>
  <c r="N689" i="31"/>
  <c r="L689" i="31"/>
  <c r="M689" i="31" s="1"/>
  <c r="N688" i="31"/>
  <c r="L688" i="31"/>
  <c r="M688" i="31" s="1"/>
  <c r="N668" i="31"/>
  <c r="N682" i="31"/>
  <c r="L682" i="31"/>
  <c r="M682" i="31" s="1"/>
  <c r="N681" i="31"/>
  <c r="L681" i="31"/>
  <c r="M681" i="31" s="1"/>
  <c r="N680" i="31"/>
  <c r="L680" i="31"/>
  <c r="M680" i="31" s="1"/>
  <c r="N679" i="31"/>
  <c r="L679" i="31"/>
  <c r="M679" i="31" s="1"/>
  <c r="N678" i="31"/>
  <c r="L678" i="31"/>
  <c r="M678" i="31" s="1"/>
  <c r="N677" i="31"/>
  <c r="L677" i="31"/>
  <c r="M677" i="31" s="1"/>
  <c r="N676" i="31"/>
  <c r="L676" i="31"/>
  <c r="M676" i="31" s="1"/>
  <c r="N675" i="31"/>
  <c r="L675" i="31"/>
  <c r="M675" i="31" s="1"/>
  <c r="N674" i="31"/>
  <c r="L674" i="31"/>
  <c r="M674" i="31" s="1"/>
  <c r="N673" i="31"/>
  <c r="L673" i="31"/>
  <c r="M673" i="31" s="1"/>
  <c r="N672" i="31"/>
  <c r="L672" i="31"/>
  <c r="M672" i="31" s="1"/>
  <c r="N671" i="31"/>
  <c r="L671" i="31"/>
  <c r="M671" i="31" s="1"/>
  <c r="N670" i="31"/>
  <c r="L670" i="31"/>
  <c r="M670" i="31" s="1"/>
  <c r="N669" i="31"/>
  <c r="L669" i="31"/>
  <c r="M669" i="31" s="1"/>
  <c r="L668" i="31"/>
  <c r="M668" i="31" s="1"/>
  <c r="N667" i="31"/>
  <c r="L667" i="31"/>
  <c r="M667" i="31" s="1"/>
  <c r="N666" i="31"/>
  <c r="L666" i="31"/>
  <c r="M666" i="31" s="1"/>
  <c r="N665" i="31"/>
  <c r="L665" i="31"/>
  <c r="M665" i="31" s="1"/>
  <c r="N664" i="31"/>
  <c r="L664" i="31"/>
  <c r="M664" i="31" s="1"/>
  <c r="N663" i="31"/>
  <c r="L663" i="31"/>
  <c r="M663" i="31" s="1"/>
  <c r="N662" i="31"/>
  <c r="L662" i="31"/>
  <c r="M662" i="31" s="1"/>
  <c r="N661" i="31"/>
  <c r="L661" i="31"/>
  <c r="M661" i="31" s="1"/>
  <c r="N660" i="31"/>
  <c r="L660" i="31"/>
  <c r="M660" i="31" s="1"/>
  <c r="N659" i="31"/>
  <c r="L659" i="31"/>
  <c r="M659" i="31" s="1"/>
  <c r="N658" i="31"/>
  <c r="L658" i="31"/>
  <c r="M658" i="31" s="1"/>
  <c r="N657" i="31"/>
  <c r="L657" i="31"/>
  <c r="M657" i="31" s="1"/>
  <c r="N656" i="31"/>
  <c r="L656" i="31"/>
  <c r="M656" i="31" s="1"/>
  <c r="N655" i="31"/>
  <c r="L655" i="31"/>
  <c r="M655" i="31" s="1"/>
  <c r="N654" i="31"/>
  <c r="L654" i="31"/>
  <c r="M654" i="31" s="1"/>
  <c r="N653" i="31"/>
  <c r="L653" i="31"/>
  <c r="M653" i="31" s="1"/>
  <c r="N652" i="31"/>
  <c r="L652" i="31"/>
  <c r="M652" i="31" s="1"/>
  <c r="L645" i="31"/>
  <c r="M645" i="31" s="1"/>
  <c r="L644" i="31"/>
  <c r="M644" i="31" s="1"/>
  <c r="L643" i="31"/>
  <c r="M643" i="31" s="1"/>
  <c r="L642" i="31"/>
  <c r="M642" i="31" s="1"/>
  <c r="L641" i="31"/>
  <c r="M641" i="31" s="1"/>
  <c r="L640" i="31"/>
  <c r="M640" i="31" s="1"/>
  <c r="L639" i="31"/>
  <c r="M639" i="31" s="1"/>
  <c r="L638" i="31"/>
  <c r="M638" i="31" s="1"/>
  <c r="O486" i="31" l="1"/>
  <c r="O688" i="31"/>
  <c r="O674" i="31"/>
  <c r="O678" i="31"/>
  <c r="O690" i="31"/>
  <c r="O689" i="31"/>
  <c r="O691" i="31"/>
  <c r="O675" i="31"/>
  <c r="O680" i="31"/>
  <c r="O673" i="31"/>
  <c r="O677" i="31"/>
  <c r="O681" i="31"/>
  <c r="O679" i="31"/>
  <c r="O676" i="31"/>
  <c r="O682" i="31"/>
  <c r="O670" i="31"/>
  <c r="O666" i="31"/>
  <c r="O662" i="31"/>
  <c r="O654" i="31"/>
  <c r="O658" i="31"/>
  <c r="O659" i="31"/>
  <c r="O671" i="31"/>
  <c r="O656" i="31"/>
  <c r="O660" i="31"/>
  <c r="O664" i="31"/>
  <c r="O668" i="31"/>
  <c r="O672" i="31"/>
  <c r="O655" i="31"/>
  <c r="O663" i="31"/>
  <c r="O667" i="31"/>
  <c r="O653" i="31"/>
  <c r="O657" i="31"/>
  <c r="O661" i="31"/>
  <c r="O665" i="31"/>
  <c r="O669" i="31"/>
  <c r="O652" i="31"/>
  <c r="O639" i="31"/>
  <c r="O642" i="31"/>
  <c r="O640" i="31"/>
  <c r="O644" i="31"/>
  <c r="O638" i="31"/>
  <c r="O643" i="31"/>
  <c r="O641" i="31"/>
  <c r="O645" i="31"/>
  <c r="O646" i="31" l="1"/>
  <c r="O692" i="31"/>
  <c r="O683" i="31"/>
  <c r="N813" i="31" l="1"/>
  <c r="L813" i="31"/>
  <c r="M813" i="31" s="1"/>
  <c r="N812" i="31"/>
  <c r="L812" i="31"/>
  <c r="M812" i="31" s="1"/>
  <c r="N811" i="31"/>
  <c r="L811" i="31"/>
  <c r="M811" i="31" s="1"/>
  <c r="N805" i="31"/>
  <c r="L805" i="31"/>
  <c r="M805" i="31" s="1"/>
  <c r="N804" i="31"/>
  <c r="L804" i="31"/>
  <c r="M804" i="31" s="1"/>
  <c r="N803" i="31"/>
  <c r="L803" i="31"/>
  <c r="M803" i="31" s="1"/>
  <c r="N802" i="31"/>
  <c r="L802" i="31"/>
  <c r="M802" i="31" s="1"/>
  <c r="N801" i="31"/>
  <c r="L801" i="31"/>
  <c r="M801" i="31" s="1"/>
  <c r="N800" i="31"/>
  <c r="L800" i="31"/>
  <c r="M800" i="31" s="1"/>
  <c r="N799" i="31"/>
  <c r="L799" i="31"/>
  <c r="M799" i="31" s="1"/>
  <c r="N798" i="31"/>
  <c r="L798" i="31"/>
  <c r="M798" i="31" s="1"/>
  <c r="N797" i="31"/>
  <c r="L797" i="31"/>
  <c r="M797" i="31" s="1"/>
  <c r="N796" i="31"/>
  <c r="L796" i="31"/>
  <c r="M796" i="31" s="1"/>
  <c r="N795" i="31"/>
  <c r="L795" i="31"/>
  <c r="M795" i="31" s="1"/>
  <c r="N794" i="31"/>
  <c r="L794" i="31"/>
  <c r="M794" i="31" s="1"/>
  <c r="N793" i="31"/>
  <c r="L793" i="31"/>
  <c r="M793" i="31" s="1"/>
  <c r="N792" i="31"/>
  <c r="L792" i="31"/>
  <c r="M792" i="31" s="1"/>
  <c r="N791" i="31"/>
  <c r="L791" i="31"/>
  <c r="M791" i="31" s="1"/>
  <c r="N790" i="31"/>
  <c r="L790" i="31"/>
  <c r="M790" i="31" s="1"/>
  <c r="N789" i="31"/>
  <c r="L789" i="31"/>
  <c r="M789" i="31" s="1"/>
  <c r="N788" i="31"/>
  <c r="L788" i="31"/>
  <c r="M788" i="31" s="1"/>
  <c r="N787" i="31"/>
  <c r="L787" i="31"/>
  <c r="M787" i="31" s="1"/>
  <c r="N786" i="31"/>
  <c r="L786" i="31"/>
  <c r="M786" i="31" s="1"/>
  <c r="N785" i="31"/>
  <c r="L785" i="31"/>
  <c r="M785" i="31" s="1"/>
  <c r="N784" i="31"/>
  <c r="L784" i="31"/>
  <c r="M784" i="31" s="1"/>
  <c r="N776" i="31"/>
  <c r="N775" i="31"/>
  <c r="N778" i="31"/>
  <c r="N777" i="31"/>
  <c r="N774" i="31"/>
  <c r="N772" i="31"/>
  <c r="L778" i="31"/>
  <c r="M778" i="31" s="1"/>
  <c r="L777" i="31"/>
  <c r="M777" i="31" s="1"/>
  <c r="L776" i="31"/>
  <c r="M776" i="31" s="1"/>
  <c r="L775" i="31"/>
  <c r="M775" i="31" s="1"/>
  <c r="L774" i="31"/>
  <c r="M774" i="31" s="1"/>
  <c r="N773" i="31"/>
  <c r="L773" i="31"/>
  <c r="M773" i="31" s="1"/>
  <c r="L772" i="31"/>
  <c r="M772" i="31" s="1"/>
  <c r="N765" i="31"/>
  <c r="L765" i="31"/>
  <c r="M765" i="31" s="1"/>
  <c r="L758" i="31"/>
  <c r="M758" i="31" s="1"/>
  <c r="L757" i="31"/>
  <c r="M757" i="31" s="1"/>
  <c r="L756" i="31"/>
  <c r="M756" i="31" s="1"/>
  <c r="L755" i="31"/>
  <c r="M755" i="31" s="1"/>
  <c r="L754" i="31"/>
  <c r="M754" i="31" s="1"/>
  <c r="L753" i="31"/>
  <c r="M753" i="31" s="1"/>
  <c r="L752" i="31"/>
  <c r="M752" i="31" s="1"/>
  <c r="L751" i="31"/>
  <c r="M751" i="31" s="1"/>
  <c r="L750" i="31"/>
  <c r="M750" i="31" s="1"/>
  <c r="L749" i="31"/>
  <c r="M749" i="31" s="1"/>
  <c r="L748" i="31"/>
  <c r="M748" i="31" s="1"/>
  <c r="L747" i="31"/>
  <c r="M747" i="31" s="1"/>
  <c r="L746" i="31"/>
  <c r="M746" i="31" s="1"/>
  <c r="N745" i="31"/>
  <c r="L745" i="31"/>
  <c r="M745" i="31" s="1"/>
  <c r="N732" i="31"/>
  <c r="L738" i="31"/>
  <c r="M738" i="31" s="1"/>
  <c r="L737" i="31"/>
  <c r="M737" i="31" s="1"/>
  <c r="L736" i="31"/>
  <c r="M736" i="31" s="1"/>
  <c r="L735" i="31"/>
  <c r="M735" i="31" s="1"/>
  <c r="L734" i="31"/>
  <c r="M734" i="31" s="1"/>
  <c r="L733" i="31"/>
  <c r="M733" i="31" s="1"/>
  <c r="L732" i="31"/>
  <c r="M732" i="31" s="1"/>
  <c r="L731" i="31"/>
  <c r="M731" i="31" s="1"/>
  <c r="L730" i="31"/>
  <c r="M730" i="31" s="1"/>
  <c r="N711" i="31"/>
  <c r="N720" i="31"/>
  <c r="L720" i="31"/>
  <c r="M720" i="31" s="1"/>
  <c r="N723" i="31"/>
  <c r="N722" i="31"/>
  <c r="N721" i="31"/>
  <c r="N719" i="31"/>
  <c r="N718" i="31"/>
  <c r="N717" i="31"/>
  <c r="N716" i="31"/>
  <c r="N715" i="31"/>
  <c r="N714" i="31"/>
  <c r="N713" i="31"/>
  <c r="N712" i="31"/>
  <c r="N710" i="31"/>
  <c r="N709" i="31"/>
  <c r="N708" i="31"/>
  <c r="N707" i="31"/>
  <c r="N706" i="31"/>
  <c r="N705" i="31"/>
  <c r="N704" i="31"/>
  <c r="N703" i="31"/>
  <c r="N702" i="31"/>
  <c r="L714" i="31"/>
  <c r="M714" i="31" s="1"/>
  <c r="L713" i="31"/>
  <c r="M713" i="31" s="1"/>
  <c r="L712" i="31"/>
  <c r="M712" i="31" s="1"/>
  <c r="L711" i="31"/>
  <c r="M711" i="31" s="1"/>
  <c r="L710" i="31"/>
  <c r="M710" i="31" s="1"/>
  <c r="L709" i="31"/>
  <c r="M709" i="31" s="1"/>
  <c r="L708" i="31"/>
  <c r="M708" i="31" s="1"/>
  <c r="L707" i="31"/>
  <c r="M707" i="31" s="1"/>
  <c r="L706" i="31"/>
  <c r="M706" i="31" s="1"/>
  <c r="L705" i="31"/>
  <c r="M705" i="31" s="1"/>
  <c r="L704" i="31"/>
  <c r="M704" i="31" s="1"/>
  <c r="L723" i="31"/>
  <c r="M723" i="31" s="1"/>
  <c r="L722" i="31"/>
  <c r="M722" i="31" s="1"/>
  <c r="L721" i="31"/>
  <c r="M721" i="31" s="1"/>
  <c r="L719" i="31"/>
  <c r="M719" i="31" s="1"/>
  <c r="L718" i="31"/>
  <c r="M718" i="31" s="1"/>
  <c r="L717" i="31"/>
  <c r="M717" i="31" s="1"/>
  <c r="L716" i="31"/>
  <c r="M716" i="31" s="1"/>
  <c r="L715" i="31"/>
  <c r="M715" i="31" s="1"/>
  <c r="L703" i="31"/>
  <c r="M703" i="31" s="1"/>
  <c r="L702" i="31"/>
  <c r="M702" i="31" s="1"/>
  <c r="O812" i="31" l="1"/>
  <c r="O813" i="31"/>
  <c r="O811" i="31"/>
  <c r="O750" i="31"/>
  <c r="O796" i="31"/>
  <c r="O784" i="31"/>
  <c r="O794" i="31"/>
  <c r="O791" i="31"/>
  <c r="O788" i="31"/>
  <c r="O804" i="31"/>
  <c r="O786" i="31"/>
  <c r="O802" i="31"/>
  <c r="O787" i="31"/>
  <c r="O790" i="31"/>
  <c r="O800" i="31"/>
  <c r="O798" i="31"/>
  <c r="O792" i="31"/>
  <c r="O785" i="31"/>
  <c r="O795" i="31"/>
  <c r="O805" i="31"/>
  <c r="O793" i="31"/>
  <c r="O789" i="31"/>
  <c r="O803" i="31"/>
  <c r="O801" i="31"/>
  <c r="O799" i="31"/>
  <c r="O797" i="31"/>
  <c r="O773" i="31"/>
  <c r="O774" i="31"/>
  <c r="O778" i="31"/>
  <c r="O775" i="31"/>
  <c r="O777" i="31"/>
  <c r="O776" i="31"/>
  <c r="O772" i="31"/>
  <c r="O751" i="31"/>
  <c r="O747" i="31"/>
  <c r="O755" i="31"/>
  <c r="O749" i="31"/>
  <c r="O753" i="31"/>
  <c r="O757" i="31"/>
  <c r="O765" i="31"/>
  <c r="O766" i="31" s="1"/>
  <c r="O748" i="31"/>
  <c r="O758" i="31"/>
  <c r="O752" i="31"/>
  <c r="O754" i="31"/>
  <c r="O746" i="31"/>
  <c r="O756" i="31"/>
  <c r="O745" i="31"/>
  <c r="O730" i="31"/>
  <c r="O734" i="31"/>
  <c r="O738" i="31"/>
  <c r="O731" i="31"/>
  <c r="O735" i="31"/>
  <c r="O732" i="31"/>
  <c r="O736" i="31"/>
  <c r="O733" i="31"/>
  <c r="O737" i="31"/>
  <c r="O720" i="31"/>
  <c r="O714" i="31"/>
  <c r="O712" i="31"/>
  <c r="O710" i="31"/>
  <c r="O708" i="31"/>
  <c r="O706" i="31"/>
  <c r="O704" i="31"/>
  <c r="O705" i="31"/>
  <c r="O713" i="31"/>
  <c r="O707" i="31"/>
  <c r="O711" i="31"/>
  <c r="O709" i="31"/>
  <c r="O718" i="31"/>
  <c r="O719" i="31"/>
  <c r="O717" i="31"/>
  <c r="O715" i="31"/>
  <c r="O702" i="31"/>
  <c r="O722" i="31"/>
  <c r="O716" i="31"/>
  <c r="O721" i="31"/>
  <c r="O703" i="31"/>
  <c r="O723" i="31"/>
  <c r="O814" i="31" l="1"/>
  <c r="O806" i="31"/>
  <c r="O779" i="31"/>
  <c r="O759" i="31"/>
  <c r="O739" i="31"/>
  <c r="O724" i="31"/>
  <c r="N622" i="31" l="1"/>
  <c r="N620" i="31"/>
  <c r="N619" i="31"/>
  <c r="L622" i="31"/>
  <c r="M622" i="31" s="1"/>
  <c r="N621" i="31"/>
  <c r="L621" i="31"/>
  <c r="M621" i="31" s="1"/>
  <c r="L620" i="31"/>
  <c r="M620" i="31" s="1"/>
  <c r="L619" i="31"/>
  <c r="M619" i="31" s="1"/>
  <c r="N612" i="31"/>
  <c r="N611" i="31"/>
  <c r="N613" i="31"/>
  <c r="L613" i="31"/>
  <c r="M613" i="31" s="1"/>
  <c r="L612" i="31"/>
  <c r="M612" i="31" s="1"/>
  <c r="L611" i="31"/>
  <c r="M611" i="31" s="1"/>
  <c r="O620" i="31" l="1"/>
  <c r="O621" i="31"/>
  <c r="O622" i="31"/>
  <c r="O619" i="31"/>
  <c r="O611" i="31"/>
  <c r="O612" i="31"/>
  <c r="O613" i="31"/>
  <c r="N588" i="31"/>
  <c r="L588" i="31"/>
  <c r="M588" i="31" s="1"/>
  <c r="N604" i="31"/>
  <c r="L604" i="31"/>
  <c r="M604" i="31" s="1"/>
  <c r="N603" i="31"/>
  <c r="L603" i="31"/>
  <c r="M603" i="31" s="1"/>
  <c r="N602" i="31"/>
  <c r="L602" i="31"/>
  <c r="M602" i="31" s="1"/>
  <c r="N601" i="31"/>
  <c r="L601" i="31"/>
  <c r="M601" i="31" s="1"/>
  <c r="N600" i="31"/>
  <c r="L600" i="31"/>
  <c r="M600" i="31" s="1"/>
  <c r="N599" i="31"/>
  <c r="L599" i="31"/>
  <c r="M599" i="31" s="1"/>
  <c r="N598" i="31"/>
  <c r="L598" i="31"/>
  <c r="M598" i="31" s="1"/>
  <c r="O600" i="31" l="1"/>
  <c r="O604" i="31"/>
  <c r="O623" i="31"/>
  <c r="O598" i="31"/>
  <c r="O602" i="31"/>
  <c r="O614" i="31"/>
  <c r="O588" i="31"/>
  <c r="O589" i="31" s="1"/>
  <c r="O599" i="31"/>
  <c r="O601" i="31"/>
  <c r="O603" i="31"/>
  <c r="O605" i="31" l="1"/>
  <c r="N581" i="31"/>
  <c r="L581" i="31"/>
  <c r="M581" i="31" s="1"/>
  <c r="L580" i="31"/>
  <c r="M580" i="31" s="1"/>
  <c r="L579" i="31"/>
  <c r="M579" i="31" s="1"/>
  <c r="L578" i="31"/>
  <c r="M578" i="31" s="1"/>
  <c r="L577" i="31"/>
  <c r="M577" i="31" s="1"/>
  <c r="N576" i="31"/>
  <c r="L576" i="31"/>
  <c r="M576" i="31" s="1"/>
  <c r="N568" i="31"/>
  <c r="L568" i="31"/>
  <c r="M568" i="31" s="1"/>
  <c r="L567" i="31"/>
  <c r="M567" i="31" s="1"/>
  <c r="L561" i="31"/>
  <c r="M561" i="31" s="1"/>
  <c r="N532" i="31"/>
  <c r="N537" i="31"/>
  <c r="N536" i="31"/>
  <c r="N535" i="31"/>
  <c r="N534" i="31"/>
  <c r="N533" i="31"/>
  <c r="L537" i="31"/>
  <c r="M537" i="31" s="1"/>
  <c r="L536" i="31"/>
  <c r="M536" i="31" s="1"/>
  <c r="L535" i="31"/>
  <c r="M535" i="31" s="1"/>
  <c r="L534" i="31"/>
  <c r="M534" i="31" s="1"/>
  <c r="L533" i="31"/>
  <c r="M533" i="31" s="1"/>
  <c r="L532" i="31"/>
  <c r="M532" i="31" s="1"/>
  <c r="N526" i="31"/>
  <c r="L526" i="31"/>
  <c r="M526" i="31" s="1"/>
  <c r="N520" i="31"/>
  <c r="N519" i="31"/>
  <c r="L520" i="31"/>
  <c r="M520" i="31" s="1"/>
  <c r="L519" i="31"/>
  <c r="M519" i="31" s="1"/>
  <c r="N518" i="31"/>
  <c r="L518" i="31"/>
  <c r="M518" i="31" s="1"/>
  <c r="N510" i="31"/>
  <c r="N509" i="31"/>
  <c r="N512" i="31"/>
  <c r="L512" i="31"/>
  <c r="M512" i="31" s="1"/>
  <c r="N511" i="31"/>
  <c r="L511" i="31"/>
  <c r="M511" i="31" s="1"/>
  <c r="L510" i="31"/>
  <c r="M510" i="31" s="1"/>
  <c r="L509" i="31"/>
  <c r="M509" i="31" s="1"/>
  <c r="N508" i="31"/>
  <c r="L508" i="31"/>
  <c r="M508" i="31" s="1"/>
  <c r="N462" i="31"/>
  <c r="N461" i="31"/>
  <c r="N460" i="31"/>
  <c r="N459" i="31"/>
  <c r="N458" i="31"/>
  <c r="L462" i="31"/>
  <c r="M462" i="31" s="1"/>
  <c r="L461" i="31"/>
  <c r="M461" i="31" s="1"/>
  <c r="L460" i="31"/>
  <c r="M460" i="31" s="1"/>
  <c r="L459" i="31"/>
  <c r="M459" i="31" s="1"/>
  <c r="L458" i="31"/>
  <c r="M458" i="31" s="1"/>
  <c r="N444" i="31"/>
  <c r="N443" i="31"/>
  <c r="N441" i="31"/>
  <c r="N440" i="31"/>
  <c r="N451" i="31"/>
  <c r="N450" i="31"/>
  <c r="N449" i="31"/>
  <c r="N448" i="31"/>
  <c r="N447" i="31"/>
  <c r="N445" i="31"/>
  <c r="N442" i="31"/>
  <c r="N446" i="31"/>
  <c r="L451" i="31"/>
  <c r="M451" i="31" s="1"/>
  <c r="L450" i="31"/>
  <c r="M450" i="31" s="1"/>
  <c r="L449" i="31"/>
  <c r="M449" i="31" s="1"/>
  <c r="L448" i="31"/>
  <c r="M448" i="31" s="1"/>
  <c r="O448" i="31" s="1"/>
  <c r="L447" i="31"/>
  <c r="M447" i="31" s="1"/>
  <c r="O447" i="31" s="1"/>
  <c r="L446" i="31"/>
  <c r="M446" i="31" s="1"/>
  <c r="L445" i="31"/>
  <c r="M445" i="31" s="1"/>
  <c r="L444" i="31"/>
  <c r="M444" i="31" s="1"/>
  <c r="L443" i="31"/>
  <c r="M443" i="31" s="1"/>
  <c r="L442" i="31"/>
  <c r="M442" i="31" s="1"/>
  <c r="L441" i="31"/>
  <c r="M441" i="31" s="1"/>
  <c r="L440" i="31"/>
  <c r="M440" i="31" s="1"/>
  <c r="N433" i="31"/>
  <c r="N434" i="31"/>
  <c r="N432" i="31"/>
  <c r="L434" i="31"/>
  <c r="M434" i="31" s="1"/>
  <c r="L433" i="31"/>
  <c r="M433" i="31" s="1"/>
  <c r="L432" i="31"/>
  <c r="M432" i="31" s="1"/>
  <c r="N431" i="31"/>
  <c r="L431" i="31"/>
  <c r="M431" i="31" s="1"/>
  <c r="N500" i="31"/>
  <c r="N501" i="31"/>
  <c r="L501" i="31"/>
  <c r="M501" i="31" s="1"/>
  <c r="L500" i="31"/>
  <c r="M500" i="31" s="1"/>
  <c r="N334" i="31"/>
  <c r="N333" i="31"/>
  <c r="N332" i="31"/>
  <c r="L334" i="31"/>
  <c r="M334" i="31" s="1"/>
  <c r="L333" i="31"/>
  <c r="M333" i="31" s="1"/>
  <c r="L332" i="31"/>
  <c r="M332" i="31" s="1"/>
  <c r="O577" i="31" l="1"/>
  <c r="O581" i="31"/>
  <c r="O578" i="31"/>
  <c r="O579" i="31"/>
  <c r="O580" i="31"/>
  <c r="O576" i="31"/>
  <c r="O567" i="31"/>
  <c r="O568" i="31"/>
  <c r="O561" i="31"/>
  <c r="O562" i="31" s="1"/>
  <c r="O534" i="31"/>
  <c r="O532" i="31"/>
  <c r="O536" i="31"/>
  <c r="O535" i="31"/>
  <c r="O537" i="31"/>
  <c r="O533" i="31"/>
  <c r="O526" i="31"/>
  <c r="O527" i="31" s="1"/>
  <c r="O519" i="31"/>
  <c r="O518" i="31"/>
  <c r="O520" i="31"/>
  <c r="O510" i="31"/>
  <c r="O508" i="31"/>
  <c r="O512" i="31"/>
  <c r="O509" i="31"/>
  <c r="O511" i="31"/>
  <c r="O460" i="31"/>
  <c r="O458" i="31"/>
  <c r="O459" i="31"/>
  <c r="O462" i="31"/>
  <c r="O461" i="31"/>
  <c r="O449" i="31"/>
  <c r="O451" i="31"/>
  <c r="O441" i="31"/>
  <c r="O445" i="31"/>
  <c r="O443" i="31"/>
  <c r="O446" i="31"/>
  <c r="O450" i="31"/>
  <c r="O432" i="31"/>
  <c r="O442" i="31"/>
  <c r="O444" i="31"/>
  <c r="O440" i="31"/>
  <c r="O434" i="31"/>
  <c r="O433" i="31"/>
  <c r="O431" i="31"/>
  <c r="O501" i="31"/>
  <c r="O500" i="31"/>
  <c r="O334" i="31"/>
  <c r="O332" i="31"/>
  <c r="O333" i="31"/>
  <c r="O569" i="31" l="1"/>
  <c r="O582" i="31"/>
  <c r="O538" i="31"/>
  <c r="O521" i="31"/>
  <c r="O513" i="31"/>
  <c r="O463" i="31"/>
  <c r="O452" i="31"/>
  <c r="O435" i="31"/>
  <c r="O502" i="31"/>
  <c r="O335" i="31"/>
  <c r="N325" i="31" l="1"/>
  <c r="N324" i="31"/>
  <c r="N323" i="31"/>
  <c r="N322" i="31"/>
  <c r="L325" i="31"/>
  <c r="M325" i="31" s="1"/>
  <c r="L324" i="31"/>
  <c r="M324" i="31" s="1"/>
  <c r="L323" i="31"/>
  <c r="M323" i="31" s="1"/>
  <c r="L322" i="31"/>
  <c r="M322" i="31" s="1"/>
  <c r="L349" i="31"/>
  <c r="M349" i="31" s="1"/>
  <c r="N349" i="31"/>
  <c r="L350" i="31"/>
  <c r="M350" i="31" s="1"/>
  <c r="N350" i="31"/>
  <c r="N315" i="31"/>
  <c r="N316" i="31"/>
  <c r="L316" i="31"/>
  <c r="M316" i="31" s="1"/>
  <c r="L315" i="31"/>
  <c r="M315" i="31" s="1"/>
  <c r="N314" i="31"/>
  <c r="L314" i="31"/>
  <c r="M314" i="31" s="1"/>
  <c r="N307" i="31"/>
  <c r="N308" i="31"/>
  <c r="L308" i="31"/>
  <c r="M308" i="31" s="1"/>
  <c r="L307" i="31"/>
  <c r="M307" i="31" s="1"/>
  <c r="N306" i="31"/>
  <c r="L306" i="31"/>
  <c r="M306" i="31" s="1"/>
  <c r="N298" i="31"/>
  <c r="N296" i="31"/>
  <c r="N300" i="31"/>
  <c r="L300" i="31"/>
  <c r="M300" i="31" s="1"/>
  <c r="N299" i="31"/>
  <c r="L299" i="31"/>
  <c r="M299" i="31" s="1"/>
  <c r="L298" i="31"/>
  <c r="M298" i="31" s="1"/>
  <c r="N297" i="31"/>
  <c r="L297" i="31"/>
  <c r="M297" i="31" s="1"/>
  <c r="L296" i="31"/>
  <c r="M296" i="31" s="1"/>
  <c r="N295" i="31"/>
  <c r="L295" i="31"/>
  <c r="M295" i="31" s="1"/>
  <c r="N234" i="31"/>
  <c r="N225" i="31"/>
  <c r="N240" i="31"/>
  <c r="N239" i="31"/>
  <c r="N238" i="31"/>
  <c r="N237" i="31"/>
  <c r="N236" i="31"/>
  <c r="N235" i="31"/>
  <c r="N233" i="31"/>
  <c r="N232" i="31"/>
  <c r="N231" i="31"/>
  <c r="N230" i="31"/>
  <c r="N229" i="31"/>
  <c r="N228" i="31"/>
  <c r="N227" i="31"/>
  <c r="N226" i="31"/>
  <c r="L240" i="31"/>
  <c r="M240" i="31" s="1"/>
  <c r="L239" i="31"/>
  <c r="M239" i="31" s="1"/>
  <c r="L238" i="31"/>
  <c r="M238" i="31" s="1"/>
  <c r="L237" i="31"/>
  <c r="M237" i="31" s="1"/>
  <c r="L236" i="31"/>
  <c r="M236" i="31" s="1"/>
  <c r="L235" i="31"/>
  <c r="M235" i="31" s="1"/>
  <c r="L234" i="31"/>
  <c r="M234" i="31" s="1"/>
  <c r="L233" i="31"/>
  <c r="M233" i="31" s="1"/>
  <c r="L232" i="31"/>
  <c r="M232" i="31" s="1"/>
  <c r="L231" i="31"/>
  <c r="M231" i="31" s="1"/>
  <c r="L230" i="31"/>
  <c r="M230" i="31" s="1"/>
  <c r="L229" i="31"/>
  <c r="M229" i="31" s="1"/>
  <c r="L228" i="31"/>
  <c r="M228" i="31" s="1"/>
  <c r="L227" i="31"/>
  <c r="M227" i="31" s="1"/>
  <c r="L226" i="31"/>
  <c r="M226" i="31" s="1"/>
  <c r="L225" i="31"/>
  <c r="M225" i="31" s="1"/>
  <c r="N170" i="31"/>
  <c r="N169" i="31"/>
  <c r="N168" i="31"/>
  <c r="N167" i="31"/>
  <c r="N166" i="31"/>
  <c r="N165" i="31"/>
  <c r="N164" i="31"/>
  <c r="N163" i="31"/>
  <c r="N162" i="31"/>
  <c r="L170" i="31"/>
  <c r="M170" i="31" s="1"/>
  <c r="L169" i="31"/>
  <c r="M169" i="31" s="1"/>
  <c r="L168" i="31"/>
  <c r="M168" i="31" s="1"/>
  <c r="L167" i="31"/>
  <c r="M167" i="31" s="1"/>
  <c r="L166" i="31"/>
  <c r="M166" i="31" s="1"/>
  <c r="L165" i="31"/>
  <c r="M165" i="31" s="1"/>
  <c r="L164" i="31"/>
  <c r="M164" i="31" s="1"/>
  <c r="L163" i="31"/>
  <c r="M163" i="31" s="1"/>
  <c r="L162" i="31"/>
  <c r="M162" i="31" s="1"/>
  <c r="O295" i="31" l="1"/>
  <c r="O349" i="31"/>
  <c r="O324" i="31"/>
  <c r="O322" i="31"/>
  <c r="O325" i="31"/>
  <c r="O323" i="31"/>
  <c r="O350" i="31"/>
  <c r="O316" i="31"/>
  <c r="O314" i="31"/>
  <c r="O315" i="31"/>
  <c r="O308" i="31"/>
  <c r="O306" i="31"/>
  <c r="O307" i="31"/>
  <c r="O300" i="31"/>
  <c r="O299" i="31"/>
  <c r="O297" i="31"/>
  <c r="O298" i="31"/>
  <c r="O296" i="31"/>
  <c r="O229" i="31"/>
  <c r="O236" i="31"/>
  <c r="O239" i="31"/>
  <c r="O227" i="31"/>
  <c r="O240" i="31"/>
  <c r="O237" i="31"/>
  <c r="O233" i="31"/>
  <c r="O225" i="31"/>
  <c r="O231" i="31"/>
  <c r="O235" i="31"/>
  <c r="O228" i="31"/>
  <c r="O238" i="31"/>
  <c r="O232" i="31"/>
  <c r="O226" i="31"/>
  <c r="O230" i="31"/>
  <c r="O234" i="31"/>
  <c r="O169" i="31"/>
  <c r="O165" i="31"/>
  <c r="O163" i="31"/>
  <c r="O164" i="31"/>
  <c r="O166" i="31"/>
  <c r="O170" i="31"/>
  <c r="O168" i="31"/>
  <c r="O167" i="31"/>
  <c r="O162" i="31"/>
  <c r="N218" i="31"/>
  <c r="N217" i="31"/>
  <c r="L218" i="31"/>
  <c r="M218" i="31" s="1"/>
  <c r="L217" i="31"/>
  <c r="M217" i="31" s="1"/>
  <c r="N209" i="31"/>
  <c r="N211" i="31"/>
  <c r="N210" i="31"/>
  <c r="N208" i="31"/>
  <c r="L211" i="31"/>
  <c r="M211" i="31" s="1"/>
  <c r="L210" i="31"/>
  <c r="M210" i="31" s="1"/>
  <c r="L209" i="31"/>
  <c r="M209" i="31" s="1"/>
  <c r="L208" i="31"/>
  <c r="M208" i="31" s="1"/>
  <c r="O326" i="31" l="1"/>
  <c r="O317" i="31"/>
  <c r="O309" i="31"/>
  <c r="O301" i="31"/>
  <c r="O241" i="31"/>
  <c r="O171" i="31"/>
  <c r="O218" i="31"/>
  <c r="O217" i="31"/>
  <c r="O210" i="31"/>
  <c r="O209" i="31"/>
  <c r="O208" i="31"/>
  <c r="O211" i="31"/>
  <c r="O219" i="31" l="1"/>
  <c r="O212" i="31"/>
  <c r="N256" i="31" l="1"/>
  <c r="N253" i="31"/>
  <c r="N272" i="31"/>
  <c r="N271" i="31"/>
  <c r="N270" i="31"/>
  <c r="N269" i="31"/>
  <c r="N268" i="31"/>
  <c r="N267" i="31"/>
  <c r="N266" i="31"/>
  <c r="N265" i="31"/>
  <c r="N264" i="31"/>
  <c r="N263" i="31"/>
  <c r="N262" i="31"/>
  <c r="N261" i="31"/>
  <c r="N260" i="31"/>
  <c r="N259" i="31"/>
  <c r="N258" i="31"/>
  <c r="N257" i="31"/>
  <c r="N255" i="31"/>
  <c r="N254" i="31"/>
  <c r="N252" i="31"/>
  <c r="N251" i="31"/>
  <c r="N250" i="31"/>
  <c r="N249" i="31"/>
  <c r="N248" i="31"/>
  <c r="N247" i="31"/>
  <c r="L268" i="31"/>
  <c r="M268" i="31" s="1"/>
  <c r="L267" i="31"/>
  <c r="M267" i="31" s="1"/>
  <c r="L266" i="31"/>
  <c r="M266" i="31" s="1"/>
  <c r="L265" i="31"/>
  <c r="M265" i="31" s="1"/>
  <c r="L264" i="31"/>
  <c r="M264" i="31" s="1"/>
  <c r="L263" i="31"/>
  <c r="M263" i="31" s="1"/>
  <c r="L262" i="31"/>
  <c r="M262" i="31" s="1"/>
  <c r="L261" i="31"/>
  <c r="M261" i="31" s="1"/>
  <c r="L260" i="31"/>
  <c r="M260" i="31" s="1"/>
  <c r="L259" i="31"/>
  <c r="M259" i="31" s="1"/>
  <c r="L258" i="31"/>
  <c r="M258" i="31" s="1"/>
  <c r="L257" i="31"/>
  <c r="M257" i="31" s="1"/>
  <c r="L256" i="31"/>
  <c r="M256" i="31" s="1"/>
  <c r="L255" i="31"/>
  <c r="M255" i="31" s="1"/>
  <c r="L254" i="31"/>
  <c r="M254" i="31" s="1"/>
  <c r="L253" i="31"/>
  <c r="M253" i="31" s="1"/>
  <c r="L252" i="31"/>
  <c r="M252" i="31" s="1"/>
  <c r="L251" i="31"/>
  <c r="M251" i="31" s="1"/>
  <c r="L272" i="31"/>
  <c r="M272" i="31" s="1"/>
  <c r="L271" i="31"/>
  <c r="M271" i="31" s="1"/>
  <c r="L270" i="31"/>
  <c r="M270" i="31" s="1"/>
  <c r="L269" i="31"/>
  <c r="M269" i="31" s="1"/>
  <c r="L250" i="31"/>
  <c r="M250" i="31" s="1"/>
  <c r="L249" i="31"/>
  <c r="M249" i="31" s="1"/>
  <c r="L248" i="31"/>
  <c r="M248" i="31" s="1"/>
  <c r="L247" i="31"/>
  <c r="M247" i="31" s="1"/>
  <c r="N821" i="31"/>
  <c r="L821" i="31"/>
  <c r="M821" i="31" s="1"/>
  <c r="N820" i="31"/>
  <c r="L820" i="31"/>
  <c r="M820" i="31" s="1"/>
  <c r="N830" i="31"/>
  <c r="N829" i="31"/>
  <c r="L830" i="31"/>
  <c r="M830" i="31" s="1"/>
  <c r="L829" i="31"/>
  <c r="M829" i="31" s="1"/>
  <c r="N828" i="31"/>
  <c r="L828" i="31"/>
  <c r="M828" i="31" s="1"/>
  <c r="N858" i="31"/>
  <c r="N857" i="31"/>
  <c r="N854" i="31"/>
  <c r="N850" i="31"/>
  <c r="N861" i="31"/>
  <c r="N860" i="31"/>
  <c r="N859" i="31"/>
  <c r="N856" i="31"/>
  <c r="N855" i="31"/>
  <c r="N853" i="31"/>
  <c r="N852" i="31"/>
  <c r="N851" i="31"/>
  <c r="L861" i="31"/>
  <c r="M861" i="31" s="1"/>
  <c r="L860" i="31"/>
  <c r="M860" i="31" s="1"/>
  <c r="L859" i="31"/>
  <c r="M859" i="31" s="1"/>
  <c r="L858" i="31"/>
  <c r="M858" i="31" s="1"/>
  <c r="L857" i="31"/>
  <c r="M857" i="31" s="1"/>
  <c r="L856" i="31"/>
  <c r="M856" i="31" s="1"/>
  <c r="L855" i="31"/>
  <c r="M855" i="31" s="1"/>
  <c r="L854" i="31"/>
  <c r="M854" i="31" s="1"/>
  <c r="L853" i="31"/>
  <c r="M853" i="31" s="1"/>
  <c r="L852" i="31"/>
  <c r="M852" i="31" s="1"/>
  <c r="L851" i="31"/>
  <c r="M851" i="31" s="1"/>
  <c r="L850" i="31"/>
  <c r="M850" i="31" s="1"/>
  <c r="N844" i="31"/>
  <c r="L844" i="31"/>
  <c r="M844" i="31" s="1"/>
  <c r="N838" i="31"/>
  <c r="N837" i="31"/>
  <c r="L838" i="31"/>
  <c r="M838" i="31" s="1"/>
  <c r="L837" i="31"/>
  <c r="M837" i="31" s="1"/>
  <c r="O269" i="31" l="1"/>
  <c r="O270" i="31"/>
  <c r="O264" i="31"/>
  <c r="O267" i="31"/>
  <c r="O263" i="31"/>
  <c r="O260" i="31"/>
  <c r="O259" i="31"/>
  <c r="O256" i="31"/>
  <c r="O255" i="31"/>
  <c r="O251" i="31"/>
  <c r="O249" i="31"/>
  <c r="O271" i="31"/>
  <c r="O268" i="31"/>
  <c r="O252" i="31"/>
  <c r="O272" i="31"/>
  <c r="O257" i="31"/>
  <c r="O265" i="31"/>
  <c r="O254" i="31"/>
  <c r="O258" i="31"/>
  <c r="O262" i="31"/>
  <c r="O266" i="31"/>
  <c r="O253" i="31"/>
  <c r="O261" i="31"/>
  <c r="O247" i="31"/>
  <c r="O250" i="31"/>
  <c r="O248" i="31"/>
  <c r="O821" i="31"/>
  <c r="O820" i="31"/>
  <c r="O828" i="31"/>
  <c r="O830" i="31"/>
  <c r="O829" i="31"/>
  <c r="O852" i="31"/>
  <c r="O859" i="31"/>
  <c r="O860" i="31"/>
  <c r="O853" i="31"/>
  <c r="O857" i="31"/>
  <c r="O861" i="31"/>
  <c r="O851" i="31"/>
  <c r="O855" i="31"/>
  <c r="O856" i="31"/>
  <c r="O854" i="31"/>
  <c r="O858" i="31"/>
  <c r="O850" i="31"/>
  <c r="O844" i="31"/>
  <c r="O838" i="31"/>
  <c r="O837" i="31"/>
  <c r="O273" i="31" l="1"/>
  <c r="O822" i="31"/>
  <c r="O831" i="31"/>
  <c r="O862" i="31"/>
  <c r="O845" i="31"/>
  <c r="O839" i="31"/>
  <c r="N193" i="31" l="1"/>
  <c r="N188" i="31"/>
  <c r="N185" i="31"/>
  <c r="N184" i="31"/>
  <c r="N202" i="31"/>
  <c r="N201" i="31"/>
  <c r="N200" i="31"/>
  <c r="N199" i="31"/>
  <c r="N198" i="31"/>
  <c r="N197" i="31"/>
  <c r="N196" i="31"/>
  <c r="N195" i="31"/>
  <c r="N194" i="31"/>
  <c r="N192" i="31"/>
  <c r="N191" i="31"/>
  <c r="N190" i="31"/>
  <c r="N189" i="31"/>
  <c r="N187" i="31"/>
  <c r="N186" i="31"/>
  <c r="N183" i="31"/>
  <c r="N182" i="31"/>
  <c r="N181" i="31"/>
  <c r="N180" i="31"/>
  <c r="N179" i="31"/>
  <c r="L202" i="31"/>
  <c r="M202" i="31" s="1"/>
  <c r="L201" i="31"/>
  <c r="M201" i="31" s="1"/>
  <c r="L200" i="31"/>
  <c r="M200" i="31" s="1"/>
  <c r="L199" i="31"/>
  <c r="M199" i="31" s="1"/>
  <c r="L198" i="31"/>
  <c r="M198" i="31" s="1"/>
  <c r="L197" i="31"/>
  <c r="M197" i="31" s="1"/>
  <c r="L196" i="31"/>
  <c r="M196" i="31" s="1"/>
  <c r="L195" i="31"/>
  <c r="M195" i="31" s="1"/>
  <c r="L194" i="31"/>
  <c r="M194" i="31" s="1"/>
  <c r="L193" i="31"/>
  <c r="M193" i="31" s="1"/>
  <c r="L192" i="31"/>
  <c r="M192" i="31" s="1"/>
  <c r="L191" i="31"/>
  <c r="M191" i="31" s="1"/>
  <c r="L190" i="31"/>
  <c r="M190" i="31" s="1"/>
  <c r="L189" i="31"/>
  <c r="M189" i="31" s="1"/>
  <c r="L188" i="31"/>
  <c r="M188" i="31" s="1"/>
  <c r="L187" i="31"/>
  <c r="M187" i="31" s="1"/>
  <c r="L186" i="31"/>
  <c r="M186" i="31" s="1"/>
  <c r="L185" i="31"/>
  <c r="M185" i="31" s="1"/>
  <c r="L184" i="31"/>
  <c r="M184" i="31" s="1"/>
  <c r="L183" i="31"/>
  <c r="M183" i="31" s="1"/>
  <c r="L182" i="31"/>
  <c r="M182" i="31" s="1"/>
  <c r="L181" i="31"/>
  <c r="M181" i="31" s="1"/>
  <c r="L180" i="31"/>
  <c r="M180" i="31" s="1"/>
  <c r="L179" i="31"/>
  <c r="M179" i="31" s="1"/>
  <c r="N121" i="31"/>
  <c r="N136" i="31"/>
  <c r="N135" i="31"/>
  <c r="N134" i="31"/>
  <c r="N133" i="31"/>
  <c r="N132" i="31"/>
  <c r="N131" i="31"/>
  <c r="N130" i="31"/>
  <c r="N129" i="31"/>
  <c r="N128" i="31"/>
  <c r="N127" i="31"/>
  <c r="N126" i="31"/>
  <c r="N125" i="31"/>
  <c r="N123" i="31"/>
  <c r="L130" i="31"/>
  <c r="M130" i="31" s="1"/>
  <c r="L129" i="31"/>
  <c r="M129" i="31" s="1"/>
  <c r="L128" i="31"/>
  <c r="M128" i="31" s="1"/>
  <c r="L127" i="31"/>
  <c r="M127" i="31" s="1"/>
  <c r="L126" i="31"/>
  <c r="M126" i="31" s="1"/>
  <c r="L125" i="31"/>
  <c r="M125" i="31" s="1"/>
  <c r="L124" i="31"/>
  <c r="M124" i="31" s="1"/>
  <c r="L123" i="31"/>
  <c r="M123" i="31" s="1"/>
  <c r="L122" i="31"/>
  <c r="M122" i="31" s="1"/>
  <c r="L121" i="31"/>
  <c r="M121" i="31" s="1"/>
  <c r="L120" i="31"/>
  <c r="M120" i="31" s="1"/>
  <c r="L119" i="31"/>
  <c r="M119" i="31" s="1"/>
  <c r="L118" i="31"/>
  <c r="M118" i="31" s="1"/>
  <c r="L117" i="31"/>
  <c r="M117" i="31" s="1"/>
  <c r="L136" i="31"/>
  <c r="M136" i="31" s="1"/>
  <c r="L135" i="31"/>
  <c r="M135" i="31" s="1"/>
  <c r="L134" i="31"/>
  <c r="M134" i="31" s="1"/>
  <c r="L133" i="31"/>
  <c r="M133" i="31" s="1"/>
  <c r="L132" i="31"/>
  <c r="M132" i="31" s="1"/>
  <c r="L131" i="31"/>
  <c r="M131" i="31" s="1"/>
  <c r="L116" i="31"/>
  <c r="M116" i="31" s="1"/>
  <c r="O181" i="31" l="1"/>
  <c r="O179" i="31"/>
  <c r="O198" i="31"/>
  <c r="O202" i="31"/>
  <c r="O200" i="31"/>
  <c r="O196" i="31"/>
  <c r="O194" i="31"/>
  <c r="O193" i="31"/>
  <c r="O192" i="31"/>
  <c r="O190" i="31"/>
  <c r="O188" i="31"/>
  <c r="O186" i="31"/>
  <c r="O184" i="31"/>
  <c r="O182" i="31"/>
  <c r="O183" i="31"/>
  <c r="O187" i="31"/>
  <c r="O185" i="31"/>
  <c r="O201" i="31"/>
  <c r="O191" i="31"/>
  <c r="O195" i="31"/>
  <c r="O189" i="31"/>
  <c r="O197" i="31"/>
  <c r="O199" i="31"/>
  <c r="O180" i="31"/>
  <c r="O136" i="31"/>
  <c r="O132" i="31"/>
  <c r="O116" i="31"/>
  <c r="O127" i="31"/>
  <c r="O120" i="31"/>
  <c r="O124" i="31"/>
  <c r="O128" i="31"/>
  <c r="O123" i="31"/>
  <c r="O119" i="31"/>
  <c r="O117" i="31"/>
  <c r="O121" i="31"/>
  <c r="O125" i="31"/>
  <c r="O129" i="31"/>
  <c r="O118" i="31"/>
  <c r="O122" i="31"/>
  <c r="O126" i="31"/>
  <c r="O130" i="31"/>
  <c r="O134" i="31"/>
  <c r="O135" i="31"/>
  <c r="O133" i="31"/>
  <c r="O131" i="31"/>
  <c r="O137" i="31" l="1"/>
  <c r="O203" i="31"/>
  <c r="N102" i="31" l="1"/>
  <c r="N109" i="31"/>
  <c r="L109" i="31"/>
  <c r="M109" i="31" s="1"/>
  <c r="N108" i="31"/>
  <c r="L108" i="31"/>
  <c r="M108" i="31" s="1"/>
  <c r="N107" i="31"/>
  <c r="L107" i="31"/>
  <c r="M107" i="31" s="1"/>
  <c r="N106" i="31"/>
  <c r="L106" i="31"/>
  <c r="M106" i="31" s="1"/>
  <c r="N105" i="31"/>
  <c r="L105" i="31"/>
  <c r="M105" i="31" s="1"/>
  <c r="N104" i="31"/>
  <c r="L104" i="31"/>
  <c r="M104" i="31" s="1"/>
  <c r="N103" i="31"/>
  <c r="L103" i="31"/>
  <c r="M103" i="31" s="1"/>
  <c r="L102" i="31"/>
  <c r="M102" i="31" s="1"/>
  <c r="N101" i="31"/>
  <c r="L101" i="31"/>
  <c r="M101" i="31" s="1"/>
  <c r="N91" i="31"/>
  <c r="N95" i="31"/>
  <c r="L95" i="31"/>
  <c r="M95" i="31" s="1"/>
  <c r="N94" i="31"/>
  <c r="L94" i="31"/>
  <c r="M94" i="31" s="1"/>
  <c r="N93" i="31"/>
  <c r="L93" i="31"/>
  <c r="M93" i="31" s="1"/>
  <c r="N92" i="31"/>
  <c r="L92" i="31"/>
  <c r="M92" i="31" s="1"/>
  <c r="L91" i="31"/>
  <c r="M91" i="31" s="1"/>
  <c r="N84" i="31"/>
  <c r="L84" i="31"/>
  <c r="M84" i="31" s="1"/>
  <c r="N83" i="31"/>
  <c r="L83" i="31"/>
  <c r="M83" i="31" s="1"/>
  <c r="N82" i="31"/>
  <c r="L82" i="31"/>
  <c r="M82" i="31" s="1"/>
  <c r="N76" i="31"/>
  <c r="L76" i="31"/>
  <c r="M76" i="31" s="1"/>
  <c r="N69" i="31"/>
  <c r="L69" i="31"/>
  <c r="M69" i="31" s="1"/>
  <c r="N62" i="31"/>
  <c r="N63" i="31"/>
  <c r="L63" i="31"/>
  <c r="M63" i="31" s="1"/>
  <c r="L62" i="31"/>
  <c r="M62" i="31" s="1"/>
  <c r="O82" i="31" l="1"/>
  <c r="O106" i="31"/>
  <c r="O109" i="31"/>
  <c r="O103" i="31"/>
  <c r="O101" i="31"/>
  <c r="O105" i="31"/>
  <c r="O107" i="31"/>
  <c r="O108" i="31"/>
  <c r="O104" i="31"/>
  <c r="O102" i="31"/>
  <c r="O93" i="31"/>
  <c r="O94" i="31"/>
  <c r="O91" i="31"/>
  <c r="O95" i="31"/>
  <c r="O92" i="31"/>
  <c r="O83" i="31"/>
  <c r="O84" i="31"/>
  <c r="O69" i="31"/>
  <c r="O70" i="31" s="1"/>
  <c r="O76" i="31"/>
  <c r="O77" i="31" s="1"/>
  <c r="O62" i="31"/>
  <c r="O63" i="31"/>
  <c r="N555" i="31"/>
  <c r="N554" i="31"/>
  <c r="N553" i="31"/>
  <c r="L555" i="31"/>
  <c r="M555" i="31" s="1"/>
  <c r="L554" i="31"/>
  <c r="M554" i="31" s="1"/>
  <c r="L553" i="31"/>
  <c r="M553" i="31" s="1"/>
  <c r="N552" i="31"/>
  <c r="L552" i="31"/>
  <c r="M552" i="31" s="1"/>
  <c r="N551" i="31"/>
  <c r="L551" i="31"/>
  <c r="M551" i="31" s="1"/>
  <c r="O551" i="31" l="1"/>
  <c r="O110" i="31"/>
  <c r="O96" i="31"/>
  <c r="O64" i="31"/>
  <c r="O85" i="31"/>
  <c r="O555" i="31"/>
  <c r="O554" i="31"/>
  <c r="O553" i="31"/>
  <c r="O552" i="31"/>
  <c r="O556" i="31" l="1"/>
  <c r="N422" i="31" l="1"/>
  <c r="N420" i="31"/>
  <c r="N425" i="31"/>
  <c r="N424" i="31"/>
  <c r="N423" i="31"/>
  <c r="N421" i="31"/>
  <c r="N419" i="31"/>
  <c r="L425" i="31"/>
  <c r="M425" i="31" s="1"/>
  <c r="L424" i="31"/>
  <c r="M424" i="31" s="1"/>
  <c r="L423" i="31"/>
  <c r="M423" i="31" s="1"/>
  <c r="L422" i="31"/>
  <c r="M422" i="31" s="1"/>
  <c r="L421" i="31"/>
  <c r="M421" i="31" s="1"/>
  <c r="L420" i="31"/>
  <c r="M420" i="31" s="1"/>
  <c r="L419" i="31"/>
  <c r="M419" i="31" s="1"/>
  <c r="N390" i="31"/>
  <c r="N389" i="31"/>
  <c r="N386" i="31"/>
  <c r="N385" i="31"/>
  <c r="N382" i="31"/>
  <c r="N380" i="31"/>
  <c r="N379" i="31"/>
  <c r="N398" i="31"/>
  <c r="N397" i="31"/>
  <c r="N396" i="31"/>
  <c r="N395" i="31"/>
  <c r="N394" i="31"/>
  <c r="N393" i="31"/>
  <c r="N392" i="31"/>
  <c r="N391" i="31"/>
  <c r="N388" i="31"/>
  <c r="N387" i="31"/>
  <c r="N384" i="31"/>
  <c r="N383" i="31"/>
  <c r="N381" i="31"/>
  <c r="N378" i="31"/>
  <c r="L398" i="31"/>
  <c r="M398" i="31" s="1"/>
  <c r="L397" i="31"/>
  <c r="M397" i="31" s="1"/>
  <c r="L396" i="31"/>
  <c r="M396" i="31" s="1"/>
  <c r="L395" i="31"/>
  <c r="M395" i="31" s="1"/>
  <c r="L394" i="31"/>
  <c r="M394" i="31" s="1"/>
  <c r="L393" i="31"/>
  <c r="M393" i="31" s="1"/>
  <c r="L392" i="31"/>
  <c r="M392" i="31" s="1"/>
  <c r="L391" i="31"/>
  <c r="M391" i="31" s="1"/>
  <c r="L390" i="31"/>
  <c r="M390" i="31" s="1"/>
  <c r="L389" i="31"/>
  <c r="M389" i="31" s="1"/>
  <c r="L388" i="31"/>
  <c r="M388" i="31" s="1"/>
  <c r="L387" i="31"/>
  <c r="M387" i="31" s="1"/>
  <c r="L386" i="31"/>
  <c r="M386" i="31" s="1"/>
  <c r="L385" i="31"/>
  <c r="M385" i="31" s="1"/>
  <c r="L384" i="31"/>
  <c r="M384" i="31" s="1"/>
  <c r="L383" i="31"/>
  <c r="M383" i="31" s="1"/>
  <c r="L382" i="31"/>
  <c r="M382" i="31" s="1"/>
  <c r="L381" i="31"/>
  <c r="M381" i="31" s="1"/>
  <c r="L380" i="31"/>
  <c r="M380" i="31" s="1"/>
  <c r="L379" i="31"/>
  <c r="M379" i="31" s="1"/>
  <c r="L378" i="31"/>
  <c r="M378" i="31" s="1"/>
  <c r="N351" i="31"/>
  <c r="N362" i="31"/>
  <c r="N359" i="31"/>
  <c r="N358" i="31"/>
  <c r="N357" i="31"/>
  <c r="N355" i="31"/>
  <c r="N352" i="31"/>
  <c r="N364" i="31"/>
  <c r="L364" i="31"/>
  <c r="M364" i="31" s="1"/>
  <c r="N363" i="31"/>
  <c r="L363" i="31"/>
  <c r="M363" i="31" s="1"/>
  <c r="L362" i="31"/>
  <c r="M362" i="31" s="1"/>
  <c r="N361" i="31"/>
  <c r="L361" i="31"/>
  <c r="M361" i="31" s="1"/>
  <c r="N360" i="31"/>
  <c r="L360" i="31"/>
  <c r="M360" i="31" s="1"/>
  <c r="L359" i="31"/>
  <c r="M359" i="31" s="1"/>
  <c r="L358" i="31"/>
  <c r="M358" i="31" s="1"/>
  <c r="L357" i="31"/>
  <c r="M357" i="31" s="1"/>
  <c r="N356" i="31"/>
  <c r="L356" i="31"/>
  <c r="M356" i="31" s="1"/>
  <c r="L355" i="31"/>
  <c r="M355" i="31" s="1"/>
  <c r="N354" i="31"/>
  <c r="L354" i="31"/>
  <c r="M354" i="31" s="1"/>
  <c r="N353" i="31"/>
  <c r="L353" i="31"/>
  <c r="M353" i="31" s="1"/>
  <c r="L352" i="31"/>
  <c r="M352" i="31" s="1"/>
  <c r="L351" i="31"/>
  <c r="M351" i="31" s="1"/>
  <c r="N371" i="31"/>
  <c r="L371" i="31"/>
  <c r="M371" i="31" s="1"/>
  <c r="N370" i="31"/>
  <c r="L370" i="31"/>
  <c r="M370" i="31" s="1"/>
  <c r="N369" i="31"/>
  <c r="L369" i="31"/>
  <c r="M369" i="31" s="1"/>
  <c r="N368" i="31"/>
  <c r="L368" i="31"/>
  <c r="M368" i="31" s="1"/>
  <c r="N367" i="31"/>
  <c r="L367" i="31"/>
  <c r="M367" i="31" s="1"/>
  <c r="N366" i="31"/>
  <c r="L366" i="31"/>
  <c r="M366" i="31" s="1"/>
  <c r="N365" i="31"/>
  <c r="L365" i="31"/>
  <c r="M365" i="31" s="1"/>
  <c r="O384" i="31" l="1"/>
  <c r="O425" i="31"/>
  <c r="O424" i="31"/>
  <c r="O423" i="31"/>
  <c r="O422" i="31"/>
  <c r="O421" i="31"/>
  <c r="O420" i="31"/>
  <c r="O419" i="31"/>
  <c r="O378" i="31"/>
  <c r="O386" i="31"/>
  <c r="O398" i="31"/>
  <c r="O396" i="31"/>
  <c r="O394" i="31"/>
  <c r="O392" i="31"/>
  <c r="O390" i="31"/>
  <c r="O388" i="31"/>
  <c r="O380" i="31"/>
  <c r="O382" i="31"/>
  <c r="O381" i="31"/>
  <c r="O385" i="31"/>
  <c r="O389" i="31"/>
  <c r="O393" i="31"/>
  <c r="O397" i="31"/>
  <c r="O379" i="31"/>
  <c r="O383" i="31"/>
  <c r="O387" i="31"/>
  <c r="O391" i="31"/>
  <c r="O395" i="31"/>
  <c r="O354" i="31"/>
  <c r="O353" i="31"/>
  <c r="O352" i="31"/>
  <c r="O355" i="31"/>
  <c r="O356" i="31"/>
  <c r="O357" i="31"/>
  <c r="O358" i="31"/>
  <c r="O359" i="31"/>
  <c r="O360" i="31"/>
  <c r="O361" i="31"/>
  <c r="O362" i="31"/>
  <c r="O363" i="31"/>
  <c r="O364" i="31"/>
  <c r="O351" i="31"/>
  <c r="O368" i="31"/>
  <c r="O366" i="31"/>
  <c r="O370" i="31"/>
  <c r="O369" i="31"/>
  <c r="O365" i="31"/>
  <c r="O367" i="31"/>
  <c r="O371" i="31"/>
  <c r="O426" i="31" l="1"/>
  <c r="O372" i="31"/>
  <c r="O399" i="31"/>
  <c r="N289" i="31" l="1"/>
  <c r="N288" i="31"/>
  <c r="N287" i="31"/>
  <c r="N286" i="31"/>
  <c r="N285" i="31"/>
  <c r="N284" i="31"/>
  <c r="N283" i="31"/>
  <c r="N282" i="31"/>
  <c r="N281" i="31"/>
  <c r="L289" i="31"/>
  <c r="M289" i="31" s="1"/>
  <c r="L288" i="31"/>
  <c r="M288" i="31" s="1"/>
  <c r="L287" i="31"/>
  <c r="M287" i="31" s="1"/>
  <c r="L286" i="31"/>
  <c r="M286" i="31" s="1"/>
  <c r="L285" i="31"/>
  <c r="M285" i="31" s="1"/>
  <c r="L284" i="31"/>
  <c r="M284" i="31" s="1"/>
  <c r="L283" i="31"/>
  <c r="M283" i="31" s="1"/>
  <c r="L282" i="31"/>
  <c r="M282" i="31" s="1"/>
  <c r="L281" i="31"/>
  <c r="M281" i="31" s="1"/>
  <c r="L280" i="31"/>
  <c r="M280" i="31" s="1"/>
  <c r="N56" i="31"/>
  <c r="L56" i="31"/>
  <c r="M56" i="31" s="1"/>
  <c r="O280" i="31" l="1"/>
  <c r="O284" i="31"/>
  <c r="O288" i="31"/>
  <c r="O281" i="31"/>
  <c r="O285" i="31"/>
  <c r="O289" i="31"/>
  <c r="O282" i="31"/>
  <c r="O286" i="31"/>
  <c r="O283" i="31"/>
  <c r="O287" i="31"/>
  <c r="O56" i="31"/>
  <c r="O290" i="31" l="1"/>
  <c r="O57" i="31"/>
  <c r="L48" i="31" l="1"/>
  <c r="M48" i="31" s="1"/>
  <c r="N50" i="31"/>
  <c r="L50" i="31"/>
  <c r="M50" i="31" s="1"/>
  <c r="L49" i="31"/>
  <c r="M49" i="31" s="1"/>
  <c r="L47" i="31"/>
  <c r="M47" i="31" s="1"/>
  <c r="L46" i="31"/>
  <c r="M46" i="31" s="1"/>
  <c r="L32" i="31"/>
  <c r="M32" i="31" s="1"/>
  <c r="L5" i="31"/>
  <c r="M5" i="31" s="1"/>
  <c r="L6" i="31"/>
  <c r="M6" i="31" s="1"/>
  <c r="L7" i="31"/>
  <c r="M7" i="31" s="1"/>
  <c r="L8" i="31"/>
  <c r="M8" i="31" s="1"/>
  <c r="L9" i="31"/>
  <c r="M9" i="31" s="1"/>
  <c r="L10" i="31"/>
  <c r="M10" i="31" s="1"/>
  <c r="N10" i="31"/>
  <c r="L11" i="31"/>
  <c r="M11" i="31" s="1"/>
  <c r="L12" i="31"/>
  <c r="M12" i="31" s="1"/>
  <c r="L13" i="31"/>
  <c r="M13" i="31" s="1"/>
  <c r="N13" i="31"/>
  <c r="L14" i="31"/>
  <c r="M14" i="31" s="1"/>
  <c r="N14" i="31"/>
  <c r="L15" i="31"/>
  <c r="M15" i="31" s="1"/>
  <c r="N15" i="31"/>
  <c r="O46" i="31" l="1"/>
  <c r="O15" i="31"/>
  <c r="O50" i="31"/>
  <c r="O48" i="31"/>
  <c r="O13" i="31"/>
  <c r="O47" i="31"/>
  <c r="O49" i="31"/>
  <c r="O8" i="31"/>
  <c r="O32" i="31"/>
  <c r="O41" i="31" s="1"/>
  <c r="O12" i="31"/>
  <c r="O14" i="31"/>
  <c r="O10" i="31"/>
  <c r="O6" i="31"/>
  <c r="O11" i="31"/>
  <c r="O7" i="31"/>
  <c r="O9" i="31"/>
  <c r="O5" i="31"/>
  <c r="O51" i="31" l="1"/>
  <c r="L4" i="31" l="1"/>
  <c r="M4" i="31" s="1"/>
  <c r="O4" i="31" l="1"/>
  <c r="O16" i="31" l="1"/>
  <c r="J2" i="6" l="1"/>
  <c r="H2" i="6" l="1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M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9" i="1"/>
  <c r="U11" i="1" l="1"/>
  <c r="U19" i="1"/>
  <c r="U12" i="1"/>
  <c r="U21" i="1"/>
  <c r="U16" i="1"/>
  <c r="U20" i="1"/>
  <c r="U25" i="1"/>
  <c r="U31" i="1"/>
  <c r="U18" i="1"/>
  <c r="U10" i="1"/>
  <c r="L8" i="1"/>
  <c r="U24" i="1"/>
  <c r="M17" i="1"/>
  <c r="M14" i="1"/>
  <c r="U23" i="1"/>
  <c r="M30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<sst xmlns="http://schemas.openxmlformats.org/spreadsheetml/2006/main" count="7085" uniqueCount="366">
  <si>
    <t>N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</si>
  <si>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</si>
  <si>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</si>
  <si>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</si>
  <si>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</si>
  <si>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</si>
  <si>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</si>
  <si>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</si>
  <si>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</si>
  <si>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</si>
  <si>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</si>
  <si>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</si>
  <si>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</si>
  <si>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</si>
  <si>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</si>
  <si>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</si>
  <si>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</si>
  <si>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</si>
  <si>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</si>
  <si>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</si>
  <si>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</si>
  <si>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</si>
  <si>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</si>
  <si>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</si>
  <si>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</si>
  <si>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</si>
  <si>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</si>
  <si>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</si>
  <si>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</si>
  <si>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</si>
  <si>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</si>
  <si>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</si>
  <si>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</si>
  <si>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</si>
  <si>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</si>
  <si>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</si>
  <si>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</si>
  <si>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</si>
  <si>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</si>
  <si>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</si>
  <si>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</si>
  <si>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</si>
  <si>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</si>
  <si>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</si>
  <si>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</si>
  <si>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</si>
  <si>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</si>
  <si>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</si>
  <si>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</si>
  <si>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</si>
  <si>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</si>
  <si>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</si>
  <si>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</si>
  <si>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</si>
  <si>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</si>
  <si>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</si>
  <si>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</si>
  <si>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</si>
  <si>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</si>
  <si>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</si>
  <si>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</si>
  <si>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</si>
  <si>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</si>
  <si>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</si>
  <si>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</si>
  <si>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</si>
  <si>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</si>
  <si>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</si>
  <si>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</si>
  <si>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</si>
  <si>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</si>
  <si>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</si>
  <si>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</si>
  <si>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</si>
  <si>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</si>
  <si>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</si>
  <si>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</si>
  <si>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</si>
  <si>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</si>
  <si>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</si>
  <si>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</si>
  <si>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</si>
  <si>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</si>
  <si>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</si>
  <si>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</si>
  <si>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</si>
  <si>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</si>
  <si>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</si>
  <si>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</si>
  <si>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</si>
  <si>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</si>
  <si>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</si>
  <si>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</si>
  <si>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</si>
  <si>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</si>
  <si>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</si>
  <si>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</si>
  <si>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</si>
  <si>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</si>
  <si>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</si>
  <si>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</si>
  <si>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</si>
  <si>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</si>
  <si>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</si>
  <si>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</si>
  <si>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</si>
  <si>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</si>
  <si>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</si>
  <si>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</si>
  <si>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</si>
  <si>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</si>
  <si>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</si>
  <si>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</si>
  <si>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</si>
  <si>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</si>
  <si>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</si>
  <si>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</si>
  <si>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</si>
  <si>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</si>
  <si>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</si>
  <si>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</si>
  <si>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</si>
  <si>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</si>
  <si>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</si>
  <si>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</si>
  <si>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</si>
  <si>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</si>
  <si>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</si>
  <si>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</si>
  <si>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</si>
  <si>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</si>
  <si>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</si>
  <si>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</si>
  <si>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</si>
  <si>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</si>
  <si>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</si>
  <si>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</si>
  <si>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</si>
  <si>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</si>
  <si>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</si>
  <si>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</si>
  <si>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</si>
  <si>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</si>
  <si>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</si>
  <si>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</si>
  <si>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</si>
  <si>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</si>
  <si>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</si>
  <si>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</si>
  <si>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</si>
  <si>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</si>
  <si>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</si>
  <si>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</si>
  <si>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</si>
  <si>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</si>
  <si>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</si>
  <si>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</si>
  <si>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</si>
  <si>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</si>
  <si>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</si>
  <si>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INFORMACIÓN  FINANCIERA - RUP</t>
  </si>
  <si>
    <t>MÓDULO</t>
  </si>
  <si>
    <t>INDICE-LIQUIDEZ</t>
  </si>
  <si>
    <t>PORCENTAJE DE PARTICIPACION</t>
  </si>
  <si>
    <t>MODULOS ADJUDICADOS</t>
  </si>
  <si>
    <t>VALOR CAPITAL DE TRABAJO DEMANDADO MODULOS ADJUDICADOS</t>
  </si>
  <si>
    <t>HABIL  / NO HABIL</t>
  </si>
  <si>
    <t>UTILIDAD OPERACIONAL</t>
  </si>
  <si>
    <t>GASTOS DE INTERESES</t>
  </si>
  <si>
    <t>RAZON DE COBERTURA DE INTERESES</t>
  </si>
  <si>
    <t>EVALUACIÓN CAPACIDAD FINANCIERA</t>
  </si>
  <si>
    <t>EVALUACIÓN CAPACIDAD ORGANIZACIÓN</t>
  </si>
  <si>
    <t>RENTABILIDAD DEL PATRIMONIO (ROE)</t>
  </si>
  <si>
    <t>RENTABILIDAD DEL ACTIVO (ROA)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</si>
  <si>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</si>
  <si>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</si>
  <si>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</si>
  <si>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</si>
  <si>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</si>
  <si>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</si>
  <si>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</si>
  <si>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</si>
  <si>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</si>
  <si>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</si>
  <si>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</si>
  <si>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EXPERIENCIA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</si>
  <si>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</si>
  <si>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</si>
  <si>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</si>
  <si>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</si>
  <si>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</si>
  <si>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</si>
  <si>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</si>
  <si>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</si>
  <si>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DIRECCIÓN DE CONTRATACIÓN</t>
  </si>
  <si>
    <t>Módulo</t>
  </si>
  <si>
    <t>En Pesos</t>
  </si>
  <si>
    <t>SALDOS CONTRATOS EN EJECUCIÓN</t>
  </si>
  <si>
    <t>PATRIMONIO
(Activo Total - Pasivo Total)</t>
  </si>
  <si>
    <t>PLAZO (P)</t>
  </si>
  <si>
    <t/>
  </si>
  <si>
    <t>Capital de Trabajo Demandado</t>
  </si>
  <si>
    <t>% Requerido de Capital de Trabajo Demandado</t>
  </si>
  <si>
    <t>VALOR PRESUPUESTO OFICIAL (PO)</t>
  </si>
  <si>
    <t>CAPACIDAD RESIDUAL DE CONTRATACIÓN (POR MÓDULO)</t>
  </si>
  <si>
    <t>PLAZO MOD</t>
  </si>
  <si>
    <t>MIPYME
→Req. Min. Solvencia: &gt; =</t>
  </si>
  <si>
    <t>OTRO
→Req. Min. Solvencia: &gt; =</t>
  </si>
  <si>
    <t>MIPYME
→Req. Min.  Endeudamiento: &lt; =</t>
  </si>
  <si>
    <t>OTRO
→Req. Min. Endeudamiento: &lt; =</t>
  </si>
  <si>
    <t>MIPYME
→Req.Min.Cobertura
Interes: &gt; =</t>
  </si>
  <si>
    <t>OTRO
→Req. Min. Cobertura
 Intereses: &gt; =</t>
  </si>
  <si>
    <t>Fórmula: Razón Cobertura Intereses = UO/GI &gt;=X</t>
  </si>
  <si>
    <t>MIPYME
Req. Min. ROE: &gt; =</t>
  </si>
  <si>
    <t>OTRO
Req. Min. ROE: &gt; =</t>
  </si>
  <si>
    <t>Fórmula:                        ROE=UO/Act.Tot.&gt;=X</t>
  </si>
  <si>
    <t>Fórmula: Liquidez=AC/PC&gt;=X</t>
  </si>
  <si>
    <t>Fórmula: Endeudamiento = Pas.T/Act.Tot. &lt;= X%</t>
  </si>
  <si>
    <t>MIPYME
Req. Min. ROA: &gt; =</t>
  </si>
  <si>
    <t>OTRO
Req. Min. ROA: &gt; =</t>
  </si>
  <si>
    <t>Fórmula:                        ROE=UO/Pat.ROE&gt;=X%</t>
  </si>
  <si>
    <t>CUMPLE / NO CUMPLE</t>
  </si>
  <si>
    <t>SMMLV 2023</t>
  </si>
  <si>
    <t>items</t>
  </si>
  <si>
    <t>Contrato  No.</t>
  </si>
  <si>
    <t>Objeto del contrato</t>
  </si>
  <si>
    <t>Entidad con quien suscribió el contrato</t>
  </si>
  <si>
    <t>Plazo total del Contrato en Meses               (1)</t>
  </si>
  <si>
    <t>Valor total del  Contrato (incluido IVA y adiciones)                  (2)</t>
  </si>
  <si>
    <t xml:space="preserve">Si el Contrato està o estuvo Suspendido registrar Saldo Pendiente por Ejecutar             (3)      </t>
  </si>
  <si>
    <t>Fecha de Inicio o Reinicio del Contrato (dd/mm/aa)     (4)</t>
  </si>
  <si>
    <t>Porcentaje de participación 
(5)</t>
  </si>
  <si>
    <t>Fecha de Cierre de Presentacion de la Oferta Objeto del Presente Proceso de Contrataciòn (dd/mm/aa)  (6)</t>
  </si>
  <si>
    <t xml:space="preserve">Dìas Ejecutados del Contrato (7)                (7)=(6)-(4)       </t>
  </si>
  <si>
    <t>Dias por Ejecutar del Contrato a Partir de la Fecha de Presentaciòn de la Oferta Objeto del Proceso de Contrataciòn                (8)</t>
  </si>
  <si>
    <t>Saldo Diario del Contrato en Ejecuciòn                     (9)                    (9)=(2)/((1)*30)</t>
  </si>
  <si>
    <t>Saldo del Contrato en Ejecuciòn                     (10)</t>
  </si>
  <si>
    <t>(Pesos $)</t>
  </si>
  <si>
    <t>SUMATORIA COLUMNA (F)</t>
  </si>
  <si>
    <t>38- ENDD</t>
  </si>
  <si>
    <t xml:space="preserve">48- SOSDOM </t>
  </si>
  <si>
    <t>INFRAESTRUCTURAS DE COLOMBIA S.A.S.</t>
  </si>
  <si>
    <t xml:space="preserve">52- MAZ </t>
  </si>
  <si>
    <t>53- proyectos</t>
  </si>
  <si>
    <t>55- CONSTRUCCIONES Y TRACTORES S.A.S.</t>
  </si>
  <si>
    <t>61-</t>
  </si>
  <si>
    <t>EE INGENIERIA S.A.S</t>
  </si>
  <si>
    <t>J&amp;G INGENIERIA Y EQUIPOS S.A.S.</t>
  </si>
  <si>
    <t>39- JAAP</t>
  </si>
  <si>
    <t>39- INDESCOM</t>
  </si>
  <si>
    <t>39- INDERSOL</t>
  </si>
  <si>
    <t xml:space="preserve">40- LUIS ALFONSO </t>
  </si>
  <si>
    <t>41- BAJO</t>
  </si>
  <si>
    <t xml:space="preserve">41- REORGANIZACION </t>
  </si>
  <si>
    <t>EL DEPARTAMENTO DE VAUPES.</t>
  </si>
  <si>
    <t>AMPLIACION Y DOTACION DE LA SEDE
EDUCATIVA DE LA COMUNIDAD
INDÍGENA DE PUEBLO NUEVO DEL
DEPARTAMENTO DE VAUPÉS.</t>
  </si>
  <si>
    <t>711 de 16 DIC 2021</t>
  </si>
  <si>
    <t>44-</t>
  </si>
  <si>
    <t>73- PY P</t>
  </si>
  <si>
    <t>73-DUO</t>
  </si>
  <si>
    <t>72-rsm</t>
  </si>
  <si>
    <t>47- meyan</t>
  </si>
  <si>
    <t xml:space="preserve">MUN URIBE META </t>
  </si>
  <si>
    <t xml:space="preserve">45- señales </t>
  </si>
  <si>
    <t>SEÑALES</t>
  </si>
  <si>
    <t>INFRAESTRUCTURA CAR Y CIA SAS</t>
  </si>
  <si>
    <t>45-INFRAESTRUCTURA CAR Y CIA SAS</t>
  </si>
  <si>
    <t>43- CONSTRUCCION Y CONSULTORIAS DE OBRAS DE INGENIERIA URBANISMO Y ARQUITECTURA - CONTINUAR S.A.S.</t>
  </si>
  <si>
    <t>46- CONSTRU</t>
  </si>
  <si>
    <t xml:space="preserve">49- mega </t>
  </si>
  <si>
    <t>49castellon-</t>
  </si>
  <si>
    <t>50-PAVIMENTOS</t>
  </si>
  <si>
    <t>50- EDIVIAL</t>
  </si>
  <si>
    <t>51- INFR COLOMBIA</t>
  </si>
  <si>
    <t xml:space="preserve">58- AZUL CONS </t>
  </si>
  <si>
    <t xml:space="preserve">56- jms </t>
  </si>
  <si>
    <t>56- CIMILEC</t>
  </si>
  <si>
    <t>57-JAVO</t>
  </si>
  <si>
    <t>59- PAVIMENTAR</t>
  </si>
  <si>
    <t xml:space="preserve">59- CONSULTORIA </t>
  </si>
  <si>
    <t>60- CARMELO</t>
  </si>
  <si>
    <t xml:space="preserve">60- PM </t>
  </si>
  <si>
    <t xml:space="preserve">62- EE ONG </t>
  </si>
  <si>
    <t>CONSTRUCCION DE AULAS EN LA UNIVERSIDAD
NACIONAL ABIERTA Y A DISTANCIA "UNAD" SEDE
CURUMANI, DEPARTAMENTO DEL CESAR.</t>
  </si>
  <si>
    <t xml:space="preserve">62- MEG </t>
  </si>
  <si>
    <t>MEG OBRAS SAS.</t>
  </si>
  <si>
    <t>63-GRUPO J8</t>
  </si>
  <si>
    <t>64-MT</t>
  </si>
  <si>
    <t xml:space="preserve">66 OFI </t>
  </si>
  <si>
    <t>66- FEXXA</t>
  </si>
  <si>
    <t>68- minci</t>
  </si>
  <si>
    <t>MINCIVIL S.A.</t>
  </si>
  <si>
    <t xml:space="preserve">69-JYG INGENIERIA </t>
  </si>
  <si>
    <t>MARJAL SAS</t>
  </si>
  <si>
    <t>69- MARJAL</t>
  </si>
  <si>
    <t>70 VCA</t>
  </si>
  <si>
    <t>70-LIBARDO</t>
  </si>
  <si>
    <t>71- RE-</t>
  </si>
  <si>
    <t>71 MA</t>
  </si>
  <si>
    <t>8,910,546,698.00</t>
  </si>
  <si>
    <t>83,611,009,207.00</t>
  </si>
  <si>
    <t>1,634,942,741.00</t>
  </si>
  <si>
    <t>SUBDIRECCION DE PROCESOS DE SELECCIÓN CONTRACTUAL</t>
  </si>
  <si>
    <t>57- vigavi</t>
  </si>
  <si>
    <t>60-</t>
  </si>
  <si>
    <t>promotora</t>
  </si>
  <si>
    <t xml:space="preserve">contraing </t>
  </si>
  <si>
    <t>ET PROYECTOS SAS</t>
  </si>
  <si>
    <t>67- gesch</t>
  </si>
  <si>
    <t>67- cotes</t>
  </si>
  <si>
    <t xml:space="preserve">67- GESCH </t>
  </si>
  <si>
    <t>54- mantenimiento</t>
  </si>
  <si>
    <t>54- fidel</t>
  </si>
  <si>
    <t>PROCESO No SA-MC-SG-SA-029-2024</t>
  </si>
  <si>
    <t>CONSORCIO HG</t>
  </si>
  <si>
    <t>URIEL EDGARDO HERNANDEZ GAITAN</t>
  </si>
  <si>
    <t>GFD GRUPO EMPRESARIAL S.A.S</t>
  </si>
  <si>
    <t>MC GROUP S.A.S</t>
  </si>
  <si>
    <t>CONSORCIO SAN MARTIN</t>
  </si>
  <si>
    <t>PJ INGENIERA Y SERVICIOS SAS</t>
  </si>
  <si>
    <t>O&amp;L PROYECTOS DE INGENIERÍA</t>
  </si>
  <si>
    <t>EQUIPOS E INGENIERIA DEL CARIBE SAS (EIDELCA SAS)</t>
  </si>
  <si>
    <t>JALGAVI INGENIEROS SAS</t>
  </si>
  <si>
    <t>GRG INGENIERIA SAS</t>
  </si>
  <si>
    <t>CONSORCIO DAZA ARQUITECTURA</t>
  </si>
  <si>
    <t>ESPACIO OBJETIVO ARQUITECTURA SAS</t>
  </si>
  <si>
    <t>CARLOS RODOLFO DAZA RAMÍREZ</t>
  </si>
  <si>
    <t xml:space="preserve">DIEGO FERNAN MEJIA MEJIA </t>
  </si>
  <si>
    <t>INGENIERIA, INNOVACION Y CONSTRUCCIONES DE LA COSTA S.A.S.</t>
  </si>
  <si>
    <t>EQUISERVICIOS INDUSTRIALES SAS</t>
  </si>
  <si>
    <t xml:space="preserve">EQUISERVICIOS INDUSTRIALES SAS </t>
  </si>
  <si>
    <t>WRUSSY INGENIEROS SAS</t>
  </si>
  <si>
    <t>CONSORCIO RAL 24</t>
  </si>
  <si>
    <t>ROBERTO ÁVILA LÓPEZ</t>
  </si>
  <si>
    <t>R.A.L INGENIERÍA Y CONSTRUCCIÓN SAS</t>
  </si>
  <si>
    <t>PROINCO INGENIERIA S.A.S</t>
  </si>
  <si>
    <t xml:space="preserve">CUMBRE INGENIERIA SAS </t>
  </si>
  <si>
    <t>C&amp;C BEZALEEL SAS</t>
  </si>
  <si>
    <t>CONSORCIO EL CARMEN.</t>
  </si>
  <si>
    <t>SOCAFER SAS</t>
  </si>
  <si>
    <t>JAIRO LUIS SOCARRAS</t>
  </si>
  <si>
    <t>CONSORCIO EMAUS</t>
  </si>
  <si>
    <t>M&amp;D INGECONTRUCCION S.A.S</t>
  </si>
  <si>
    <t>LUIS ALFONSO MAESTRE BROCHERO</t>
  </si>
  <si>
    <t>CHM INGENIERIA SAS</t>
  </si>
  <si>
    <t>GRUPO EMPRESARIAL CONCAS S.A.S</t>
  </si>
  <si>
    <t xml:space="preserve">GRUPO CONSTRUCTORES INTELIGENTES S.A.S, </t>
  </si>
  <si>
    <t>GRUPO CONSTRUCTORES INTELIGENTES S.A.S</t>
  </si>
  <si>
    <t>CONSORCIO CAFRA 2024</t>
  </si>
  <si>
    <t>HECTOR FRANCISCO SARMIENTO DURAN</t>
  </si>
  <si>
    <t>CARRILES DEL ORIENTE S.A.S.</t>
  </si>
  <si>
    <t>CONSORCIO ALFA</t>
  </si>
  <si>
    <t>CVL INGENIERIS S.A.S</t>
  </si>
  <si>
    <t>MARTIN ERNESTO RIASOS CAIPE</t>
  </si>
  <si>
    <t xml:space="preserve">URBANISMO ARQUITECTURA E INGENIERIA SAS </t>
  </si>
  <si>
    <t>2L PROYECTOS SAS</t>
  </si>
  <si>
    <t>CONSORCIO QUALITY VARGAS</t>
  </si>
  <si>
    <t>ISAIAS VARGAS GONZALEZ</t>
  </si>
  <si>
    <t>CAP QUALITY PROJECT S.A.S</t>
  </si>
  <si>
    <t>HCG CONSTRUCCIONES LTDA</t>
  </si>
  <si>
    <t>CUMPLE</t>
  </si>
  <si>
    <t xml:space="preserve"> CUMPLE</t>
  </si>
  <si>
    <t>RECHAZADO</t>
  </si>
  <si>
    <t>HABIL</t>
  </si>
  <si>
    <t>NO HABIL</t>
  </si>
  <si>
    <t xml:space="preserve">RECHAZADO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</si>
</sst>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b/>
      <sz val="10"/>
      <color rgb="FFFF0000"/>
      <name val="Arial Narrow"/>
      <family val="2"/>
    </font>
    <font>
      <sz val="8"/>
      <name val="Tahoma"/>
      <family val="2"/>
    </font>
    <font>
      <b/>
      <sz val="9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"/>
      <family val="2"/>
    </font>
    <font>
      <sz val="11"/>
      <color theme="1"/>
      <name val="Arial Narrow"/>
      <family val="2"/>
    </font>
    <font>
      <sz val="10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0"/>
      <color rgb="FFFF0000"/>
      <name val="Arial"/>
      <family val="2"/>
    </font>
    <font>
      <sz val="10"/>
      <color theme="4"/>
      <name val="Arial"/>
      <family val="2"/>
    </font>
    <font>
      <sz val="10"/>
      <color rgb="FFFF0000"/>
      <name val="Arial"/>
      <family val="2"/>
    </font>
    <font>
      <b/>
      <sz val="9"/>
      <color rgb="FFFF00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6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50B4C8"/>
        <bgColor indexed="64"/>
      </patternFill>
    </fill>
    <fill>
      <patternFill patternType="solid">
        <fgColor rgb="FFE1EBFA"/>
        <bgColor indexed="64"/>
      </patternFill>
    </fill>
    <fill>
      <patternFill patternType="solid">
        <fgColor rgb="FF50822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8FF"/>
        <bgColor indexed="64"/>
      </patternFill>
    </fill>
    <fill>
      <patternFill patternType="solid">
        <fgColor theme="4" tint="0.59999389629810485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4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3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41" fontId="42" fillId="0" borderId="0" applyFont="0" applyFill="0" applyBorder="0" applyAlignment="0" applyProtection="0"/>
  </cellStyleXfs>
  <cellXfs count="433">
    <xf numFmtId="0" fontId="0" fillId="0" borderId="0" xfId="0"/>
    <xf numFmtId="0" fontId="5" fillId="0" borderId="1" xfId="0" applyFont="1" applyBorder="1"/>
    <xf numFmtId="0" fontId="5" fillId="0" borderId="2" xfId="0" applyFont="1" applyBorder="1" applyAlignment="1">
      <alignment horizontal="left" vertical="center"/>
    </xf>
    <xf numFmtId="0" fontId="5" fillId="0" borderId="3" xfId="0" applyFont="1" applyBorder="1"/>
    <xf numFmtId="0" fontId="5" fillId="0" borderId="4" xfId="0" applyFont="1" applyBorder="1"/>
    <xf numFmtId="9" fontId="5" fillId="0" borderId="4" xfId="6" applyFont="1" applyFill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right"/>
    </xf>
    <xf numFmtId="0" fontId="4" fillId="0" borderId="1" xfId="0" applyFont="1" applyBorder="1"/>
    <xf numFmtId="0" fontId="4" fillId="0" borderId="5" xfId="0" quotePrefix="1" applyFont="1" applyBorder="1" applyAlignment="1">
      <alignment horizontal="left"/>
    </xf>
    <xf numFmtId="0" fontId="4" fillId="0" borderId="1" xfId="0" applyFont="1" applyBorder="1" applyAlignment="1">
      <alignment horizontal="centerContinuous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3" fontId="12" fillId="0" borderId="7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4" fillId="0" borderId="1" xfId="0" applyFont="1" applyBorder="1"/>
    <xf numFmtId="1" fontId="6" fillId="0" borderId="14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Border="1" applyAlignment="1">
      <alignment horizontal="left"/>
    </xf>
    <xf numFmtId="0" fontId="15" fillId="0" borderId="12" xfId="5" applyFont="1" applyBorder="1" applyAlignment="1">
      <alignment horizontal="left" indent="1"/>
    </xf>
    <xf numFmtId="1" fontId="6" fillId="0" borderId="11" xfId="0" applyNumberFormat="1" applyFont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Border="1" applyAlignment="1">
      <alignment horizontal="center" vertical="center"/>
    </xf>
    <xf numFmtId="170" fontId="13" fillId="0" borderId="12" xfId="0" applyNumberFormat="1" applyFont="1" applyBorder="1" applyAlignment="1">
      <alignment horizontal="center" vertical="center"/>
    </xf>
    <xf numFmtId="0" fontId="16" fillId="0" borderId="15" xfId="5" applyFont="1" applyBorder="1" applyAlignment="1">
      <alignment horizontal="left"/>
    </xf>
    <xf numFmtId="169" fontId="24" fillId="0" borderId="6" xfId="1" applyFont="1" applyFill="1" applyBorder="1" applyAlignment="1">
      <alignment horizontal="center" vertical="center" wrapText="1"/>
    </xf>
    <xf numFmtId="0" fontId="23" fillId="5" borderId="21" xfId="4" applyFont="1" applyFill="1" applyBorder="1" applyAlignment="1">
      <alignment horizontal="center" vertical="center" wrapText="1"/>
    </xf>
    <xf numFmtId="169" fontId="23" fillId="5" borderId="15" xfId="1" applyFont="1" applyFill="1" applyBorder="1" applyAlignment="1">
      <alignment horizontal="center" vertical="center" wrapText="1"/>
    </xf>
    <xf numFmtId="10" fontId="23" fillId="5" borderId="15" xfId="3" applyNumberFormat="1" applyFont="1" applyFill="1" applyBorder="1" applyAlignment="1">
      <alignment horizontal="center" vertical="center" wrapText="1"/>
    </xf>
    <xf numFmtId="169" fontId="23" fillId="5" borderId="15" xfId="3" applyNumberFormat="1" applyFont="1" applyFill="1" applyBorder="1" applyAlignment="1">
      <alignment horizontal="center" vertical="center" wrapText="1"/>
    </xf>
    <xf numFmtId="171" fontId="23" fillId="5" borderId="15" xfId="1" applyNumberFormat="1" applyFont="1" applyFill="1" applyBorder="1" applyAlignment="1">
      <alignment horizontal="center" vertical="center" wrapText="1"/>
    </xf>
    <xf numFmtId="169" fontId="23" fillId="5" borderId="41" xfId="1" applyFont="1" applyFill="1" applyBorder="1" applyAlignment="1">
      <alignment horizontal="center" vertical="center" wrapText="1"/>
    </xf>
    <xf numFmtId="0" fontId="5" fillId="7" borderId="0" xfId="0" applyFont="1" applyFill="1"/>
    <xf numFmtId="0" fontId="4" fillId="7" borderId="0" xfId="0" applyFont="1" applyFill="1"/>
    <xf numFmtId="0" fontId="5" fillId="7" borderId="0" xfId="0" applyFont="1" applyFill="1" applyAlignment="1">
      <alignment horizontal="center"/>
    </xf>
    <xf numFmtId="169" fontId="5" fillId="7" borderId="0" xfId="1" applyFont="1" applyFill="1" applyAlignment="1">
      <alignment horizontal="center"/>
    </xf>
    <xf numFmtId="167" fontId="5" fillId="7" borderId="0" xfId="0" applyNumberFormat="1" applyFont="1" applyFill="1" applyAlignment="1">
      <alignment horizontal="center"/>
    </xf>
    <xf numFmtId="172" fontId="5" fillId="7" borderId="0" xfId="6" applyNumberFormat="1" applyFont="1" applyFill="1"/>
    <xf numFmtId="0" fontId="7" fillId="4" borderId="4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24" fillId="7" borderId="0" xfId="0" applyFont="1" applyFill="1"/>
    <xf numFmtId="169" fontId="24" fillId="7" borderId="0" xfId="1" applyFont="1" applyFill="1" applyBorder="1"/>
    <xf numFmtId="9" fontId="24" fillId="7" borderId="0" xfId="6" applyFont="1" applyFill="1" applyBorder="1"/>
    <xf numFmtId="0" fontId="24" fillId="7" borderId="0" xfId="0" applyFont="1" applyFill="1" applyAlignment="1">
      <alignment horizontal="center" vertical="center" wrapText="1"/>
    </xf>
    <xf numFmtId="10" fontId="23" fillId="7" borderId="0" xfId="3" applyNumberFormat="1" applyFont="1" applyFill="1" applyAlignment="1">
      <alignment horizontal="center" vertical="center" wrapText="1"/>
    </xf>
    <xf numFmtId="169" fontId="23" fillId="7" borderId="0" xfId="3" applyNumberFormat="1" applyFont="1" applyFill="1" applyAlignment="1">
      <alignment horizontal="center" vertical="center" wrapText="1"/>
    </xf>
    <xf numFmtId="4" fontId="23" fillId="7" borderId="0" xfId="3" applyNumberFormat="1" applyFont="1" applyFill="1" applyAlignment="1">
      <alignment horizontal="center" vertical="center" wrapText="1"/>
    </xf>
    <xf numFmtId="171" fontId="20" fillId="7" borderId="0" xfId="1" applyNumberFormat="1" applyFont="1" applyFill="1" applyBorder="1" applyAlignment="1">
      <alignment horizontal="center" vertical="center"/>
    </xf>
    <xf numFmtId="173" fontId="23" fillId="7" borderId="0" xfId="3" applyNumberFormat="1" applyFont="1" applyFill="1" applyAlignment="1">
      <alignment horizontal="center" vertical="center" wrapText="1"/>
    </xf>
    <xf numFmtId="169" fontId="0" fillId="7" borderId="0" xfId="1" applyFont="1" applyFill="1"/>
    <xf numFmtId="9" fontId="0" fillId="7" borderId="0" xfId="6" applyFont="1" applyFill="1"/>
    <xf numFmtId="0" fontId="0" fillId="7" borderId="45" xfId="0" applyFill="1" applyBorder="1" applyAlignment="1">
      <alignment horizontal="center" vertical="center"/>
    </xf>
    <xf numFmtId="0" fontId="0" fillId="7" borderId="46" xfId="0" applyFill="1" applyBorder="1" applyAlignment="1">
      <alignment horizontal="center" vertical="center"/>
    </xf>
    <xf numFmtId="0" fontId="0" fillId="7" borderId="47" xfId="0" applyFill="1" applyBorder="1" applyAlignment="1">
      <alignment horizontal="center" vertical="center"/>
    </xf>
    <xf numFmtId="0" fontId="3" fillId="7" borderId="47" xfId="0" applyFont="1" applyFill="1" applyBorder="1" applyAlignment="1">
      <alignment horizontal="center" vertical="center"/>
    </xf>
    <xf numFmtId="0" fontId="0" fillId="7" borderId="48" xfId="0" applyFill="1" applyBorder="1" applyAlignment="1">
      <alignment horizontal="center" vertical="center"/>
    </xf>
    <xf numFmtId="0" fontId="3" fillId="7" borderId="48" xfId="0" applyFont="1" applyFill="1" applyBorder="1" applyAlignment="1">
      <alignment horizontal="center" vertical="center"/>
    </xf>
    <xf numFmtId="2" fontId="0" fillId="7" borderId="48" xfId="0" applyNumberFormat="1" applyFill="1" applyBorder="1" applyAlignment="1">
      <alignment horizontal="center" vertical="center"/>
    </xf>
    <xf numFmtId="2" fontId="0" fillId="7" borderId="46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21" fillId="6" borderId="39" xfId="0" applyFont="1" applyFill="1" applyBorder="1" applyAlignment="1">
      <alignment horizontal="center" vertical="center" wrapText="1"/>
    </xf>
    <xf numFmtId="0" fontId="3" fillId="0" borderId="0" xfId="0" applyFont="1"/>
    <xf numFmtId="0" fontId="4" fillId="7" borderId="0" xfId="0" applyFont="1" applyFill="1" applyAlignment="1">
      <alignment horizontal="center" vertical="center" wrapText="1"/>
    </xf>
    <xf numFmtId="0" fontId="0" fillId="7" borderId="0" xfId="0" applyFill="1" applyAlignment="1">
      <alignment wrapText="1"/>
    </xf>
    <xf numFmtId="168" fontId="0" fillId="7" borderId="0" xfId="2" applyFont="1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169" fontId="0" fillId="7" borderId="0" xfId="1" applyFont="1" applyFill="1" applyAlignment="1">
      <alignment wrapText="1"/>
    </xf>
    <xf numFmtId="9" fontId="17" fillId="7" borderId="33" xfId="0" applyNumberFormat="1" applyFont="1" applyFill="1" applyBorder="1" applyAlignment="1">
      <alignment vertical="center"/>
    </xf>
    <xf numFmtId="9" fontId="17" fillId="7" borderId="20" xfId="0" applyNumberFormat="1" applyFont="1" applyFill="1" applyBorder="1" applyAlignment="1">
      <alignment vertical="center"/>
    </xf>
    <xf numFmtId="9" fontId="17" fillId="7" borderId="20" xfId="0" applyNumberFormat="1" applyFont="1" applyFill="1" applyBorder="1" applyAlignment="1">
      <alignment horizontal="center" vertical="center"/>
    </xf>
    <xf numFmtId="0" fontId="5" fillId="7" borderId="20" xfId="0" applyFont="1" applyFill="1" applyBorder="1"/>
    <xf numFmtId="0" fontId="5" fillId="7" borderId="34" xfId="0" applyFont="1" applyFill="1" applyBorder="1"/>
    <xf numFmtId="172" fontId="5" fillId="7" borderId="20" xfId="6" applyNumberFormat="1" applyFont="1" applyFill="1" applyBorder="1"/>
    <xf numFmtId="0" fontId="7" fillId="11" borderId="4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169" fontId="25" fillId="7" borderId="23" xfId="1" applyFont="1" applyFill="1" applyBorder="1" applyAlignment="1">
      <alignment horizontal="center" vertical="center" wrapText="1"/>
    </xf>
    <xf numFmtId="0" fontId="0" fillId="7" borderId="23" xfId="0" applyFill="1" applyBorder="1" applyAlignment="1">
      <alignment horizontal="center" vertical="center" wrapText="1"/>
    </xf>
    <xf numFmtId="168" fontId="0" fillId="7" borderId="23" xfId="2" applyFont="1" applyFill="1" applyBorder="1" applyAlignment="1">
      <alignment horizontal="center" vertical="center" wrapText="1"/>
    </xf>
    <xf numFmtId="169" fontId="0" fillId="7" borderId="23" xfId="1" applyFont="1" applyFill="1" applyBorder="1" applyAlignment="1">
      <alignment horizontal="center" vertical="center" wrapText="1"/>
    </xf>
    <xf numFmtId="10" fontId="0" fillId="7" borderId="23" xfId="6" applyNumberFormat="1" applyFont="1" applyFill="1" applyBorder="1" applyAlignment="1">
      <alignment horizontal="center" vertical="center" wrapText="1"/>
    </xf>
    <xf numFmtId="169" fontId="24" fillId="0" borderId="24" xfId="1" applyFont="1" applyFill="1" applyBorder="1" applyAlignment="1">
      <alignment horizontal="center" vertical="center" wrapText="1"/>
    </xf>
    <xf numFmtId="0" fontId="24" fillId="4" borderId="33" xfId="4" applyFont="1" applyFill="1" applyBorder="1" applyAlignment="1">
      <alignment vertical="center" wrapText="1"/>
    </xf>
    <xf numFmtId="0" fontId="4" fillId="12" borderId="49" xfId="0" applyFont="1" applyFill="1" applyBorder="1" applyAlignment="1">
      <alignment horizontal="center" vertical="center" wrapText="1"/>
    </xf>
    <xf numFmtId="0" fontId="4" fillId="12" borderId="50" xfId="0" applyFont="1" applyFill="1" applyBorder="1" applyAlignment="1">
      <alignment horizontal="center" vertical="center" wrapText="1"/>
    </xf>
    <xf numFmtId="0" fontId="4" fillId="12" borderId="51" xfId="0" applyFont="1" applyFill="1" applyBorder="1" applyAlignment="1">
      <alignment horizontal="center" vertical="center" wrapText="1"/>
    </xf>
    <xf numFmtId="0" fontId="4" fillId="12" borderId="18" xfId="0" applyFont="1" applyFill="1" applyBorder="1" applyAlignment="1">
      <alignment horizontal="center" vertical="center" wrapText="1"/>
    </xf>
    <xf numFmtId="0" fontId="4" fillId="12" borderId="33" xfId="0" applyFont="1" applyFill="1" applyBorder="1" applyAlignment="1">
      <alignment horizontal="center" vertical="center"/>
    </xf>
    <xf numFmtId="0" fontId="4" fillId="12" borderId="18" xfId="0" applyFont="1" applyFill="1" applyBorder="1" applyAlignment="1">
      <alignment horizontal="center" vertical="center"/>
    </xf>
    <xf numFmtId="0" fontId="4" fillId="12" borderId="34" xfId="0" applyFont="1" applyFill="1" applyBorder="1" applyAlignment="1">
      <alignment horizontal="center" vertical="center"/>
    </xf>
    <xf numFmtId="0" fontId="17" fillId="12" borderId="20" xfId="0" applyFont="1" applyFill="1" applyBorder="1" applyAlignment="1">
      <alignment horizontal="center" vertical="center"/>
    </xf>
    <xf numFmtId="0" fontId="17" fillId="12" borderId="20" xfId="0" quotePrefix="1" applyFont="1" applyFill="1" applyBorder="1" applyAlignment="1">
      <alignment horizontal="center" vertical="center"/>
    </xf>
    <xf numFmtId="2" fontId="19" fillId="12" borderId="54" xfId="1" applyNumberFormat="1" applyFont="1" applyFill="1" applyBorder="1" applyAlignment="1">
      <alignment horizontal="center" vertical="center" wrapText="1"/>
    </xf>
    <xf numFmtId="2" fontId="19" fillId="12" borderId="56" xfId="1" applyNumberFormat="1" applyFont="1" applyFill="1" applyBorder="1" applyAlignment="1">
      <alignment horizontal="center" vertical="center" wrapText="1"/>
    </xf>
    <xf numFmtId="9" fontId="19" fillId="12" borderId="54" xfId="6" applyFont="1" applyFill="1" applyBorder="1" applyAlignment="1">
      <alignment horizontal="center" vertical="center"/>
    </xf>
    <xf numFmtId="9" fontId="19" fillId="12" borderId="56" xfId="6" applyFont="1" applyFill="1" applyBorder="1" applyAlignment="1">
      <alignment horizontal="center" vertical="center"/>
    </xf>
    <xf numFmtId="170" fontId="19" fillId="12" borderId="54" xfId="1" applyNumberFormat="1" applyFont="1" applyFill="1" applyBorder="1" applyAlignment="1">
      <alignment horizontal="center" vertical="center"/>
    </xf>
    <xf numFmtId="170" fontId="19" fillId="12" borderId="56" xfId="1" applyNumberFormat="1" applyFont="1" applyFill="1" applyBorder="1" applyAlignment="1">
      <alignment horizontal="center" vertical="center"/>
    </xf>
    <xf numFmtId="9" fontId="19" fillId="12" borderId="17" xfId="6" applyFont="1" applyFill="1" applyBorder="1" applyAlignment="1">
      <alignment horizontal="center" vertical="center"/>
    </xf>
    <xf numFmtId="9" fontId="19" fillId="12" borderId="13" xfId="6" applyFont="1" applyFill="1" applyBorder="1" applyAlignment="1">
      <alignment horizontal="center" vertical="center"/>
    </xf>
    <xf numFmtId="172" fontId="17" fillId="13" borderId="44" xfId="6" quotePrefix="1" applyNumberFormat="1" applyFont="1" applyFill="1" applyBorder="1" applyAlignment="1">
      <alignment horizontal="center" vertical="center" wrapText="1"/>
    </xf>
    <xf numFmtId="172" fontId="17" fillId="13" borderId="12" xfId="6" quotePrefix="1" applyNumberFormat="1" applyFont="1" applyFill="1" applyBorder="1" applyAlignment="1">
      <alignment horizontal="center" vertical="center" wrapText="1"/>
    </xf>
    <xf numFmtId="172" fontId="17" fillId="13" borderId="43" xfId="6" applyNumberFormat="1" applyFont="1" applyFill="1" applyBorder="1" applyAlignment="1">
      <alignment horizontal="center" vertical="center"/>
    </xf>
    <xf numFmtId="172" fontId="17" fillId="13" borderId="37" xfId="6" quotePrefix="1" applyNumberFormat="1" applyFont="1" applyFill="1" applyBorder="1" applyAlignment="1">
      <alignment horizontal="center" vertical="center" wrapText="1"/>
    </xf>
    <xf numFmtId="172" fontId="17" fillId="13" borderId="52" xfId="6" quotePrefix="1" applyNumberFormat="1" applyFont="1" applyFill="1" applyBorder="1" applyAlignment="1">
      <alignment horizontal="center" vertical="center" wrapText="1"/>
    </xf>
    <xf numFmtId="172" fontId="17" fillId="13" borderId="18" xfId="6" applyNumberFormat="1" applyFont="1" applyFill="1" applyBorder="1" applyAlignment="1">
      <alignment horizontal="center" vertical="center"/>
    </xf>
    <xf numFmtId="0" fontId="17" fillId="13" borderId="40" xfId="0" applyFont="1" applyFill="1" applyBorder="1" applyAlignment="1">
      <alignment horizontal="center" vertical="center"/>
    </xf>
    <xf numFmtId="0" fontId="17" fillId="13" borderId="34" xfId="0" applyFont="1" applyFill="1" applyBorder="1" applyAlignment="1">
      <alignment horizontal="center" vertical="center"/>
    </xf>
    <xf numFmtId="0" fontId="17" fillId="13" borderId="8" xfId="0" applyFont="1" applyFill="1" applyBorder="1" applyAlignment="1">
      <alignment horizontal="center" vertical="center"/>
    </xf>
    <xf numFmtId="0" fontId="17" fillId="13" borderId="19" xfId="0" applyFont="1" applyFill="1" applyBorder="1" applyAlignment="1">
      <alignment horizontal="center" vertical="center"/>
    </xf>
    <xf numFmtId="0" fontId="19" fillId="13" borderId="55" xfId="0" quotePrefix="1" applyFont="1" applyFill="1" applyBorder="1" applyAlignment="1">
      <alignment horizontal="center" vertical="center" wrapText="1"/>
    </xf>
    <xf numFmtId="0" fontId="19" fillId="13" borderId="53" xfId="0" quotePrefix="1" applyFont="1" applyFill="1" applyBorder="1" applyAlignment="1">
      <alignment horizontal="center" vertical="center" wrapText="1"/>
    </xf>
    <xf numFmtId="0" fontId="17" fillId="13" borderId="53" xfId="0" quotePrefix="1" applyFont="1" applyFill="1" applyBorder="1" applyAlignment="1">
      <alignment horizontal="center" vertical="center" wrapText="1"/>
    </xf>
    <xf numFmtId="0" fontId="17" fillId="13" borderId="55" xfId="0" quotePrefix="1" applyFont="1" applyFill="1" applyBorder="1" applyAlignment="1">
      <alignment horizontal="center" vertical="center" wrapText="1"/>
    </xf>
    <xf numFmtId="169" fontId="17" fillId="13" borderId="10" xfId="1" applyFont="1" applyFill="1" applyBorder="1" applyAlignment="1">
      <alignment horizontal="center" vertical="center" wrapText="1"/>
    </xf>
    <xf numFmtId="169" fontId="23" fillId="0" borderId="44" xfId="3" applyNumberFormat="1" applyFont="1" applyBorder="1" applyAlignment="1">
      <alignment horizontal="center" vertical="center" wrapText="1"/>
    </xf>
    <xf numFmtId="10" fontId="23" fillId="0" borderId="24" xfId="3" applyNumberFormat="1" applyFont="1" applyBorder="1" applyAlignment="1">
      <alignment horizontal="center" vertical="center" wrapText="1"/>
    </xf>
    <xf numFmtId="169" fontId="23" fillId="0" borderId="24" xfId="3" applyNumberFormat="1" applyFont="1" applyBorder="1" applyAlignment="1">
      <alignment horizontal="center" vertical="center" wrapText="1"/>
    </xf>
    <xf numFmtId="0" fontId="19" fillId="12" borderId="15" xfId="3" applyFont="1" applyFill="1" applyBorder="1" applyAlignment="1">
      <alignment horizontal="center" vertical="center" wrapText="1"/>
    </xf>
    <xf numFmtId="0" fontId="24" fillId="0" borderId="14" xfId="4" applyFont="1" applyBorder="1" applyAlignment="1">
      <alignment horizontal="center" vertical="center" wrapText="1"/>
    </xf>
    <xf numFmtId="0" fontId="24" fillId="0" borderId="26" xfId="4" applyFont="1" applyBorder="1" applyAlignment="1">
      <alignment horizontal="center" vertical="center" wrapText="1"/>
    </xf>
    <xf numFmtId="3" fontId="23" fillId="0" borderId="24" xfId="1" applyNumberFormat="1" applyFont="1" applyFill="1" applyBorder="1" applyAlignment="1">
      <alignment horizontal="center" vertical="center" wrapText="1"/>
    </xf>
    <xf numFmtId="4" fontId="19" fillId="12" borderId="15" xfId="3" applyNumberFormat="1" applyFont="1" applyFill="1" applyBorder="1" applyAlignment="1">
      <alignment horizontal="center" vertical="center" wrapText="1"/>
    </xf>
    <xf numFmtId="0" fontId="19" fillId="12" borderId="41" xfId="3" applyFont="1" applyFill="1" applyBorder="1" applyAlignment="1">
      <alignment horizontal="center" vertical="center" wrapText="1"/>
    </xf>
    <xf numFmtId="0" fontId="4" fillId="12" borderId="16" xfId="3" applyFont="1" applyFill="1" applyBorder="1" applyAlignment="1">
      <alignment horizontal="center" vertical="center" wrapText="1"/>
    </xf>
    <xf numFmtId="10" fontId="23" fillId="0" borderId="6" xfId="3" applyNumberFormat="1" applyFont="1" applyBorder="1" applyAlignment="1">
      <alignment horizontal="center" vertical="center" wrapText="1"/>
    </xf>
    <xf numFmtId="171" fontId="23" fillId="0" borderId="44" xfId="1" applyNumberFormat="1" applyFont="1" applyFill="1" applyBorder="1" applyAlignment="1">
      <alignment horizontal="center" vertical="center" wrapText="1"/>
    </xf>
    <xf numFmtId="169" fontId="23" fillId="0" borderId="44" xfId="1" applyFont="1" applyFill="1" applyBorder="1" applyAlignment="1">
      <alignment horizontal="center" vertical="center" wrapText="1"/>
    </xf>
    <xf numFmtId="168" fontId="23" fillId="0" borderId="6" xfId="2" applyFont="1" applyFill="1" applyBorder="1" applyAlignment="1">
      <alignment horizontal="center" vertical="center" wrapText="1"/>
    </xf>
    <xf numFmtId="4" fontId="23" fillId="0" borderId="6" xfId="1" applyNumberFormat="1" applyFont="1" applyFill="1" applyBorder="1" applyAlignment="1">
      <alignment horizontal="center" vertical="center" wrapText="1"/>
    </xf>
    <xf numFmtId="168" fontId="23" fillId="0" borderId="44" xfId="2" applyFont="1" applyFill="1" applyBorder="1" applyAlignment="1">
      <alignment horizontal="center" vertical="center" wrapText="1"/>
    </xf>
    <xf numFmtId="169" fontId="23" fillId="0" borderId="7" xfId="1" applyFont="1" applyFill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3" fontId="23" fillId="0" borderId="6" xfId="1" applyNumberFormat="1" applyFont="1" applyFill="1" applyBorder="1" applyAlignment="1">
      <alignment horizontal="center" vertical="center" wrapText="1"/>
    </xf>
    <xf numFmtId="171" fontId="23" fillId="0" borderId="24" xfId="1" applyNumberFormat="1" applyFont="1" applyFill="1" applyBorder="1" applyAlignment="1">
      <alignment horizontal="center" vertical="center" wrapText="1"/>
    </xf>
    <xf numFmtId="169" fontId="23" fillId="0" borderId="24" xfId="1" applyFont="1" applyFill="1" applyBorder="1" applyAlignment="1">
      <alignment horizontal="center" vertical="center" wrapText="1"/>
    </xf>
    <xf numFmtId="168" fontId="23" fillId="0" borderId="24" xfId="2" applyFont="1" applyFill="1" applyBorder="1" applyAlignment="1">
      <alignment horizontal="center" vertical="center" wrapText="1"/>
    </xf>
    <xf numFmtId="4" fontId="23" fillId="0" borderId="24" xfId="1" applyNumberFormat="1" applyFont="1" applyFill="1" applyBorder="1" applyAlignment="1">
      <alignment horizontal="center" vertical="center" wrapText="1"/>
    </xf>
    <xf numFmtId="169" fontId="23" fillId="0" borderId="57" xfId="1" applyFont="1" applyFill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19" fillId="14" borderId="15" xfId="3" applyFont="1" applyFill="1" applyBorder="1" applyAlignment="1">
      <alignment horizontal="center" vertical="center" wrapText="1"/>
    </xf>
    <xf numFmtId="0" fontId="19" fillId="14" borderId="41" xfId="3" applyFont="1" applyFill="1" applyBorder="1" applyAlignment="1">
      <alignment horizontal="center" vertical="center" wrapText="1"/>
    </xf>
    <xf numFmtId="0" fontId="34" fillId="14" borderId="18" xfId="0" applyFont="1" applyFill="1" applyBorder="1" applyAlignment="1">
      <alignment horizontal="center" vertical="center" wrapText="1"/>
    </xf>
    <xf numFmtId="9" fontId="17" fillId="0" borderId="20" xfId="0" applyNumberFormat="1" applyFont="1" applyBorder="1" applyAlignment="1">
      <alignment vertical="center"/>
    </xf>
    <xf numFmtId="0" fontId="37" fillId="5" borderId="35" xfId="0" applyFont="1" applyFill="1" applyBorder="1" applyAlignment="1">
      <alignment horizontal="center" vertical="center" wrapText="1"/>
    </xf>
    <xf numFmtId="0" fontId="38" fillId="5" borderId="22" xfId="0" applyFont="1" applyFill="1" applyBorder="1" applyAlignment="1">
      <alignment horizontal="center" vertical="center" wrapText="1"/>
    </xf>
    <xf numFmtId="9" fontId="38" fillId="5" borderId="22" xfId="6" applyFont="1" applyFill="1" applyBorder="1" applyAlignment="1">
      <alignment horizontal="center" vertical="center" wrapText="1"/>
    </xf>
    <xf numFmtId="169" fontId="37" fillId="5" borderId="22" xfId="1" applyFont="1" applyFill="1" applyBorder="1" applyAlignment="1">
      <alignment horizontal="center" vertical="center" wrapText="1"/>
    </xf>
    <xf numFmtId="173" fontId="37" fillId="5" borderId="22" xfId="1" applyNumberFormat="1" applyFont="1" applyFill="1" applyBorder="1" applyAlignment="1">
      <alignment horizontal="center" vertical="center" wrapText="1"/>
    </xf>
    <xf numFmtId="1" fontId="39" fillId="13" borderId="22" xfId="1" applyNumberFormat="1" applyFont="1" applyFill="1" applyBorder="1" applyAlignment="1">
      <alignment horizontal="center" vertical="center"/>
    </xf>
    <xf numFmtId="170" fontId="39" fillId="0" borderId="22" xfId="1" applyNumberFormat="1" applyFont="1" applyFill="1" applyBorder="1" applyAlignment="1">
      <alignment horizontal="center" vertical="center"/>
    </xf>
    <xf numFmtId="171" fontId="39" fillId="8" borderId="22" xfId="1" applyNumberFormat="1" applyFont="1" applyFill="1" applyBorder="1" applyAlignment="1">
      <alignment horizontal="center" vertical="center"/>
    </xf>
    <xf numFmtId="171" fontId="39" fillId="5" borderId="22" xfId="1" applyNumberFormat="1" applyFont="1" applyFill="1" applyBorder="1" applyAlignment="1">
      <alignment horizontal="center" vertical="center"/>
    </xf>
    <xf numFmtId="169" fontId="36" fillId="5" borderId="22" xfId="1" applyFont="1" applyFill="1" applyBorder="1" applyAlignment="1">
      <alignment horizontal="center" vertical="center"/>
    </xf>
    <xf numFmtId="0" fontId="37" fillId="10" borderId="22" xfId="0" applyFont="1" applyFill="1" applyBorder="1" applyAlignment="1">
      <alignment horizontal="center" vertical="center" wrapText="1"/>
    </xf>
    <xf numFmtId="172" fontId="37" fillId="5" borderId="22" xfId="6" applyNumberFormat="1" applyFont="1" applyFill="1" applyBorder="1" applyAlignment="1">
      <alignment horizontal="center" vertical="center" wrapText="1"/>
    </xf>
    <xf numFmtId="169" fontId="37" fillId="9" borderId="22" xfId="1" applyFont="1" applyFill="1" applyBorder="1" applyAlignment="1">
      <alignment horizontal="center" vertical="center" wrapText="1"/>
    </xf>
    <xf numFmtId="0" fontId="37" fillId="14" borderId="22" xfId="0" applyFont="1" applyFill="1" applyBorder="1" applyAlignment="1">
      <alignment horizontal="center" vertical="center" wrapText="1"/>
    </xf>
    <xf numFmtId="9" fontId="37" fillId="5" borderId="35" xfId="6" applyFont="1" applyFill="1" applyBorder="1" applyAlignment="1">
      <alignment horizontal="center" vertical="center" wrapText="1"/>
    </xf>
    <xf numFmtId="9" fontId="37" fillId="5" borderId="22" xfId="6" applyFont="1" applyFill="1" applyBorder="1" applyAlignment="1">
      <alignment horizontal="center" vertical="center" wrapText="1"/>
    </xf>
    <xf numFmtId="0" fontId="37" fillId="14" borderId="39" xfId="0" applyFont="1" applyFill="1" applyBorder="1" applyAlignment="1">
      <alignment horizontal="center" vertical="center" wrapText="1"/>
    </xf>
    <xf numFmtId="0" fontId="40" fillId="4" borderId="14" xfId="0" applyFont="1" applyFill="1" applyBorder="1" applyAlignment="1">
      <alignment horizontal="center" vertical="center" wrapText="1"/>
    </xf>
    <xf numFmtId="0" fontId="41" fillId="4" borderId="44" xfId="0" applyFont="1" applyFill="1" applyBorder="1" applyAlignment="1">
      <alignment horizontal="center" vertical="center" wrapText="1"/>
    </xf>
    <xf numFmtId="9" fontId="41" fillId="4" borderId="44" xfId="6" applyFont="1" applyFill="1" applyBorder="1" applyAlignment="1">
      <alignment horizontal="center" vertical="center" wrapText="1"/>
    </xf>
    <xf numFmtId="169" fontId="40" fillId="4" borderId="44" xfId="1" applyFont="1" applyFill="1" applyBorder="1" applyAlignment="1">
      <alignment horizontal="center" vertical="center" wrapText="1"/>
    </xf>
    <xf numFmtId="1" fontId="39" fillId="13" borderId="44" xfId="1" applyNumberFormat="1" applyFont="1" applyFill="1" applyBorder="1" applyAlignment="1">
      <alignment horizontal="center" vertical="center"/>
    </xf>
    <xf numFmtId="170" fontId="39" fillId="0" borderId="44" xfId="1" applyNumberFormat="1" applyFont="1" applyFill="1" applyBorder="1" applyAlignment="1">
      <alignment horizontal="center" vertical="center"/>
    </xf>
    <xf numFmtId="167" fontId="39" fillId="0" borderId="44" xfId="1" applyNumberFormat="1" applyFont="1" applyFill="1" applyBorder="1" applyAlignment="1">
      <alignment horizontal="center" vertical="center" wrapText="1"/>
    </xf>
    <xf numFmtId="169" fontId="36" fillId="0" borderId="44" xfId="1" applyFont="1" applyFill="1" applyBorder="1" applyAlignment="1">
      <alignment horizontal="center" vertical="center"/>
    </xf>
    <xf numFmtId="169" fontId="37" fillId="0" borderId="44" xfId="1" applyFont="1" applyFill="1" applyBorder="1" applyAlignment="1">
      <alignment horizontal="center" vertical="center" wrapText="1"/>
    </xf>
    <xf numFmtId="0" fontId="37" fillId="10" borderId="44" xfId="0" applyFont="1" applyFill="1" applyBorder="1" applyAlignment="1">
      <alignment horizontal="center" vertical="center" wrapText="1"/>
    </xf>
    <xf numFmtId="172" fontId="37" fillId="0" borderId="44" xfId="6" applyNumberFormat="1" applyFont="1" applyFill="1" applyBorder="1" applyAlignment="1">
      <alignment horizontal="center" vertical="center" wrapText="1"/>
    </xf>
    <xf numFmtId="167" fontId="39" fillId="4" borderId="44" xfId="1" applyNumberFormat="1" applyFont="1" applyFill="1" applyBorder="1" applyAlignment="1">
      <alignment horizontal="center" vertical="center" wrapText="1"/>
    </xf>
    <xf numFmtId="0" fontId="37" fillId="14" borderId="44" xfId="0" applyFont="1" applyFill="1" applyBorder="1" applyAlignment="1">
      <alignment horizontal="center" vertical="center" wrapText="1"/>
    </xf>
    <xf numFmtId="9" fontId="37" fillId="0" borderId="44" xfId="6" applyFont="1" applyFill="1" applyBorder="1" applyAlignment="1">
      <alignment horizontal="center" vertical="center" wrapText="1"/>
    </xf>
    <xf numFmtId="0" fontId="37" fillId="14" borderId="17" xfId="0" applyFont="1" applyFill="1" applyBorder="1" applyAlignment="1">
      <alignment horizontal="center" vertical="center" wrapText="1"/>
    </xf>
    <xf numFmtId="0" fontId="41" fillId="4" borderId="44" xfId="6" applyNumberFormat="1" applyFont="1" applyFill="1" applyBorder="1" applyAlignment="1">
      <alignment horizontal="center" vertical="center" wrapText="1"/>
    </xf>
    <xf numFmtId="170" fontId="40" fillId="4" borderId="44" xfId="1" applyNumberFormat="1" applyFont="1" applyFill="1" applyBorder="1" applyAlignment="1">
      <alignment horizontal="center" vertical="center" wrapText="1"/>
    </xf>
    <xf numFmtId="9" fontId="37" fillId="7" borderId="14" xfId="0" applyNumberFormat="1" applyFont="1" applyFill="1" applyBorder="1" applyAlignment="1">
      <alignment vertical="center"/>
    </xf>
    <xf numFmtId="9" fontId="37" fillId="7" borderId="44" xfId="0" applyNumberFormat="1" applyFont="1" applyFill="1" applyBorder="1" applyAlignment="1">
      <alignment vertical="center"/>
    </xf>
    <xf numFmtId="9" fontId="37" fillId="7" borderId="44" xfId="0" applyNumberFormat="1" applyFont="1" applyFill="1" applyBorder="1" applyAlignment="1">
      <alignment horizontal="center" vertical="center"/>
    </xf>
    <xf numFmtId="0" fontId="35" fillId="7" borderId="44" xfId="0" applyFont="1" applyFill="1" applyBorder="1"/>
    <xf numFmtId="172" fontId="35" fillId="7" borderId="44" xfId="6" applyNumberFormat="1" applyFont="1" applyFill="1" applyBorder="1"/>
    <xf numFmtId="0" fontId="35" fillId="7" borderId="17" xfId="0" applyFont="1" applyFill="1" applyBorder="1"/>
    <xf numFmtId="169" fontId="0" fillId="7" borderId="0" xfId="1" applyFont="1" applyFill="1" applyAlignment="1">
      <alignment horizontal="center" vertical="center" wrapText="1"/>
    </xf>
    <xf numFmtId="169" fontId="0" fillId="7" borderId="0" xfId="0" applyNumberFormat="1" applyFill="1" applyAlignment="1">
      <alignment horizontal="center" vertical="center" wrapText="1"/>
    </xf>
    <xf numFmtId="0" fontId="43" fillId="6" borderId="21" xfId="7" applyFont="1" applyFill="1" applyBorder="1" applyAlignment="1">
      <alignment horizontal="center"/>
    </xf>
    <xf numFmtId="0" fontId="43" fillId="6" borderId="15" xfId="7" applyFont="1" applyFill="1" applyBorder="1" applyAlignment="1">
      <alignment horizontal="center"/>
    </xf>
    <xf numFmtId="166" fontId="43" fillId="6" borderId="15" xfId="11" applyNumberFormat="1" applyFont="1" applyFill="1" applyBorder="1" applyAlignment="1">
      <alignment horizontal="center"/>
    </xf>
    <xf numFmtId="14" fontId="43" fillId="6" borderId="15" xfId="7" applyNumberFormat="1" applyFont="1" applyFill="1" applyBorder="1" applyAlignment="1">
      <alignment horizontal="center"/>
    </xf>
    <xf numFmtId="9" fontId="43" fillId="6" borderId="15" xfId="19" applyFont="1" applyFill="1" applyBorder="1" applyAlignment="1">
      <alignment horizontal="center"/>
    </xf>
    <xf numFmtId="170" fontId="43" fillId="7" borderId="15" xfId="7" applyNumberFormat="1" applyFont="1" applyFill="1" applyBorder="1" applyAlignment="1">
      <alignment horizontal="center"/>
    </xf>
    <xf numFmtId="0" fontId="43" fillId="7" borderId="15" xfId="11" applyNumberFormat="1" applyFont="1" applyFill="1" applyBorder="1" applyAlignment="1">
      <alignment horizontal="center"/>
    </xf>
    <xf numFmtId="0" fontId="43" fillId="6" borderId="14" xfId="7" applyFont="1" applyFill="1" applyBorder="1" applyAlignment="1">
      <alignment horizontal="center"/>
    </xf>
    <xf numFmtId="14" fontId="43" fillId="6" borderId="44" xfId="7" applyNumberFormat="1" applyFont="1" applyFill="1" applyBorder="1" applyAlignment="1">
      <alignment horizontal="center"/>
    </xf>
    <xf numFmtId="0" fontId="3" fillId="0" borderId="11" xfId="7" applyBorder="1"/>
    <xf numFmtId="169" fontId="44" fillId="0" borderId="13" xfId="11" applyFont="1" applyBorder="1"/>
    <xf numFmtId="0" fontId="43" fillId="6" borderId="58" xfId="7" applyFont="1" applyFill="1" applyBorder="1" applyAlignment="1">
      <alignment horizontal="center"/>
    </xf>
    <xf numFmtId="0" fontId="43" fillId="6" borderId="23" xfId="7" applyFont="1" applyFill="1" applyBorder="1" applyAlignment="1">
      <alignment horizontal="center"/>
    </xf>
    <xf numFmtId="166" fontId="43" fillId="6" borderId="23" xfId="11" applyNumberFormat="1" applyFont="1" applyFill="1" applyBorder="1" applyAlignment="1">
      <alignment horizontal="center"/>
    </xf>
    <xf numFmtId="14" fontId="43" fillId="6" borderId="23" xfId="7" applyNumberFormat="1" applyFont="1" applyFill="1" applyBorder="1" applyAlignment="1">
      <alignment horizontal="center"/>
    </xf>
    <xf numFmtId="9" fontId="43" fillId="6" borderId="23" xfId="19" applyFont="1" applyFill="1" applyBorder="1" applyAlignment="1">
      <alignment horizontal="center"/>
    </xf>
    <xf numFmtId="0" fontId="43" fillId="6" borderId="15" xfId="7" applyFont="1" applyFill="1" applyBorder="1" applyAlignment="1">
      <alignment horizontal="center" wrapText="1"/>
    </xf>
    <xf numFmtId="0" fontId="43" fillId="6" borderId="23" xfId="7" applyFont="1" applyFill="1" applyBorder="1" applyAlignment="1">
      <alignment horizontal="center" wrapText="1"/>
    </xf>
    <xf numFmtId="43" fontId="43" fillId="7" borderId="15" xfId="11" applyNumberFormat="1" applyFont="1" applyFill="1" applyBorder="1" applyAlignment="1">
      <alignment horizontal="center"/>
    </xf>
    <xf numFmtId="0" fontId="43" fillId="6" borderId="44" xfId="7" applyFont="1" applyFill="1" applyBorder="1" applyAlignment="1">
      <alignment horizontal="center"/>
    </xf>
    <xf numFmtId="169" fontId="43" fillId="7" borderId="15" xfId="1" applyFont="1" applyFill="1" applyBorder="1" applyAlignment="1">
      <alignment horizontal="center"/>
    </xf>
    <xf numFmtId="0" fontId="46" fillId="16" borderId="0" xfId="0" applyFont="1" applyFill="1"/>
    <xf numFmtId="0" fontId="47" fillId="17" borderId="0" xfId="0" applyFont="1" applyFill="1"/>
    <xf numFmtId="0" fontId="3" fillId="17" borderId="0" xfId="0" applyFont="1" applyFill="1"/>
    <xf numFmtId="169" fontId="43" fillId="6" borderId="15" xfId="1" applyFont="1" applyFill="1" applyBorder="1" applyAlignment="1">
      <alignment horizontal="center" vertical="center"/>
    </xf>
    <xf numFmtId="169" fontId="43" fillId="6" borderId="44" xfId="1" applyFont="1" applyFill="1" applyBorder="1" applyAlignment="1">
      <alignment horizontal="center" vertical="center"/>
    </xf>
    <xf numFmtId="169" fontId="43" fillId="6" borderId="23" xfId="1" applyFont="1" applyFill="1" applyBorder="1" applyAlignment="1">
      <alignment horizontal="center" vertical="center"/>
    </xf>
    <xf numFmtId="14" fontId="43" fillId="17" borderId="23" xfId="7" applyNumberFormat="1" applyFont="1" applyFill="1" applyBorder="1" applyAlignment="1">
      <alignment horizontal="center"/>
    </xf>
    <xf numFmtId="169" fontId="43" fillId="6" borderId="44" xfId="1" applyFont="1" applyFill="1" applyBorder="1" applyAlignment="1">
      <alignment horizontal="center"/>
    </xf>
    <xf numFmtId="169" fontId="43" fillId="6" borderId="23" xfId="1" applyFont="1" applyFill="1" applyBorder="1" applyAlignment="1">
      <alignment horizontal="center"/>
    </xf>
    <xf numFmtId="0" fontId="43" fillId="17" borderId="23" xfId="7" applyFont="1" applyFill="1" applyBorder="1" applyAlignment="1">
      <alignment horizontal="center"/>
    </xf>
    <xf numFmtId="166" fontId="43" fillId="17" borderId="23" xfId="11" applyNumberFormat="1" applyFont="1" applyFill="1" applyBorder="1" applyAlignment="1">
      <alignment horizontal="center"/>
    </xf>
    <xf numFmtId="0" fontId="43" fillId="6" borderId="23" xfId="7" applyFont="1" applyFill="1" applyBorder="1" applyAlignment="1">
      <alignment horizontal="center" vertical="center"/>
    </xf>
    <xf numFmtId="0" fontId="43" fillId="6" borderId="23" xfId="7" applyFont="1" applyFill="1" applyBorder="1" applyAlignment="1">
      <alignment horizontal="center" vertical="center" wrapText="1"/>
    </xf>
    <xf numFmtId="166" fontId="43" fillId="6" borderId="23" xfId="11" applyNumberFormat="1" applyFont="1" applyFill="1" applyBorder="1" applyAlignment="1">
      <alignment horizontal="center" vertical="center"/>
    </xf>
    <xf numFmtId="14" fontId="43" fillId="6" borderId="23" xfId="7" applyNumberFormat="1" applyFont="1" applyFill="1" applyBorder="1" applyAlignment="1">
      <alignment horizontal="center" vertical="center"/>
    </xf>
    <xf numFmtId="9" fontId="43" fillId="6" borderId="23" xfId="19" applyFont="1" applyFill="1" applyBorder="1" applyAlignment="1">
      <alignment horizontal="center" vertical="center"/>
    </xf>
    <xf numFmtId="14" fontId="43" fillId="6" borderId="44" xfId="7" applyNumberFormat="1" applyFont="1" applyFill="1" applyBorder="1" applyAlignment="1">
      <alignment horizontal="center" vertical="center"/>
    </xf>
    <xf numFmtId="170" fontId="43" fillId="7" borderId="15" xfId="7" applyNumberFormat="1" applyFont="1" applyFill="1" applyBorder="1" applyAlignment="1">
      <alignment horizontal="center" vertical="center"/>
    </xf>
    <xf numFmtId="9" fontId="43" fillId="6" borderId="15" xfId="19" applyFont="1" applyFill="1" applyBorder="1" applyAlignment="1">
      <alignment horizontal="center" vertical="center"/>
    </xf>
    <xf numFmtId="9" fontId="43" fillId="6" borderId="44" xfId="19" applyFont="1" applyFill="1" applyBorder="1" applyAlignment="1">
      <alignment horizontal="center" vertical="center"/>
    </xf>
    <xf numFmtId="14" fontId="43" fillId="6" borderId="15" xfId="7" applyNumberFormat="1" applyFont="1" applyFill="1" applyBorder="1" applyAlignment="1">
      <alignment horizontal="center" vertical="center"/>
    </xf>
    <xf numFmtId="9" fontId="43" fillId="17" borderId="23" xfId="19" applyFont="1" applyFill="1" applyBorder="1" applyAlignment="1">
      <alignment horizontal="center"/>
    </xf>
    <xf numFmtId="14" fontId="43" fillId="17" borderId="44" xfId="7" applyNumberFormat="1" applyFont="1" applyFill="1" applyBorder="1" applyAlignment="1">
      <alignment horizontal="center"/>
    </xf>
    <xf numFmtId="170" fontId="43" fillId="17" borderId="15" xfId="7" applyNumberFormat="1" applyFont="1" applyFill="1" applyBorder="1" applyAlignment="1">
      <alignment horizontal="center"/>
    </xf>
    <xf numFmtId="43" fontId="43" fillId="17" borderId="15" xfId="11" applyNumberFormat="1" applyFont="1" applyFill="1" applyBorder="1" applyAlignment="1">
      <alignment horizontal="center"/>
    </xf>
    <xf numFmtId="0" fontId="23" fillId="15" borderId="22" xfId="7" applyFont="1" applyFill="1" applyBorder="1" applyAlignment="1">
      <alignment horizontal="center" vertical="center" wrapText="1"/>
    </xf>
    <xf numFmtId="0" fontId="23" fillId="15" borderId="43" xfId="7" applyFont="1" applyFill="1" applyBorder="1" applyAlignment="1">
      <alignment horizontal="center" vertical="center" wrapText="1"/>
    </xf>
    <xf numFmtId="14" fontId="43" fillId="17" borderId="44" xfId="7" applyNumberFormat="1" applyFont="1" applyFill="1" applyBorder="1" applyAlignment="1">
      <alignment horizontal="center" vertical="center"/>
    </xf>
    <xf numFmtId="170" fontId="43" fillId="0" borderId="15" xfId="7" applyNumberFormat="1" applyFont="1" applyBorder="1" applyAlignment="1">
      <alignment horizontal="center"/>
    </xf>
    <xf numFmtId="43" fontId="43" fillId="0" borderId="15" xfId="11" applyNumberFormat="1" applyFont="1" applyFill="1" applyBorder="1" applyAlignment="1">
      <alignment horizontal="center"/>
    </xf>
    <xf numFmtId="0" fontId="43" fillId="6" borderId="22" xfId="7" applyFont="1" applyFill="1" applyBorder="1" applyAlignment="1">
      <alignment horizontal="center"/>
    </xf>
    <xf numFmtId="166" fontId="43" fillId="6" borderId="22" xfId="11" applyNumberFormat="1" applyFont="1" applyFill="1" applyBorder="1" applyAlignment="1">
      <alignment horizontal="center"/>
    </xf>
    <xf numFmtId="169" fontId="43" fillId="6" borderId="24" xfId="1" applyFont="1" applyFill="1" applyBorder="1" applyAlignment="1">
      <alignment horizontal="center"/>
    </xf>
    <xf numFmtId="14" fontId="43" fillId="6" borderId="24" xfId="7" applyNumberFormat="1" applyFont="1" applyFill="1" applyBorder="1" applyAlignment="1">
      <alignment horizontal="center" vertical="center"/>
    </xf>
    <xf numFmtId="9" fontId="43" fillId="6" borderId="22" xfId="19" applyFont="1" applyFill="1" applyBorder="1" applyAlignment="1">
      <alignment horizontal="center"/>
    </xf>
    <xf numFmtId="166" fontId="43" fillId="6" borderId="44" xfId="11" applyNumberFormat="1" applyFont="1" applyFill="1" applyBorder="1" applyAlignment="1">
      <alignment horizontal="center"/>
    </xf>
    <xf numFmtId="9" fontId="43" fillId="6" borderId="44" xfId="19" applyFont="1" applyFill="1" applyBorder="1" applyAlignment="1">
      <alignment horizontal="center"/>
    </xf>
    <xf numFmtId="170" fontId="43" fillId="7" borderId="44" xfId="7" applyNumberFormat="1" applyFont="1" applyFill="1" applyBorder="1" applyAlignment="1">
      <alignment horizontal="center"/>
    </xf>
    <xf numFmtId="43" fontId="43" fillId="7" borderId="44" xfId="11" applyNumberFormat="1" applyFont="1" applyFill="1" applyBorder="1" applyAlignment="1">
      <alignment horizontal="center"/>
    </xf>
    <xf numFmtId="169" fontId="43" fillId="17" borderId="44" xfId="1" applyFont="1" applyFill="1" applyBorder="1" applyAlignment="1">
      <alignment horizontal="center"/>
    </xf>
    <xf numFmtId="172" fontId="43" fillId="6" borderId="15" xfId="19" applyNumberFormat="1" applyFont="1" applyFill="1" applyBorder="1" applyAlignment="1">
      <alignment horizontal="center"/>
    </xf>
    <xf numFmtId="172" fontId="43" fillId="6" borderId="23" xfId="19" applyNumberFormat="1" applyFont="1" applyFill="1" applyBorder="1" applyAlignment="1">
      <alignment horizontal="center"/>
    </xf>
    <xf numFmtId="0" fontId="45" fillId="0" borderId="0" xfId="0" applyFont="1"/>
    <xf numFmtId="0" fontId="45" fillId="17" borderId="0" xfId="0" applyFont="1" applyFill="1"/>
    <xf numFmtId="14" fontId="43" fillId="6" borderId="24" xfId="7" applyNumberFormat="1" applyFont="1" applyFill="1" applyBorder="1" applyAlignment="1">
      <alignment horizontal="center"/>
    </xf>
    <xf numFmtId="170" fontId="43" fillId="7" borderId="22" xfId="7" applyNumberFormat="1" applyFont="1" applyFill="1" applyBorder="1" applyAlignment="1">
      <alignment horizontal="center"/>
    </xf>
    <xf numFmtId="43" fontId="43" fillId="7" borderId="22" xfId="11" applyNumberFormat="1" applyFont="1" applyFill="1" applyBorder="1" applyAlignment="1">
      <alignment horizontal="center"/>
    </xf>
    <xf numFmtId="9" fontId="43" fillId="17" borderId="44" xfId="19" applyFont="1" applyFill="1" applyBorder="1" applyAlignment="1">
      <alignment horizontal="center" vertical="center"/>
    </xf>
    <xf numFmtId="170" fontId="43" fillId="17" borderId="44" xfId="7" applyNumberFormat="1" applyFont="1" applyFill="1" applyBorder="1" applyAlignment="1">
      <alignment horizontal="center"/>
    </xf>
    <xf numFmtId="43" fontId="43" fillId="17" borderId="44" xfId="11" applyNumberFormat="1" applyFont="1" applyFill="1" applyBorder="1" applyAlignment="1">
      <alignment horizontal="center"/>
    </xf>
    <xf numFmtId="0" fontId="45" fillId="0" borderId="0" xfId="0" applyFont="1" applyAlignment="1">
      <alignment wrapText="1"/>
    </xf>
    <xf numFmtId="0" fontId="47" fillId="18" borderId="0" xfId="0" applyFont="1" applyFill="1"/>
    <xf numFmtId="0" fontId="43" fillId="6" borderId="36" xfId="7" applyFont="1" applyFill="1" applyBorder="1" applyAlignment="1">
      <alignment horizontal="center"/>
    </xf>
    <xf numFmtId="0" fontId="43" fillId="6" borderId="25" xfId="7" applyFont="1" applyFill="1" applyBorder="1" applyAlignment="1">
      <alignment horizontal="center"/>
    </xf>
    <xf numFmtId="0" fontId="43" fillId="6" borderId="25" xfId="7" applyFont="1" applyFill="1" applyBorder="1" applyAlignment="1">
      <alignment horizontal="center" wrapText="1"/>
    </xf>
    <xf numFmtId="9" fontId="43" fillId="6" borderId="24" xfId="19" applyFont="1" applyFill="1" applyBorder="1" applyAlignment="1">
      <alignment horizontal="center" vertical="center"/>
    </xf>
    <xf numFmtId="170" fontId="43" fillId="7" borderId="24" xfId="7" applyNumberFormat="1" applyFont="1" applyFill="1" applyBorder="1" applyAlignment="1">
      <alignment horizontal="center"/>
    </xf>
    <xf numFmtId="43" fontId="43" fillId="7" borderId="24" xfId="11" applyNumberFormat="1" applyFont="1" applyFill="1" applyBorder="1" applyAlignment="1">
      <alignment horizontal="center"/>
    </xf>
    <xf numFmtId="0" fontId="43" fillId="19" borderId="23" xfId="7" applyFont="1" applyFill="1" applyBorder="1" applyAlignment="1">
      <alignment horizontal="center" wrapText="1"/>
    </xf>
    <xf numFmtId="0" fontId="43" fillId="19" borderId="23" xfId="7" applyFont="1" applyFill="1" applyBorder="1" applyAlignment="1">
      <alignment horizontal="center"/>
    </xf>
    <xf numFmtId="166" fontId="43" fillId="19" borderId="23" xfId="11" applyNumberFormat="1" applyFont="1" applyFill="1" applyBorder="1" applyAlignment="1">
      <alignment horizontal="center"/>
    </xf>
    <xf numFmtId="41" fontId="23" fillId="0" borderId="16" xfId="33" applyFont="1" applyFill="1" applyBorder="1" applyAlignment="1">
      <alignment horizontal="center"/>
    </xf>
    <xf numFmtId="169" fontId="23" fillId="0" borderId="13" xfId="11" applyFont="1" applyBorder="1"/>
    <xf numFmtId="41" fontId="24" fillId="7" borderId="16" xfId="33" applyFont="1" applyFill="1" applyBorder="1" applyAlignment="1">
      <alignment horizontal="center"/>
    </xf>
    <xf numFmtId="41" fontId="23" fillId="7" borderId="44" xfId="33" applyFont="1" applyFill="1" applyBorder="1" applyAlignment="1">
      <alignment horizontal="center"/>
    </xf>
    <xf numFmtId="41" fontId="23" fillId="17" borderId="16" xfId="33" applyFont="1" applyFill="1" applyBorder="1" applyAlignment="1">
      <alignment horizontal="center"/>
    </xf>
    <xf numFmtId="41" fontId="23" fillId="0" borderId="39" xfId="33" applyFont="1" applyFill="1" applyBorder="1" applyAlignment="1">
      <alignment horizontal="center"/>
    </xf>
    <xf numFmtId="41" fontId="23" fillId="0" borderId="44" xfId="33" applyFont="1" applyFill="1" applyBorder="1" applyAlignment="1">
      <alignment horizontal="center"/>
    </xf>
    <xf numFmtId="41" fontId="23" fillId="17" borderId="44" xfId="33" applyFont="1" applyFill="1" applyBorder="1" applyAlignment="1">
      <alignment horizontal="center"/>
    </xf>
    <xf numFmtId="0" fontId="3" fillId="0" borderId="0" xfId="0" applyFont="1" applyAlignment="1">
      <alignment wrapText="1"/>
    </xf>
    <xf numFmtId="41" fontId="23" fillId="0" borderId="57" xfId="33" applyFont="1" applyFill="1" applyBorder="1" applyAlignment="1">
      <alignment horizontal="center"/>
    </xf>
    <xf numFmtId="169" fontId="32" fillId="0" borderId="13" xfId="11" applyFont="1" applyBorder="1"/>
    <xf numFmtId="0" fontId="47" fillId="13" borderId="0" xfId="0" applyFont="1" applyFill="1"/>
    <xf numFmtId="0" fontId="43" fillId="17" borderId="23" xfId="7" applyFont="1" applyFill="1" applyBorder="1" applyAlignment="1">
      <alignment horizontal="center" wrapText="1"/>
    </xf>
    <xf numFmtId="166" fontId="43" fillId="17" borderId="23" xfId="11" applyNumberFormat="1" applyFont="1" applyFill="1" applyBorder="1" applyAlignment="1">
      <alignment horizontal="center" vertical="center"/>
    </xf>
    <xf numFmtId="0" fontId="3" fillId="7" borderId="0" xfId="0" applyFont="1" applyFill="1"/>
    <xf numFmtId="16" fontId="5" fillId="7" borderId="0" xfId="0" applyNumberFormat="1" applyFont="1" applyFill="1"/>
    <xf numFmtId="16" fontId="3" fillId="7" borderId="0" xfId="0" applyNumberFormat="1" applyFont="1" applyFill="1"/>
    <xf numFmtId="0" fontId="5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0" fontId="4" fillId="12" borderId="33" xfId="0" applyFont="1" applyFill="1" applyBorder="1" applyAlignment="1">
      <alignment horizontal="center" vertical="center"/>
    </xf>
    <xf numFmtId="0" fontId="4" fillId="12" borderId="20" xfId="0" applyFont="1" applyFill="1" applyBorder="1" applyAlignment="1">
      <alignment horizontal="center" vertical="center"/>
    </xf>
    <xf numFmtId="0" fontId="4" fillId="12" borderId="34" xfId="0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7" fillId="4" borderId="0" xfId="0" applyFont="1" applyFill="1"/>
    <xf numFmtId="0" fontId="29" fillId="4" borderId="0" xfId="0" applyFont="1" applyFill="1" applyAlignment="1">
      <alignment horizontal="left"/>
    </xf>
    <xf numFmtId="0" fontId="30" fillId="4" borderId="0" xfId="0" applyFont="1" applyFill="1" applyAlignment="1">
      <alignment horizontal="left"/>
    </xf>
    <xf numFmtId="167" fontId="17" fillId="13" borderId="32" xfId="0" applyNumberFormat="1" applyFont="1" applyFill="1" applyBorder="1" applyAlignment="1">
      <alignment horizontal="center" vertical="center" wrapText="1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2" xfId="0" applyFont="1" applyFill="1" applyBorder="1" applyAlignment="1">
      <alignment horizontal="center" vertical="center" textRotation="90"/>
    </xf>
    <xf numFmtId="0" fontId="17" fillId="13" borderId="31" xfId="0" applyFont="1" applyFill="1" applyBorder="1" applyAlignment="1">
      <alignment horizontal="center" vertical="center" textRotation="90"/>
    </xf>
    <xf numFmtId="0" fontId="17" fillId="13" borderId="8" xfId="0" applyFont="1" applyFill="1" applyBorder="1" applyAlignment="1">
      <alignment horizontal="center" vertical="center" textRotation="90"/>
    </xf>
    <xf numFmtId="0" fontId="17" fillId="13" borderId="10" xfId="0" applyFont="1" applyFill="1" applyBorder="1" applyAlignment="1">
      <alignment horizontal="center" vertical="center" textRotation="90"/>
    </xf>
    <xf numFmtId="0" fontId="17" fillId="13" borderId="9" xfId="0" applyFont="1" applyFill="1" applyBorder="1" applyAlignment="1">
      <alignment horizontal="center" vertical="center" textRotation="90"/>
    </xf>
    <xf numFmtId="9" fontId="17" fillId="13" borderId="10" xfId="6" applyFont="1" applyFill="1" applyBorder="1" applyAlignment="1">
      <alignment horizontal="center" vertical="center" wrapText="1"/>
    </xf>
    <xf numFmtId="169" fontId="17" fillId="13" borderId="32" xfId="1" applyFont="1" applyFill="1" applyBorder="1" applyAlignment="1">
      <alignment horizontal="center" vertical="center" wrapText="1"/>
    </xf>
    <xf numFmtId="9" fontId="17" fillId="13" borderId="19" xfId="6" applyFont="1" applyFill="1" applyBorder="1" applyAlignment="1">
      <alignment horizontal="center" vertical="center" wrapText="1"/>
    </xf>
    <xf numFmtId="9" fontId="17" fillId="13" borderId="32" xfId="6" applyFont="1" applyFill="1" applyBorder="1" applyAlignment="1">
      <alignment horizontal="center" vertical="center" wrapText="1"/>
    </xf>
    <xf numFmtId="0" fontId="18" fillId="12" borderId="33" xfId="0" applyFont="1" applyFill="1" applyBorder="1" applyAlignment="1">
      <alignment horizontal="center" vertical="center" wrapText="1"/>
    </xf>
    <xf numFmtId="0" fontId="18" fillId="12" borderId="20" xfId="0" applyFont="1" applyFill="1" applyBorder="1" applyAlignment="1">
      <alignment horizontal="center" vertical="center" wrapText="1"/>
    </xf>
    <xf numFmtId="0" fontId="18" fillId="12" borderId="34" xfId="0" applyFont="1" applyFill="1" applyBorder="1" applyAlignment="1">
      <alignment horizontal="center" vertical="center" wrapText="1"/>
    </xf>
    <xf numFmtId="167" fontId="17" fillId="12" borderId="33" xfId="0" applyNumberFormat="1" applyFont="1" applyFill="1" applyBorder="1" applyAlignment="1">
      <alignment horizontal="center" vertical="center" wrapText="1"/>
    </xf>
    <xf numFmtId="167" fontId="17" fillId="12" borderId="34" xfId="0" applyNumberFormat="1" applyFont="1" applyFill="1" applyBorder="1" applyAlignment="1">
      <alignment horizontal="center" vertical="center" wrapText="1"/>
    </xf>
    <xf numFmtId="0" fontId="17" fillId="12" borderId="33" xfId="0" applyFont="1" applyFill="1" applyBorder="1" applyAlignment="1">
      <alignment horizontal="center" vertical="center"/>
    </xf>
    <xf numFmtId="0" fontId="17" fillId="12" borderId="20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/>
    </xf>
    <xf numFmtId="0" fontId="19" fillId="13" borderId="19" xfId="0" applyFont="1" applyFill="1" applyBorder="1" applyAlignment="1">
      <alignment horizontal="center" vertical="center" textRotation="90" wrapText="1"/>
    </xf>
    <xf numFmtId="0" fontId="19" fillId="13" borderId="32" xfId="0" applyFont="1" applyFill="1" applyBorder="1" applyAlignment="1">
      <alignment horizontal="center" vertical="center" textRotation="90" wrapText="1"/>
    </xf>
    <xf numFmtId="0" fontId="0" fillId="13" borderId="32" xfId="0" applyFill="1" applyBorder="1" applyAlignment="1">
      <alignment textRotation="90"/>
    </xf>
    <xf numFmtId="0" fontId="34" fillId="14" borderId="32" xfId="0" applyFont="1" applyFill="1" applyBorder="1" applyAlignment="1">
      <alignment horizontal="center" vertical="center" wrapText="1"/>
    </xf>
    <xf numFmtId="0" fontId="34" fillId="14" borderId="31" xfId="0" applyFont="1" applyFill="1" applyBorder="1" applyAlignment="1">
      <alignment horizontal="center" vertical="center" wrapText="1"/>
    </xf>
    <xf numFmtId="0" fontId="19" fillId="13" borderId="28" xfId="0" quotePrefix="1" applyFont="1" applyFill="1" applyBorder="1" applyAlignment="1">
      <alignment horizontal="center" vertical="center" wrapText="1"/>
    </xf>
    <xf numFmtId="0" fontId="19" fillId="13" borderId="30" xfId="0" quotePrefix="1" applyFont="1" applyFill="1" applyBorder="1" applyAlignment="1">
      <alignment horizontal="center" vertical="center" wrapText="1"/>
    </xf>
    <xf numFmtId="0" fontId="17" fillId="13" borderId="19" xfId="0" applyFont="1" applyFill="1" applyBorder="1" applyAlignment="1">
      <alignment horizontal="center" vertical="center" wrapText="1"/>
    </xf>
    <xf numFmtId="0" fontId="17" fillId="13" borderId="32" xfId="0" applyFont="1" applyFill="1" applyBorder="1" applyAlignment="1">
      <alignment horizontal="center" vertical="center" wrapText="1"/>
    </xf>
    <xf numFmtId="0" fontId="17" fillId="13" borderId="32" xfId="0" quotePrefix="1" applyFont="1" applyFill="1" applyBorder="1" applyAlignment="1">
      <alignment horizontal="center" vertical="center" wrapText="1"/>
    </xf>
    <xf numFmtId="167" fontId="17" fillId="12" borderId="5" xfId="0" applyNumberFormat="1" applyFont="1" applyFill="1" applyBorder="1" applyAlignment="1">
      <alignment horizontal="center" vertical="center" wrapText="1"/>
    </xf>
    <xf numFmtId="167" fontId="17" fillId="12" borderId="8" xfId="0" applyNumberFormat="1" applyFont="1" applyFill="1" applyBorder="1" applyAlignment="1">
      <alignment horizontal="center" vertical="center" wrapText="1"/>
    </xf>
    <xf numFmtId="0" fontId="19" fillId="13" borderId="15" xfId="0" quotePrefix="1" applyFont="1" applyFill="1" applyBorder="1" applyAlignment="1">
      <alignment horizontal="center" vertical="center" wrapText="1"/>
    </xf>
    <xf numFmtId="0" fontId="19" fillId="13" borderId="16" xfId="0" quotePrefix="1" applyFont="1" applyFill="1" applyBorder="1" applyAlignment="1">
      <alignment horizontal="center" vertical="center" wrapText="1"/>
    </xf>
    <xf numFmtId="0" fontId="19" fillId="13" borderId="38" xfId="0" quotePrefix="1" applyFont="1" applyFill="1" applyBorder="1" applyAlignment="1">
      <alignment horizontal="center" vertical="center" wrapText="1"/>
    </xf>
    <xf numFmtId="0" fontId="28" fillId="7" borderId="0" xfId="0" applyFont="1" applyFill="1" applyAlignment="1">
      <alignment horizontal="center" vertical="center" wrapText="1"/>
    </xf>
    <xf numFmtId="0" fontId="31" fillId="7" borderId="0" xfId="0" applyFont="1" applyFill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19" fillId="12" borderId="35" xfId="4" applyFont="1" applyFill="1" applyBorder="1" applyAlignment="1">
      <alignment horizontal="center" vertical="center" textRotation="90" wrapText="1"/>
    </xf>
    <xf numFmtId="0" fontId="19" fillId="12" borderId="42" xfId="4" applyFont="1" applyFill="1" applyBorder="1" applyAlignment="1">
      <alignment horizontal="center" vertical="center" textRotation="90" wrapText="1"/>
    </xf>
    <xf numFmtId="9" fontId="17" fillId="12" borderId="22" xfId="6" applyFont="1" applyFill="1" applyBorder="1" applyAlignment="1">
      <alignment horizontal="center" vertical="center" wrapText="1"/>
    </xf>
    <xf numFmtId="9" fontId="17" fillId="12" borderId="43" xfId="6" applyFont="1" applyFill="1" applyBorder="1" applyAlignment="1">
      <alignment horizontal="center" vertical="center" wrapText="1"/>
    </xf>
    <xf numFmtId="4" fontId="19" fillId="12" borderId="43" xfId="3" applyNumberFormat="1" applyFont="1" applyFill="1" applyBorder="1" applyAlignment="1">
      <alignment horizontal="center" vertical="center" wrapText="1"/>
    </xf>
    <xf numFmtId="0" fontId="24" fillId="4" borderId="20" xfId="4" applyFont="1" applyFill="1" applyBorder="1" applyAlignment="1">
      <alignment horizontal="center" vertical="center" wrapText="1"/>
    </xf>
    <xf numFmtId="0" fontId="24" fillId="4" borderId="34" xfId="4" applyFont="1" applyFill="1" applyBorder="1" applyAlignment="1">
      <alignment horizontal="center" vertical="center" wrapText="1"/>
    </xf>
    <xf numFmtId="0" fontId="19" fillId="12" borderId="43" xfId="3" applyFont="1" applyFill="1" applyBorder="1" applyAlignment="1">
      <alignment horizontal="center" vertical="center" wrapText="1"/>
    </xf>
    <xf numFmtId="0" fontId="19" fillId="12" borderId="24" xfId="3" applyFont="1" applyFill="1" applyBorder="1" applyAlignment="1">
      <alignment horizontal="center" vertical="center" wrapText="1"/>
    </xf>
    <xf numFmtId="0" fontId="19" fillId="12" borderId="36" xfId="4" applyFont="1" applyFill="1" applyBorder="1" applyAlignment="1">
      <alignment horizontal="center" vertical="center" textRotation="90" wrapText="1"/>
    </xf>
    <xf numFmtId="9" fontId="17" fillId="12" borderId="25" xfId="6" applyFont="1" applyFill="1" applyBorder="1" applyAlignment="1">
      <alignment horizontal="center" vertical="center" wrapText="1"/>
    </xf>
    <xf numFmtId="4" fontId="19" fillId="12" borderId="24" xfId="3" applyNumberFormat="1" applyFont="1" applyFill="1" applyBorder="1" applyAlignment="1">
      <alignment horizontal="center" vertical="center" wrapText="1"/>
    </xf>
    <xf numFmtId="171" fontId="17" fillId="12" borderId="22" xfId="1" applyNumberFormat="1" applyFont="1" applyFill="1" applyBorder="1" applyAlignment="1">
      <alignment horizontal="center" vertical="center" textRotation="90"/>
    </xf>
    <xf numFmtId="171" fontId="17" fillId="12" borderId="25" xfId="1" applyNumberFormat="1" applyFont="1" applyFill="1" applyBorder="1" applyAlignment="1">
      <alignment horizontal="center" vertical="center" textRotation="90"/>
    </xf>
    <xf numFmtId="171" fontId="17" fillId="12" borderId="43" xfId="1" applyNumberFormat="1" applyFont="1" applyFill="1" applyBorder="1" applyAlignment="1">
      <alignment horizontal="center" vertical="center" textRotation="90"/>
    </xf>
    <xf numFmtId="0" fontId="17" fillId="12" borderId="22" xfId="0" applyFont="1" applyFill="1" applyBorder="1" applyAlignment="1">
      <alignment horizontal="center" vertical="center" textRotation="90" wrapText="1"/>
    </xf>
    <xf numFmtId="0" fontId="17" fillId="12" borderId="25" xfId="0" applyFont="1" applyFill="1" applyBorder="1" applyAlignment="1">
      <alignment horizontal="center" vertical="center" textRotation="90" wrapText="1"/>
    </xf>
    <xf numFmtId="0" fontId="17" fillId="12" borderId="43" xfId="0" applyFont="1" applyFill="1" applyBorder="1" applyAlignment="1">
      <alignment horizontal="center" vertical="center" textRotation="90" wrapText="1"/>
    </xf>
    <xf numFmtId="0" fontId="4" fillId="12" borderId="27" xfId="3" applyFont="1" applyFill="1" applyBorder="1" applyAlignment="1">
      <alignment horizontal="center" vertical="center" wrapText="1"/>
    </xf>
    <xf numFmtId="0" fontId="4" fillId="12" borderId="40" xfId="3" applyFont="1" applyFill="1" applyBorder="1" applyAlignment="1">
      <alignment horizontal="center" vertical="center" wrapText="1"/>
    </xf>
    <xf numFmtId="0" fontId="17" fillId="12" borderId="19" xfId="0" applyFont="1" applyFill="1" applyBorder="1" applyAlignment="1">
      <alignment horizontal="center" vertical="center" textRotation="90"/>
    </xf>
    <xf numFmtId="0" fontId="17" fillId="12" borderId="32" xfId="0" applyFont="1" applyFill="1" applyBorder="1" applyAlignment="1">
      <alignment horizontal="center" vertical="center" textRotation="90"/>
    </xf>
    <xf numFmtId="0" fontId="17" fillId="12" borderId="31" xfId="0" applyFont="1" applyFill="1" applyBorder="1" applyAlignment="1">
      <alignment horizontal="center" vertical="center" textRotation="90"/>
    </xf>
    <xf numFmtId="167" fontId="17" fillId="12" borderId="19" xfId="0" applyNumberFormat="1" applyFont="1" applyFill="1" applyBorder="1" applyAlignment="1">
      <alignment horizontal="center" vertical="center" wrapText="1"/>
    </xf>
    <xf numFmtId="167" fontId="17" fillId="12" borderId="32" xfId="0" applyNumberFormat="1" applyFont="1" applyFill="1" applyBorder="1" applyAlignment="1">
      <alignment horizontal="center" vertical="center" wrapText="1"/>
    </xf>
    <xf numFmtId="167" fontId="17" fillId="12" borderId="31" xfId="0" applyNumberFormat="1" applyFont="1" applyFill="1" applyBorder="1" applyAlignment="1">
      <alignment horizontal="center" vertical="center" wrapText="1"/>
    </xf>
    <xf numFmtId="0" fontId="19" fillId="14" borderId="24" xfId="3" applyFont="1" applyFill="1" applyBorder="1" applyAlignment="1">
      <alignment horizontal="center" vertical="center" wrapText="1"/>
    </xf>
    <xf numFmtId="0" fontId="19" fillId="14" borderId="43" xfId="3" applyFont="1" applyFill="1" applyBorder="1" applyAlignment="1">
      <alignment horizontal="center" vertical="center" wrapText="1"/>
    </xf>
    <xf numFmtId="0" fontId="23" fillId="15" borderId="22" xfId="7" applyFont="1" applyFill="1" applyBorder="1" applyAlignment="1">
      <alignment horizontal="center" vertical="center" wrapText="1"/>
    </xf>
    <xf numFmtId="0" fontId="23" fillId="15" borderId="43" xfId="7" applyFont="1" applyFill="1" applyBorder="1" applyAlignment="1">
      <alignment horizontal="center" vertical="center" wrapText="1"/>
    </xf>
    <xf numFmtId="169" fontId="23" fillId="15" borderId="22" xfId="11" applyFont="1" applyFill="1" applyBorder="1" applyAlignment="1">
      <alignment horizontal="center" vertical="center" wrapText="1"/>
    </xf>
    <xf numFmtId="169" fontId="23" fillId="15" borderId="43" xfId="11" applyFont="1" applyFill="1" applyBorder="1" applyAlignment="1">
      <alignment horizontal="center" vertical="center" wrapText="1"/>
    </xf>
    <xf numFmtId="169" fontId="23" fillId="15" borderId="39" xfId="11" applyFont="1" applyFill="1" applyBorder="1" applyAlignment="1">
      <alignment horizontal="center" vertical="center" wrapText="1"/>
    </xf>
    <xf numFmtId="169" fontId="23" fillId="15" borderId="40" xfId="11" applyFont="1" applyFill="1" applyBorder="1" applyAlignment="1">
      <alignment horizontal="center" vertical="center" wrapText="1"/>
    </xf>
    <xf numFmtId="0" fontId="44" fillId="0" borderId="12" xfId="7" applyFont="1" applyBorder="1" applyAlignment="1">
      <alignment horizontal="right" vertical="center"/>
    </xf>
    <xf numFmtId="0" fontId="23" fillId="15" borderId="35" xfId="7" applyFont="1" applyFill="1" applyBorder="1" applyAlignment="1">
      <alignment horizontal="center" vertical="center" wrapText="1"/>
    </xf>
    <xf numFmtId="0" fontId="23" fillId="15" borderId="42" xfId="7" applyFont="1" applyFill="1" applyBorder="1" applyAlignment="1">
      <alignment horizontal="center" vertical="center" wrapText="1"/>
    </xf>
    <xf numFmtId="169" fontId="23" fillId="15" borderId="61" xfId="11" applyFont="1" applyFill="1" applyBorder="1" applyAlignment="1">
      <alignment horizontal="center" vertical="center" wrapText="1"/>
    </xf>
    <xf numFmtId="0" fontId="23" fillId="15" borderId="25" xfId="7" applyFont="1" applyFill="1" applyBorder="1" applyAlignment="1">
      <alignment horizontal="center" vertical="center" wrapText="1"/>
    </xf>
    <xf numFmtId="169" fontId="23" fillId="15" borderId="25" xfId="11" applyFont="1" applyFill="1" applyBorder="1" applyAlignment="1">
      <alignment horizontal="center" vertical="center" wrapText="1"/>
    </xf>
    <xf numFmtId="0" fontId="44" fillId="0" borderId="59" xfId="7" applyFont="1" applyBorder="1" applyAlignment="1">
      <alignment horizontal="right" vertical="center"/>
    </xf>
    <xf numFmtId="0" fontId="44" fillId="0" borderId="60" xfId="7" applyFont="1" applyBorder="1" applyAlignment="1">
      <alignment horizontal="right" vertical="center"/>
    </xf>
    <xf numFmtId="0" fontId="44" fillId="0" borderId="52" xfId="7" applyFont="1" applyBorder="1" applyAlignment="1">
      <alignment horizontal="right" vertical="center"/>
    </xf>
    <xf numFmtId="0" fontId="0" fillId="17" borderId="4" xfId="0" applyFill="1" applyBorder="1" applyAlignment="1">
      <alignment horizontal="center"/>
    </xf>
    <xf numFmtId="0" fontId="48" fillId="17" borderId="22" xfId="0" applyFont="1" applyFill="1" applyBorder="1" applyAlignment="1">
      <alignment horizontal="center" vertical="center" wrapText="1"/>
    </xf>
    <xf numFmtId="0" fontId="48" fillId="17" borderId="39" xfId="0" applyFont="1" applyFill="1" applyBorder="1" applyAlignment="1">
      <alignment horizontal="center" vertical="center" wrapText="1"/>
    </xf>
  </cellXfs>
  <cellStyles count="34">
    <cellStyle name="Millares" xfId="1" builtinId="3"/>
    <cellStyle name="Millares [0]" xfId="33" builtinId="6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3" xfId="13" xr:uid="{00000000-0005-0000-0000-000006000000}"/>
    <cellStyle name="Millares 4" xfId="28" xr:uid="{00000000-0005-0000-0000-000007000000}"/>
    <cellStyle name="Millares 43" xfId="24" xr:uid="{00000000-0005-0000-0000-000008000000}"/>
    <cellStyle name="Millares 5" xfId="22" xr:uid="{00000000-0005-0000-0000-000009000000}"/>
    <cellStyle name="Millares 66" xfId="23" xr:uid="{00000000-0005-0000-0000-00000A000000}"/>
    <cellStyle name="Moneda" xfId="2" builtinId="4"/>
    <cellStyle name="Moneda 2" xfId="9" xr:uid="{00000000-0005-0000-0000-00000D000000}"/>
    <cellStyle name="Normal" xfId="0" builtinId="0"/>
    <cellStyle name="Normal 10" xfId="20" xr:uid="{00000000-0005-0000-0000-00000F000000}"/>
    <cellStyle name="Normal 11 45 9" xfId="27" xr:uid="{00000000-0005-0000-0000-000010000000}"/>
    <cellStyle name="Normal 12 2" xfId="26" xr:uid="{00000000-0005-0000-0000-000011000000}"/>
    <cellStyle name="Normal 2" xfId="7" xr:uid="{00000000-0005-0000-0000-000012000000}"/>
    <cellStyle name="Normal 2 2" xfId="3" xr:uid="{00000000-0005-0000-0000-000013000000}"/>
    <cellStyle name="Normal 3" xfId="4" xr:uid="{00000000-0005-0000-0000-000014000000}"/>
    <cellStyle name="Normal 4" xfId="8" xr:uid="{00000000-0005-0000-0000-000015000000}"/>
    <cellStyle name="Normal 4 3 2" xfId="16" xr:uid="{00000000-0005-0000-0000-000016000000}"/>
    <cellStyle name="Normal 5" xfId="10" xr:uid="{00000000-0005-0000-0000-000017000000}"/>
    <cellStyle name="Normal 68 2 2" xfId="31" xr:uid="{00000000-0005-0000-0000-000018000000}"/>
    <cellStyle name="Normal 73" xfId="18" xr:uid="{00000000-0005-0000-0000-000019000000}"/>
    <cellStyle name="Normal_Los 100 Grupos Tramos - 4 ABR 2005" xfId="5" xr:uid="{00000000-0005-0000-0000-00001A000000}"/>
    <cellStyle name="Porcentaje" xfId="6" builtinId="5"/>
    <cellStyle name="Porcentaje 2" xfId="19" xr:uid="{00000000-0005-0000-0000-00001C000000}"/>
    <cellStyle name="Porcentaje 3" xfId="15" xr:uid="{00000000-0005-0000-0000-00001D000000}"/>
    <cellStyle name="Porcentaje 3 2 2" xfId="17" xr:uid="{00000000-0005-0000-0000-00001E000000}"/>
    <cellStyle name="Porcentaje 8" xfId="25" xr:uid="{00000000-0005-0000-0000-00001F000000}"/>
    <cellStyle name="Porcentaje 8 2" xfId="29" xr:uid="{00000000-0005-0000-0000-000020000000}"/>
    <cellStyle name="Porcentual 2" xfId="12" xr:uid="{00000000-0005-0000-0000-000021000000}"/>
    <cellStyle name="Porcentual 2 2" xfId="32" xr:uid="{00000000-0005-0000-0000-000022000000}"/>
  </cellStyles>
  <dxfs count="1654"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F0DCC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F0DCC8"/>
        </patternFill>
      </fill>
    </dxf>
    <dxf>
      <fill>
        <patternFill>
          <bgColor theme="0"/>
        </patternFill>
      </fill>
    </dxf>
    <dxf>
      <fill>
        <patternFill>
          <bgColor rgb="FFD28660"/>
        </patternFill>
      </fill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</dxfs>
  <tableStyles count="2" defaultTableStyle="Estilo de tabla 1" defaultPivotStyle="PivotStyleLight16">
    <tableStyle name="Estilo de tabla 1" pivot="0" count="4" xr9:uid="{00000000-0011-0000-FFFF-FFFF00000000}">
      <tableStyleElement type="wholeTable" dxfId="1653"/>
      <tableStyleElement type="headerRow" dxfId="1652"/>
      <tableStyleElement type="firstRowStripe" dxfId="1651"/>
      <tableStyleElement type="secondRowStripe" dxfId="1650"/>
    </tableStyle>
    <tableStyle name="Estilo de tabla dinámica 1" table="0" count="1" xr9:uid="{00000000-0011-0000-FFFF-FFFF01000000}">
      <tableStyleElement type="headerRow" dxfId="1649"/>
    </tableStyle>
  </tableStyles>
  <colors>
    <mruColors>
      <color rgb="FFE1EBFA"/>
      <color rgb="FFFFC8FF"/>
      <color rgb="FFFFE6FF"/>
      <color rgb="FF50B4C8"/>
      <color rgb="FF508228"/>
      <color rgb="FFD28660"/>
      <color rgb="FFF0DCC8"/>
      <color rgb="FFE903CE"/>
      <color rgb="FFE26B0A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20053</xdr:colOff>
      <xdr:row>0</xdr:row>
      <xdr:rowOff>120316</xdr:rowOff>
    </xdr:from>
    <xdr:to>
      <xdr:col>1</xdr:col>
      <xdr:colOff>20053</xdr:colOff>
      <xdr:row>1</xdr:row>
      <xdr:rowOff>160422</xdr:rowOff>
    </xdr:to>
    <xdr:sp macro="[0]!ELIMCELVAC" textlink="">
      <xdr:nvSpPr>
        <xdr:cNvPr id="11" name="Rectángulo: esquinas redondeadas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 bwMode="auto">
        <a:xfrm>
          <a:off x="20053" y="120316"/>
          <a:ext cx="1323474" cy="270711"/>
        </a:xfrm>
        <a:prstGeom prst="roundRect">
          <a:avLst/>
        </a:prstGeom>
        <a:solidFill>
          <a:srgbClr val="E1EBFA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/>
              <a:ea typeface="+mn-ea"/>
              <a:cs typeface="+mn-cs"/>
            </a:rPr>
            <a:t>ELIMINAR FILAS VACIAS</a:t>
          </a:r>
        </a:p>
      </xdr:txBody>
    </xdr:sp>
    <xdr:clientData/>
  </xdr:twoCellAnchor>
  <xdr:twoCellAnchor>
    <xdr:from>
      <xdr:col>0</xdr:col>
      <xdr:colOff>10026</xdr:colOff>
      <xdr:row>2</xdr:row>
      <xdr:rowOff>130343</xdr:rowOff>
    </xdr:from>
    <xdr:to>
      <xdr:col>1</xdr:col>
      <xdr:colOff>10026</xdr:colOff>
      <xdr:row>3</xdr:row>
      <xdr:rowOff>170448</xdr:rowOff>
    </xdr:to>
    <xdr:sp macro="[0]!copiar" textlink="">
      <xdr:nvSpPr>
        <xdr:cNvPr id="14" name="Rectángulo: esquinas redondeadas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 bwMode="auto">
        <a:xfrm>
          <a:off x="10026" y="651711"/>
          <a:ext cx="1323474" cy="270711"/>
        </a:xfrm>
        <a:prstGeom prst="roundRect">
          <a:avLst/>
        </a:prstGeom>
        <a:solidFill>
          <a:srgbClr val="50B4C8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NUMERO DE PROPUESTAS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B3:AF39"/>
  <sheetViews>
    <sheetView topLeftCell="B2" zoomScale="75" workbookViewId="0">
      <pane xSplit="3" ySplit="5" topLeftCell="E7" activePane="bottomRight" state="frozen"/>
      <selection activeCell="E34" sqref="E34"/>
      <selection pane="topRight" activeCell="E34" sqref="E34"/>
      <selection pane="bottomLeft" activeCell="E34" sqref="E34"/>
      <selection pane="bottomRight" activeCell="I8" sqref="I8"/>
    </sheetView>
  </sheetViews>
  <sheetFormatPr baseColWidth="10" defaultRowHeight="13.2" x14ac:dyDescent="0.25"/>
  <cols>
    <col min="2" max="2" width="3.6640625" customWidth="1"/>
    <col min="3" max="3" width="6.88671875" customWidth="1"/>
    <col min="4" max="4" width="43" bestFit="1" customWidth="1"/>
    <col min="5" max="5" width="14.109375" bestFit="1" customWidth="1"/>
    <col min="6" max="6" width="13.88671875" bestFit="1" customWidth="1"/>
    <col min="7" max="7" width="14.109375" bestFit="1" customWidth="1"/>
    <col min="8" max="8" width="14" bestFit="1" customWidth="1"/>
    <col min="9" max="9" width="14.109375" bestFit="1" customWidth="1"/>
    <col min="10" max="11" width="13.88671875" bestFit="1" customWidth="1"/>
    <col min="12" max="12" width="14.109375" bestFit="1" customWidth="1"/>
    <col min="13" max="13" width="13.88671875" bestFit="1" customWidth="1"/>
    <col min="14" max="15" width="13.109375" bestFit="1" customWidth="1"/>
    <col min="16" max="18" width="14.109375" bestFit="1" customWidth="1"/>
    <col min="19" max="19" width="13.109375" bestFit="1" customWidth="1"/>
  </cols>
  <sheetData>
    <row r="3" spans="2:32" ht="13.8" thickBot="1" x14ac:dyDescent="0.3"/>
    <row r="4" spans="2:32" x14ac:dyDescent="0.25">
      <c r="B4" s="332" t="s">
        <v>4</v>
      </c>
      <c r="C4" s="333"/>
      <c r="D4" s="336" t="s">
        <v>5</v>
      </c>
      <c r="E4" s="338" t="s">
        <v>107</v>
      </c>
      <c r="F4" s="339"/>
      <c r="G4" s="339"/>
      <c r="H4" s="339"/>
      <c r="I4" s="339"/>
      <c r="J4" s="339"/>
      <c r="K4" s="339"/>
      <c r="L4" s="339"/>
      <c r="M4" s="339"/>
      <c r="N4" s="339"/>
      <c r="O4" s="340"/>
      <c r="P4" s="329" t="s">
        <v>111</v>
      </c>
      <c r="Q4" s="330"/>
      <c r="R4" s="330"/>
      <c r="S4" s="331"/>
      <c r="T4" s="329" t="s">
        <v>112</v>
      </c>
      <c r="U4" s="330"/>
      <c r="V4" s="330"/>
      <c r="W4" s="331"/>
    </row>
    <row r="5" spans="2:32" ht="40.200000000000003" thickBot="1" x14ac:dyDescent="0.3">
      <c r="B5" s="334"/>
      <c r="C5" s="335"/>
      <c r="D5" s="337"/>
      <c r="E5" s="30" t="s">
        <v>96</v>
      </c>
      <c r="F5" s="31" t="s">
        <v>97</v>
      </c>
      <c r="G5" s="31" t="s">
        <v>98</v>
      </c>
      <c r="H5" s="31" t="s">
        <v>99</v>
      </c>
      <c r="I5" s="31" t="s">
        <v>100</v>
      </c>
      <c r="J5" s="31" t="s">
        <v>101</v>
      </c>
      <c r="K5" s="31" t="s">
        <v>102</v>
      </c>
      <c r="L5" s="31" t="s">
        <v>103</v>
      </c>
      <c r="M5" s="31" t="s">
        <v>104</v>
      </c>
      <c r="N5" s="31" t="s">
        <v>105</v>
      </c>
      <c r="O5" s="32" t="s">
        <v>106</v>
      </c>
      <c r="P5" s="33" t="s">
        <v>108</v>
      </c>
      <c r="Q5" s="34" t="s">
        <v>102</v>
      </c>
      <c r="R5" s="34" t="s">
        <v>109</v>
      </c>
      <c r="S5" s="35" t="s">
        <v>110</v>
      </c>
      <c r="T5" s="33" t="s">
        <v>108</v>
      </c>
      <c r="U5" s="34" t="s">
        <v>102</v>
      </c>
      <c r="V5" s="34" t="s">
        <v>109</v>
      </c>
      <c r="W5" s="35" t="s">
        <v>110</v>
      </c>
      <c r="X5" s="21"/>
      <c r="Y5" s="21"/>
      <c r="Z5" s="21"/>
      <c r="AA5" s="21"/>
      <c r="AB5" s="21"/>
      <c r="AC5" s="21"/>
      <c r="AD5" s="21"/>
      <c r="AE5" s="21"/>
      <c r="AF5" s="21"/>
    </row>
    <row r="6" spans="2:32" ht="13.8" thickBot="1" x14ac:dyDescent="0.3">
      <c r="B6" s="10"/>
      <c r="C6" s="10"/>
      <c r="D6" s="11"/>
      <c r="L6" s="58"/>
      <c r="T6" s="22"/>
      <c r="U6" s="22"/>
      <c r="V6" s="22"/>
      <c r="W6" s="22"/>
    </row>
    <row r="7" spans="2:32" ht="13.8" x14ac:dyDescent="0.25">
      <c r="B7" s="341">
        <v>1</v>
      </c>
      <c r="C7" s="46"/>
      <c r="D7" s="65" t="s">
        <v>122</v>
      </c>
      <c r="E7" s="48"/>
      <c r="F7" s="48"/>
      <c r="G7" s="48"/>
      <c r="H7" s="49"/>
      <c r="I7" s="48"/>
      <c r="J7" s="48"/>
      <c r="K7" s="49"/>
      <c r="L7" s="48"/>
      <c r="M7" s="49"/>
      <c r="N7" s="62"/>
      <c r="O7" s="62"/>
      <c r="P7" s="62"/>
      <c r="Q7" s="62"/>
      <c r="R7" s="62"/>
      <c r="S7" s="62"/>
      <c r="T7" s="50"/>
      <c r="U7" s="50"/>
      <c r="V7" s="50"/>
      <c r="W7" s="51"/>
    </row>
    <row r="8" spans="2:32" ht="13.8" x14ac:dyDescent="0.25">
      <c r="B8" s="342"/>
      <c r="C8" s="63">
        <v>1.1000000000000001</v>
      </c>
      <c r="D8" s="57" t="s">
        <v>123</v>
      </c>
      <c r="E8" s="47">
        <v>661279000</v>
      </c>
      <c r="F8" s="47">
        <v>586850000</v>
      </c>
      <c r="G8" s="47"/>
      <c r="H8" s="37">
        <f>SUM(E8:G8)</f>
        <v>1248129000</v>
      </c>
      <c r="I8" s="47">
        <v>133995725</v>
      </c>
      <c r="J8" s="47">
        <v>243009275</v>
      </c>
      <c r="K8" s="37">
        <f>SUM(I8:J8)</f>
        <v>377005000</v>
      </c>
      <c r="L8" s="47">
        <f>+H8-K8</f>
        <v>871124000</v>
      </c>
      <c r="M8" s="37">
        <f>+K8+L8</f>
        <v>1248129000</v>
      </c>
      <c r="N8" s="47">
        <v>89170000</v>
      </c>
      <c r="O8" s="47">
        <v>65583000</v>
      </c>
      <c r="P8" s="47">
        <v>1248129000</v>
      </c>
      <c r="Q8" s="47">
        <v>353418000</v>
      </c>
      <c r="R8" s="47">
        <v>894711000</v>
      </c>
      <c r="S8" s="47">
        <v>93656000</v>
      </c>
      <c r="T8" s="23">
        <f>(H8-P8)/P8</f>
        <v>0</v>
      </c>
      <c r="U8" s="23">
        <f>+(K8-Q8)/Q8</f>
        <v>6.673966804180885E-2</v>
      </c>
      <c r="V8" s="23">
        <f>(L8-R8)/R8</f>
        <v>-2.6362702593351373E-2</v>
      </c>
      <c r="W8" s="52">
        <f>(O8-S8)/S8</f>
        <v>-0.29974587853421031</v>
      </c>
    </row>
    <row r="9" spans="2:32" ht="13.8" x14ac:dyDescent="0.25">
      <c r="B9" s="342"/>
      <c r="C9" s="63">
        <v>1.2</v>
      </c>
      <c r="D9" s="57" t="s">
        <v>124</v>
      </c>
      <c r="E9" s="47">
        <v>902790808</v>
      </c>
      <c r="F9" s="47">
        <v>22582416</v>
      </c>
      <c r="G9" s="47">
        <v>15532940</v>
      </c>
      <c r="H9" s="37">
        <f t="shared" ref="H9:H31" si="0">SUM(E9:G9)</f>
        <v>940906164</v>
      </c>
      <c r="I9" s="47">
        <v>69497421</v>
      </c>
      <c r="J9" s="47">
        <v>467428657</v>
      </c>
      <c r="K9" s="37">
        <f t="shared" ref="K9:K31" si="1">SUM(I9:J9)</f>
        <v>536926078</v>
      </c>
      <c r="L9" s="47">
        <v>403980086</v>
      </c>
      <c r="M9" s="37">
        <f t="shared" ref="M9:M31" si="2">+K9+L9</f>
        <v>940906164</v>
      </c>
      <c r="N9" s="47">
        <v>18766695</v>
      </c>
      <c r="O9" s="47">
        <v>20396695</v>
      </c>
      <c r="P9" s="47"/>
      <c r="Q9" s="47"/>
      <c r="R9" s="47"/>
      <c r="S9" s="47"/>
      <c r="T9" s="23" t="e">
        <f t="shared" ref="T9:T31" si="3">(H9-P9)/P9</f>
        <v>#DIV/0!</v>
      </c>
      <c r="U9" s="23" t="e">
        <f t="shared" ref="U9:U31" si="4">+(K9-Q9)/Q9</f>
        <v>#DIV/0!</v>
      </c>
      <c r="V9" s="23" t="e">
        <f t="shared" ref="V9:V31" si="5">(L9-R9)/R9</f>
        <v>#DIV/0!</v>
      </c>
      <c r="W9" s="52" t="e">
        <f t="shared" ref="W9:W31" si="6">(O9-S9)/S9</f>
        <v>#DIV/0!</v>
      </c>
    </row>
    <row r="10" spans="2:32" ht="13.8" x14ac:dyDescent="0.25">
      <c r="B10" s="342"/>
      <c r="C10" s="63">
        <v>1.3</v>
      </c>
      <c r="D10" s="57" t="s">
        <v>125</v>
      </c>
      <c r="E10" s="47">
        <v>300353422</v>
      </c>
      <c r="F10" s="47">
        <v>251940082</v>
      </c>
      <c r="G10" s="47">
        <v>69532472</v>
      </c>
      <c r="H10" s="37">
        <f t="shared" si="0"/>
        <v>621825976</v>
      </c>
      <c r="I10" s="47">
        <v>153716887</v>
      </c>
      <c r="J10" s="47">
        <v>54587444</v>
      </c>
      <c r="K10" s="37">
        <f t="shared" si="1"/>
        <v>208304331</v>
      </c>
      <c r="L10" s="47">
        <v>413521645</v>
      </c>
      <c r="M10" s="37">
        <f t="shared" si="2"/>
        <v>621825976</v>
      </c>
      <c r="N10" s="47">
        <v>16241438</v>
      </c>
      <c r="O10" s="47">
        <v>16221673</v>
      </c>
      <c r="P10" s="47">
        <v>611957000</v>
      </c>
      <c r="Q10" s="47">
        <v>208285000</v>
      </c>
      <c r="R10" s="47">
        <v>403672000</v>
      </c>
      <c r="S10" s="47">
        <v>17042000</v>
      </c>
      <c r="T10" s="23">
        <f t="shared" si="3"/>
        <v>1.6126910877725067E-2</v>
      </c>
      <c r="U10" s="23">
        <f t="shared" si="4"/>
        <v>9.2810331997023312E-5</v>
      </c>
      <c r="V10" s="23">
        <f t="shared" si="5"/>
        <v>2.4400119403872451E-2</v>
      </c>
      <c r="W10" s="52">
        <f t="shared" si="6"/>
        <v>-4.8135606149512969E-2</v>
      </c>
    </row>
    <row r="11" spans="2:32" ht="13.8" x14ac:dyDescent="0.25">
      <c r="B11" s="342"/>
      <c r="C11" s="63">
        <v>1.4</v>
      </c>
      <c r="D11" s="57" t="s">
        <v>126</v>
      </c>
      <c r="E11" s="47">
        <v>506655816</v>
      </c>
      <c r="F11" s="47">
        <v>152054516</v>
      </c>
      <c r="G11" s="47">
        <v>245059330</v>
      </c>
      <c r="H11" s="37">
        <f t="shared" si="0"/>
        <v>903769662</v>
      </c>
      <c r="I11" s="47">
        <v>137779007</v>
      </c>
      <c r="J11" s="47">
        <v>42562365</v>
      </c>
      <c r="K11" s="37">
        <f t="shared" si="1"/>
        <v>180341372</v>
      </c>
      <c r="L11" s="47">
        <v>723428291</v>
      </c>
      <c r="M11" s="37">
        <f t="shared" si="2"/>
        <v>903769663</v>
      </c>
      <c r="N11" s="47">
        <v>50395207</v>
      </c>
      <c r="O11" s="47">
        <v>42647207</v>
      </c>
      <c r="P11" s="47">
        <v>903769000</v>
      </c>
      <c r="Q11" s="47">
        <v>180341000</v>
      </c>
      <c r="R11" s="47">
        <v>723428000</v>
      </c>
      <c r="S11" s="47">
        <v>46988000</v>
      </c>
      <c r="T11" s="23">
        <f t="shared" si="3"/>
        <v>7.3248805834234188E-7</v>
      </c>
      <c r="U11" s="23">
        <f t="shared" si="4"/>
        <v>2.0627588845575881E-6</v>
      </c>
      <c r="V11" s="23">
        <f t="shared" si="5"/>
        <v>4.0225150256832744E-7</v>
      </c>
      <c r="W11" s="52">
        <f t="shared" si="6"/>
        <v>-9.2380884481144121E-2</v>
      </c>
    </row>
    <row r="12" spans="2:32" ht="13.8" x14ac:dyDescent="0.25">
      <c r="B12" s="342"/>
      <c r="C12" s="63">
        <v>1.5</v>
      </c>
      <c r="D12" s="57" t="s">
        <v>127</v>
      </c>
      <c r="E12" s="47">
        <v>378072865</v>
      </c>
      <c r="F12" s="47">
        <v>103601233</v>
      </c>
      <c r="G12" s="47">
        <v>955950</v>
      </c>
      <c r="H12" s="37">
        <f t="shared" si="0"/>
        <v>482630048</v>
      </c>
      <c r="I12" s="47">
        <v>36771662</v>
      </c>
      <c r="J12" s="47">
        <v>134085789</v>
      </c>
      <c r="K12" s="37">
        <f t="shared" si="1"/>
        <v>170857451</v>
      </c>
      <c r="L12" s="47">
        <v>311772597</v>
      </c>
      <c r="M12" s="37">
        <f t="shared" si="2"/>
        <v>482630048</v>
      </c>
      <c r="N12" s="47">
        <v>15703386</v>
      </c>
      <c r="O12" s="47">
        <v>7048986</v>
      </c>
      <c r="P12" s="47">
        <v>482631000</v>
      </c>
      <c r="Q12" s="47">
        <v>170858000</v>
      </c>
      <c r="R12" s="47">
        <v>311773000</v>
      </c>
      <c r="S12" s="47">
        <v>22479000</v>
      </c>
      <c r="T12" s="23">
        <f t="shared" si="3"/>
        <v>-1.9725214501347823E-6</v>
      </c>
      <c r="U12" s="23">
        <f t="shared" si="4"/>
        <v>-3.2131945826358732E-6</v>
      </c>
      <c r="V12" s="23">
        <f t="shared" si="5"/>
        <v>-1.2926071212067754E-6</v>
      </c>
      <c r="W12" s="52">
        <f t="shared" si="6"/>
        <v>-0.68641905778726808</v>
      </c>
    </row>
    <row r="13" spans="2:32" ht="13.8" x14ac:dyDescent="0.25">
      <c r="B13" s="342"/>
      <c r="C13" s="63">
        <v>1.6</v>
      </c>
      <c r="D13" s="57" t="s">
        <v>128</v>
      </c>
      <c r="E13" s="47">
        <v>69932426</v>
      </c>
      <c r="F13" s="47">
        <v>460250218</v>
      </c>
      <c r="G13" s="47">
        <v>107112095</v>
      </c>
      <c r="H13" s="37">
        <f t="shared" si="0"/>
        <v>637294739</v>
      </c>
      <c r="I13" s="47">
        <v>29489669</v>
      </c>
      <c r="J13" s="47">
        <v>80572256</v>
      </c>
      <c r="K13" s="37">
        <f t="shared" si="1"/>
        <v>110061925</v>
      </c>
      <c r="L13" s="47">
        <v>527232814</v>
      </c>
      <c r="M13" s="37">
        <f t="shared" si="2"/>
        <v>637294739</v>
      </c>
      <c r="N13" s="47">
        <v>8363847</v>
      </c>
      <c r="O13" s="47">
        <v>3783847</v>
      </c>
      <c r="P13" s="47">
        <v>637294000</v>
      </c>
      <c r="Q13" s="47">
        <v>110061000</v>
      </c>
      <c r="R13" s="47">
        <v>527233000</v>
      </c>
      <c r="S13" s="47">
        <v>11897000</v>
      </c>
      <c r="T13" s="23">
        <f t="shared" si="3"/>
        <v>1.1595903931309569E-6</v>
      </c>
      <c r="U13" s="23">
        <f t="shared" si="4"/>
        <v>8.4044302704863674E-6</v>
      </c>
      <c r="V13" s="23">
        <f t="shared" si="5"/>
        <v>-3.527852012298168E-7</v>
      </c>
      <c r="W13" s="52">
        <f t="shared" si="6"/>
        <v>-0.681949483062957</v>
      </c>
    </row>
    <row r="14" spans="2:32" ht="13.8" x14ac:dyDescent="0.25">
      <c r="B14" s="45">
        <v>2</v>
      </c>
      <c r="C14" s="63"/>
      <c r="D14" s="59" t="s">
        <v>129</v>
      </c>
      <c r="E14" s="47">
        <v>40069494079</v>
      </c>
      <c r="F14" s="47">
        <v>5482697057</v>
      </c>
      <c r="G14" s="47">
        <v>13667555753</v>
      </c>
      <c r="H14" s="37">
        <f t="shared" si="0"/>
        <v>59219746889</v>
      </c>
      <c r="I14" s="47">
        <v>21914617588</v>
      </c>
      <c r="J14" s="47">
        <v>7301680273</v>
      </c>
      <c r="K14" s="37">
        <f t="shared" si="1"/>
        <v>29216297861</v>
      </c>
      <c r="L14" s="47">
        <v>30003449028</v>
      </c>
      <c r="M14" s="37">
        <f t="shared" si="2"/>
        <v>59219746889</v>
      </c>
      <c r="N14" s="47">
        <v>6682012591</v>
      </c>
      <c r="O14" s="47">
        <v>6273203591</v>
      </c>
      <c r="P14" s="47">
        <v>42778874000</v>
      </c>
      <c r="Q14" s="47">
        <v>22139102000</v>
      </c>
      <c r="R14" s="47">
        <v>20639772000</v>
      </c>
      <c r="S14" s="47">
        <v>1168027000</v>
      </c>
      <c r="T14" s="23">
        <f t="shared" si="3"/>
        <v>0.3843222448772261</v>
      </c>
      <c r="U14" s="23">
        <f t="shared" si="4"/>
        <v>0.31966950877230704</v>
      </c>
      <c r="V14" s="23">
        <f t="shared" si="5"/>
        <v>0.453671534162296</v>
      </c>
      <c r="W14" s="52">
        <f t="shared" si="6"/>
        <v>4.3707693323870078</v>
      </c>
    </row>
    <row r="15" spans="2:32" ht="13.8" x14ac:dyDescent="0.25">
      <c r="B15" s="342">
        <v>3</v>
      </c>
      <c r="C15" s="63"/>
      <c r="D15" s="59" t="s">
        <v>130</v>
      </c>
      <c r="E15" s="47"/>
      <c r="F15" s="47"/>
      <c r="G15" s="47"/>
      <c r="H15" s="37"/>
      <c r="I15" s="47"/>
      <c r="J15" s="47"/>
      <c r="K15" s="37"/>
      <c r="L15" s="47"/>
      <c r="M15" s="37"/>
      <c r="N15" s="47"/>
      <c r="O15" s="47"/>
      <c r="P15" s="47"/>
      <c r="Q15" s="47"/>
      <c r="R15" s="47"/>
      <c r="S15" s="47"/>
      <c r="T15" s="23"/>
      <c r="U15" s="23"/>
      <c r="V15" s="23"/>
      <c r="W15" s="52"/>
    </row>
    <row r="16" spans="2:32" ht="13.8" x14ac:dyDescent="0.25">
      <c r="B16" s="342"/>
      <c r="C16" s="63">
        <v>3.1</v>
      </c>
      <c r="D16" s="57" t="s">
        <v>131</v>
      </c>
      <c r="E16" s="47">
        <v>1044688000</v>
      </c>
      <c r="F16" s="47">
        <v>114208000</v>
      </c>
      <c r="G16" s="47">
        <v>507125000</v>
      </c>
      <c r="H16" s="37">
        <f t="shared" si="0"/>
        <v>1666021000</v>
      </c>
      <c r="I16" s="47">
        <v>89341000</v>
      </c>
      <c r="J16" s="47">
        <v>920563000</v>
      </c>
      <c r="K16" s="37">
        <f t="shared" si="1"/>
        <v>1009904000</v>
      </c>
      <c r="L16" s="47">
        <v>656117000</v>
      </c>
      <c r="M16" s="37">
        <f t="shared" si="2"/>
        <v>1666021000</v>
      </c>
      <c r="N16" s="47">
        <v>82940000</v>
      </c>
      <c r="O16" s="47">
        <v>65192000</v>
      </c>
      <c r="P16" s="47">
        <v>1666021000</v>
      </c>
      <c r="Q16" s="47">
        <v>1009904000</v>
      </c>
      <c r="R16" s="47">
        <v>656117000</v>
      </c>
      <c r="S16" s="47">
        <v>82940000</v>
      </c>
      <c r="T16" s="23">
        <f t="shared" si="3"/>
        <v>0</v>
      </c>
      <c r="U16" s="23">
        <f t="shared" si="4"/>
        <v>0</v>
      </c>
      <c r="V16" s="23">
        <f t="shared" si="5"/>
        <v>0</v>
      </c>
      <c r="W16" s="52">
        <f t="shared" si="6"/>
        <v>-0.213986013986014</v>
      </c>
    </row>
    <row r="17" spans="2:23" ht="13.8" x14ac:dyDescent="0.25">
      <c r="B17" s="342"/>
      <c r="C17" s="63">
        <v>3.2</v>
      </c>
      <c r="D17" s="57" t="s">
        <v>132</v>
      </c>
      <c r="E17" s="47">
        <v>2210583412</v>
      </c>
      <c r="F17" s="47">
        <v>1796245413</v>
      </c>
      <c r="G17" s="47">
        <v>950172658</v>
      </c>
      <c r="H17" s="37">
        <f t="shared" si="0"/>
        <v>4957001483</v>
      </c>
      <c r="I17" s="47">
        <v>578205453</v>
      </c>
      <c r="J17" s="47">
        <v>2306752990</v>
      </c>
      <c r="K17" s="37">
        <f t="shared" si="1"/>
        <v>2884958443</v>
      </c>
      <c r="L17" s="47">
        <v>2072043050</v>
      </c>
      <c r="M17" s="37">
        <f t="shared" si="2"/>
        <v>4957001493</v>
      </c>
      <c r="N17" s="47">
        <v>126050800</v>
      </c>
      <c r="O17" s="47">
        <v>81933020</v>
      </c>
      <c r="P17" s="47">
        <v>4957002000</v>
      </c>
      <c r="Q17" s="47">
        <v>2884958000</v>
      </c>
      <c r="R17" s="47">
        <v>2072044000</v>
      </c>
      <c r="S17" s="47">
        <v>126051000</v>
      </c>
      <c r="T17" s="23">
        <f t="shared" si="3"/>
        <v>-1.042969117220449E-7</v>
      </c>
      <c r="U17" s="23">
        <f t="shared" si="4"/>
        <v>1.5355509508284004E-7</v>
      </c>
      <c r="V17" s="23">
        <f t="shared" si="5"/>
        <v>-4.5848447233746003E-7</v>
      </c>
      <c r="W17" s="52">
        <f t="shared" si="6"/>
        <v>-0.35000103132858923</v>
      </c>
    </row>
    <row r="18" spans="2:23" ht="13.8" x14ac:dyDescent="0.25">
      <c r="B18" s="342"/>
      <c r="C18" s="63">
        <v>3.3</v>
      </c>
      <c r="D18" s="57" t="s">
        <v>133</v>
      </c>
      <c r="E18" s="47">
        <v>1128389590</v>
      </c>
      <c r="F18" s="47">
        <v>497010730</v>
      </c>
      <c r="G18" s="47">
        <v>450516529</v>
      </c>
      <c r="H18" s="37">
        <f t="shared" si="0"/>
        <v>2075916849</v>
      </c>
      <c r="I18" s="47">
        <v>843827380</v>
      </c>
      <c r="J18" s="47">
        <v>171544974</v>
      </c>
      <c r="K18" s="37">
        <f t="shared" si="1"/>
        <v>1015372354</v>
      </c>
      <c r="L18" s="47">
        <v>1060544495</v>
      </c>
      <c r="M18" s="37">
        <f t="shared" si="2"/>
        <v>2075916849</v>
      </c>
      <c r="N18" s="47">
        <v>150152888</v>
      </c>
      <c r="O18" s="47">
        <v>84818888</v>
      </c>
      <c r="P18" s="47">
        <v>2075917000</v>
      </c>
      <c r="Q18" s="47">
        <v>1014364000</v>
      </c>
      <c r="R18" s="47">
        <v>1061553000</v>
      </c>
      <c r="S18" s="47">
        <v>186669000</v>
      </c>
      <c r="T18" s="23">
        <f t="shared" si="3"/>
        <v>-7.2738938984554782E-8</v>
      </c>
      <c r="U18" s="23">
        <f t="shared" si="4"/>
        <v>9.9407510518906435E-4</v>
      </c>
      <c r="V18" s="23">
        <f t="shared" si="5"/>
        <v>-9.5002793077689012E-4</v>
      </c>
      <c r="W18" s="52">
        <f t="shared" si="6"/>
        <v>-0.54561877976525297</v>
      </c>
    </row>
    <row r="19" spans="2:23" ht="13.8" x14ac:dyDescent="0.25">
      <c r="B19" s="342"/>
      <c r="C19" s="63">
        <v>3.4</v>
      </c>
      <c r="D19" s="57" t="s">
        <v>134</v>
      </c>
      <c r="E19" s="47"/>
      <c r="F19" s="47"/>
      <c r="G19" s="47"/>
      <c r="H19" s="37">
        <f t="shared" si="0"/>
        <v>0</v>
      </c>
      <c r="I19" s="47"/>
      <c r="J19" s="47"/>
      <c r="K19" s="37">
        <f t="shared" si="1"/>
        <v>0</v>
      </c>
      <c r="L19" s="47"/>
      <c r="M19" s="37">
        <f t="shared" si="2"/>
        <v>0</v>
      </c>
      <c r="N19" s="47"/>
      <c r="O19" s="47"/>
      <c r="P19" s="47"/>
      <c r="Q19" s="47"/>
      <c r="R19" s="47"/>
      <c r="S19" s="47"/>
      <c r="T19" s="23" t="e">
        <f t="shared" si="3"/>
        <v>#DIV/0!</v>
      </c>
      <c r="U19" s="23" t="e">
        <f t="shared" si="4"/>
        <v>#DIV/0!</v>
      </c>
      <c r="V19" s="23" t="e">
        <f t="shared" si="5"/>
        <v>#DIV/0!</v>
      </c>
      <c r="W19" s="52" t="e">
        <f t="shared" si="6"/>
        <v>#DIV/0!</v>
      </c>
    </row>
    <row r="20" spans="2:23" ht="13.8" x14ac:dyDescent="0.25">
      <c r="B20" s="342"/>
      <c r="C20" s="63">
        <v>3.5</v>
      </c>
      <c r="D20" s="57" t="s">
        <v>135</v>
      </c>
      <c r="E20" s="47">
        <v>397516649</v>
      </c>
      <c r="F20" s="47">
        <v>44535519</v>
      </c>
      <c r="G20" s="47"/>
      <c r="H20" s="37">
        <f t="shared" si="0"/>
        <v>442052168</v>
      </c>
      <c r="I20" s="47">
        <v>205584360</v>
      </c>
      <c r="J20" s="47"/>
      <c r="K20" s="37">
        <f t="shared" si="1"/>
        <v>205584360</v>
      </c>
      <c r="L20" s="47">
        <v>236467808</v>
      </c>
      <c r="M20" s="37">
        <f t="shared" si="2"/>
        <v>442052168</v>
      </c>
      <c r="N20" s="47">
        <v>52120000</v>
      </c>
      <c r="O20" s="47">
        <v>52120000</v>
      </c>
      <c r="P20" s="47">
        <v>442053000</v>
      </c>
      <c r="Q20" s="47">
        <v>205584000</v>
      </c>
      <c r="R20" s="47">
        <f>P20-Q20</f>
        <v>236469000</v>
      </c>
      <c r="S20" s="47">
        <v>52120000</v>
      </c>
      <c r="T20" s="23">
        <f t="shared" si="3"/>
        <v>-1.8821272562339809E-6</v>
      </c>
      <c r="U20" s="23">
        <f t="shared" si="4"/>
        <v>1.7511090357226243E-6</v>
      </c>
      <c r="V20" s="23">
        <f t="shared" si="5"/>
        <v>-5.0408298762205619E-6</v>
      </c>
      <c r="W20" s="52">
        <f t="shared" si="6"/>
        <v>0</v>
      </c>
    </row>
    <row r="21" spans="2:23" ht="13.8" x14ac:dyDescent="0.25">
      <c r="B21" s="342"/>
      <c r="C21" s="63">
        <v>3.6</v>
      </c>
      <c r="D21" s="57" t="s">
        <v>136</v>
      </c>
      <c r="E21" s="47">
        <v>230187357</v>
      </c>
      <c r="F21" s="47">
        <v>487735892</v>
      </c>
      <c r="G21" s="47">
        <v>9625046</v>
      </c>
      <c r="H21" s="37">
        <f t="shared" si="0"/>
        <v>727548295</v>
      </c>
      <c r="I21" s="47">
        <v>117145481</v>
      </c>
      <c r="J21" s="47">
        <v>76862715</v>
      </c>
      <c r="K21" s="37">
        <f t="shared" si="1"/>
        <v>194008196</v>
      </c>
      <c r="L21" s="47">
        <v>533540099</v>
      </c>
      <c r="M21" s="37">
        <f t="shared" si="2"/>
        <v>727548295</v>
      </c>
      <c r="N21" s="47"/>
      <c r="O21" s="47"/>
      <c r="P21" s="47">
        <v>727548000</v>
      </c>
      <c r="Q21" s="47">
        <v>194008000</v>
      </c>
      <c r="R21" s="47">
        <v>533540000</v>
      </c>
      <c r="S21" s="47"/>
      <c r="T21" s="23">
        <f t="shared" si="3"/>
        <v>4.0547152902626356E-7</v>
      </c>
      <c r="U21" s="23">
        <f t="shared" si="4"/>
        <v>1.0102676178301925E-6</v>
      </c>
      <c r="V21" s="23">
        <f t="shared" si="5"/>
        <v>1.855530981744574E-7</v>
      </c>
      <c r="W21" s="52" t="e">
        <f t="shared" si="6"/>
        <v>#DIV/0!</v>
      </c>
    </row>
    <row r="22" spans="2:23" ht="13.8" x14ac:dyDescent="0.25">
      <c r="B22" s="342">
        <v>4</v>
      </c>
      <c r="C22" s="63"/>
      <c r="D22" s="59" t="s">
        <v>137</v>
      </c>
      <c r="E22" s="47"/>
      <c r="F22" s="47"/>
      <c r="G22" s="47"/>
      <c r="H22" s="37"/>
      <c r="I22" s="47"/>
      <c r="J22" s="47"/>
      <c r="K22" s="37"/>
      <c r="L22" s="47"/>
      <c r="M22" s="37"/>
      <c r="N22" s="47"/>
      <c r="O22" s="47"/>
      <c r="P22" s="47"/>
      <c r="Q22" s="47"/>
      <c r="R22" s="47"/>
      <c r="S22" s="47"/>
      <c r="T22" s="23"/>
      <c r="U22" s="23"/>
      <c r="V22" s="23"/>
      <c r="W22" s="52"/>
    </row>
    <row r="23" spans="2:23" ht="13.8" x14ac:dyDescent="0.25">
      <c r="B23" s="342"/>
      <c r="C23" s="63">
        <v>4.0999999999999996</v>
      </c>
      <c r="D23" s="57" t="s">
        <v>138</v>
      </c>
      <c r="E23" s="47">
        <v>940500000</v>
      </c>
      <c r="F23" s="47">
        <v>220000000</v>
      </c>
      <c r="G23" s="47">
        <v>19500000</v>
      </c>
      <c r="H23" s="37">
        <f t="shared" si="0"/>
        <v>1180000000</v>
      </c>
      <c r="I23" s="47">
        <v>50000000</v>
      </c>
      <c r="J23" s="47">
        <v>50000000</v>
      </c>
      <c r="K23" s="37">
        <f t="shared" si="1"/>
        <v>100000000</v>
      </c>
      <c r="L23" s="47">
        <v>1080000000</v>
      </c>
      <c r="M23" s="37">
        <f t="shared" si="2"/>
        <v>1180000000</v>
      </c>
      <c r="N23" s="47">
        <v>38000000</v>
      </c>
      <c r="O23" s="47">
        <v>38000000</v>
      </c>
      <c r="P23" s="47">
        <v>1180000000</v>
      </c>
      <c r="Q23" s="47">
        <v>100000000</v>
      </c>
      <c r="R23" s="47">
        <v>1080000000</v>
      </c>
      <c r="S23" s="47">
        <v>35000000</v>
      </c>
      <c r="T23" s="23">
        <f t="shared" si="3"/>
        <v>0</v>
      </c>
      <c r="U23" s="23">
        <f t="shared" si="4"/>
        <v>0</v>
      </c>
      <c r="V23" s="23">
        <f t="shared" si="5"/>
        <v>0</v>
      </c>
      <c r="W23" s="52">
        <f t="shared" si="6"/>
        <v>8.5714285714285715E-2</v>
      </c>
    </row>
    <row r="24" spans="2:23" ht="13.8" x14ac:dyDescent="0.25">
      <c r="B24" s="342"/>
      <c r="C24" s="63">
        <v>4.2</v>
      </c>
      <c r="D24" s="57" t="s">
        <v>139</v>
      </c>
      <c r="E24" s="47">
        <v>1215892000</v>
      </c>
      <c r="F24" s="47">
        <v>443008000</v>
      </c>
      <c r="G24" s="47">
        <v>283790000</v>
      </c>
      <c r="H24" s="37">
        <f t="shared" si="0"/>
        <v>1942690000</v>
      </c>
      <c r="I24" s="47">
        <v>374625000</v>
      </c>
      <c r="J24" s="47">
        <v>55000000</v>
      </c>
      <c r="K24" s="37">
        <f t="shared" si="1"/>
        <v>429625000</v>
      </c>
      <c r="L24" s="47">
        <v>1513065000</v>
      </c>
      <c r="M24" s="37">
        <f t="shared" si="2"/>
        <v>1942690000</v>
      </c>
      <c r="N24" s="47">
        <v>47375000</v>
      </c>
      <c r="O24" s="47">
        <v>47375000</v>
      </c>
      <c r="P24" s="47">
        <v>1942690000</v>
      </c>
      <c r="Q24" s="47">
        <v>429625000</v>
      </c>
      <c r="R24" s="47">
        <v>1513065000</v>
      </c>
      <c r="S24" s="47">
        <v>47375000</v>
      </c>
      <c r="T24" s="23">
        <f t="shared" si="3"/>
        <v>0</v>
      </c>
      <c r="U24" s="23">
        <f t="shared" si="4"/>
        <v>0</v>
      </c>
      <c r="V24" s="23">
        <f t="shared" si="5"/>
        <v>0</v>
      </c>
      <c r="W24" s="52">
        <f t="shared" si="6"/>
        <v>0</v>
      </c>
    </row>
    <row r="25" spans="2:23" ht="13.8" x14ac:dyDescent="0.25">
      <c r="B25" s="342"/>
      <c r="C25" s="63">
        <v>4.3</v>
      </c>
      <c r="D25" s="57" t="s">
        <v>140</v>
      </c>
      <c r="E25" s="47">
        <v>2149248232</v>
      </c>
      <c r="F25" s="47">
        <v>390736722</v>
      </c>
      <c r="G25" s="47"/>
      <c r="H25" s="37">
        <f t="shared" si="0"/>
        <v>2539984954</v>
      </c>
      <c r="I25" s="47">
        <v>1922763807</v>
      </c>
      <c r="J25" s="47">
        <v>93405043</v>
      </c>
      <c r="K25" s="37">
        <f t="shared" si="1"/>
        <v>2016168850</v>
      </c>
      <c r="L25" s="47">
        <v>523816104</v>
      </c>
      <c r="M25" s="37">
        <f t="shared" si="2"/>
        <v>2539984954</v>
      </c>
      <c r="N25" s="47">
        <v>41060626</v>
      </c>
      <c r="O25" s="47">
        <v>54549620</v>
      </c>
      <c r="P25" s="47">
        <v>2539984000</v>
      </c>
      <c r="Q25" s="47">
        <v>2016168000</v>
      </c>
      <c r="R25" s="47">
        <v>523816000</v>
      </c>
      <c r="S25" s="47">
        <v>71993000</v>
      </c>
      <c r="T25" s="23">
        <f t="shared" si="3"/>
        <v>3.7559291712073775E-7</v>
      </c>
      <c r="U25" s="23">
        <f t="shared" si="4"/>
        <v>4.2159185147269473E-7</v>
      </c>
      <c r="V25" s="23">
        <f t="shared" si="5"/>
        <v>1.9854299983200209E-7</v>
      </c>
      <c r="W25" s="52">
        <f t="shared" si="6"/>
        <v>-0.24229272290361564</v>
      </c>
    </row>
    <row r="26" spans="2:23" ht="13.8" x14ac:dyDescent="0.25">
      <c r="B26" s="342"/>
      <c r="C26" s="63">
        <v>4.4000000000000004</v>
      </c>
      <c r="D26" s="57" t="s">
        <v>141</v>
      </c>
      <c r="E26" s="47">
        <v>1286602000</v>
      </c>
      <c r="F26" s="47">
        <v>529776000</v>
      </c>
      <c r="G26" s="47">
        <v>367025000</v>
      </c>
      <c r="H26" s="37">
        <f t="shared" si="0"/>
        <v>2183403000</v>
      </c>
      <c r="I26" s="47">
        <v>631956000</v>
      </c>
      <c r="J26" s="47">
        <v>6584000</v>
      </c>
      <c r="K26" s="37">
        <f t="shared" si="1"/>
        <v>638540000</v>
      </c>
      <c r="L26" s="47">
        <v>1544863000</v>
      </c>
      <c r="M26" s="37">
        <f t="shared" si="2"/>
        <v>2183403000</v>
      </c>
      <c r="N26" s="47"/>
      <c r="O26" s="47"/>
      <c r="P26" s="47">
        <v>2183403000</v>
      </c>
      <c r="Q26" s="47">
        <v>638540000</v>
      </c>
      <c r="R26" s="47">
        <f>P26-Q26</f>
        <v>1544863000</v>
      </c>
      <c r="S26" s="47"/>
      <c r="T26" s="23">
        <f t="shared" si="3"/>
        <v>0</v>
      </c>
      <c r="U26" s="23">
        <f t="shared" si="4"/>
        <v>0</v>
      </c>
      <c r="V26" s="23">
        <f t="shared" si="5"/>
        <v>0</v>
      </c>
      <c r="W26" s="52" t="e">
        <f t="shared" si="6"/>
        <v>#DIV/0!</v>
      </c>
    </row>
    <row r="27" spans="2:23" ht="13.8" x14ac:dyDescent="0.25">
      <c r="B27" s="342">
        <v>5</v>
      </c>
      <c r="C27" s="63"/>
      <c r="D27" s="59" t="s">
        <v>142</v>
      </c>
      <c r="E27" s="47"/>
      <c r="F27" s="47"/>
      <c r="G27" s="47"/>
      <c r="H27" s="37"/>
      <c r="I27" s="47"/>
      <c r="J27" s="47"/>
      <c r="K27" s="37"/>
      <c r="L27" s="47"/>
      <c r="M27" s="37"/>
      <c r="N27" s="47"/>
      <c r="O27" s="47"/>
      <c r="P27" s="47"/>
      <c r="Q27" s="47"/>
      <c r="R27" s="47"/>
      <c r="S27" s="47"/>
      <c r="T27" s="23"/>
      <c r="U27" s="23"/>
      <c r="V27" s="23"/>
      <c r="W27" s="52"/>
    </row>
    <row r="28" spans="2:23" ht="13.8" x14ac:dyDescent="0.25">
      <c r="B28" s="342"/>
      <c r="C28" s="63">
        <v>5.0999999999999996</v>
      </c>
      <c r="D28" s="57" t="s">
        <v>143</v>
      </c>
      <c r="E28" s="47">
        <v>3662005000</v>
      </c>
      <c r="F28" s="47">
        <v>457085000</v>
      </c>
      <c r="G28" s="47">
        <v>114779000</v>
      </c>
      <c r="H28" s="37">
        <f t="shared" si="0"/>
        <v>4233869000</v>
      </c>
      <c r="I28" s="47">
        <v>530721000</v>
      </c>
      <c r="J28" s="47">
        <v>160038000</v>
      </c>
      <c r="K28" s="37">
        <f t="shared" si="1"/>
        <v>690759000</v>
      </c>
      <c r="L28" s="47">
        <v>3543110000</v>
      </c>
      <c r="M28" s="37">
        <f t="shared" si="2"/>
        <v>4233869000</v>
      </c>
      <c r="N28" s="47">
        <v>457250000</v>
      </c>
      <c r="O28" s="47">
        <v>297212000</v>
      </c>
      <c r="P28" s="47">
        <v>4229443000</v>
      </c>
      <c r="Q28" s="47">
        <v>686333000</v>
      </c>
      <c r="R28" s="47">
        <v>3543110000</v>
      </c>
      <c r="S28" s="47">
        <v>457250000</v>
      </c>
      <c r="T28" s="23">
        <f t="shared" si="3"/>
        <v>1.0464734954460906E-3</v>
      </c>
      <c r="U28" s="23">
        <f t="shared" si="4"/>
        <v>6.4487646667142628E-3</v>
      </c>
      <c r="V28" s="23">
        <f t="shared" si="5"/>
        <v>0</v>
      </c>
      <c r="W28" s="52">
        <f t="shared" si="6"/>
        <v>-0.35000109349371239</v>
      </c>
    </row>
    <row r="29" spans="2:23" ht="13.8" x14ac:dyDescent="0.25">
      <c r="B29" s="342"/>
      <c r="C29" s="63">
        <v>5.2</v>
      </c>
      <c r="D29" s="57" t="s">
        <v>144</v>
      </c>
      <c r="E29" s="47">
        <v>1345051857</v>
      </c>
      <c r="F29" s="47">
        <v>622683311</v>
      </c>
      <c r="G29" s="47">
        <v>1888148909</v>
      </c>
      <c r="H29" s="37">
        <f t="shared" si="0"/>
        <v>3855884077</v>
      </c>
      <c r="I29" s="47">
        <v>235974264</v>
      </c>
      <c r="J29" s="47">
        <v>1059293810</v>
      </c>
      <c r="K29" s="37">
        <f t="shared" si="1"/>
        <v>1295268074</v>
      </c>
      <c r="L29" s="47">
        <v>2560616003</v>
      </c>
      <c r="M29" s="37">
        <f t="shared" si="2"/>
        <v>3855884077</v>
      </c>
      <c r="N29" s="47">
        <v>211804765</v>
      </c>
      <c r="O29" s="47">
        <v>128144765</v>
      </c>
      <c r="P29" s="47">
        <v>1968115000</v>
      </c>
      <c r="Q29" s="47">
        <v>1295268000</v>
      </c>
      <c r="R29" s="47">
        <v>672847000</v>
      </c>
      <c r="S29" s="47">
        <v>239030000</v>
      </c>
      <c r="T29" s="23">
        <f t="shared" si="3"/>
        <v>0.95917620515061364</v>
      </c>
      <c r="U29" s="23">
        <f t="shared" si="4"/>
        <v>5.7131033886423504E-8</v>
      </c>
      <c r="V29" s="23">
        <f t="shared" si="5"/>
        <v>2.8056437838022612</v>
      </c>
      <c r="W29" s="52">
        <f t="shared" si="6"/>
        <v>-0.46389672844412833</v>
      </c>
    </row>
    <row r="30" spans="2:23" ht="13.8" x14ac:dyDescent="0.25">
      <c r="B30" s="342"/>
      <c r="C30" s="63">
        <v>5.3</v>
      </c>
      <c r="D30" s="57" t="s">
        <v>145</v>
      </c>
      <c r="E30" s="47">
        <v>68481000</v>
      </c>
      <c r="F30" s="47">
        <v>248149000</v>
      </c>
      <c r="G30" s="47">
        <v>1829723000</v>
      </c>
      <c r="H30" s="37">
        <f t="shared" si="0"/>
        <v>2146353000</v>
      </c>
      <c r="I30" s="47">
        <v>20336000</v>
      </c>
      <c r="J30" s="47">
        <v>1030069000</v>
      </c>
      <c r="K30" s="37">
        <f t="shared" si="1"/>
        <v>1050405000</v>
      </c>
      <c r="L30" s="47">
        <v>1095948000</v>
      </c>
      <c r="M30" s="37">
        <f t="shared" si="2"/>
        <v>2146353000</v>
      </c>
      <c r="N30" s="47">
        <v>63435000</v>
      </c>
      <c r="O30" s="47">
        <v>51635000</v>
      </c>
      <c r="P30" s="47">
        <v>2146353000</v>
      </c>
      <c r="Q30" s="47">
        <v>1050405000</v>
      </c>
      <c r="R30" s="47">
        <v>1095948000</v>
      </c>
      <c r="S30" s="47">
        <v>63435000</v>
      </c>
      <c r="T30" s="23">
        <f t="shared" si="3"/>
        <v>0</v>
      </c>
      <c r="U30" s="23">
        <f t="shared" si="4"/>
        <v>0</v>
      </c>
      <c r="V30" s="23">
        <f t="shared" si="5"/>
        <v>0</v>
      </c>
      <c r="W30" s="52">
        <f t="shared" si="6"/>
        <v>-0.18601718294317018</v>
      </c>
    </row>
    <row r="31" spans="2:23" ht="13.8" x14ac:dyDescent="0.25">
      <c r="B31" s="342"/>
      <c r="C31" s="63">
        <v>5.4</v>
      </c>
      <c r="D31" s="57" t="s">
        <v>146</v>
      </c>
      <c r="E31" s="47">
        <v>9098479232</v>
      </c>
      <c r="F31" s="47">
        <v>531593591</v>
      </c>
      <c r="G31" s="47">
        <f>1377315265+27043045</f>
        <v>1404358310</v>
      </c>
      <c r="H31" s="37">
        <f t="shared" si="0"/>
        <v>11034431133</v>
      </c>
      <c r="I31" s="47">
        <v>1681476244</v>
      </c>
      <c r="J31" s="47">
        <v>4212950518</v>
      </c>
      <c r="K31" s="37">
        <f t="shared" si="1"/>
        <v>5894426762</v>
      </c>
      <c r="L31" s="47">
        <v>5140004372</v>
      </c>
      <c r="M31" s="37">
        <f t="shared" si="2"/>
        <v>11034431134</v>
      </c>
      <c r="N31" s="47">
        <v>101528025</v>
      </c>
      <c r="O31" s="47">
        <v>54379630</v>
      </c>
      <c r="P31" s="47">
        <v>11007389000</v>
      </c>
      <c r="Q31" s="47">
        <v>5894427000</v>
      </c>
      <c r="R31" s="47">
        <v>5112962000</v>
      </c>
      <c r="S31" s="47">
        <v>122857000</v>
      </c>
      <c r="T31" s="23">
        <f t="shared" si="3"/>
        <v>2.4567254777677068E-3</v>
      </c>
      <c r="U31" s="23">
        <f t="shared" si="4"/>
        <v>-4.0377122322492076E-8</v>
      </c>
      <c r="V31" s="23">
        <f t="shared" si="5"/>
        <v>5.2889835676463073E-3</v>
      </c>
      <c r="W31" s="52">
        <f t="shared" si="6"/>
        <v>-0.55737458997045342</v>
      </c>
    </row>
    <row r="32" spans="2:23" ht="14.4" thickBot="1" x14ac:dyDescent="0.3">
      <c r="B32" s="61"/>
      <c r="C32" s="64"/>
      <c r="D32" s="60"/>
      <c r="E32" s="53"/>
      <c r="F32" s="53"/>
      <c r="G32" s="53"/>
      <c r="H32" s="54"/>
      <c r="I32" s="53"/>
      <c r="J32" s="53"/>
      <c r="K32" s="54"/>
      <c r="L32" s="53"/>
      <c r="M32" s="54"/>
      <c r="N32" s="53"/>
      <c r="O32" s="53"/>
      <c r="P32" s="53"/>
      <c r="Q32" s="53"/>
      <c r="R32" s="53"/>
      <c r="S32" s="53"/>
      <c r="T32" s="55"/>
      <c r="U32" s="55"/>
      <c r="V32" s="55"/>
      <c r="W32" s="56"/>
    </row>
    <row r="33" spans="2:23" ht="13.8" thickBot="1" x14ac:dyDescent="0.3"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</row>
    <row r="34" spans="2:23" x14ac:dyDescent="0.25">
      <c r="B34" s="9" t="s">
        <v>3</v>
      </c>
      <c r="C34" s="8"/>
      <c r="D34" s="1"/>
      <c r="E34" s="39"/>
      <c r="F34" s="40"/>
      <c r="G34" s="41"/>
      <c r="H34" s="40"/>
      <c r="I34" s="42"/>
      <c r="J34" s="42"/>
      <c r="K34" s="43"/>
      <c r="L34" s="40"/>
      <c r="M34" s="44"/>
      <c r="N34" s="40"/>
      <c r="O34" s="44"/>
      <c r="P34" s="40"/>
      <c r="Q34" s="44"/>
      <c r="R34" s="44"/>
      <c r="S34" s="44"/>
      <c r="T34" s="25"/>
      <c r="U34" s="25"/>
      <c r="V34" s="25"/>
      <c r="W34" s="26"/>
    </row>
    <row r="35" spans="2:23" x14ac:dyDescent="0.25">
      <c r="B35" s="2"/>
      <c r="C35" s="327" t="s">
        <v>147</v>
      </c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8"/>
      <c r="T35" s="328"/>
      <c r="U35" s="328"/>
      <c r="V35" s="328"/>
      <c r="W35" s="29"/>
    </row>
    <row r="36" spans="2:23" x14ac:dyDescent="0.25">
      <c r="B36" s="2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8"/>
      <c r="T36" s="328"/>
      <c r="U36" s="328"/>
      <c r="V36" s="328"/>
      <c r="W36" s="29"/>
    </row>
    <row r="37" spans="2:23" x14ac:dyDescent="0.25">
      <c r="B37" s="2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T37" s="328"/>
      <c r="U37" s="328"/>
      <c r="V37" s="328"/>
      <c r="W37" s="29"/>
    </row>
    <row r="38" spans="2:23" x14ac:dyDescent="0.25">
      <c r="B38" s="2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28"/>
      <c r="R38" s="328"/>
      <c r="S38" s="328"/>
      <c r="T38" s="328"/>
      <c r="U38" s="328"/>
      <c r="V38" s="328"/>
      <c r="W38" s="29"/>
    </row>
    <row r="39" spans="2:23" ht="13.8" thickBot="1" x14ac:dyDescent="0.3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27"/>
      <c r="R39" s="27"/>
      <c r="S39" s="27"/>
      <c r="T39" s="27"/>
      <c r="U39" s="27"/>
      <c r="V39" s="27"/>
      <c r="W39" s="28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1648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L16"/>
  <sheetViews>
    <sheetView zoomScaleNormal="100" workbookViewId="0">
      <selection activeCell="N16" sqref="N16"/>
    </sheetView>
  </sheetViews>
  <sheetFormatPr baseColWidth="10" defaultColWidth="11.44140625" defaultRowHeight="13.2" x14ac:dyDescent="0.25"/>
  <cols>
    <col min="1" max="1" width="11.44140625" style="108"/>
    <col min="2" max="2" width="21" style="108" bestFit="1" customWidth="1"/>
    <col min="3" max="3" width="16.5546875" style="108" bestFit="1" customWidth="1"/>
    <col min="4" max="4" width="21" style="108" bestFit="1" customWidth="1"/>
    <col min="5" max="5" width="4.6640625" style="108" customWidth="1"/>
    <col min="6" max="6" width="14.44140625" style="108" hidden="1" customWidth="1"/>
    <col min="7" max="7" width="4.6640625" style="106" customWidth="1"/>
    <col min="8" max="8" width="21" style="106" hidden="1" customWidth="1"/>
    <col min="9" max="9" width="4.6640625" style="106" customWidth="1"/>
    <col min="10" max="10" width="21.44140625" style="106" hidden="1" customWidth="1"/>
    <col min="11" max="11" width="12.88671875" style="109" bestFit="1" customWidth="1"/>
    <col min="12" max="12" width="13.88671875" style="109" bestFit="1" customWidth="1"/>
    <col min="13" max="16384" width="11.44140625" style="106"/>
  </cols>
  <sheetData>
    <row r="1" spans="1:10" ht="43.5" customHeight="1" thickBot="1" x14ac:dyDescent="0.3">
      <c r="A1" s="125" t="s">
        <v>195</v>
      </c>
      <c r="B1" s="126">
        <v>1</v>
      </c>
      <c r="C1" s="126" t="s">
        <v>0</v>
      </c>
      <c r="D1" s="127" t="s">
        <v>175</v>
      </c>
      <c r="E1" s="105"/>
      <c r="F1" s="128" t="s">
        <v>222</v>
      </c>
      <c r="H1" s="128" t="s">
        <v>201</v>
      </c>
      <c r="J1" s="128" t="s">
        <v>202</v>
      </c>
    </row>
    <row r="2" spans="1:10" x14ac:dyDescent="0.25">
      <c r="A2" s="117">
        <v>1</v>
      </c>
      <c r="B2" s="118">
        <v>525490168</v>
      </c>
      <c r="C2" s="119">
        <v>2</v>
      </c>
      <c r="D2" s="118">
        <f>+B2*0</f>
        <v>0</v>
      </c>
      <c r="E2" s="107"/>
      <c r="F2" s="120">
        <v>1160000</v>
      </c>
      <c r="H2" s="121">
        <f>+B2*J2</f>
        <v>52549016.800000004</v>
      </c>
      <c r="J2" s="122">
        <f>IF(B2&lt;=10000000000,0.1,IF(AND(B2&gt;=10000000001,B2&lt;=20000000000),0.2,IF(B2&gt;=20000000001,0.3,0)))</f>
        <v>0.1</v>
      </c>
    </row>
    <row r="9" spans="1:10" x14ac:dyDescent="0.25">
      <c r="C9" s="226"/>
    </row>
    <row r="16" spans="1:10" x14ac:dyDescent="0.25">
      <c r="E16" s="227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2" type="noConversion"/>
  <conditionalFormatting sqref="A2:D2 F2 H2 J2">
    <cfRule type="expression" dxfId="1647" priority="1">
      <formula>MOD(ROW(),2)=0</formula>
    </cfRule>
  </conditionalFormatting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4">
    <tabColor rgb="FFFFC000"/>
  </sheetPr>
  <dimension ref="B1:L8"/>
  <sheetViews>
    <sheetView topLeftCell="B1" zoomScale="220" zoomScaleNormal="220" workbookViewId="0">
      <selection activeCell="K30" sqref="K30"/>
    </sheetView>
  </sheetViews>
  <sheetFormatPr baseColWidth="10" defaultColWidth="11.44140625" defaultRowHeight="13.2" x14ac:dyDescent="0.25"/>
  <cols>
    <col min="1" max="2" width="11.44140625" style="80"/>
    <col min="3" max="3" width="15.33203125" style="80" bestFit="1" customWidth="1"/>
    <col min="4" max="4" width="11.44140625" style="80"/>
    <col min="5" max="5" width="4.6640625" style="80" customWidth="1"/>
    <col min="6" max="6" width="11.44140625" style="80"/>
    <col min="7" max="7" width="11.44140625" style="80" customWidth="1"/>
    <col min="8" max="8" width="11.44140625" style="80"/>
    <col min="9" max="9" width="4.6640625" style="80" customWidth="1"/>
    <col min="10" max="12" width="11.44140625" style="80"/>
    <col min="13" max="13" width="4.6640625" style="80" customWidth="1"/>
    <col min="14" max="16384" width="11.44140625" style="80"/>
  </cols>
  <sheetData>
    <row r="1" spans="2:12" ht="13.8" thickBot="1" x14ac:dyDescent="0.3"/>
    <row r="2" spans="2:12" ht="13.8" thickBot="1" x14ac:dyDescent="0.3">
      <c r="B2" s="343" t="s">
        <v>179</v>
      </c>
      <c r="C2" s="344"/>
      <c r="D2" s="345"/>
      <c r="F2" s="343" t="s">
        <v>185</v>
      </c>
      <c r="G2" s="344"/>
      <c r="H2" s="345"/>
      <c r="J2" s="343" t="s">
        <v>191</v>
      </c>
      <c r="K2" s="344"/>
      <c r="L2" s="345"/>
    </row>
    <row r="3" spans="2:12" ht="13.8" thickBot="1" x14ac:dyDescent="0.3">
      <c r="B3" s="129" t="s">
        <v>187</v>
      </c>
      <c r="C3" s="130" t="s">
        <v>189</v>
      </c>
      <c r="D3" s="131" t="s">
        <v>188</v>
      </c>
      <c r="F3" s="129" t="s">
        <v>187</v>
      </c>
      <c r="G3" s="130" t="s">
        <v>189</v>
      </c>
      <c r="H3" s="131" t="s">
        <v>188</v>
      </c>
      <c r="J3" s="129" t="s">
        <v>192</v>
      </c>
      <c r="K3" s="130" t="s">
        <v>193</v>
      </c>
      <c r="L3" s="131" t="s">
        <v>188</v>
      </c>
    </row>
    <row r="4" spans="2:12" x14ac:dyDescent="0.25">
      <c r="B4" s="93">
        <v>0</v>
      </c>
      <c r="C4" s="93">
        <v>0.5</v>
      </c>
      <c r="D4" s="93">
        <v>20</v>
      </c>
      <c r="F4" s="93">
        <v>0</v>
      </c>
      <c r="G4" s="93">
        <v>3</v>
      </c>
      <c r="H4" s="93">
        <v>60</v>
      </c>
      <c r="J4" s="93">
        <v>1</v>
      </c>
      <c r="K4" s="93">
        <v>5</v>
      </c>
      <c r="L4" s="93">
        <v>20</v>
      </c>
    </row>
    <row r="5" spans="2:12" x14ac:dyDescent="0.25">
      <c r="B5" s="94">
        <v>0.5</v>
      </c>
      <c r="C5" s="94">
        <v>0.75</v>
      </c>
      <c r="D5" s="94">
        <v>25</v>
      </c>
      <c r="F5" s="94">
        <v>3</v>
      </c>
      <c r="G5" s="94">
        <v>6</v>
      </c>
      <c r="H5" s="94">
        <v>80</v>
      </c>
      <c r="J5" s="94">
        <v>6</v>
      </c>
      <c r="K5" s="94">
        <v>10</v>
      </c>
      <c r="L5" s="94">
        <v>30</v>
      </c>
    </row>
    <row r="6" spans="2:12" ht="13.8" thickBot="1" x14ac:dyDescent="0.3">
      <c r="B6" s="94">
        <v>0.75</v>
      </c>
      <c r="C6" s="100">
        <v>1</v>
      </c>
      <c r="D6" s="94">
        <v>30</v>
      </c>
      <c r="F6" s="94">
        <v>6</v>
      </c>
      <c r="G6" s="94">
        <v>10</v>
      </c>
      <c r="H6" s="94">
        <v>100</v>
      </c>
      <c r="J6" s="95">
        <v>11</v>
      </c>
      <c r="K6" s="96" t="s">
        <v>190</v>
      </c>
      <c r="L6" s="95">
        <v>40</v>
      </c>
    </row>
    <row r="7" spans="2:12" ht="13.8" thickBot="1" x14ac:dyDescent="0.3">
      <c r="B7" s="99">
        <v>1</v>
      </c>
      <c r="C7" s="98">
        <v>1.5</v>
      </c>
      <c r="D7" s="97">
        <v>35</v>
      </c>
      <c r="F7" s="95">
        <v>10</v>
      </c>
      <c r="G7" s="96" t="s">
        <v>190</v>
      </c>
      <c r="H7" s="95">
        <v>120</v>
      </c>
      <c r="J7" s="101"/>
      <c r="K7" s="102"/>
      <c r="L7" s="101"/>
    </row>
    <row r="8" spans="2:12" ht="13.8" thickBot="1" x14ac:dyDescent="0.3">
      <c r="B8" s="95">
        <v>1.5</v>
      </c>
      <c r="C8" s="96" t="s">
        <v>190</v>
      </c>
      <c r="D8" s="95">
        <v>40</v>
      </c>
    </row>
  </sheetData>
  <mergeCells count="3">
    <mergeCell ref="B2:D2"/>
    <mergeCell ref="J2:L2"/>
    <mergeCell ref="F2:H2"/>
  </mergeCells>
  <conditionalFormatting sqref="B4:D8 F4:H7 J4:L6">
    <cfRule type="expression" dxfId="1646" priority="1">
      <formula>MOD(ROW(),2)=0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B298"/>
  <sheetViews>
    <sheetView topLeftCell="A11" zoomScale="130" zoomScaleNormal="130" zoomScaleSheetLayoutView="100" workbookViewId="0">
      <selection activeCell="A13" sqref="A13"/>
    </sheetView>
  </sheetViews>
  <sheetFormatPr baseColWidth="10" defaultColWidth="11.44140625" defaultRowHeight="18" customHeight="1" x14ac:dyDescent="0.25"/>
  <cols>
    <col min="1" max="1" width="13.109375" style="73" customWidth="1"/>
    <col min="2" max="2" width="8.88671875" style="73" bestFit="1" customWidth="1"/>
    <col min="3" max="3" width="64" style="73" customWidth="1"/>
    <col min="4" max="4" width="17.44140625" style="73" customWidth="1"/>
    <col min="5" max="5" width="25" style="73" customWidth="1"/>
    <col min="6" max="6" width="26.6640625" style="75" customWidth="1"/>
    <col min="7" max="7" width="25" style="75" bestFit="1" customWidth="1"/>
    <col min="8" max="8" width="23.109375" style="75" customWidth="1"/>
    <col min="9" max="9" width="28.6640625" style="76" customWidth="1"/>
    <col min="10" max="10" width="23" style="76" customWidth="1"/>
    <col min="11" max="11" width="20.88671875" style="76" customWidth="1"/>
    <col min="12" max="12" width="4.109375" style="77" bestFit="1" customWidth="1"/>
    <col min="13" max="13" width="8" style="77" bestFit="1" customWidth="1"/>
    <col min="14" max="14" width="8" style="77" hidden="1" customWidth="1"/>
    <col min="15" max="15" width="19.5546875" style="77" hidden="1" customWidth="1"/>
    <col min="16" max="16" width="21.6640625" style="77" bestFit="1" customWidth="1"/>
    <col min="17" max="18" width="14.6640625" style="77" customWidth="1"/>
    <col min="19" max="19" width="19.6640625" style="77" customWidth="1"/>
    <col min="20" max="20" width="21.6640625" style="77" customWidth="1"/>
    <col min="21" max="21" width="25.6640625" style="77" customWidth="1"/>
    <col min="22" max="22" width="14.6640625" style="77" customWidth="1"/>
    <col min="23" max="23" width="15.88671875" style="75" customWidth="1"/>
    <col min="24" max="24" width="18.5546875" style="78" customWidth="1"/>
    <col min="25" max="25" width="14.109375" style="73" bestFit="1" customWidth="1"/>
    <col min="26" max="26" width="20.88671875" style="78" customWidth="1"/>
    <col min="27" max="27" width="14.109375" style="73" bestFit="1" customWidth="1"/>
    <col min="28" max="28" width="17.33203125" style="73" customWidth="1"/>
    <col min="29" max="16384" width="11.44140625" style="73"/>
  </cols>
  <sheetData>
    <row r="1" spans="1:28" ht="18" hidden="1" customHeight="1" thickBot="1" x14ac:dyDescent="0.3"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</row>
    <row r="2" spans="1:28" s="74" customFormat="1" ht="23.4" hidden="1" thickBot="1" x14ac:dyDescent="0.45">
      <c r="B2" s="349" t="s">
        <v>149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</row>
    <row r="3" spans="1:28" s="74" customFormat="1" hidden="1" thickBot="1" x14ac:dyDescent="0.35">
      <c r="B3" s="348" t="s">
        <v>194</v>
      </c>
      <c r="C3" s="348"/>
      <c r="D3" s="348"/>
      <c r="E3" s="348"/>
      <c r="F3" s="348"/>
      <c r="G3" s="348"/>
      <c r="H3" s="348"/>
      <c r="I3" s="348"/>
      <c r="J3" s="348"/>
      <c r="K3" s="348"/>
      <c r="L3" s="348"/>
      <c r="M3" s="348"/>
      <c r="N3" s="348"/>
      <c r="O3" s="348"/>
      <c r="P3" s="348"/>
      <c r="Q3" s="348"/>
      <c r="R3" s="348"/>
      <c r="S3" s="348"/>
      <c r="T3" s="348"/>
      <c r="U3" s="348"/>
      <c r="V3" s="348"/>
      <c r="W3" s="348"/>
      <c r="X3" s="348"/>
      <c r="Y3" s="348"/>
      <c r="Z3" s="348"/>
      <c r="AA3" s="348"/>
      <c r="AB3" s="348"/>
    </row>
    <row r="4" spans="1:28" ht="18" hidden="1" customHeight="1" thickBot="1" x14ac:dyDescent="0.35">
      <c r="B4" s="347" t="s">
        <v>313</v>
      </c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7"/>
      <c r="O4" s="347"/>
      <c r="P4" s="347"/>
      <c r="Q4" s="347"/>
      <c r="R4" s="347"/>
      <c r="S4" s="347"/>
      <c r="T4" s="347"/>
      <c r="U4" s="347"/>
      <c r="V4" s="347"/>
      <c r="W4" s="347"/>
      <c r="X4" s="347"/>
      <c r="Y4" s="347"/>
      <c r="Z4" s="347"/>
      <c r="AA4" s="347"/>
      <c r="AB4" s="347"/>
    </row>
    <row r="5" spans="1:28" ht="18" hidden="1" customHeight="1" thickBot="1" x14ac:dyDescent="0.3">
      <c r="B5" s="368" t="s">
        <v>148</v>
      </c>
      <c r="C5" s="368"/>
      <c r="D5" s="368"/>
      <c r="E5" s="368"/>
      <c r="F5" s="368"/>
      <c r="G5" s="368"/>
      <c r="H5" s="368"/>
      <c r="I5" s="368"/>
      <c r="J5" s="368"/>
      <c r="K5" s="368"/>
      <c r="L5" s="368"/>
      <c r="M5" s="368"/>
      <c r="N5" s="368"/>
      <c r="O5" s="368"/>
      <c r="P5" s="368"/>
      <c r="Q5" s="368"/>
      <c r="R5" s="368"/>
      <c r="S5" s="368"/>
      <c r="T5" s="368"/>
      <c r="U5" s="368"/>
      <c r="V5" s="368"/>
      <c r="W5" s="368"/>
      <c r="X5" s="368"/>
      <c r="Y5" s="368"/>
      <c r="Z5" s="368"/>
      <c r="AA5" s="368"/>
      <c r="AB5" s="368"/>
    </row>
    <row r="6" spans="1:28" ht="18" hidden="1" customHeight="1" thickBot="1" x14ac:dyDescent="0.3"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116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</row>
    <row r="7" spans="1:28" ht="48" customHeight="1" thickBot="1" x14ac:dyDescent="0.3">
      <c r="B7" s="361" t="s">
        <v>151</v>
      </c>
      <c r="C7" s="362"/>
      <c r="D7" s="363"/>
      <c r="E7" s="366" t="s">
        <v>160</v>
      </c>
      <c r="F7" s="367"/>
      <c r="G7" s="367"/>
      <c r="H7" s="367"/>
      <c r="I7" s="367"/>
      <c r="J7" s="132"/>
      <c r="K7" s="132"/>
      <c r="L7" s="132"/>
      <c r="M7" s="132"/>
      <c r="N7" s="132"/>
      <c r="O7" s="132"/>
      <c r="P7" s="133"/>
      <c r="Q7" s="364" t="s">
        <v>162</v>
      </c>
      <c r="R7" s="365"/>
      <c r="S7" s="364" t="s">
        <v>150</v>
      </c>
      <c r="T7" s="365"/>
      <c r="U7" s="364" t="s">
        <v>169</v>
      </c>
      <c r="V7" s="365"/>
      <c r="W7" s="184" t="s">
        <v>170</v>
      </c>
      <c r="X7" s="379" t="s">
        <v>172</v>
      </c>
      <c r="Y7" s="380"/>
      <c r="Z7" s="364" t="s">
        <v>173</v>
      </c>
      <c r="AA7" s="365"/>
      <c r="AB7" s="184" t="s">
        <v>171</v>
      </c>
    </row>
    <row r="8" spans="1:28" ht="33.75" customHeight="1" x14ac:dyDescent="0.25">
      <c r="B8" s="369" t="s">
        <v>157</v>
      </c>
      <c r="C8" s="357" t="s">
        <v>156</v>
      </c>
      <c r="D8" s="359" t="s">
        <v>163</v>
      </c>
      <c r="E8" s="359" t="s">
        <v>159</v>
      </c>
      <c r="F8" s="376" t="s">
        <v>154</v>
      </c>
      <c r="G8" s="376" t="s">
        <v>158</v>
      </c>
      <c r="H8" s="377" t="s">
        <v>155</v>
      </c>
      <c r="I8" s="358" t="s">
        <v>198</v>
      </c>
      <c r="J8" s="156"/>
      <c r="K8" s="156"/>
      <c r="L8" s="354" t="s">
        <v>161</v>
      </c>
      <c r="M8" s="351" t="s">
        <v>199</v>
      </c>
      <c r="N8" s="351" t="s">
        <v>164</v>
      </c>
      <c r="O8" s="350" t="s">
        <v>165</v>
      </c>
      <c r="P8" s="350" t="s">
        <v>203</v>
      </c>
      <c r="Q8" s="374" t="s">
        <v>216</v>
      </c>
      <c r="R8" s="375"/>
      <c r="S8" s="374" t="s">
        <v>217</v>
      </c>
      <c r="T8" s="375"/>
      <c r="U8" s="374" t="s">
        <v>212</v>
      </c>
      <c r="V8" s="375"/>
      <c r="W8" s="372" t="s">
        <v>221</v>
      </c>
      <c r="X8" s="381" t="s">
        <v>220</v>
      </c>
      <c r="Y8" s="382"/>
      <c r="Z8" s="383" t="s">
        <v>215</v>
      </c>
      <c r="AA8" s="382"/>
      <c r="AB8" s="372" t="s">
        <v>221</v>
      </c>
    </row>
    <row r="9" spans="1:28" ht="29.25" hidden="1" customHeight="1" x14ac:dyDescent="0.25">
      <c r="B9" s="370"/>
      <c r="C9" s="357"/>
      <c r="D9" s="360"/>
      <c r="E9" s="360"/>
      <c r="F9" s="377"/>
      <c r="G9" s="377"/>
      <c r="H9" s="377"/>
      <c r="I9" s="358"/>
      <c r="J9" s="156" t="s">
        <v>167</v>
      </c>
      <c r="K9" s="156" t="s">
        <v>168</v>
      </c>
      <c r="L9" s="355"/>
      <c r="M9" s="352"/>
      <c r="N9" s="352"/>
      <c r="O9" s="350"/>
      <c r="P9" s="350"/>
      <c r="Q9" s="153" t="s">
        <v>206</v>
      </c>
      <c r="R9" s="134">
        <v>1.1100000000000001</v>
      </c>
      <c r="S9" s="153" t="s">
        <v>208</v>
      </c>
      <c r="T9" s="136">
        <v>0.75</v>
      </c>
      <c r="U9" s="154" t="s">
        <v>210</v>
      </c>
      <c r="V9" s="138">
        <v>0</v>
      </c>
      <c r="W9" s="372"/>
      <c r="X9" s="142" t="s">
        <v>213</v>
      </c>
      <c r="Y9" s="140">
        <v>0</v>
      </c>
      <c r="Z9" s="145" t="s">
        <v>218</v>
      </c>
      <c r="AA9" s="140">
        <v>0</v>
      </c>
      <c r="AB9" s="372"/>
    </row>
    <row r="10" spans="1:28" ht="38.1" customHeight="1" thickBot="1" x14ac:dyDescent="0.3">
      <c r="B10" s="371"/>
      <c r="C10" s="357"/>
      <c r="D10" s="360"/>
      <c r="E10" s="360"/>
      <c r="F10" s="378"/>
      <c r="G10" s="377"/>
      <c r="H10" s="378"/>
      <c r="I10" s="358"/>
      <c r="J10" s="156" t="s">
        <v>167</v>
      </c>
      <c r="K10" s="156" t="s">
        <v>168</v>
      </c>
      <c r="L10" s="355"/>
      <c r="M10" s="352"/>
      <c r="N10" s="352"/>
      <c r="O10" s="350"/>
      <c r="P10" s="350"/>
      <c r="Q10" s="152" t="s">
        <v>207</v>
      </c>
      <c r="R10" s="135">
        <v>1.2</v>
      </c>
      <c r="S10" s="152" t="s">
        <v>209</v>
      </c>
      <c r="T10" s="137">
        <v>0.7</v>
      </c>
      <c r="U10" s="155" t="s">
        <v>211</v>
      </c>
      <c r="V10" s="139">
        <v>1</v>
      </c>
      <c r="W10" s="372"/>
      <c r="X10" s="143" t="s">
        <v>214</v>
      </c>
      <c r="Y10" s="141">
        <v>0.02</v>
      </c>
      <c r="Z10" s="146" t="s">
        <v>219</v>
      </c>
      <c r="AA10" s="141">
        <v>0.01</v>
      </c>
      <c r="AB10" s="372"/>
    </row>
    <row r="11" spans="1:28" ht="44.25" customHeight="1" thickBot="1" x14ac:dyDescent="0.3">
      <c r="B11" s="371"/>
      <c r="C11" s="357"/>
      <c r="D11" s="360"/>
      <c r="E11" s="360"/>
      <c r="F11" s="378"/>
      <c r="G11" s="377"/>
      <c r="H11" s="378"/>
      <c r="I11" s="358"/>
      <c r="J11" s="156"/>
      <c r="K11" s="156"/>
      <c r="L11" s="356"/>
      <c r="M11" s="353"/>
      <c r="N11" s="353"/>
      <c r="O11" s="350"/>
      <c r="P11" s="350"/>
      <c r="Q11" s="151" t="s">
        <v>153</v>
      </c>
      <c r="R11" s="150" t="s">
        <v>152</v>
      </c>
      <c r="S11" s="151" t="s">
        <v>153</v>
      </c>
      <c r="T11" s="150" t="s">
        <v>152</v>
      </c>
      <c r="U11" s="151" t="s">
        <v>153</v>
      </c>
      <c r="V11" s="150" t="s">
        <v>152</v>
      </c>
      <c r="W11" s="373"/>
      <c r="X11" s="144" t="s">
        <v>153</v>
      </c>
      <c r="Y11" s="148" t="s">
        <v>152</v>
      </c>
      <c r="Z11" s="147" t="s">
        <v>153</v>
      </c>
      <c r="AA11" s="149" t="s">
        <v>152</v>
      </c>
      <c r="AB11" s="373"/>
    </row>
    <row r="12" spans="1:28" ht="18" customHeight="1" thickBot="1" x14ac:dyDescent="0.3">
      <c r="B12" s="110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2"/>
      <c r="N12" s="111"/>
      <c r="O12" s="111"/>
      <c r="P12" s="111"/>
      <c r="Q12" s="111"/>
      <c r="R12" s="111"/>
      <c r="S12" s="111"/>
      <c r="T12" s="111"/>
      <c r="U12" s="111"/>
      <c r="V12" s="111"/>
      <c r="W12" s="185"/>
      <c r="X12" s="115"/>
      <c r="Y12" s="113"/>
      <c r="Z12" s="115"/>
      <c r="AA12" s="113"/>
      <c r="AB12" s="114"/>
    </row>
    <row r="13" spans="1:28" ht="18" customHeight="1" x14ac:dyDescent="0.25">
      <c r="B13" s="186">
        <v>27</v>
      </c>
      <c r="C13" s="187" t="s">
        <v>314</v>
      </c>
      <c r="D13" s="188">
        <v>1</v>
      </c>
      <c r="E13" s="189">
        <v>1878473810</v>
      </c>
      <c r="F13" s="189">
        <v>2246053439</v>
      </c>
      <c r="G13" s="189">
        <v>266691658</v>
      </c>
      <c r="H13" s="189">
        <v>408945911</v>
      </c>
      <c r="I13" s="189">
        <v>1837107528</v>
      </c>
      <c r="J13" s="189">
        <v>50304523</v>
      </c>
      <c r="K13" s="190">
        <v>46766864</v>
      </c>
      <c r="L13" s="191">
        <v>1</v>
      </c>
      <c r="M13" s="192">
        <v>2</v>
      </c>
      <c r="N13" s="193"/>
      <c r="O13" s="194">
        <v>0</v>
      </c>
      <c r="P13" s="195">
        <v>525490168</v>
      </c>
      <c r="Q13" s="189">
        <v>7.0436166773540405</v>
      </c>
      <c r="R13" s="196" t="s">
        <v>360</v>
      </c>
      <c r="S13" s="197">
        <v>0.18207309937472951</v>
      </c>
      <c r="T13" s="196" t="s">
        <v>360</v>
      </c>
      <c r="U13" s="198">
        <v>1.0756445632103961</v>
      </c>
      <c r="V13" s="196" t="s">
        <v>360</v>
      </c>
      <c r="W13" s="199" t="s">
        <v>361</v>
      </c>
      <c r="X13" s="200">
        <v>2.7382459781635601E-2</v>
      </c>
      <c r="Y13" s="196" t="s">
        <v>360</v>
      </c>
      <c r="Z13" s="201">
        <v>2.239685046068933E-2</v>
      </c>
      <c r="AA13" s="196" t="s">
        <v>360</v>
      </c>
      <c r="AB13" s="202" t="s">
        <v>360</v>
      </c>
    </row>
    <row r="14" spans="1:28" ht="18" customHeight="1" x14ac:dyDescent="0.25">
      <c r="A14" s="324"/>
      <c r="B14" s="203">
        <v>27.1</v>
      </c>
      <c r="C14" s="204" t="s">
        <v>315</v>
      </c>
      <c r="D14" s="205">
        <v>0.9</v>
      </c>
      <c r="E14" s="206">
        <v>1764912567</v>
      </c>
      <c r="F14" s="206">
        <v>2078062472</v>
      </c>
      <c r="G14" s="206">
        <v>241595614</v>
      </c>
      <c r="H14" s="206">
        <v>324109033</v>
      </c>
      <c r="I14" s="206">
        <v>1753953439</v>
      </c>
      <c r="J14" s="206">
        <v>33285950</v>
      </c>
      <c r="K14" s="206">
        <v>39376992</v>
      </c>
      <c r="L14" s="207"/>
      <c r="M14" s="208" t="s">
        <v>200</v>
      </c>
      <c r="N14" s="209"/>
      <c r="O14" s="209" t="s">
        <v>200</v>
      </c>
      <c r="P14" s="210" t="s">
        <v>200</v>
      </c>
      <c r="Q14" s="211"/>
      <c r="R14" s="212" t="s">
        <v>200</v>
      </c>
      <c r="S14" s="213"/>
      <c r="T14" s="212" t="s">
        <v>200</v>
      </c>
      <c r="U14" s="214"/>
      <c r="V14" s="212" t="s">
        <v>200</v>
      </c>
      <c r="W14" s="215" t="s">
        <v>200</v>
      </c>
      <c r="X14" s="216"/>
      <c r="Y14" s="212" t="s">
        <v>200</v>
      </c>
      <c r="Z14" s="216"/>
      <c r="AA14" s="212" t="s">
        <v>200</v>
      </c>
      <c r="AB14" s="217" t="s">
        <v>200</v>
      </c>
    </row>
    <row r="15" spans="1:28" ht="18" customHeight="1" x14ac:dyDescent="0.25">
      <c r="A15" s="324"/>
      <c r="B15" s="203">
        <v>27.200000000000003</v>
      </c>
      <c r="C15" s="218" t="s">
        <v>316</v>
      </c>
      <c r="D15" s="205">
        <v>0.1</v>
      </c>
      <c r="E15" s="206">
        <v>113561243</v>
      </c>
      <c r="F15" s="206">
        <v>167990967</v>
      </c>
      <c r="G15" s="206">
        <v>25096044</v>
      </c>
      <c r="H15" s="206">
        <v>84836878</v>
      </c>
      <c r="I15" s="206">
        <v>83154089</v>
      </c>
      <c r="J15" s="206">
        <v>17018573</v>
      </c>
      <c r="K15" s="206">
        <v>7389872</v>
      </c>
      <c r="L15" s="207"/>
      <c r="M15" s="208" t="s">
        <v>200</v>
      </c>
      <c r="N15" s="209"/>
      <c r="O15" s="209" t="s">
        <v>200</v>
      </c>
      <c r="P15" s="210" t="s">
        <v>200</v>
      </c>
      <c r="Q15" s="211"/>
      <c r="R15" s="212" t="s">
        <v>200</v>
      </c>
      <c r="S15" s="213"/>
      <c r="T15" s="212" t="s">
        <v>200</v>
      </c>
      <c r="U15" s="214"/>
      <c r="V15" s="212" t="s">
        <v>200</v>
      </c>
      <c r="W15" s="215" t="s">
        <v>200</v>
      </c>
      <c r="X15" s="216"/>
      <c r="Y15" s="212" t="s">
        <v>200</v>
      </c>
      <c r="Z15" s="216"/>
      <c r="AA15" s="212" t="s">
        <v>200</v>
      </c>
      <c r="AB15" s="217" t="s">
        <v>200</v>
      </c>
    </row>
    <row r="16" spans="1:28" ht="18" customHeight="1" x14ac:dyDescent="0.25">
      <c r="B16" s="203" t="s">
        <v>200</v>
      </c>
      <c r="C16" s="218"/>
      <c r="D16" s="205"/>
      <c r="E16" s="206"/>
      <c r="F16" s="206"/>
      <c r="G16" s="206"/>
      <c r="H16" s="206"/>
      <c r="I16" s="206">
        <v>0</v>
      </c>
      <c r="J16" s="206"/>
      <c r="K16" s="206"/>
      <c r="L16" s="207"/>
      <c r="M16" s="208" t="s">
        <v>200</v>
      </c>
      <c r="N16" s="209"/>
      <c r="O16" s="209" t="s">
        <v>200</v>
      </c>
      <c r="P16" s="210" t="s">
        <v>200</v>
      </c>
      <c r="Q16" s="211"/>
      <c r="R16" s="212" t="s">
        <v>200</v>
      </c>
      <c r="S16" s="213"/>
      <c r="T16" s="212" t="s">
        <v>200</v>
      </c>
      <c r="U16" s="214"/>
      <c r="V16" s="212" t="s">
        <v>200</v>
      </c>
      <c r="W16" s="215" t="s">
        <v>200</v>
      </c>
      <c r="X16" s="216"/>
      <c r="Y16" s="212" t="s">
        <v>200</v>
      </c>
      <c r="Z16" s="216"/>
      <c r="AA16" s="212" t="s">
        <v>200</v>
      </c>
      <c r="AB16" s="217" t="s">
        <v>200</v>
      </c>
    </row>
    <row r="17" spans="1:28" ht="18" customHeight="1" x14ac:dyDescent="0.25">
      <c r="B17" s="203" t="s">
        <v>200</v>
      </c>
      <c r="C17" s="218"/>
      <c r="D17" s="205"/>
      <c r="E17" s="206"/>
      <c r="F17" s="206"/>
      <c r="G17" s="206"/>
      <c r="H17" s="206"/>
      <c r="I17" s="206">
        <v>0</v>
      </c>
      <c r="J17" s="206"/>
      <c r="K17" s="219"/>
      <c r="L17" s="207"/>
      <c r="M17" s="208" t="s">
        <v>200</v>
      </c>
      <c r="N17" s="209"/>
      <c r="O17" s="209" t="s">
        <v>200</v>
      </c>
      <c r="P17" s="210" t="s">
        <v>200</v>
      </c>
      <c r="Q17" s="211"/>
      <c r="R17" s="212" t="s">
        <v>200</v>
      </c>
      <c r="S17" s="213"/>
      <c r="T17" s="212" t="s">
        <v>200</v>
      </c>
      <c r="U17" s="214"/>
      <c r="V17" s="212" t="s">
        <v>200</v>
      </c>
      <c r="W17" s="215" t="s">
        <v>200</v>
      </c>
      <c r="X17" s="216"/>
      <c r="Y17" s="212" t="s">
        <v>200</v>
      </c>
      <c r="Z17" s="216"/>
      <c r="AA17" s="212" t="s">
        <v>200</v>
      </c>
      <c r="AB17" s="217" t="s">
        <v>200</v>
      </c>
    </row>
    <row r="18" spans="1:28" ht="18" customHeight="1" x14ac:dyDescent="0.25">
      <c r="B18" s="203" t="s">
        <v>200</v>
      </c>
      <c r="C18" s="218"/>
      <c r="D18" s="205"/>
      <c r="E18" s="206"/>
      <c r="F18" s="206"/>
      <c r="G18" s="206"/>
      <c r="H18" s="206"/>
      <c r="I18" s="206">
        <v>0</v>
      </c>
      <c r="J18" s="206"/>
      <c r="K18" s="219"/>
      <c r="L18" s="207"/>
      <c r="M18" s="208" t="s">
        <v>200</v>
      </c>
      <c r="N18" s="209"/>
      <c r="O18" s="209" t="s">
        <v>200</v>
      </c>
      <c r="P18" s="210" t="s">
        <v>200</v>
      </c>
      <c r="Q18" s="211"/>
      <c r="R18" s="212" t="s">
        <v>200</v>
      </c>
      <c r="S18" s="213"/>
      <c r="T18" s="212" t="s">
        <v>200</v>
      </c>
      <c r="U18" s="214"/>
      <c r="V18" s="212" t="s">
        <v>200</v>
      </c>
      <c r="W18" s="215" t="s">
        <v>200</v>
      </c>
      <c r="X18" s="216"/>
      <c r="Y18" s="212" t="s">
        <v>200</v>
      </c>
      <c r="Z18" s="216"/>
      <c r="AA18" s="212" t="s">
        <v>200</v>
      </c>
      <c r="AB18" s="217" t="s">
        <v>200</v>
      </c>
    </row>
    <row r="19" spans="1:28" ht="18" customHeight="1" x14ac:dyDescent="0.25">
      <c r="B19" s="203" t="s">
        <v>200</v>
      </c>
      <c r="C19" s="218"/>
      <c r="D19" s="205"/>
      <c r="E19" s="206"/>
      <c r="F19" s="206"/>
      <c r="G19" s="206"/>
      <c r="H19" s="206"/>
      <c r="I19" s="206">
        <v>0</v>
      </c>
      <c r="J19" s="206"/>
      <c r="K19" s="219"/>
      <c r="L19" s="207"/>
      <c r="M19" s="208" t="s">
        <v>200</v>
      </c>
      <c r="N19" s="209"/>
      <c r="O19" s="209" t="s">
        <v>200</v>
      </c>
      <c r="P19" s="210" t="s">
        <v>200</v>
      </c>
      <c r="Q19" s="211"/>
      <c r="R19" s="212" t="s">
        <v>200</v>
      </c>
      <c r="S19" s="213"/>
      <c r="T19" s="212" t="s">
        <v>200</v>
      </c>
      <c r="U19" s="214"/>
      <c r="V19" s="212" t="s">
        <v>200</v>
      </c>
      <c r="W19" s="215" t="s">
        <v>200</v>
      </c>
      <c r="X19" s="216"/>
      <c r="Y19" s="212" t="s">
        <v>200</v>
      </c>
      <c r="Z19" s="216"/>
      <c r="AA19" s="212" t="s">
        <v>200</v>
      </c>
      <c r="AB19" s="217" t="s">
        <v>200</v>
      </c>
    </row>
    <row r="20" spans="1:28" ht="18" customHeight="1" x14ac:dyDescent="0.25">
      <c r="B20" s="203" t="s">
        <v>200</v>
      </c>
      <c r="C20" s="218"/>
      <c r="D20" s="205"/>
      <c r="E20" s="206"/>
      <c r="F20" s="206"/>
      <c r="G20" s="206"/>
      <c r="H20" s="206"/>
      <c r="I20" s="206">
        <v>0</v>
      </c>
      <c r="J20" s="206"/>
      <c r="K20" s="219"/>
      <c r="L20" s="207"/>
      <c r="M20" s="208" t="s">
        <v>200</v>
      </c>
      <c r="N20" s="209"/>
      <c r="O20" s="209" t="s">
        <v>200</v>
      </c>
      <c r="P20" s="210" t="s">
        <v>200</v>
      </c>
      <c r="Q20" s="211"/>
      <c r="R20" s="212" t="s">
        <v>200</v>
      </c>
      <c r="S20" s="213"/>
      <c r="T20" s="212" t="s">
        <v>200</v>
      </c>
      <c r="U20" s="214"/>
      <c r="V20" s="212" t="s">
        <v>200</v>
      </c>
      <c r="W20" s="215" t="s">
        <v>200</v>
      </c>
      <c r="X20" s="216"/>
      <c r="Y20" s="212" t="s">
        <v>200</v>
      </c>
      <c r="Z20" s="216"/>
      <c r="AA20" s="212" t="s">
        <v>200</v>
      </c>
      <c r="AB20" s="217" t="s">
        <v>200</v>
      </c>
    </row>
    <row r="21" spans="1:28" ht="18" customHeight="1" x14ac:dyDescent="0.25">
      <c r="B21" s="203" t="s">
        <v>200</v>
      </c>
      <c r="C21" s="218"/>
      <c r="D21" s="205"/>
      <c r="E21" s="206"/>
      <c r="F21" s="206"/>
      <c r="G21" s="206"/>
      <c r="H21" s="206"/>
      <c r="I21" s="206">
        <v>0</v>
      </c>
      <c r="J21" s="206"/>
      <c r="K21" s="219"/>
      <c r="L21" s="207"/>
      <c r="M21" s="208" t="s">
        <v>200</v>
      </c>
      <c r="N21" s="209"/>
      <c r="O21" s="209" t="s">
        <v>200</v>
      </c>
      <c r="P21" s="210" t="s">
        <v>200</v>
      </c>
      <c r="Q21" s="211"/>
      <c r="R21" s="212" t="s">
        <v>200</v>
      </c>
      <c r="S21" s="213"/>
      <c r="T21" s="212" t="s">
        <v>200</v>
      </c>
      <c r="U21" s="214"/>
      <c r="V21" s="212" t="s">
        <v>200</v>
      </c>
      <c r="W21" s="215" t="s">
        <v>200</v>
      </c>
      <c r="X21" s="216"/>
      <c r="Y21" s="212" t="s">
        <v>200</v>
      </c>
      <c r="Z21" s="216"/>
      <c r="AA21" s="212" t="s">
        <v>200</v>
      </c>
      <c r="AB21" s="217" t="s">
        <v>200</v>
      </c>
    </row>
    <row r="22" spans="1:28" ht="18" customHeight="1" x14ac:dyDescent="0.25">
      <c r="B22" s="203" t="s">
        <v>200</v>
      </c>
      <c r="C22" s="218"/>
      <c r="D22" s="205"/>
      <c r="E22" s="206"/>
      <c r="F22" s="206"/>
      <c r="G22" s="206"/>
      <c r="H22" s="206"/>
      <c r="I22" s="206">
        <v>0</v>
      </c>
      <c r="J22" s="206"/>
      <c r="K22" s="219"/>
      <c r="L22" s="207"/>
      <c r="M22" s="208" t="s">
        <v>200</v>
      </c>
      <c r="N22" s="209"/>
      <c r="O22" s="209" t="s">
        <v>200</v>
      </c>
      <c r="P22" s="210" t="s">
        <v>200</v>
      </c>
      <c r="Q22" s="211"/>
      <c r="R22" s="212" t="s">
        <v>200</v>
      </c>
      <c r="S22" s="213"/>
      <c r="T22" s="212" t="s">
        <v>200</v>
      </c>
      <c r="U22" s="214"/>
      <c r="V22" s="212" t="s">
        <v>200</v>
      </c>
      <c r="W22" s="215" t="s">
        <v>200</v>
      </c>
      <c r="X22" s="216"/>
      <c r="Y22" s="212" t="s">
        <v>200</v>
      </c>
      <c r="Z22" s="216"/>
      <c r="AA22" s="212" t="s">
        <v>200</v>
      </c>
      <c r="AB22" s="217" t="s">
        <v>200</v>
      </c>
    </row>
    <row r="23" spans="1:28" ht="18" customHeight="1" thickBot="1" x14ac:dyDescent="0.3">
      <c r="B23" s="220"/>
      <c r="C23" s="221"/>
      <c r="D23" s="221"/>
      <c r="E23" s="221"/>
      <c r="F23" s="221"/>
      <c r="G23" s="221"/>
      <c r="H23" s="221"/>
      <c r="I23" s="221"/>
      <c r="J23" s="221"/>
      <c r="K23" s="221"/>
      <c r="L23" s="221"/>
      <c r="M23" s="222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4"/>
      <c r="Y23" s="223"/>
      <c r="Z23" s="224"/>
      <c r="AA23" s="223"/>
      <c r="AB23" s="225"/>
    </row>
    <row r="24" spans="1:28" ht="18" customHeight="1" x14ac:dyDescent="0.25">
      <c r="B24" s="186">
        <v>28</v>
      </c>
      <c r="C24" s="187" t="s">
        <v>317</v>
      </c>
      <c r="D24" s="188">
        <v>1</v>
      </c>
      <c r="E24" s="189">
        <v>1160896964</v>
      </c>
      <c r="F24" s="189">
        <v>2186481863</v>
      </c>
      <c r="G24" s="189">
        <v>352296433</v>
      </c>
      <c r="H24" s="189">
        <v>352296433</v>
      </c>
      <c r="I24" s="189">
        <v>1834185430</v>
      </c>
      <c r="J24" s="189">
        <v>148444781</v>
      </c>
      <c r="K24" s="190">
        <v>2793243</v>
      </c>
      <c r="L24" s="191">
        <v>1</v>
      </c>
      <c r="M24" s="192">
        <v>2</v>
      </c>
      <c r="N24" s="193"/>
      <c r="O24" s="194">
        <v>0</v>
      </c>
      <c r="P24" s="195">
        <v>525490168</v>
      </c>
      <c r="Q24" s="189">
        <v>3.295227698203802</v>
      </c>
      <c r="R24" s="196" t="s">
        <v>360</v>
      </c>
      <c r="S24" s="197">
        <v>0.16112479090799575</v>
      </c>
      <c r="T24" s="196" t="s">
        <v>360</v>
      </c>
      <c r="U24" s="198">
        <v>53.144241657456945</v>
      </c>
      <c r="V24" s="196" t="s">
        <v>360</v>
      </c>
      <c r="W24" s="199" t="s">
        <v>361</v>
      </c>
      <c r="X24" s="200">
        <v>8.0932264847398766E-2</v>
      </c>
      <c r="Y24" s="196" t="s">
        <v>360</v>
      </c>
      <c r="Z24" s="201">
        <v>6.7892070596151113E-2</v>
      </c>
      <c r="AA24" s="196" t="s">
        <v>360</v>
      </c>
      <c r="AB24" s="202" t="s">
        <v>360</v>
      </c>
    </row>
    <row r="25" spans="1:28" ht="18" customHeight="1" x14ac:dyDescent="0.25">
      <c r="A25" s="325"/>
      <c r="B25" s="203">
        <v>28.1</v>
      </c>
      <c r="C25" s="204" t="s">
        <v>317</v>
      </c>
      <c r="D25" s="205">
        <v>1</v>
      </c>
      <c r="E25" s="206">
        <v>1160896964</v>
      </c>
      <c r="F25" s="206">
        <v>2186481863</v>
      </c>
      <c r="G25" s="206">
        <v>352296433</v>
      </c>
      <c r="H25" s="206">
        <v>352296433</v>
      </c>
      <c r="I25" s="206">
        <v>1834185430</v>
      </c>
      <c r="J25" s="206">
        <v>148444781</v>
      </c>
      <c r="K25" s="206">
        <v>2793243</v>
      </c>
      <c r="L25" s="207"/>
      <c r="M25" s="208" t="s">
        <v>200</v>
      </c>
      <c r="N25" s="209"/>
      <c r="O25" s="209" t="s">
        <v>200</v>
      </c>
      <c r="P25" s="210" t="s">
        <v>200</v>
      </c>
      <c r="Q25" s="211"/>
      <c r="R25" s="212" t="s">
        <v>200</v>
      </c>
      <c r="S25" s="213"/>
      <c r="T25" s="212" t="s">
        <v>200</v>
      </c>
      <c r="U25" s="214"/>
      <c r="V25" s="212" t="s">
        <v>200</v>
      </c>
      <c r="W25" s="215" t="s">
        <v>200</v>
      </c>
      <c r="X25" s="216"/>
      <c r="Y25" s="212" t="s">
        <v>200</v>
      </c>
      <c r="Z25" s="216"/>
      <c r="AA25" s="212" t="s">
        <v>200</v>
      </c>
      <c r="AB25" s="217" t="s">
        <v>200</v>
      </c>
    </row>
    <row r="26" spans="1:28" ht="18" customHeight="1" x14ac:dyDescent="0.25">
      <c r="B26" s="203" t="s">
        <v>200</v>
      </c>
      <c r="C26" s="218"/>
      <c r="D26" s="205"/>
      <c r="E26" s="206"/>
      <c r="F26" s="206"/>
      <c r="G26" s="206"/>
      <c r="H26" s="206"/>
      <c r="I26" s="206">
        <v>0</v>
      </c>
      <c r="J26" s="206"/>
      <c r="K26" s="206"/>
      <c r="L26" s="207"/>
      <c r="M26" s="208" t="s">
        <v>200</v>
      </c>
      <c r="N26" s="209"/>
      <c r="O26" s="209" t="s">
        <v>200</v>
      </c>
      <c r="P26" s="210" t="s">
        <v>200</v>
      </c>
      <c r="Q26" s="211"/>
      <c r="R26" s="212" t="s">
        <v>200</v>
      </c>
      <c r="S26" s="213"/>
      <c r="T26" s="212" t="s">
        <v>200</v>
      </c>
      <c r="U26" s="214"/>
      <c r="V26" s="212" t="s">
        <v>200</v>
      </c>
      <c r="W26" s="215" t="s">
        <v>200</v>
      </c>
      <c r="X26" s="216"/>
      <c r="Y26" s="212" t="s">
        <v>200</v>
      </c>
      <c r="Z26" s="216"/>
      <c r="AA26" s="212" t="s">
        <v>200</v>
      </c>
      <c r="AB26" s="217" t="s">
        <v>200</v>
      </c>
    </row>
    <row r="27" spans="1:28" ht="18" customHeight="1" x14ac:dyDescent="0.25">
      <c r="B27" s="203" t="s">
        <v>200</v>
      </c>
      <c r="C27" s="218"/>
      <c r="D27" s="205"/>
      <c r="E27" s="206"/>
      <c r="F27" s="206"/>
      <c r="G27" s="206"/>
      <c r="H27" s="206"/>
      <c r="I27" s="206">
        <v>0</v>
      </c>
      <c r="J27" s="206"/>
      <c r="K27" s="206"/>
      <c r="L27" s="207"/>
      <c r="M27" s="208" t="s">
        <v>200</v>
      </c>
      <c r="N27" s="209"/>
      <c r="O27" s="209" t="s">
        <v>200</v>
      </c>
      <c r="P27" s="210" t="s">
        <v>200</v>
      </c>
      <c r="Q27" s="211"/>
      <c r="R27" s="212" t="s">
        <v>200</v>
      </c>
      <c r="S27" s="213"/>
      <c r="T27" s="212" t="s">
        <v>200</v>
      </c>
      <c r="U27" s="214"/>
      <c r="V27" s="212" t="s">
        <v>200</v>
      </c>
      <c r="W27" s="215" t="s">
        <v>200</v>
      </c>
      <c r="X27" s="216"/>
      <c r="Y27" s="212" t="s">
        <v>200</v>
      </c>
      <c r="Z27" s="216"/>
      <c r="AA27" s="212" t="s">
        <v>200</v>
      </c>
      <c r="AB27" s="217" t="s">
        <v>200</v>
      </c>
    </row>
    <row r="28" spans="1:28" ht="18" customHeight="1" x14ac:dyDescent="0.25">
      <c r="B28" s="203" t="s">
        <v>200</v>
      </c>
      <c r="C28" s="218"/>
      <c r="D28" s="205"/>
      <c r="E28" s="206"/>
      <c r="F28" s="206"/>
      <c r="G28" s="206"/>
      <c r="H28" s="206"/>
      <c r="I28" s="206">
        <v>0</v>
      </c>
      <c r="J28" s="206"/>
      <c r="K28" s="219"/>
      <c r="L28" s="207"/>
      <c r="M28" s="208" t="s">
        <v>200</v>
      </c>
      <c r="N28" s="209"/>
      <c r="O28" s="209" t="s">
        <v>200</v>
      </c>
      <c r="P28" s="210" t="s">
        <v>200</v>
      </c>
      <c r="Q28" s="211"/>
      <c r="R28" s="212" t="s">
        <v>200</v>
      </c>
      <c r="S28" s="213"/>
      <c r="T28" s="212" t="s">
        <v>200</v>
      </c>
      <c r="U28" s="214"/>
      <c r="V28" s="212" t="s">
        <v>200</v>
      </c>
      <c r="W28" s="215" t="s">
        <v>200</v>
      </c>
      <c r="X28" s="216"/>
      <c r="Y28" s="212" t="s">
        <v>200</v>
      </c>
      <c r="Z28" s="216"/>
      <c r="AA28" s="212" t="s">
        <v>200</v>
      </c>
      <c r="AB28" s="217" t="s">
        <v>200</v>
      </c>
    </row>
    <row r="29" spans="1:28" ht="18" customHeight="1" x14ac:dyDescent="0.25">
      <c r="B29" s="203" t="s">
        <v>200</v>
      </c>
      <c r="C29" s="218"/>
      <c r="D29" s="205"/>
      <c r="E29" s="206"/>
      <c r="F29" s="206"/>
      <c r="G29" s="206"/>
      <c r="H29" s="206"/>
      <c r="I29" s="206">
        <v>0</v>
      </c>
      <c r="J29" s="206"/>
      <c r="K29" s="219"/>
      <c r="L29" s="207"/>
      <c r="M29" s="208" t="s">
        <v>200</v>
      </c>
      <c r="N29" s="209"/>
      <c r="O29" s="209" t="s">
        <v>200</v>
      </c>
      <c r="P29" s="210" t="s">
        <v>200</v>
      </c>
      <c r="Q29" s="211"/>
      <c r="R29" s="212" t="s">
        <v>200</v>
      </c>
      <c r="S29" s="213"/>
      <c r="T29" s="212" t="s">
        <v>200</v>
      </c>
      <c r="U29" s="214"/>
      <c r="V29" s="212" t="s">
        <v>200</v>
      </c>
      <c r="W29" s="215" t="s">
        <v>200</v>
      </c>
      <c r="X29" s="216"/>
      <c r="Y29" s="212" t="s">
        <v>200</v>
      </c>
      <c r="Z29" s="216"/>
      <c r="AA29" s="212" t="s">
        <v>200</v>
      </c>
      <c r="AB29" s="217" t="s">
        <v>200</v>
      </c>
    </row>
    <row r="30" spans="1:28" ht="18" customHeight="1" x14ac:dyDescent="0.25">
      <c r="B30" s="203" t="s">
        <v>200</v>
      </c>
      <c r="C30" s="218"/>
      <c r="D30" s="205"/>
      <c r="E30" s="206"/>
      <c r="F30" s="206"/>
      <c r="G30" s="206"/>
      <c r="H30" s="206"/>
      <c r="I30" s="206">
        <v>0</v>
      </c>
      <c r="J30" s="206"/>
      <c r="K30" s="219"/>
      <c r="L30" s="207"/>
      <c r="M30" s="208" t="s">
        <v>200</v>
      </c>
      <c r="N30" s="209"/>
      <c r="O30" s="209" t="s">
        <v>200</v>
      </c>
      <c r="P30" s="210" t="s">
        <v>200</v>
      </c>
      <c r="Q30" s="211"/>
      <c r="R30" s="212" t="s">
        <v>200</v>
      </c>
      <c r="S30" s="213"/>
      <c r="T30" s="212" t="s">
        <v>200</v>
      </c>
      <c r="U30" s="214"/>
      <c r="V30" s="212" t="s">
        <v>200</v>
      </c>
      <c r="W30" s="215" t="s">
        <v>200</v>
      </c>
      <c r="X30" s="216"/>
      <c r="Y30" s="212" t="s">
        <v>200</v>
      </c>
      <c r="Z30" s="216"/>
      <c r="AA30" s="212" t="s">
        <v>200</v>
      </c>
      <c r="AB30" s="217" t="s">
        <v>200</v>
      </c>
    </row>
    <row r="31" spans="1:28" ht="18" customHeight="1" x14ac:dyDescent="0.25">
      <c r="B31" s="203" t="s">
        <v>200</v>
      </c>
      <c r="C31" s="218"/>
      <c r="D31" s="205"/>
      <c r="E31" s="206"/>
      <c r="F31" s="206"/>
      <c r="G31" s="206"/>
      <c r="H31" s="206"/>
      <c r="I31" s="206">
        <v>0</v>
      </c>
      <c r="J31" s="206"/>
      <c r="K31" s="219"/>
      <c r="L31" s="207"/>
      <c r="M31" s="208" t="s">
        <v>200</v>
      </c>
      <c r="N31" s="209"/>
      <c r="O31" s="209" t="s">
        <v>200</v>
      </c>
      <c r="P31" s="210" t="s">
        <v>200</v>
      </c>
      <c r="Q31" s="211"/>
      <c r="R31" s="212" t="s">
        <v>200</v>
      </c>
      <c r="S31" s="213"/>
      <c r="T31" s="212" t="s">
        <v>200</v>
      </c>
      <c r="U31" s="214"/>
      <c r="V31" s="212" t="s">
        <v>200</v>
      </c>
      <c r="W31" s="215" t="s">
        <v>200</v>
      </c>
      <c r="X31" s="216"/>
      <c r="Y31" s="212" t="s">
        <v>200</v>
      </c>
      <c r="Z31" s="216"/>
      <c r="AA31" s="212" t="s">
        <v>200</v>
      </c>
      <c r="AB31" s="217" t="s">
        <v>200</v>
      </c>
    </row>
    <row r="32" spans="1:28" ht="18" customHeight="1" x14ac:dyDescent="0.25">
      <c r="B32" s="203" t="s">
        <v>200</v>
      </c>
      <c r="C32" s="218"/>
      <c r="D32" s="205"/>
      <c r="E32" s="206"/>
      <c r="F32" s="206"/>
      <c r="G32" s="206"/>
      <c r="H32" s="206"/>
      <c r="I32" s="206">
        <v>0</v>
      </c>
      <c r="J32" s="206"/>
      <c r="K32" s="219"/>
      <c r="L32" s="207"/>
      <c r="M32" s="208" t="s">
        <v>200</v>
      </c>
      <c r="N32" s="209"/>
      <c r="O32" s="209" t="s">
        <v>200</v>
      </c>
      <c r="P32" s="210" t="s">
        <v>200</v>
      </c>
      <c r="Q32" s="211"/>
      <c r="R32" s="212" t="s">
        <v>200</v>
      </c>
      <c r="S32" s="213"/>
      <c r="T32" s="212" t="s">
        <v>200</v>
      </c>
      <c r="U32" s="214"/>
      <c r="V32" s="212" t="s">
        <v>200</v>
      </c>
      <c r="W32" s="215" t="s">
        <v>200</v>
      </c>
      <c r="X32" s="216"/>
      <c r="Y32" s="212" t="s">
        <v>200</v>
      </c>
      <c r="Z32" s="216"/>
      <c r="AA32" s="212" t="s">
        <v>200</v>
      </c>
      <c r="AB32" s="217" t="s">
        <v>200</v>
      </c>
    </row>
    <row r="33" spans="1:28" ht="18" customHeight="1" x14ac:dyDescent="0.25">
      <c r="B33" s="203" t="s">
        <v>200</v>
      </c>
      <c r="C33" s="218"/>
      <c r="D33" s="205"/>
      <c r="E33" s="206"/>
      <c r="F33" s="206"/>
      <c r="G33" s="206"/>
      <c r="H33" s="206"/>
      <c r="I33" s="206">
        <v>0</v>
      </c>
      <c r="J33" s="206"/>
      <c r="K33" s="219"/>
      <c r="L33" s="207"/>
      <c r="M33" s="208" t="s">
        <v>200</v>
      </c>
      <c r="N33" s="209"/>
      <c r="O33" s="209" t="s">
        <v>200</v>
      </c>
      <c r="P33" s="210" t="s">
        <v>200</v>
      </c>
      <c r="Q33" s="211"/>
      <c r="R33" s="212" t="s">
        <v>200</v>
      </c>
      <c r="S33" s="213"/>
      <c r="T33" s="212" t="s">
        <v>200</v>
      </c>
      <c r="U33" s="214"/>
      <c r="V33" s="212" t="s">
        <v>200</v>
      </c>
      <c r="W33" s="215" t="s">
        <v>200</v>
      </c>
      <c r="X33" s="216"/>
      <c r="Y33" s="212" t="s">
        <v>200</v>
      </c>
      <c r="Z33" s="216"/>
      <c r="AA33" s="212" t="s">
        <v>200</v>
      </c>
      <c r="AB33" s="217" t="s">
        <v>200</v>
      </c>
    </row>
    <row r="34" spans="1:28" ht="18" customHeight="1" thickBot="1" x14ac:dyDescent="0.3">
      <c r="B34" s="220"/>
      <c r="C34" s="221"/>
      <c r="D34" s="221"/>
      <c r="E34" s="221"/>
      <c r="F34" s="221"/>
      <c r="G34" s="221"/>
      <c r="H34" s="221"/>
      <c r="I34" s="221"/>
      <c r="J34" s="221"/>
      <c r="K34" s="221"/>
      <c r="L34" s="221"/>
      <c r="M34" s="222"/>
      <c r="N34" s="221"/>
      <c r="O34" s="221"/>
      <c r="P34" s="221"/>
      <c r="Q34" s="221"/>
      <c r="R34" s="221"/>
      <c r="S34" s="221"/>
      <c r="T34" s="221"/>
      <c r="U34" s="221"/>
      <c r="V34" s="221"/>
      <c r="W34" s="221"/>
      <c r="X34" s="224"/>
      <c r="Y34" s="223"/>
      <c r="Z34" s="224"/>
      <c r="AA34" s="223"/>
      <c r="AB34" s="225"/>
    </row>
    <row r="35" spans="1:28" ht="18" customHeight="1" x14ac:dyDescent="0.25">
      <c r="B35" s="186">
        <v>29</v>
      </c>
      <c r="C35" s="187" t="s">
        <v>318</v>
      </c>
      <c r="D35" s="188">
        <v>1</v>
      </c>
      <c r="E35" s="189">
        <v>4691160938</v>
      </c>
      <c r="F35" s="189">
        <v>4747815359</v>
      </c>
      <c r="G35" s="189">
        <v>135278959</v>
      </c>
      <c r="H35" s="189">
        <v>135278959</v>
      </c>
      <c r="I35" s="189">
        <v>4612536400</v>
      </c>
      <c r="J35" s="189">
        <v>391845854</v>
      </c>
      <c r="K35" s="190">
        <v>3860948.0010000002</v>
      </c>
      <c r="L35" s="191">
        <v>1</v>
      </c>
      <c r="M35" s="192">
        <v>2</v>
      </c>
      <c r="N35" s="193"/>
      <c r="O35" s="194">
        <v>0</v>
      </c>
      <c r="P35" s="195">
        <v>525490168</v>
      </c>
      <c r="Q35" s="189">
        <v>34.677683600448169</v>
      </c>
      <c r="R35" s="196" t="s">
        <v>360</v>
      </c>
      <c r="S35" s="197">
        <v>2.8492885415934307E-2</v>
      </c>
      <c r="T35" s="196" t="s">
        <v>360</v>
      </c>
      <c r="U35" s="198">
        <v>101.48954451044418</v>
      </c>
      <c r="V35" s="196" t="s">
        <v>360</v>
      </c>
      <c r="W35" s="199" t="s">
        <v>361</v>
      </c>
      <c r="X35" s="200">
        <v>8.4952360267552582E-2</v>
      </c>
      <c r="Y35" s="196" t="s">
        <v>360</v>
      </c>
      <c r="Z35" s="201">
        <v>8.2531822400636029E-2</v>
      </c>
      <c r="AA35" s="196" t="s">
        <v>360</v>
      </c>
      <c r="AB35" s="202" t="s">
        <v>360</v>
      </c>
    </row>
    <row r="36" spans="1:28" ht="18" customHeight="1" x14ac:dyDescent="0.25">
      <c r="A36" s="325"/>
      <c r="B36" s="203">
        <v>29.1</v>
      </c>
      <c r="C36" s="204" t="s">
        <v>319</v>
      </c>
      <c r="D36" s="205">
        <v>0.5</v>
      </c>
      <c r="E36" s="206">
        <v>1806260826</v>
      </c>
      <c r="F36" s="206">
        <v>1823915247</v>
      </c>
      <c r="G36" s="206">
        <v>15473156</v>
      </c>
      <c r="H36" s="206">
        <v>15473156</v>
      </c>
      <c r="I36" s="206">
        <v>1808442091</v>
      </c>
      <c r="J36" s="206">
        <v>45863339</v>
      </c>
      <c r="K36" s="206">
        <v>1E-3</v>
      </c>
      <c r="L36" s="207"/>
      <c r="M36" s="208" t="s">
        <v>200</v>
      </c>
      <c r="N36" s="209"/>
      <c r="O36" s="209" t="s">
        <v>200</v>
      </c>
      <c r="P36" s="210" t="s">
        <v>200</v>
      </c>
      <c r="Q36" s="211"/>
      <c r="R36" s="212" t="s">
        <v>200</v>
      </c>
      <c r="S36" s="213"/>
      <c r="T36" s="212" t="s">
        <v>200</v>
      </c>
      <c r="U36" s="214"/>
      <c r="V36" s="212" t="s">
        <v>200</v>
      </c>
      <c r="W36" s="215" t="s">
        <v>200</v>
      </c>
      <c r="X36" s="216"/>
      <c r="Y36" s="212" t="s">
        <v>200</v>
      </c>
      <c r="Z36" s="216"/>
      <c r="AA36" s="212" t="s">
        <v>200</v>
      </c>
      <c r="AB36" s="217" t="s">
        <v>200</v>
      </c>
    </row>
    <row r="37" spans="1:28" ht="18" customHeight="1" x14ac:dyDescent="0.25">
      <c r="A37" s="326"/>
      <c r="B37" s="203">
        <v>29.200000000000003</v>
      </c>
      <c r="C37" s="218" t="s">
        <v>320</v>
      </c>
      <c r="D37" s="205">
        <v>0.5</v>
      </c>
      <c r="E37" s="206">
        <v>2884900112</v>
      </c>
      <c r="F37" s="206">
        <v>2923900112</v>
      </c>
      <c r="G37" s="206">
        <v>119805803</v>
      </c>
      <c r="H37" s="206">
        <v>119805803</v>
      </c>
      <c r="I37" s="206">
        <v>2804094309</v>
      </c>
      <c r="J37" s="206">
        <v>345982515</v>
      </c>
      <c r="K37" s="206">
        <v>3860948</v>
      </c>
      <c r="L37" s="207"/>
      <c r="M37" s="208" t="s">
        <v>200</v>
      </c>
      <c r="N37" s="209"/>
      <c r="O37" s="209" t="s">
        <v>200</v>
      </c>
      <c r="P37" s="210" t="s">
        <v>200</v>
      </c>
      <c r="Q37" s="211"/>
      <c r="R37" s="212" t="s">
        <v>200</v>
      </c>
      <c r="S37" s="213"/>
      <c r="T37" s="212" t="s">
        <v>200</v>
      </c>
      <c r="U37" s="214"/>
      <c r="V37" s="212" t="s">
        <v>200</v>
      </c>
      <c r="W37" s="215" t="s">
        <v>200</v>
      </c>
      <c r="X37" s="216"/>
      <c r="Y37" s="212" t="s">
        <v>200</v>
      </c>
      <c r="Z37" s="216"/>
      <c r="AA37" s="212" t="s">
        <v>200</v>
      </c>
      <c r="AB37" s="217" t="s">
        <v>200</v>
      </c>
    </row>
    <row r="38" spans="1:28" ht="18" customHeight="1" x14ac:dyDescent="0.25">
      <c r="B38" s="203" t="s">
        <v>200</v>
      </c>
      <c r="C38" s="218"/>
      <c r="D38" s="205"/>
      <c r="E38" s="206"/>
      <c r="F38" s="206"/>
      <c r="G38" s="206"/>
      <c r="H38" s="206"/>
      <c r="I38" s="206">
        <v>0</v>
      </c>
      <c r="J38" s="206"/>
      <c r="K38" s="206"/>
      <c r="L38" s="207"/>
      <c r="M38" s="208" t="s">
        <v>200</v>
      </c>
      <c r="N38" s="209"/>
      <c r="O38" s="209" t="s">
        <v>200</v>
      </c>
      <c r="P38" s="210" t="s">
        <v>200</v>
      </c>
      <c r="Q38" s="211"/>
      <c r="R38" s="212" t="s">
        <v>200</v>
      </c>
      <c r="S38" s="213"/>
      <c r="T38" s="212" t="s">
        <v>200</v>
      </c>
      <c r="U38" s="214"/>
      <c r="V38" s="212" t="s">
        <v>200</v>
      </c>
      <c r="W38" s="215" t="s">
        <v>200</v>
      </c>
      <c r="X38" s="216"/>
      <c r="Y38" s="212" t="s">
        <v>200</v>
      </c>
      <c r="Z38" s="216"/>
      <c r="AA38" s="212" t="s">
        <v>200</v>
      </c>
      <c r="AB38" s="217" t="s">
        <v>200</v>
      </c>
    </row>
    <row r="39" spans="1:28" ht="18" customHeight="1" x14ac:dyDescent="0.25">
      <c r="B39" s="203" t="s">
        <v>200</v>
      </c>
      <c r="C39" s="218"/>
      <c r="D39" s="205"/>
      <c r="E39" s="206"/>
      <c r="F39" s="206"/>
      <c r="G39" s="206"/>
      <c r="H39" s="206"/>
      <c r="I39" s="206">
        <v>0</v>
      </c>
      <c r="J39" s="206"/>
      <c r="K39" s="219"/>
      <c r="L39" s="207"/>
      <c r="M39" s="208" t="s">
        <v>200</v>
      </c>
      <c r="N39" s="209"/>
      <c r="O39" s="209" t="s">
        <v>200</v>
      </c>
      <c r="P39" s="210" t="s">
        <v>200</v>
      </c>
      <c r="Q39" s="211"/>
      <c r="R39" s="212" t="s">
        <v>200</v>
      </c>
      <c r="S39" s="213"/>
      <c r="T39" s="212" t="s">
        <v>200</v>
      </c>
      <c r="U39" s="214"/>
      <c r="V39" s="212" t="s">
        <v>200</v>
      </c>
      <c r="W39" s="215" t="s">
        <v>200</v>
      </c>
      <c r="X39" s="216"/>
      <c r="Y39" s="212" t="s">
        <v>200</v>
      </c>
      <c r="Z39" s="216"/>
      <c r="AA39" s="212" t="s">
        <v>200</v>
      </c>
      <c r="AB39" s="217" t="s">
        <v>200</v>
      </c>
    </row>
    <row r="40" spans="1:28" ht="18" customHeight="1" x14ac:dyDescent="0.25">
      <c r="B40" s="203" t="s">
        <v>200</v>
      </c>
      <c r="C40" s="218"/>
      <c r="D40" s="205"/>
      <c r="E40" s="206"/>
      <c r="F40" s="206"/>
      <c r="G40" s="206"/>
      <c r="H40" s="206"/>
      <c r="I40" s="206">
        <v>0</v>
      </c>
      <c r="J40" s="206"/>
      <c r="K40" s="219"/>
      <c r="L40" s="207"/>
      <c r="M40" s="208" t="s">
        <v>200</v>
      </c>
      <c r="N40" s="209"/>
      <c r="O40" s="209" t="s">
        <v>200</v>
      </c>
      <c r="P40" s="210" t="s">
        <v>200</v>
      </c>
      <c r="Q40" s="211"/>
      <c r="R40" s="212" t="s">
        <v>200</v>
      </c>
      <c r="S40" s="213"/>
      <c r="T40" s="212" t="s">
        <v>200</v>
      </c>
      <c r="U40" s="214"/>
      <c r="V40" s="212" t="s">
        <v>200</v>
      </c>
      <c r="W40" s="215" t="s">
        <v>200</v>
      </c>
      <c r="X40" s="216"/>
      <c r="Y40" s="212" t="s">
        <v>200</v>
      </c>
      <c r="Z40" s="216"/>
      <c r="AA40" s="212" t="s">
        <v>200</v>
      </c>
      <c r="AB40" s="217" t="s">
        <v>200</v>
      </c>
    </row>
    <row r="41" spans="1:28" ht="18" customHeight="1" x14ac:dyDescent="0.25">
      <c r="B41" s="203" t="s">
        <v>200</v>
      </c>
      <c r="C41" s="218"/>
      <c r="D41" s="205"/>
      <c r="E41" s="206"/>
      <c r="F41" s="206"/>
      <c r="G41" s="206"/>
      <c r="H41" s="206"/>
      <c r="I41" s="206">
        <v>0</v>
      </c>
      <c r="J41" s="206"/>
      <c r="K41" s="219"/>
      <c r="L41" s="207"/>
      <c r="M41" s="208" t="s">
        <v>200</v>
      </c>
      <c r="N41" s="209"/>
      <c r="O41" s="209" t="s">
        <v>200</v>
      </c>
      <c r="P41" s="210" t="s">
        <v>200</v>
      </c>
      <c r="Q41" s="211"/>
      <c r="R41" s="212" t="s">
        <v>200</v>
      </c>
      <c r="S41" s="213"/>
      <c r="T41" s="212" t="s">
        <v>200</v>
      </c>
      <c r="U41" s="214"/>
      <c r="V41" s="212" t="s">
        <v>200</v>
      </c>
      <c r="W41" s="215" t="s">
        <v>200</v>
      </c>
      <c r="X41" s="216"/>
      <c r="Y41" s="212" t="s">
        <v>200</v>
      </c>
      <c r="Z41" s="216"/>
      <c r="AA41" s="212" t="s">
        <v>200</v>
      </c>
      <c r="AB41" s="217" t="s">
        <v>200</v>
      </c>
    </row>
    <row r="42" spans="1:28" ht="18" customHeight="1" x14ac:dyDescent="0.25">
      <c r="B42" s="203" t="s">
        <v>200</v>
      </c>
      <c r="C42" s="218"/>
      <c r="D42" s="205"/>
      <c r="E42" s="206"/>
      <c r="F42" s="206"/>
      <c r="G42" s="206"/>
      <c r="H42" s="206"/>
      <c r="I42" s="206">
        <v>0</v>
      </c>
      <c r="J42" s="206"/>
      <c r="K42" s="219"/>
      <c r="L42" s="207"/>
      <c r="M42" s="208" t="s">
        <v>200</v>
      </c>
      <c r="N42" s="209"/>
      <c r="O42" s="209" t="s">
        <v>200</v>
      </c>
      <c r="P42" s="210" t="s">
        <v>200</v>
      </c>
      <c r="Q42" s="211"/>
      <c r="R42" s="212" t="s">
        <v>200</v>
      </c>
      <c r="S42" s="213"/>
      <c r="T42" s="212" t="s">
        <v>200</v>
      </c>
      <c r="U42" s="214"/>
      <c r="V42" s="212" t="s">
        <v>200</v>
      </c>
      <c r="W42" s="215" t="s">
        <v>200</v>
      </c>
      <c r="X42" s="216"/>
      <c r="Y42" s="212" t="s">
        <v>200</v>
      </c>
      <c r="Z42" s="216"/>
      <c r="AA42" s="212" t="s">
        <v>200</v>
      </c>
      <c r="AB42" s="217" t="s">
        <v>200</v>
      </c>
    </row>
    <row r="43" spans="1:28" ht="18" customHeight="1" x14ac:dyDescent="0.25">
      <c r="B43" s="203" t="s">
        <v>200</v>
      </c>
      <c r="C43" s="218"/>
      <c r="D43" s="205"/>
      <c r="E43" s="206"/>
      <c r="F43" s="206"/>
      <c r="G43" s="206"/>
      <c r="H43" s="206"/>
      <c r="I43" s="206">
        <v>0</v>
      </c>
      <c r="J43" s="206"/>
      <c r="K43" s="219"/>
      <c r="L43" s="207"/>
      <c r="M43" s="208" t="s">
        <v>200</v>
      </c>
      <c r="N43" s="209"/>
      <c r="O43" s="209" t="s">
        <v>200</v>
      </c>
      <c r="P43" s="210" t="s">
        <v>200</v>
      </c>
      <c r="Q43" s="211"/>
      <c r="R43" s="212" t="s">
        <v>200</v>
      </c>
      <c r="S43" s="213"/>
      <c r="T43" s="212" t="s">
        <v>200</v>
      </c>
      <c r="U43" s="214"/>
      <c r="V43" s="212" t="s">
        <v>200</v>
      </c>
      <c r="W43" s="215" t="s">
        <v>200</v>
      </c>
      <c r="X43" s="216"/>
      <c r="Y43" s="212" t="s">
        <v>200</v>
      </c>
      <c r="Z43" s="216"/>
      <c r="AA43" s="212" t="s">
        <v>200</v>
      </c>
      <c r="AB43" s="217" t="s">
        <v>200</v>
      </c>
    </row>
    <row r="44" spans="1:28" ht="18" customHeight="1" x14ac:dyDescent="0.25">
      <c r="B44" s="203" t="s">
        <v>200</v>
      </c>
      <c r="C44" s="218"/>
      <c r="D44" s="205"/>
      <c r="E44" s="206"/>
      <c r="F44" s="206"/>
      <c r="G44" s="206"/>
      <c r="H44" s="206"/>
      <c r="I44" s="206">
        <v>0</v>
      </c>
      <c r="J44" s="206"/>
      <c r="K44" s="219"/>
      <c r="L44" s="207"/>
      <c r="M44" s="208" t="s">
        <v>200</v>
      </c>
      <c r="N44" s="209"/>
      <c r="O44" s="209" t="s">
        <v>200</v>
      </c>
      <c r="P44" s="210" t="s">
        <v>200</v>
      </c>
      <c r="Q44" s="211"/>
      <c r="R44" s="212" t="s">
        <v>200</v>
      </c>
      <c r="S44" s="213"/>
      <c r="T44" s="212" t="s">
        <v>200</v>
      </c>
      <c r="U44" s="214"/>
      <c r="V44" s="212" t="s">
        <v>200</v>
      </c>
      <c r="W44" s="215" t="s">
        <v>200</v>
      </c>
      <c r="X44" s="216"/>
      <c r="Y44" s="212" t="s">
        <v>200</v>
      </c>
      <c r="Z44" s="216"/>
      <c r="AA44" s="212" t="s">
        <v>200</v>
      </c>
      <c r="AB44" s="217" t="s">
        <v>200</v>
      </c>
    </row>
    <row r="45" spans="1:28" ht="18" customHeight="1" thickBot="1" x14ac:dyDescent="0.3">
      <c r="B45" s="220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2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4"/>
      <c r="Y45" s="223"/>
      <c r="Z45" s="224"/>
      <c r="AA45" s="223"/>
      <c r="AB45" s="225"/>
    </row>
    <row r="46" spans="1:28" ht="18" customHeight="1" x14ac:dyDescent="0.25">
      <c r="B46" s="186">
        <v>30</v>
      </c>
      <c r="C46" s="187" t="s">
        <v>321</v>
      </c>
      <c r="D46" s="188">
        <v>1</v>
      </c>
      <c r="E46" s="189">
        <v>2811382120</v>
      </c>
      <c r="F46" s="189">
        <v>3889150120</v>
      </c>
      <c r="G46" s="189">
        <v>113481979</v>
      </c>
      <c r="H46" s="189">
        <v>346362806</v>
      </c>
      <c r="I46" s="189">
        <v>3542787314</v>
      </c>
      <c r="J46" s="189">
        <v>2567316560</v>
      </c>
      <c r="K46" s="190">
        <v>26751220</v>
      </c>
      <c r="L46" s="191">
        <v>1</v>
      </c>
      <c r="M46" s="192">
        <v>2</v>
      </c>
      <c r="N46" s="193"/>
      <c r="O46" s="194">
        <v>0</v>
      </c>
      <c r="P46" s="195">
        <v>525490168</v>
      </c>
      <c r="Q46" s="189">
        <v>24.773819991278085</v>
      </c>
      <c r="R46" s="196" t="s">
        <v>360</v>
      </c>
      <c r="S46" s="197">
        <v>8.9058739136559734E-2</v>
      </c>
      <c r="T46" s="196" t="s">
        <v>360</v>
      </c>
      <c r="U46" s="198">
        <v>95.970073888218934</v>
      </c>
      <c r="V46" s="196" t="s">
        <v>360</v>
      </c>
      <c r="W46" s="199" t="s">
        <v>361</v>
      </c>
      <c r="X46" s="200">
        <v>0.72466008610078247</v>
      </c>
      <c r="Y46" s="196" t="s">
        <v>360</v>
      </c>
      <c r="Z46" s="201">
        <v>0.66012277253005602</v>
      </c>
      <c r="AA46" s="196" t="s">
        <v>360</v>
      </c>
      <c r="AB46" s="202" t="s">
        <v>360</v>
      </c>
    </row>
    <row r="47" spans="1:28" ht="18" customHeight="1" x14ac:dyDescent="0.25">
      <c r="A47" s="325"/>
      <c r="B47" s="203">
        <v>30.1</v>
      </c>
      <c r="C47" s="204" t="s">
        <v>321</v>
      </c>
      <c r="D47" s="205">
        <v>1</v>
      </c>
      <c r="E47" s="206">
        <v>2811382120</v>
      </c>
      <c r="F47" s="206">
        <v>3889150120</v>
      </c>
      <c r="G47" s="206">
        <v>113481979</v>
      </c>
      <c r="H47" s="206">
        <v>346362806</v>
      </c>
      <c r="I47" s="206">
        <v>3542787314</v>
      </c>
      <c r="J47" s="206">
        <v>2567316560</v>
      </c>
      <c r="K47" s="206">
        <v>26751220</v>
      </c>
      <c r="L47" s="207"/>
      <c r="M47" s="208" t="s">
        <v>200</v>
      </c>
      <c r="N47" s="209"/>
      <c r="O47" s="209" t="s">
        <v>200</v>
      </c>
      <c r="P47" s="210" t="s">
        <v>200</v>
      </c>
      <c r="Q47" s="211"/>
      <c r="R47" s="212" t="s">
        <v>200</v>
      </c>
      <c r="S47" s="213"/>
      <c r="T47" s="212" t="s">
        <v>200</v>
      </c>
      <c r="U47" s="214"/>
      <c r="V47" s="212" t="s">
        <v>200</v>
      </c>
      <c r="W47" s="215" t="s">
        <v>200</v>
      </c>
      <c r="X47" s="216"/>
      <c r="Y47" s="212" t="s">
        <v>200</v>
      </c>
      <c r="Z47" s="216"/>
      <c r="AA47" s="212" t="s">
        <v>200</v>
      </c>
      <c r="AB47" s="217" t="s">
        <v>200</v>
      </c>
    </row>
    <row r="48" spans="1:28" ht="18" customHeight="1" x14ac:dyDescent="0.25">
      <c r="B48" s="203" t="s">
        <v>200</v>
      </c>
      <c r="C48" s="218"/>
      <c r="D48" s="205"/>
      <c r="E48" s="206"/>
      <c r="F48" s="206"/>
      <c r="G48" s="206"/>
      <c r="H48" s="206"/>
      <c r="I48" s="206">
        <v>0</v>
      </c>
      <c r="J48" s="206"/>
      <c r="K48" s="206"/>
      <c r="L48" s="207"/>
      <c r="M48" s="208" t="s">
        <v>200</v>
      </c>
      <c r="N48" s="209"/>
      <c r="O48" s="209" t="s">
        <v>200</v>
      </c>
      <c r="P48" s="210" t="s">
        <v>200</v>
      </c>
      <c r="Q48" s="211"/>
      <c r="R48" s="212" t="s">
        <v>200</v>
      </c>
      <c r="S48" s="213"/>
      <c r="T48" s="212" t="s">
        <v>200</v>
      </c>
      <c r="U48" s="214"/>
      <c r="V48" s="212" t="s">
        <v>200</v>
      </c>
      <c r="W48" s="215" t="s">
        <v>200</v>
      </c>
      <c r="X48" s="216"/>
      <c r="Y48" s="212" t="s">
        <v>200</v>
      </c>
      <c r="Z48" s="216"/>
      <c r="AA48" s="212" t="s">
        <v>200</v>
      </c>
      <c r="AB48" s="217" t="s">
        <v>200</v>
      </c>
    </row>
    <row r="49" spans="1:28" ht="18" customHeight="1" x14ac:dyDescent="0.25">
      <c r="B49" s="203" t="s">
        <v>200</v>
      </c>
      <c r="C49" s="218"/>
      <c r="D49" s="205"/>
      <c r="E49" s="206"/>
      <c r="F49" s="206"/>
      <c r="G49" s="206"/>
      <c r="H49" s="206"/>
      <c r="I49" s="206">
        <v>0</v>
      </c>
      <c r="J49" s="206"/>
      <c r="K49" s="206"/>
      <c r="L49" s="207"/>
      <c r="M49" s="208" t="s">
        <v>200</v>
      </c>
      <c r="N49" s="209"/>
      <c r="O49" s="209" t="s">
        <v>200</v>
      </c>
      <c r="P49" s="210" t="s">
        <v>200</v>
      </c>
      <c r="Q49" s="211"/>
      <c r="R49" s="212" t="s">
        <v>200</v>
      </c>
      <c r="S49" s="213"/>
      <c r="T49" s="212" t="s">
        <v>200</v>
      </c>
      <c r="U49" s="214"/>
      <c r="V49" s="212" t="s">
        <v>200</v>
      </c>
      <c r="W49" s="215" t="s">
        <v>200</v>
      </c>
      <c r="X49" s="216"/>
      <c r="Y49" s="212" t="s">
        <v>200</v>
      </c>
      <c r="Z49" s="216"/>
      <c r="AA49" s="212" t="s">
        <v>200</v>
      </c>
      <c r="AB49" s="217" t="s">
        <v>200</v>
      </c>
    </row>
    <row r="50" spans="1:28" ht="18" customHeight="1" x14ac:dyDescent="0.25">
      <c r="B50" s="203" t="s">
        <v>200</v>
      </c>
      <c r="C50" s="218"/>
      <c r="D50" s="205"/>
      <c r="E50" s="206"/>
      <c r="F50" s="206"/>
      <c r="G50" s="206"/>
      <c r="H50" s="206"/>
      <c r="I50" s="206">
        <v>0</v>
      </c>
      <c r="J50" s="206"/>
      <c r="K50" s="219"/>
      <c r="L50" s="207"/>
      <c r="M50" s="208" t="s">
        <v>200</v>
      </c>
      <c r="N50" s="209"/>
      <c r="O50" s="209" t="s">
        <v>200</v>
      </c>
      <c r="P50" s="210" t="s">
        <v>200</v>
      </c>
      <c r="Q50" s="211"/>
      <c r="R50" s="212" t="s">
        <v>200</v>
      </c>
      <c r="S50" s="213"/>
      <c r="T50" s="212" t="s">
        <v>200</v>
      </c>
      <c r="U50" s="214"/>
      <c r="V50" s="212" t="s">
        <v>200</v>
      </c>
      <c r="W50" s="215" t="s">
        <v>200</v>
      </c>
      <c r="X50" s="216"/>
      <c r="Y50" s="212" t="s">
        <v>200</v>
      </c>
      <c r="Z50" s="216"/>
      <c r="AA50" s="212" t="s">
        <v>200</v>
      </c>
      <c r="AB50" s="217" t="s">
        <v>200</v>
      </c>
    </row>
    <row r="51" spans="1:28" ht="18" customHeight="1" x14ac:dyDescent="0.25">
      <c r="B51" s="203" t="s">
        <v>200</v>
      </c>
      <c r="C51" s="218"/>
      <c r="D51" s="205"/>
      <c r="E51" s="206"/>
      <c r="F51" s="206"/>
      <c r="G51" s="206"/>
      <c r="H51" s="206"/>
      <c r="I51" s="206">
        <v>0</v>
      </c>
      <c r="J51" s="206"/>
      <c r="K51" s="219"/>
      <c r="L51" s="207"/>
      <c r="M51" s="208" t="s">
        <v>200</v>
      </c>
      <c r="N51" s="209"/>
      <c r="O51" s="209" t="s">
        <v>200</v>
      </c>
      <c r="P51" s="210" t="s">
        <v>200</v>
      </c>
      <c r="Q51" s="211"/>
      <c r="R51" s="212" t="s">
        <v>200</v>
      </c>
      <c r="S51" s="213"/>
      <c r="T51" s="212" t="s">
        <v>200</v>
      </c>
      <c r="U51" s="214"/>
      <c r="V51" s="212" t="s">
        <v>200</v>
      </c>
      <c r="W51" s="215" t="s">
        <v>200</v>
      </c>
      <c r="X51" s="216"/>
      <c r="Y51" s="212" t="s">
        <v>200</v>
      </c>
      <c r="Z51" s="216"/>
      <c r="AA51" s="212" t="s">
        <v>200</v>
      </c>
      <c r="AB51" s="217" t="s">
        <v>200</v>
      </c>
    </row>
    <row r="52" spans="1:28" ht="18" customHeight="1" x14ac:dyDescent="0.25">
      <c r="B52" s="203" t="s">
        <v>200</v>
      </c>
      <c r="C52" s="218"/>
      <c r="D52" s="205"/>
      <c r="E52" s="206"/>
      <c r="F52" s="206"/>
      <c r="G52" s="206"/>
      <c r="H52" s="206"/>
      <c r="I52" s="206">
        <v>0</v>
      </c>
      <c r="J52" s="206"/>
      <c r="K52" s="219"/>
      <c r="L52" s="207"/>
      <c r="M52" s="208" t="s">
        <v>200</v>
      </c>
      <c r="N52" s="209"/>
      <c r="O52" s="209" t="s">
        <v>200</v>
      </c>
      <c r="P52" s="210" t="s">
        <v>200</v>
      </c>
      <c r="Q52" s="211"/>
      <c r="R52" s="212" t="s">
        <v>200</v>
      </c>
      <c r="S52" s="213"/>
      <c r="T52" s="212" t="s">
        <v>200</v>
      </c>
      <c r="U52" s="214"/>
      <c r="V52" s="212" t="s">
        <v>200</v>
      </c>
      <c r="W52" s="215" t="s">
        <v>200</v>
      </c>
      <c r="X52" s="216"/>
      <c r="Y52" s="212" t="s">
        <v>200</v>
      </c>
      <c r="Z52" s="216"/>
      <c r="AA52" s="212" t="s">
        <v>200</v>
      </c>
      <c r="AB52" s="217" t="s">
        <v>200</v>
      </c>
    </row>
    <row r="53" spans="1:28" ht="18" customHeight="1" x14ac:dyDescent="0.25">
      <c r="B53" s="203" t="s">
        <v>200</v>
      </c>
      <c r="C53" s="218"/>
      <c r="D53" s="205"/>
      <c r="E53" s="206"/>
      <c r="F53" s="206"/>
      <c r="G53" s="206"/>
      <c r="H53" s="206"/>
      <c r="I53" s="206">
        <v>0</v>
      </c>
      <c r="J53" s="206"/>
      <c r="K53" s="219"/>
      <c r="L53" s="207"/>
      <c r="M53" s="208" t="s">
        <v>200</v>
      </c>
      <c r="N53" s="209"/>
      <c r="O53" s="209" t="s">
        <v>200</v>
      </c>
      <c r="P53" s="210" t="s">
        <v>200</v>
      </c>
      <c r="Q53" s="211"/>
      <c r="R53" s="212" t="s">
        <v>200</v>
      </c>
      <c r="S53" s="213"/>
      <c r="T53" s="212" t="s">
        <v>200</v>
      </c>
      <c r="U53" s="214"/>
      <c r="V53" s="212" t="s">
        <v>200</v>
      </c>
      <c r="W53" s="215" t="s">
        <v>200</v>
      </c>
      <c r="X53" s="216"/>
      <c r="Y53" s="212" t="s">
        <v>200</v>
      </c>
      <c r="Z53" s="216"/>
      <c r="AA53" s="212" t="s">
        <v>200</v>
      </c>
      <c r="AB53" s="217" t="s">
        <v>200</v>
      </c>
    </row>
    <row r="54" spans="1:28" ht="18" customHeight="1" x14ac:dyDescent="0.25">
      <c r="B54" s="203" t="s">
        <v>200</v>
      </c>
      <c r="C54" s="218"/>
      <c r="D54" s="205"/>
      <c r="E54" s="206"/>
      <c r="F54" s="206"/>
      <c r="G54" s="206"/>
      <c r="H54" s="206"/>
      <c r="I54" s="206">
        <v>0</v>
      </c>
      <c r="J54" s="206"/>
      <c r="K54" s="219"/>
      <c r="L54" s="207"/>
      <c r="M54" s="208" t="s">
        <v>200</v>
      </c>
      <c r="N54" s="209"/>
      <c r="O54" s="209" t="s">
        <v>200</v>
      </c>
      <c r="P54" s="210" t="s">
        <v>200</v>
      </c>
      <c r="Q54" s="211"/>
      <c r="R54" s="212" t="s">
        <v>200</v>
      </c>
      <c r="S54" s="213"/>
      <c r="T54" s="212" t="s">
        <v>200</v>
      </c>
      <c r="U54" s="214"/>
      <c r="V54" s="212" t="s">
        <v>200</v>
      </c>
      <c r="W54" s="215" t="s">
        <v>200</v>
      </c>
      <c r="X54" s="216"/>
      <c r="Y54" s="212" t="s">
        <v>200</v>
      </c>
      <c r="Z54" s="216"/>
      <c r="AA54" s="212" t="s">
        <v>200</v>
      </c>
      <c r="AB54" s="217" t="s">
        <v>200</v>
      </c>
    </row>
    <row r="55" spans="1:28" ht="18" customHeight="1" x14ac:dyDescent="0.25">
      <c r="B55" s="203" t="s">
        <v>200</v>
      </c>
      <c r="C55" s="218"/>
      <c r="D55" s="205"/>
      <c r="E55" s="206"/>
      <c r="F55" s="206"/>
      <c r="G55" s="206"/>
      <c r="H55" s="206"/>
      <c r="I55" s="206">
        <v>0</v>
      </c>
      <c r="J55" s="206"/>
      <c r="K55" s="219"/>
      <c r="L55" s="207"/>
      <c r="M55" s="208" t="s">
        <v>200</v>
      </c>
      <c r="N55" s="209"/>
      <c r="O55" s="209" t="s">
        <v>200</v>
      </c>
      <c r="P55" s="210" t="s">
        <v>200</v>
      </c>
      <c r="Q55" s="211"/>
      <c r="R55" s="212" t="s">
        <v>200</v>
      </c>
      <c r="S55" s="213"/>
      <c r="T55" s="212" t="s">
        <v>200</v>
      </c>
      <c r="U55" s="214"/>
      <c r="V55" s="212" t="s">
        <v>200</v>
      </c>
      <c r="W55" s="215" t="s">
        <v>200</v>
      </c>
      <c r="X55" s="216"/>
      <c r="Y55" s="212" t="s">
        <v>200</v>
      </c>
      <c r="Z55" s="216"/>
      <c r="AA55" s="212" t="s">
        <v>200</v>
      </c>
      <c r="AB55" s="217" t="s">
        <v>200</v>
      </c>
    </row>
    <row r="56" spans="1:28" ht="18" customHeight="1" thickBot="1" x14ac:dyDescent="0.3">
      <c r="B56" s="220"/>
      <c r="C56" s="221"/>
      <c r="D56" s="221"/>
      <c r="E56" s="221"/>
      <c r="F56" s="221"/>
      <c r="G56" s="221"/>
      <c r="H56" s="221"/>
      <c r="I56" s="221"/>
      <c r="J56" s="221"/>
      <c r="K56" s="221"/>
      <c r="L56" s="221"/>
      <c r="M56" s="222"/>
      <c r="N56" s="221"/>
      <c r="O56" s="221"/>
      <c r="P56" s="221"/>
      <c r="Q56" s="221"/>
      <c r="R56" s="221"/>
      <c r="S56" s="221"/>
      <c r="T56" s="221"/>
      <c r="U56" s="221"/>
      <c r="V56" s="221"/>
      <c r="W56" s="221"/>
      <c r="X56" s="224"/>
      <c r="Y56" s="223"/>
      <c r="Z56" s="224"/>
      <c r="AA56" s="223"/>
      <c r="AB56" s="225"/>
    </row>
    <row r="57" spans="1:28" ht="18" customHeight="1" x14ac:dyDescent="0.25">
      <c r="B57" s="186">
        <v>31</v>
      </c>
      <c r="C57" s="187" t="s">
        <v>322</v>
      </c>
      <c r="D57" s="188">
        <v>1</v>
      </c>
      <c r="E57" s="189">
        <v>2097066976</v>
      </c>
      <c r="F57" s="189">
        <v>4224732487</v>
      </c>
      <c r="G57" s="189">
        <v>186595678</v>
      </c>
      <c r="H57" s="189">
        <v>186595678</v>
      </c>
      <c r="I57" s="189">
        <v>4038136809</v>
      </c>
      <c r="J57" s="189">
        <v>1198437928</v>
      </c>
      <c r="K57" s="190">
        <v>1E-3</v>
      </c>
      <c r="L57" s="191">
        <v>1</v>
      </c>
      <c r="M57" s="192">
        <v>2</v>
      </c>
      <c r="N57" s="193"/>
      <c r="O57" s="194">
        <v>0</v>
      </c>
      <c r="P57" s="195">
        <v>525490168</v>
      </c>
      <c r="Q57" s="189">
        <v>11.238561356174605</v>
      </c>
      <c r="R57" s="196" t="s">
        <v>360</v>
      </c>
      <c r="S57" s="197">
        <v>4.4167454051629758E-2</v>
      </c>
      <c r="T57" s="196" t="s">
        <v>360</v>
      </c>
      <c r="U57" s="198">
        <v>1198437928000</v>
      </c>
      <c r="V57" s="196" t="s">
        <v>360</v>
      </c>
      <c r="W57" s="199" t="s">
        <v>361</v>
      </c>
      <c r="X57" s="200">
        <v>0.29677992219802479</v>
      </c>
      <c r="Y57" s="196" t="s">
        <v>360</v>
      </c>
      <c r="Z57" s="201">
        <v>0.28367190862089725</v>
      </c>
      <c r="AA57" s="196" t="s">
        <v>360</v>
      </c>
      <c r="AB57" s="202" t="s">
        <v>360</v>
      </c>
    </row>
    <row r="58" spans="1:28" ht="18" customHeight="1" x14ac:dyDescent="0.25">
      <c r="A58" s="324"/>
      <c r="B58" s="203">
        <v>31.1</v>
      </c>
      <c r="C58" s="204" t="s">
        <v>322</v>
      </c>
      <c r="D58" s="205">
        <v>1</v>
      </c>
      <c r="E58" s="206">
        <v>2097066976</v>
      </c>
      <c r="F58" s="206">
        <v>4224732487</v>
      </c>
      <c r="G58" s="206">
        <v>186595678</v>
      </c>
      <c r="H58" s="206">
        <v>186595678</v>
      </c>
      <c r="I58" s="206">
        <v>4038136809</v>
      </c>
      <c r="J58" s="206">
        <v>1198437928</v>
      </c>
      <c r="K58" s="206">
        <v>1E-3</v>
      </c>
      <c r="L58" s="207"/>
      <c r="M58" s="208" t="s">
        <v>200</v>
      </c>
      <c r="N58" s="209"/>
      <c r="O58" s="209" t="s">
        <v>200</v>
      </c>
      <c r="P58" s="210" t="s">
        <v>200</v>
      </c>
      <c r="Q58" s="211"/>
      <c r="R58" s="212" t="s">
        <v>200</v>
      </c>
      <c r="S58" s="213"/>
      <c r="T58" s="212" t="s">
        <v>200</v>
      </c>
      <c r="U58" s="214"/>
      <c r="V58" s="212" t="s">
        <v>200</v>
      </c>
      <c r="W58" s="215" t="s">
        <v>200</v>
      </c>
      <c r="X58" s="216"/>
      <c r="Y58" s="212" t="s">
        <v>200</v>
      </c>
      <c r="Z58" s="216"/>
      <c r="AA58" s="212" t="s">
        <v>200</v>
      </c>
      <c r="AB58" s="217" t="s">
        <v>200</v>
      </c>
    </row>
    <row r="59" spans="1:28" ht="18" customHeight="1" x14ac:dyDescent="0.25">
      <c r="B59" s="203" t="s">
        <v>200</v>
      </c>
      <c r="C59" s="218"/>
      <c r="D59" s="205"/>
      <c r="E59" s="206"/>
      <c r="F59" s="206"/>
      <c r="G59" s="206"/>
      <c r="H59" s="206"/>
      <c r="I59" s="206">
        <v>0</v>
      </c>
      <c r="J59" s="206"/>
      <c r="K59" s="206"/>
      <c r="L59" s="207"/>
      <c r="M59" s="208" t="s">
        <v>200</v>
      </c>
      <c r="N59" s="209"/>
      <c r="O59" s="209" t="s">
        <v>200</v>
      </c>
      <c r="P59" s="210" t="s">
        <v>200</v>
      </c>
      <c r="Q59" s="211"/>
      <c r="R59" s="212" t="s">
        <v>200</v>
      </c>
      <c r="S59" s="213"/>
      <c r="T59" s="212" t="s">
        <v>200</v>
      </c>
      <c r="U59" s="214"/>
      <c r="V59" s="212" t="s">
        <v>200</v>
      </c>
      <c r="W59" s="215" t="s">
        <v>200</v>
      </c>
      <c r="X59" s="216"/>
      <c r="Y59" s="212" t="s">
        <v>200</v>
      </c>
      <c r="Z59" s="216"/>
      <c r="AA59" s="212" t="s">
        <v>200</v>
      </c>
      <c r="AB59" s="217" t="s">
        <v>200</v>
      </c>
    </row>
    <row r="60" spans="1:28" ht="18" customHeight="1" x14ac:dyDescent="0.25">
      <c r="B60" s="203" t="s">
        <v>200</v>
      </c>
      <c r="C60" s="218"/>
      <c r="D60" s="205"/>
      <c r="E60" s="206"/>
      <c r="F60" s="206"/>
      <c r="G60" s="206"/>
      <c r="H60" s="206"/>
      <c r="I60" s="206">
        <v>0</v>
      </c>
      <c r="J60" s="206"/>
      <c r="K60" s="206"/>
      <c r="L60" s="207"/>
      <c r="M60" s="208" t="s">
        <v>200</v>
      </c>
      <c r="N60" s="209"/>
      <c r="O60" s="209" t="s">
        <v>200</v>
      </c>
      <c r="P60" s="210" t="s">
        <v>200</v>
      </c>
      <c r="Q60" s="211"/>
      <c r="R60" s="212" t="s">
        <v>200</v>
      </c>
      <c r="S60" s="213"/>
      <c r="T60" s="212" t="s">
        <v>200</v>
      </c>
      <c r="U60" s="214"/>
      <c r="V60" s="212" t="s">
        <v>200</v>
      </c>
      <c r="W60" s="215" t="s">
        <v>200</v>
      </c>
      <c r="X60" s="216"/>
      <c r="Y60" s="212" t="s">
        <v>200</v>
      </c>
      <c r="Z60" s="216"/>
      <c r="AA60" s="212" t="s">
        <v>200</v>
      </c>
      <c r="AB60" s="217" t="s">
        <v>200</v>
      </c>
    </row>
    <row r="61" spans="1:28" ht="18" customHeight="1" x14ac:dyDescent="0.25">
      <c r="B61" s="203" t="s">
        <v>200</v>
      </c>
      <c r="C61" s="218"/>
      <c r="D61" s="205"/>
      <c r="E61" s="206"/>
      <c r="F61" s="206"/>
      <c r="G61" s="206"/>
      <c r="H61" s="206"/>
      <c r="I61" s="206">
        <v>0</v>
      </c>
      <c r="J61" s="206"/>
      <c r="K61" s="219"/>
      <c r="L61" s="207"/>
      <c r="M61" s="208" t="s">
        <v>200</v>
      </c>
      <c r="N61" s="209"/>
      <c r="O61" s="209" t="s">
        <v>200</v>
      </c>
      <c r="P61" s="210" t="s">
        <v>200</v>
      </c>
      <c r="Q61" s="211"/>
      <c r="R61" s="212" t="s">
        <v>200</v>
      </c>
      <c r="S61" s="213"/>
      <c r="T61" s="212" t="s">
        <v>200</v>
      </c>
      <c r="U61" s="214"/>
      <c r="V61" s="212" t="s">
        <v>200</v>
      </c>
      <c r="W61" s="215" t="s">
        <v>200</v>
      </c>
      <c r="X61" s="216"/>
      <c r="Y61" s="212" t="s">
        <v>200</v>
      </c>
      <c r="Z61" s="216"/>
      <c r="AA61" s="212" t="s">
        <v>200</v>
      </c>
      <c r="AB61" s="217" t="s">
        <v>200</v>
      </c>
    </row>
    <row r="62" spans="1:28" ht="18" customHeight="1" x14ac:dyDescent="0.25">
      <c r="B62" s="203" t="s">
        <v>200</v>
      </c>
      <c r="C62" s="218"/>
      <c r="D62" s="205"/>
      <c r="E62" s="206"/>
      <c r="F62" s="206"/>
      <c r="G62" s="206"/>
      <c r="H62" s="206"/>
      <c r="I62" s="206">
        <v>0</v>
      </c>
      <c r="J62" s="206"/>
      <c r="K62" s="219"/>
      <c r="L62" s="207"/>
      <c r="M62" s="208" t="s">
        <v>200</v>
      </c>
      <c r="N62" s="209"/>
      <c r="O62" s="209" t="s">
        <v>200</v>
      </c>
      <c r="P62" s="210" t="s">
        <v>200</v>
      </c>
      <c r="Q62" s="211"/>
      <c r="R62" s="212" t="s">
        <v>200</v>
      </c>
      <c r="S62" s="213"/>
      <c r="T62" s="212" t="s">
        <v>200</v>
      </c>
      <c r="U62" s="214"/>
      <c r="V62" s="212" t="s">
        <v>200</v>
      </c>
      <c r="W62" s="215" t="s">
        <v>200</v>
      </c>
      <c r="X62" s="216"/>
      <c r="Y62" s="212" t="s">
        <v>200</v>
      </c>
      <c r="Z62" s="216"/>
      <c r="AA62" s="212" t="s">
        <v>200</v>
      </c>
      <c r="AB62" s="217" t="s">
        <v>200</v>
      </c>
    </row>
    <row r="63" spans="1:28" ht="18" customHeight="1" x14ac:dyDescent="0.25">
      <c r="B63" s="203" t="s">
        <v>200</v>
      </c>
      <c r="C63" s="218"/>
      <c r="D63" s="205"/>
      <c r="E63" s="206"/>
      <c r="F63" s="206"/>
      <c r="G63" s="206"/>
      <c r="H63" s="206"/>
      <c r="I63" s="206">
        <v>0</v>
      </c>
      <c r="J63" s="206"/>
      <c r="K63" s="219"/>
      <c r="L63" s="207"/>
      <c r="M63" s="208" t="s">
        <v>200</v>
      </c>
      <c r="N63" s="209"/>
      <c r="O63" s="209" t="s">
        <v>200</v>
      </c>
      <c r="P63" s="210" t="s">
        <v>200</v>
      </c>
      <c r="Q63" s="211"/>
      <c r="R63" s="212" t="s">
        <v>200</v>
      </c>
      <c r="S63" s="213"/>
      <c r="T63" s="212" t="s">
        <v>200</v>
      </c>
      <c r="U63" s="214"/>
      <c r="V63" s="212" t="s">
        <v>200</v>
      </c>
      <c r="W63" s="215" t="s">
        <v>200</v>
      </c>
      <c r="X63" s="216"/>
      <c r="Y63" s="212" t="s">
        <v>200</v>
      </c>
      <c r="Z63" s="216"/>
      <c r="AA63" s="212" t="s">
        <v>200</v>
      </c>
      <c r="AB63" s="217" t="s">
        <v>200</v>
      </c>
    </row>
    <row r="64" spans="1:28" ht="18" customHeight="1" x14ac:dyDescent="0.25">
      <c r="B64" s="203" t="s">
        <v>200</v>
      </c>
      <c r="C64" s="218"/>
      <c r="D64" s="205"/>
      <c r="E64" s="206"/>
      <c r="F64" s="206"/>
      <c r="G64" s="206"/>
      <c r="H64" s="206"/>
      <c r="I64" s="206">
        <v>0</v>
      </c>
      <c r="J64" s="206"/>
      <c r="K64" s="219"/>
      <c r="L64" s="207"/>
      <c r="M64" s="208" t="s">
        <v>200</v>
      </c>
      <c r="N64" s="209"/>
      <c r="O64" s="209" t="s">
        <v>200</v>
      </c>
      <c r="P64" s="210" t="s">
        <v>200</v>
      </c>
      <c r="Q64" s="211"/>
      <c r="R64" s="212" t="s">
        <v>200</v>
      </c>
      <c r="S64" s="213"/>
      <c r="T64" s="212" t="s">
        <v>200</v>
      </c>
      <c r="U64" s="214"/>
      <c r="V64" s="212" t="s">
        <v>200</v>
      </c>
      <c r="W64" s="215" t="s">
        <v>200</v>
      </c>
      <c r="X64" s="216"/>
      <c r="Y64" s="212" t="s">
        <v>200</v>
      </c>
      <c r="Z64" s="216"/>
      <c r="AA64" s="212" t="s">
        <v>200</v>
      </c>
      <c r="AB64" s="217" t="s">
        <v>200</v>
      </c>
    </row>
    <row r="65" spans="1:28" ht="18" customHeight="1" x14ac:dyDescent="0.25">
      <c r="B65" s="203" t="s">
        <v>200</v>
      </c>
      <c r="C65" s="218"/>
      <c r="D65" s="205"/>
      <c r="E65" s="206"/>
      <c r="F65" s="206"/>
      <c r="G65" s="206"/>
      <c r="H65" s="206"/>
      <c r="I65" s="206">
        <v>0</v>
      </c>
      <c r="J65" s="206"/>
      <c r="K65" s="219"/>
      <c r="L65" s="207"/>
      <c r="M65" s="208" t="s">
        <v>200</v>
      </c>
      <c r="N65" s="209"/>
      <c r="O65" s="209" t="s">
        <v>200</v>
      </c>
      <c r="P65" s="210" t="s">
        <v>200</v>
      </c>
      <c r="Q65" s="211"/>
      <c r="R65" s="212" t="s">
        <v>200</v>
      </c>
      <c r="S65" s="213"/>
      <c r="T65" s="212" t="s">
        <v>200</v>
      </c>
      <c r="U65" s="214"/>
      <c r="V65" s="212" t="s">
        <v>200</v>
      </c>
      <c r="W65" s="215" t="s">
        <v>200</v>
      </c>
      <c r="X65" s="216"/>
      <c r="Y65" s="212" t="s">
        <v>200</v>
      </c>
      <c r="Z65" s="216"/>
      <c r="AA65" s="212" t="s">
        <v>200</v>
      </c>
      <c r="AB65" s="217" t="s">
        <v>200</v>
      </c>
    </row>
    <row r="66" spans="1:28" ht="18" customHeight="1" x14ac:dyDescent="0.25">
      <c r="B66" s="203" t="s">
        <v>200</v>
      </c>
      <c r="C66" s="218"/>
      <c r="D66" s="205"/>
      <c r="E66" s="206"/>
      <c r="F66" s="206"/>
      <c r="G66" s="206"/>
      <c r="H66" s="206"/>
      <c r="I66" s="206">
        <v>0</v>
      </c>
      <c r="J66" s="206"/>
      <c r="K66" s="219"/>
      <c r="L66" s="207"/>
      <c r="M66" s="208" t="s">
        <v>200</v>
      </c>
      <c r="N66" s="209"/>
      <c r="O66" s="209" t="s">
        <v>200</v>
      </c>
      <c r="P66" s="210" t="s">
        <v>200</v>
      </c>
      <c r="Q66" s="211"/>
      <c r="R66" s="212" t="s">
        <v>200</v>
      </c>
      <c r="S66" s="213"/>
      <c r="T66" s="212" t="s">
        <v>200</v>
      </c>
      <c r="U66" s="214"/>
      <c r="V66" s="212" t="s">
        <v>200</v>
      </c>
      <c r="W66" s="215" t="s">
        <v>200</v>
      </c>
      <c r="X66" s="216"/>
      <c r="Y66" s="212" t="s">
        <v>200</v>
      </c>
      <c r="Z66" s="216"/>
      <c r="AA66" s="212" t="s">
        <v>200</v>
      </c>
      <c r="AB66" s="217" t="s">
        <v>200</v>
      </c>
    </row>
    <row r="67" spans="1:28" ht="18" customHeight="1" thickBot="1" x14ac:dyDescent="0.3">
      <c r="B67" s="220"/>
      <c r="C67" s="221"/>
      <c r="D67" s="221"/>
      <c r="E67" s="221"/>
      <c r="F67" s="221"/>
      <c r="G67" s="221"/>
      <c r="H67" s="221"/>
      <c r="I67" s="221"/>
      <c r="J67" s="221"/>
      <c r="K67" s="221"/>
      <c r="L67" s="221"/>
      <c r="M67" s="222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4"/>
      <c r="Y67" s="223"/>
      <c r="Z67" s="224"/>
      <c r="AA67" s="223"/>
      <c r="AB67" s="225"/>
    </row>
    <row r="68" spans="1:28" ht="18" customHeight="1" x14ac:dyDescent="0.25">
      <c r="B68" s="186">
        <v>32</v>
      </c>
      <c r="C68" s="187" t="s">
        <v>323</v>
      </c>
      <c r="D68" s="188">
        <v>1</v>
      </c>
      <c r="E68" s="189">
        <v>636965603</v>
      </c>
      <c r="F68" s="189">
        <v>648946599</v>
      </c>
      <c r="G68" s="189">
        <v>7738609</v>
      </c>
      <c r="H68" s="189">
        <v>7738609</v>
      </c>
      <c r="I68" s="189">
        <v>641207990</v>
      </c>
      <c r="J68" s="189">
        <v>25554730</v>
      </c>
      <c r="K68" s="190">
        <v>3444419</v>
      </c>
      <c r="L68" s="191">
        <v>1</v>
      </c>
      <c r="M68" s="192">
        <v>2</v>
      </c>
      <c r="N68" s="193"/>
      <c r="O68" s="194">
        <v>0</v>
      </c>
      <c r="P68" s="195">
        <v>525490168</v>
      </c>
      <c r="Q68" s="189">
        <v>82.310089965780676</v>
      </c>
      <c r="R68" s="196" t="s">
        <v>360</v>
      </c>
      <c r="S68" s="197">
        <v>1.1924877966730819E-2</v>
      </c>
      <c r="T68" s="196" t="s">
        <v>360</v>
      </c>
      <c r="U68" s="198">
        <v>7.4191699674168561</v>
      </c>
      <c r="V68" s="196" t="s">
        <v>360</v>
      </c>
      <c r="W68" s="199" t="s">
        <v>361</v>
      </c>
      <c r="X68" s="200">
        <v>3.9854041743927739E-2</v>
      </c>
      <c r="Y68" s="196" t="s">
        <v>360</v>
      </c>
      <c r="Z68" s="201">
        <v>3.9378787159650402E-2</v>
      </c>
      <c r="AA68" s="196" t="s">
        <v>360</v>
      </c>
      <c r="AB68" s="202" t="s">
        <v>360</v>
      </c>
    </row>
    <row r="69" spans="1:28" ht="18" customHeight="1" x14ac:dyDescent="0.25">
      <c r="A69" s="324"/>
      <c r="B69" s="203">
        <v>32.1</v>
      </c>
      <c r="C69" s="204" t="s">
        <v>323</v>
      </c>
      <c r="D69" s="205">
        <v>1</v>
      </c>
      <c r="E69" s="206">
        <v>636965603</v>
      </c>
      <c r="F69" s="206">
        <v>648946599</v>
      </c>
      <c r="G69" s="206">
        <v>7738609</v>
      </c>
      <c r="H69" s="206">
        <v>7738609</v>
      </c>
      <c r="I69" s="206">
        <v>641207990</v>
      </c>
      <c r="J69" s="206">
        <v>25554730</v>
      </c>
      <c r="K69" s="206">
        <v>3444419</v>
      </c>
      <c r="L69" s="207"/>
      <c r="M69" s="208" t="s">
        <v>200</v>
      </c>
      <c r="N69" s="209"/>
      <c r="O69" s="209" t="s">
        <v>200</v>
      </c>
      <c r="P69" s="210" t="s">
        <v>200</v>
      </c>
      <c r="Q69" s="211"/>
      <c r="R69" s="212" t="s">
        <v>200</v>
      </c>
      <c r="S69" s="213"/>
      <c r="T69" s="212" t="s">
        <v>200</v>
      </c>
      <c r="U69" s="214"/>
      <c r="V69" s="212" t="s">
        <v>200</v>
      </c>
      <c r="W69" s="215" t="s">
        <v>200</v>
      </c>
      <c r="X69" s="216"/>
      <c r="Y69" s="212" t="s">
        <v>200</v>
      </c>
      <c r="Z69" s="216"/>
      <c r="AA69" s="212" t="s">
        <v>200</v>
      </c>
      <c r="AB69" s="217" t="s">
        <v>200</v>
      </c>
    </row>
    <row r="70" spans="1:28" ht="18" customHeight="1" x14ac:dyDescent="0.25">
      <c r="B70" s="203" t="s">
        <v>200</v>
      </c>
      <c r="C70" s="218"/>
      <c r="D70" s="205"/>
      <c r="E70" s="206"/>
      <c r="F70" s="206"/>
      <c r="G70" s="206"/>
      <c r="H70" s="206"/>
      <c r="I70" s="206">
        <v>0</v>
      </c>
      <c r="J70" s="206"/>
      <c r="K70" s="206"/>
      <c r="L70" s="207"/>
      <c r="M70" s="208" t="s">
        <v>200</v>
      </c>
      <c r="N70" s="209"/>
      <c r="O70" s="209" t="s">
        <v>200</v>
      </c>
      <c r="P70" s="210" t="s">
        <v>200</v>
      </c>
      <c r="Q70" s="211"/>
      <c r="R70" s="212" t="s">
        <v>200</v>
      </c>
      <c r="S70" s="213"/>
      <c r="T70" s="212" t="s">
        <v>200</v>
      </c>
      <c r="U70" s="214"/>
      <c r="V70" s="212" t="s">
        <v>200</v>
      </c>
      <c r="W70" s="215" t="s">
        <v>200</v>
      </c>
      <c r="X70" s="216"/>
      <c r="Y70" s="212" t="s">
        <v>200</v>
      </c>
      <c r="Z70" s="216"/>
      <c r="AA70" s="212" t="s">
        <v>200</v>
      </c>
      <c r="AB70" s="217" t="s">
        <v>200</v>
      </c>
    </row>
    <row r="71" spans="1:28" ht="18" customHeight="1" x14ac:dyDescent="0.25">
      <c r="B71" s="203" t="s">
        <v>200</v>
      </c>
      <c r="C71" s="218"/>
      <c r="D71" s="205"/>
      <c r="E71" s="206"/>
      <c r="F71" s="206"/>
      <c r="G71" s="206"/>
      <c r="H71" s="206"/>
      <c r="I71" s="206">
        <v>0</v>
      </c>
      <c r="J71" s="206"/>
      <c r="K71" s="206"/>
      <c r="L71" s="207"/>
      <c r="M71" s="208" t="s">
        <v>200</v>
      </c>
      <c r="N71" s="209"/>
      <c r="O71" s="209" t="s">
        <v>200</v>
      </c>
      <c r="P71" s="210" t="s">
        <v>200</v>
      </c>
      <c r="Q71" s="211"/>
      <c r="R71" s="212" t="s">
        <v>200</v>
      </c>
      <c r="S71" s="213"/>
      <c r="T71" s="212" t="s">
        <v>200</v>
      </c>
      <c r="U71" s="214"/>
      <c r="V71" s="212" t="s">
        <v>200</v>
      </c>
      <c r="W71" s="215" t="s">
        <v>200</v>
      </c>
      <c r="X71" s="216"/>
      <c r="Y71" s="212" t="s">
        <v>200</v>
      </c>
      <c r="Z71" s="216"/>
      <c r="AA71" s="212" t="s">
        <v>200</v>
      </c>
      <c r="AB71" s="217" t="s">
        <v>200</v>
      </c>
    </row>
    <row r="72" spans="1:28" ht="18" customHeight="1" x14ac:dyDescent="0.25">
      <c r="B72" s="203" t="s">
        <v>200</v>
      </c>
      <c r="C72" s="218"/>
      <c r="D72" s="205"/>
      <c r="E72" s="206"/>
      <c r="F72" s="206"/>
      <c r="G72" s="206"/>
      <c r="H72" s="206"/>
      <c r="I72" s="206">
        <v>0</v>
      </c>
      <c r="J72" s="206"/>
      <c r="K72" s="219"/>
      <c r="L72" s="207"/>
      <c r="M72" s="208" t="s">
        <v>200</v>
      </c>
      <c r="N72" s="209"/>
      <c r="O72" s="209" t="s">
        <v>200</v>
      </c>
      <c r="P72" s="210" t="s">
        <v>200</v>
      </c>
      <c r="Q72" s="211"/>
      <c r="R72" s="212" t="s">
        <v>200</v>
      </c>
      <c r="S72" s="213"/>
      <c r="T72" s="212" t="s">
        <v>200</v>
      </c>
      <c r="U72" s="214"/>
      <c r="V72" s="212" t="s">
        <v>200</v>
      </c>
      <c r="W72" s="215" t="s">
        <v>200</v>
      </c>
      <c r="X72" s="216"/>
      <c r="Y72" s="212" t="s">
        <v>200</v>
      </c>
      <c r="Z72" s="216"/>
      <c r="AA72" s="212" t="s">
        <v>200</v>
      </c>
      <c r="AB72" s="217" t="s">
        <v>200</v>
      </c>
    </row>
    <row r="73" spans="1:28" ht="18" customHeight="1" x14ac:dyDescent="0.25">
      <c r="B73" s="203" t="s">
        <v>200</v>
      </c>
      <c r="C73" s="218"/>
      <c r="D73" s="205"/>
      <c r="E73" s="206"/>
      <c r="F73" s="206"/>
      <c r="G73" s="206"/>
      <c r="H73" s="206"/>
      <c r="I73" s="206">
        <v>0</v>
      </c>
      <c r="J73" s="206"/>
      <c r="K73" s="219"/>
      <c r="L73" s="207"/>
      <c r="M73" s="208" t="s">
        <v>200</v>
      </c>
      <c r="N73" s="209"/>
      <c r="O73" s="209" t="s">
        <v>200</v>
      </c>
      <c r="P73" s="210" t="s">
        <v>200</v>
      </c>
      <c r="Q73" s="211"/>
      <c r="R73" s="212" t="s">
        <v>200</v>
      </c>
      <c r="S73" s="213"/>
      <c r="T73" s="212" t="s">
        <v>200</v>
      </c>
      <c r="U73" s="214"/>
      <c r="V73" s="212" t="s">
        <v>200</v>
      </c>
      <c r="W73" s="215" t="s">
        <v>200</v>
      </c>
      <c r="X73" s="216"/>
      <c r="Y73" s="212" t="s">
        <v>200</v>
      </c>
      <c r="Z73" s="216"/>
      <c r="AA73" s="212" t="s">
        <v>200</v>
      </c>
      <c r="AB73" s="217" t="s">
        <v>200</v>
      </c>
    </row>
    <row r="74" spans="1:28" ht="18" customHeight="1" x14ac:dyDescent="0.25">
      <c r="B74" s="203" t="s">
        <v>200</v>
      </c>
      <c r="C74" s="218"/>
      <c r="D74" s="205"/>
      <c r="E74" s="206"/>
      <c r="F74" s="206"/>
      <c r="G74" s="206"/>
      <c r="H74" s="206"/>
      <c r="I74" s="206">
        <v>0</v>
      </c>
      <c r="J74" s="206"/>
      <c r="K74" s="219"/>
      <c r="L74" s="207"/>
      <c r="M74" s="208" t="s">
        <v>200</v>
      </c>
      <c r="N74" s="209"/>
      <c r="O74" s="209" t="s">
        <v>200</v>
      </c>
      <c r="P74" s="210" t="s">
        <v>200</v>
      </c>
      <c r="Q74" s="211"/>
      <c r="R74" s="212" t="s">
        <v>200</v>
      </c>
      <c r="S74" s="213"/>
      <c r="T74" s="212" t="s">
        <v>200</v>
      </c>
      <c r="U74" s="214"/>
      <c r="V74" s="212" t="s">
        <v>200</v>
      </c>
      <c r="W74" s="215" t="s">
        <v>200</v>
      </c>
      <c r="X74" s="216"/>
      <c r="Y74" s="212" t="s">
        <v>200</v>
      </c>
      <c r="Z74" s="216"/>
      <c r="AA74" s="212" t="s">
        <v>200</v>
      </c>
      <c r="AB74" s="217" t="s">
        <v>200</v>
      </c>
    </row>
    <row r="75" spans="1:28" ht="18" customHeight="1" x14ac:dyDescent="0.25">
      <c r="B75" s="203" t="s">
        <v>200</v>
      </c>
      <c r="C75" s="218"/>
      <c r="D75" s="205"/>
      <c r="E75" s="206"/>
      <c r="F75" s="206"/>
      <c r="G75" s="206"/>
      <c r="H75" s="206"/>
      <c r="I75" s="206">
        <v>0</v>
      </c>
      <c r="J75" s="206"/>
      <c r="K75" s="219"/>
      <c r="L75" s="207"/>
      <c r="M75" s="208" t="s">
        <v>200</v>
      </c>
      <c r="N75" s="209"/>
      <c r="O75" s="209" t="s">
        <v>200</v>
      </c>
      <c r="P75" s="210" t="s">
        <v>200</v>
      </c>
      <c r="Q75" s="211"/>
      <c r="R75" s="212" t="s">
        <v>200</v>
      </c>
      <c r="S75" s="213"/>
      <c r="T75" s="212" t="s">
        <v>200</v>
      </c>
      <c r="U75" s="214"/>
      <c r="V75" s="212" t="s">
        <v>200</v>
      </c>
      <c r="W75" s="215" t="s">
        <v>200</v>
      </c>
      <c r="X75" s="216"/>
      <c r="Y75" s="212" t="s">
        <v>200</v>
      </c>
      <c r="Z75" s="216"/>
      <c r="AA75" s="212" t="s">
        <v>200</v>
      </c>
      <c r="AB75" s="217" t="s">
        <v>200</v>
      </c>
    </row>
    <row r="76" spans="1:28" ht="18" customHeight="1" x14ac:dyDescent="0.25">
      <c r="B76" s="203" t="s">
        <v>200</v>
      </c>
      <c r="C76" s="218"/>
      <c r="D76" s="205"/>
      <c r="E76" s="206"/>
      <c r="F76" s="206"/>
      <c r="G76" s="206"/>
      <c r="H76" s="206"/>
      <c r="I76" s="206">
        <v>0</v>
      </c>
      <c r="J76" s="206"/>
      <c r="K76" s="219"/>
      <c r="L76" s="207"/>
      <c r="M76" s="208" t="s">
        <v>200</v>
      </c>
      <c r="N76" s="209"/>
      <c r="O76" s="209" t="s">
        <v>200</v>
      </c>
      <c r="P76" s="210" t="s">
        <v>200</v>
      </c>
      <c r="Q76" s="211"/>
      <c r="R76" s="212" t="s">
        <v>200</v>
      </c>
      <c r="S76" s="213"/>
      <c r="T76" s="212" t="s">
        <v>200</v>
      </c>
      <c r="U76" s="214"/>
      <c r="V76" s="212" t="s">
        <v>200</v>
      </c>
      <c r="W76" s="215" t="s">
        <v>200</v>
      </c>
      <c r="X76" s="216"/>
      <c r="Y76" s="212" t="s">
        <v>200</v>
      </c>
      <c r="Z76" s="216"/>
      <c r="AA76" s="212" t="s">
        <v>200</v>
      </c>
      <c r="AB76" s="217" t="s">
        <v>200</v>
      </c>
    </row>
    <row r="77" spans="1:28" ht="18" customHeight="1" x14ac:dyDescent="0.25">
      <c r="B77" s="203" t="s">
        <v>200</v>
      </c>
      <c r="C77" s="218"/>
      <c r="D77" s="205"/>
      <c r="E77" s="206"/>
      <c r="F77" s="206"/>
      <c r="G77" s="206"/>
      <c r="H77" s="206"/>
      <c r="I77" s="206">
        <v>0</v>
      </c>
      <c r="J77" s="206"/>
      <c r="K77" s="219"/>
      <c r="L77" s="207"/>
      <c r="M77" s="208" t="s">
        <v>200</v>
      </c>
      <c r="N77" s="209"/>
      <c r="O77" s="209" t="s">
        <v>200</v>
      </c>
      <c r="P77" s="210" t="s">
        <v>200</v>
      </c>
      <c r="Q77" s="211"/>
      <c r="R77" s="212" t="s">
        <v>200</v>
      </c>
      <c r="S77" s="213"/>
      <c r="T77" s="212" t="s">
        <v>200</v>
      </c>
      <c r="U77" s="214"/>
      <c r="V77" s="212" t="s">
        <v>200</v>
      </c>
      <c r="W77" s="215" t="s">
        <v>200</v>
      </c>
      <c r="X77" s="216"/>
      <c r="Y77" s="212" t="s">
        <v>200</v>
      </c>
      <c r="Z77" s="216"/>
      <c r="AA77" s="212" t="s">
        <v>200</v>
      </c>
      <c r="AB77" s="217" t="s">
        <v>200</v>
      </c>
    </row>
    <row r="78" spans="1:28" ht="18" customHeight="1" thickBot="1" x14ac:dyDescent="0.3">
      <c r="B78" s="220"/>
      <c r="C78" s="221"/>
      <c r="D78" s="221"/>
      <c r="E78" s="221"/>
      <c r="F78" s="221"/>
      <c r="G78" s="221"/>
      <c r="H78" s="221"/>
      <c r="I78" s="221"/>
      <c r="J78" s="221"/>
      <c r="K78" s="221"/>
      <c r="L78" s="221"/>
      <c r="M78" s="222"/>
      <c r="N78" s="221"/>
      <c r="O78" s="221"/>
      <c r="P78" s="221"/>
      <c r="Q78" s="221"/>
      <c r="R78" s="221"/>
      <c r="S78" s="221"/>
      <c r="T78" s="221"/>
      <c r="U78" s="221"/>
      <c r="V78" s="221"/>
      <c r="W78" s="221"/>
      <c r="X78" s="224"/>
      <c r="Y78" s="223"/>
      <c r="Z78" s="224"/>
      <c r="AA78" s="223"/>
      <c r="AB78" s="225"/>
    </row>
    <row r="79" spans="1:28" ht="18" customHeight="1" x14ac:dyDescent="0.25">
      <c r="B79" s="186">
        <v>33</v>
      </c>
      <c r="C79" s="187" t="s">
        <v>324</v>
      </c>
      <c r="D79" s="188">
        <v>1</v>
      </c>
      <c r="E79" s="189">
        <v>3356241198</v>
      </c>
      <c r="F79" s="189">
        <v>4064348063</v>
      </c>
      <c r="G79" s="189">
        <v>434650452</v>
      </c>
      <c r="H79" s="189">
        <v>732346693</v>
      </c>
      <c r="I79" s="189">
        <v>3332001370</v>
      </c>
      <c r="J79" s="189">
        <v>862085097</v>
      </c>
      <c r="K79" s="190">
        <v>53506909</v>
      </c>
      <c r="L79" s="191">
        <v>1</v>
      </c>
      <c r="M79" s="192">
        <v>2</v>
      </c>
      <c r="N79" s="193"/>
      <c r="O79" s="194">
        <v>0</v>
      </c>
      <c r="P79" s="195">
        <v>525490168</v>
      </c>
      <c r="Q79" s="189">
        <v>7.7217018469820893</v>
      </c>
      <c r="R79" s="196" t="s">
        <v>360</v>
      </c>
      <c r="S79" s="197">
        <v>0.18018798627680427</v>
      </c>
      <c r="T79" s="196" t="s">
        <v>360</v>
      </c>
      <c r="U79" s="198">
        <v>16.111659468125882</v>
      </c>
      <c r="V79" s="196" t="s">
        <v>360</v>
      </c>
      <c r="W79" s="199" t="s">
        <v>361</v>
      </c>
      <c r="X79" s="200">
        <v>0.25872891432814749</v>
      </c>
      <c r="Y79" s="196" t="s">
        <v>360</v>
      </c>
      <c r="Z79" s="201">
        <v>0.21210907226377476</v>
      </c>
      <c r="AA79" s="196" t="s">
        <v>360</v>
      </c>
      <c r="AB79" s="202" t="s">
        <v>360</v>
      </c>
    </row>
    <row r="80" spans="1:28" ht="18" customHeight="1" x14ac:dyDescent="0.25">
      <c r="A80" s="324"/>
      <c r="B80" s="203">
        <v>33.1</v>
      </c>
      <c r="C80" s="204" t="s">
        <v>325</v>
      </c>
      <c r="D80" s="205">
        <v>0.1</v>
      </c>
      <c r="E80" s="206">
        <v>568183881</v>
      </c>
      <c r="F80" s="206">
        <v>687703956</v>
      </c>
      <c r="G80" s="206">
        <v>117974591</v>
      </c>
      <c r="H80" s="206">
        <v>138430490</v>
      </c>
      <c r="I80" s="206">
        <v>549273466</v>
      </c>
      <c r="J80" s="206">
        <v>305202593</v>
      </c>
      <c r="K80" s="206"/>
      <c r="L80" s="207"/>
      <c r="M80" s="208" t="s">
        <v>200</v>
      </c>
      <c r="N80" s="209"/>
      <c r="O80" s="209" t="s">
        <v>200</v>
      </c>
      <c r="P80" s="210" t="s">
        <v>200</v>
      </c>
      <c r="Q80" s="211"/>
      <c r="R80" s="212" t="s">
        <v>200</v>
      </c>
      <c r="S80" s="213"/>
      <c r="T80" s="212" t="s">
        <v>200</v>
      </c>
      <c r="U80" s="214"/>
      <c r="V80" s="212" t="s">
        <v>200</v>
      </c>
      <c r="W80" s="215" t="s">
        <v>200</v>
      </c>
      <c r="X80" s="216"/>
      <c r="Y80" s="212" t="s">
        <v>200</v>
      </c>
      <c r="Z80" s="216"/>
      <c r="AA80" s="212" t="s">
        <v>200</v>
      </c>
      <c r="AB80" s="217" t="s">
        <v>200</v>
      </c>
    </row>
    <row r="81" spans="1:28" ht="42" customHeight="1" x14ac:dyDescent="0.25">
      <c r="A81" s="324"/>
      <c r="B81" s="203">
        <v>33.200000000000003</v>
      </c>
      <c r="C81" s="218" t="s">
        <v>326</v>
      </c>
      <c r="D81" s="205">
        <v>0.9</v>
      </c>
      <c r="E81" s="206">
        <v>2788057317</v>
      </c>
      <c r="F81" s="206">
        <v>3376644107</v>
      </c>
      <c r="G81" s="206">
        <v>316675861</v>
      </c>
      <c r="H81" s="206">
        <v>593916203</v>
      </c>
      <c r="I81" s="206">
        <v>2782727904</v>
      </c>
      <c r="J81" s="206">
        <v>556882504</v>
      </c>
      <c r="K81" s="206">
        <v>53506909</v>
      </c>
      <c r="L81" s="207"/>
      <c r="M81" s="208" t="s">
        <v>200</v>
      </c>
      <c r="N81" s="209"/>
      <c r="O81" s="209" t="s">
        <v>200</v>
      </c>
      <c r="P81" s="210" t="s">
        <v>200</v>
      </c>
      <c r="Q81" s="211"/>
      <c r="R81" s="212" t="s">
        <v>200</v>
      </c>
      <c r="S81" s="213"/>
      <c r="T81" s="212" t="s">
        <v>200</v>
      </c>
      <c r="U81" s="214"/>
      <c r="V81" s="212" t="s">
        <v>200</v>
      </c>
      <c r="W81" s="215" t="s">
        <v>200</v>
      </c>
      <c r="X81" s="216"/>
      <c r="Y81" s="212" t="s">
        <v>200</v>
      </c>
      <c r="Z81" s="216"/>
      <c r="AA81" s="212" t="s">
        <v>200</v>
      </c>
      <c r="AB81" s="217" t="s">
        <v>200</v>
      </c>
    </row>
    <row r="82" spans="1:28" ht="18" customHeight="1" x14ac:dyDescent="0.25">
      <c r="B82" s="203" t="s">
        <v>200</v>
      </c>
      <c r="C82" s="218"/>
      <c r="D82" s="205"/>
      <c r="E82" s="206"/>
      <c r="F82" s="206"/>
      <c r="G82" s="206"/>
      <c r="H82" s="206"/>
      <c r="I82" s="206">
        <v>0</v>
      </c>
      <c r="J82" s="206"/>
      <c r="K82" s="206"/>
      <c r="L82" s="207"/>
      <c r="M82" s="208" t="s">
        <v>200</v>
      </c>
      <c r="N82" s="209"/>
      <c r="O82" s="209" t="s">
        <v>200</v>
      </c>
      <c r="P82" s="210" t="s">
        <v>200</v>
      </c>
      <c r="Q82" s="211"/>
      <c r="R82" s="212" t="s">
        <v>200</v>
      </c>
      <c r="S82" s="213"/>
      <c r="T82" s="212" t="s">
        <v>200</v>
      </c>
      <c r="U82" s="214"/>
      <c r="V82" s="212" t="s">
        <v>200</v>
      </c>
      <c r="W82" s="215" t="s">
        <v>200</v>
      </c>
      <c r="X82" s="216"/>
      <c r="Y82" s="212" t="s">
        <v>200</v>
      </c>
      <c r="Z82" s="216"/>
      <c r="AA82" s="212" t="s">
        <v>200</v>
      </c>
      <c r="AB82" s="217" t="s">
        <v>200</v>
      </c>
    </row>
    <row r="83" spans="1:28" ht="18" customHeight="1" x14ac:dyDescent="0.25">
      <c r="B83" s="203" t="s">
        <v>200</v>
      </c>
      <c r="C83" s="218"/>
      <c r="D83" s="205"/>
      <c r="E83" s="206"/>
      <c r="F83" s="206"/>
      <c r="G83" s="206"/>
      <c r="H83" s="206"/>
      <c r="I83" s="206">
        <v>0</v>
      </c>
      <c r="J83" s="206"/>
      <c r="K83" s="219"/>
      <c r="L83" s="207"/>
      <c r="M83" s="208" t="s">
        <v>200</v>
      </c>
      <c r="N83" s="209"/>
      <c r="O83" s="209" t="s">
        <v>200</v>
      </c>
      <c r="P83" s="210" t="s">
        <v>200</v>
      </c>
      <c r="Q83" s="211"/>
      <c r="R83" s="212" t="s">
        <v>200</v>
      </c>
      <c r="S83" s="213"/>
      <c r="T83" s="212" t="s">
        <v>200</v>
      </c>
      <c r="U83" s="214"/>
      <c r="V83" s="212" t="s">
        <v>200</v>
      </c>
      <c r="W83" s="215" t="s">
        <v>200</v>
      </c>
      <c r="X83" s="216"/>
      <c r="Y83" s="212" t="s">
        <v>200</v>
      </c>
      <c r="Z83" s="216"/>
      <c r="AA83" s="212" t="s">
        <v>200</v>
      </c>
      <c r="AB83" s="217" t="s">
        <v>200</v>
      </c>
    </row>
    <row r="84" spans="1:28" ht="18" customHeight="1" x14ac:dyDescent="0.25">
      <c r="B84" s="203" t="s">
        <v>200</v>
      </c>
      <c r="C84" s="218"/>
      <c r="D84" s="205"/>
      <c r="E84" s="206"/>
      <c r="F84" s="206"/>
      <c r="G84" s="206"/>
      <c r="H84" s="206"/>
      <c r="I84" s="206">
        <v>0</v>
      </c>
      <c r="J84" s="206"/>
      <c r="K84" s="219"/>
      <c r="L84" s="207"/>
      <c r="M84" s="208" t="s">
        <v>200</v>
      </c>
      <c r="N84" s="209"/>
      <c r="O84" s="209" t="s">
        <v>200</v>
      </c>
      <c r="P84" s="210" t="s">
        <v>200</v>
      </c>
      <c r="Q84" s="211"/>
      <c r="R84" s="212" t="s">
        <v>200</v>
      </c>
      <c r="S84" s="213"/>
      <c r="T84" s="212" t="s">
        <v>200</v>
      </c>
      <c r="U84" s="214"/>
      <c r="V84" s="212" t="s">
        <v>200</v>
      </c>
      <c r="W84" s="215" t="s">
        <v>200</v>
      </c>
      <c r="X84" s="216"/>
      <c r="Y84" s="212" t="s">
        <v>200</v>
      </c>
      <c r="Z84" s="216"/>
      <c r="AA84" s="212" t="s">
        <v>200</v>
      </c>
      <c r="AB84" s="217" t="s">
        <v>200</v>
      </c>
    </row>
    <row r="85" spans="1:28" ht="18" customHeight="1" x14ac:dyDescent="0.25">
      <c r="B85" s="203" t="s">
        <v>200</v>
      </c>
      <c r="C85" s="218"/>
      <c r="D85" s="205"/>
      <c r="E85" s="206"/>
      <c r="F85" s="206"/>
      <c r="G85" s="206"/>
      <c r="H85" s="206"/>
      <c r="I85" s="206">
        <v>0</v>
      </c>
      <c r="J85" s="206"/>
      <c r="K85" s="219"/>
      <c r="L85" s="207"/>
      <c r="M85" s="208" t="s">
        <v>200</v>
      </c>
      <c r="N85" s="209"/>
      <c r="O85" s="209" t="s">
        <v>200</v>
      </c>
      <c r="P85" s="210" t="s">
        <v>200</v>
      </c>
      <c r="Q85" s="211"/>
      <c r="R85" s="212" t="s">
        <v>200</v>
      </c>
      <c r="S85" s="213"/>
      <c r="T85" s="212" t="s">
        <v>200</v>
      </c>
      <c r="U85" s="214"/>
      <c r="V85" s="212" t="s">
        <v>200</v>
      </c>
      <c r="W85" s="215" t="s">
        <v>200</v>
      </c>
      <c r="X85" s="216"/>
      <c r="Y85" s="212" t="s">
        <v>200</v>
      </c>
      <c r="Z85" s="216"/>
      <c r="AA85" s="212" t="s">
        <v>200</v>
      </c>
      <c r="AB85" s="217" t="s">
        <v>200</v>
      </c>
    </row>
    <row r="86" spans="1:28" ht="18" customHeight="1" x14ac:dyDescent="0.25">
      <c r="B86" s="203" t="s">
        <v>200</v>
      </c>
      <c r="C86" s="218"/>
      <c r="D86" s="205"/>
      <c r="E86" s="206"/>
      <c r="F86" s="206"/>
      <c r="G86" s="206"/>
      <c r="H86" s="206"/>
      <c r="I86" s="206">
        <v>0</v>
      </c>
      <c r="J86" s="206"/>
      <c r="K86" s="219"/>
      <c r="L86" s="207"/>
      <c r="M86" s="208" t="s">
        <v>200</v>
      </c>
      <c r="N86" s="209"/>
      <c r="O86" s="209" t="s">
        <v>200</v>
      </c>
      <c r="P86" s="210" t="s">
        <v>200</v>
      </c>
      <c r="Q86" s="211"/>
      <c r="R86" s="212" t="s">
        <v>200</v>
      </c>
      <c r="S86" s="213"/>
      <c r="T86" s="212" t="s">
        <v>200</v>
      </c>
      <c r="U86" s="214"/>
      <c r="V86" s="212" t="s">
        <v>200</v>
      </c>
      <c r="W86" s="215" t="s">
        <v>200</v>
      </c>
      <c r="X86" s="216"/>
      <c r="Y86" s="212" t="s">
        <v>200</v>
      </c>
      <c r="Z86" s="216"/>
      <c r="AA86" s="212" t="s">
        <v>200</v>
      </c>
      <c r="AB86" s="217" t="s">
        <v>200</v>
      </c>
    </row>
    <row r="87" spans="1:28" ht="18" customHeight="1" x14ac:dyDescent="0.25">
      <c r="B87" s="203" t="s">
        <v>200</v>
      </c>
      <c r="C87" s="218"/>
      <c r="D87" s="205"/>
      <c r="E87" s="206"/>
      <c r="F87" s="206"/>
      <c r="G87" s="206"/>
      <c r="H87" s="206"/>
      <c r="I87" s="206">
        <v>0</v>
      </c>
      <c r="J87" s="206"/>
      <c r="K87" s="219"/>
      <c r="L87" s="207"/>
      <c r="M87" s="208" t="s">
        <v>200</v>
      </c>
      <c r="N87" s="209"/>
      <c r="O87" s="209" t="s">
        <v>200</v>
      </c>
      <c r="P87" s="210" t="s">
        <v>200</v>
      </c>
      <c r="Q87" s="211"/>
      <c r="R87" s="212" t="s">
        <v>200</v>
      </c>
      <c r="S87" s="213"/>
      <c r="T87" s="212" t="s">
        <v>200</v>
      </c>
      <c r="U87" s="214"/>
      <c r="V87" s="212" t="s">
        <v>200</v>
      </c>
      <c r="W87" s="215" t="s">
        <v>200</v>
      </c>
      <c r="X87" s="216"/>
      <c r="Y87" s="212" t="s">
        <v>200</v>
      </c>
      <c r="Z87" s="216"/>
      <c r="AA87" s="212" t="s">
        <v>200</v>
      </c>
      <c r="AB87" s="217" t="s">
        <v>200</v>
      </c>
    </row>
    <row r="88" spans="1:28" ht="18" customHeight="1" x14ac:dyDescent="0.25">
      <c r="B88" s="203" t="s">
        <v>200</v>
      </c>
      <c r="C88" s="218"/>
      <c r="D88" s="205"/>
      <c r="E88" s="206"/>
      <c r="F88" s="206"/>
      <c r="G88" s="206"/>
      <c r="H88" s="206"/>
      <c r="I88" s="206">
        <v>0</v>
      </c>
      <c r="J88" s="206"/>
      <c r="K88" s="219"/>
      <c r="L88" s="207"/>
      <c r="M88" s="208" t="s">
        <v>200</v>
      </c>
      <c r="N88" s="209"/>
      <c r="O88" s="209" t="s">
        <v>200</v>
      </c>
      <c r="P88" s="210" t="s">
        <v>200</v>
      </c>
      <c r="Q88" s="211"/>
      <c r="R88" s="212" t="s">
        <v>200</v>
      </c>
      <c r="S88" s="213"/>
      <c r="T88" s="212" t="s">
        <v>200</v>
      </c>
      <c r="U88" s="214"/>
      <c r="V88" s="212" t="s">
        <v>200</v>
      </c>
      <c r="W88" s="215" t="s">
        <v>200</v>
      </c>
      <c r="X88" s="216"/>
      <c r="Y88" s="212" t="s">
        <v>200</v>
      </c>
      <c r="Z88" s="216"/>
      <c r="AA88" s="212" t="s">
        <v>200</v>
      </c>
      <c r="AB88" s="217" t="s">
        <v>200</v>
      </c>
    </row>
    <row r="89" spans="1:28" ht="18" customHeight="1" thickBot="1" x14ac:dyDescent="0.3">
      <c r="B89" s="220"/>
      <c r="C89" s="221"/>
      <c r="D89" s="221"/>
      <c r="E89" s="221"/>
      <c r="F89" s="221"/>
      <c r="G89" s="221"/>
      <c r="H89" s="221"/>
      <c r="I89" s="221"/>
      <c r="J89" s="221"/>
      <c r="K89" s="221"/>
      <c r="L89" s="221"/>
      <c r="M89" s="222"/>
      <c r="N89" s="221"/>
      <c r="O89" s="221"/>
      <c r="P89" s="221"/>
      <c r="Q89" s="221"/>
      <c r="R89" s="221"/>
      <c r="S89" s="221"/>
      <c r="T89" s="221"/>
      <c r="U89" s="221"/>
      <c r="V89" s="221"/>
      <c r="W89" s="221"/>
      <c r="X89" s="224"/>
      <c r="Y89" s="223"/>
      <c r="Z89" s="224"/>
      <c r="AA89" s="223"/>
      <c r="AB89" s="225"/>
    </row>
    <row r="90" spans="1:28" ht="18" customHeight="1" x14ac:dyDescent="0.25">
      <c r="B90" s="186">
        <v>34</v>
      </c>
      <c r="C90" s="187" t="s">
        <v>327</v>
      </c>
      <c r="D90" s="188">
        <v>1</v>
      </c>
      <c r="E90" s="189">
        <v>714541084</v>
      </c>
      <c r="F90" s="189">
        <v>767730530</v>
      </c>
      <c r="G90" s="189">
        <v>1E-3</v>
      </c>
      <c r="H90" s="189">
        <v>1E-3</v>
      </c>
      <c r="I90" s="189">
        <v>767730529.99899995</v>
      </c>
      <c r="J90" s="189">
        <v>30200000</v>
      </c>
      <c r="K90" s="190">
        <v>1E-3</v>
      </c>
      <c r="L90" s="191">
        <v>1</v>
      </c>
      <c r="M90" s="192">
        <v>2</v>
      </c>
      <c r="N90" s="193"/>
      <c r="O90" s="194">
        <v>0</v>
      </c>
      <c r="P90" s="195">
        <v>525490168</v>
      </c>
      <c r="Q90" s="189">
        <v>714541084000</v>
      </c>
      <c r="R90" s="196" t="s">
        <v>360</v>
      </c>
      <c r="S90" s="197">
        <v>1.3025403587896915E-12</v>
      </c>
      <c r="T90" s="196" t="s">
        <v>360</v>
      </c>
      <c r="U90" s="198">
        <v>30200000000</v>
      </c>
      <c r="V90" s="196" t="s">
        <v>360</v>
      </c>
      <c r="W90" s="199" t="s">
        <v>361</v>
      </c>
      <c r="X90" s="200">
        <v>3.9336718835499926E-2</v>
      </c>
      <c r="Y90" s="196" t="s">
        <v>360</v>
      </c>
      <c r="Z90" s="201">
        <v>3.9336718835448682E-2</v>
      </c>
      <c r="AA90" s="196" t="s">
        <v>360</v>
      </c>
      <c r="AB90" s="202" t="s">
        <v>360</v>
      </c>
    </row>
    <row r="91" spans="1:28" ht="18" customHeight="1" x14ac:dyDescent="0.25">
      <c r="A91" s="324"/>
      <c r="B91" s="203">
        <v>34.1</v>
      </c>
      <c r="C91" s="204" t="s">
        <v>327</v>
      </c>
      <c r="D91" s="205">
        <v>1</v>
      </c>
      <c r="E91" s="206">
        <v>714541084</v>
      </c>
      <c r="F91" s="206">
        <v>767730530</v>
      </c>
      <c r="G91" s="206">
        <v>1E-3</v>
      </c>
      <c r="H91" s="206">
        <v>1E-3</v>
      </c>
      <c r="I91" s="206">
        <v>767730529.99899995</v>
      </c>
      <c r="J91" s="206">
        <v>30200000</v>
      </c>
      <c r="K91" s="206">
        <v>1E-3</v>
      </c>
      <c r="L91" s="207"/>
      <c r="M91" s="208" t="s">
        <v>200</v>
      </c>
      <c r="N91" s="209"/>
      <c r="O91" s="209" t="s">
        <v>200</v>
      </c>
      <c r="P91" s="210" t="s">
        <v>200</v>
      </c>
      <c r="Q91" s="211"/>
      <c r="R91" s="212" t="s">
        <v>200</v>
      </c>
      <c r="S91" s="213"/>
      <c r="T91" s="212" t="s">
        <v>200</v>
      </c>
      <c r="U91" s="214"/>
      <c r="V91" s="212" t="s">
        <v>200</v>
      </c>
      <c r="W91" s="215" t="s">
        <v>200</v>
      </c>
      <c r="X91" s="216"/>
      <c r="Y91" s="212" t="s">
        <v>200</v>
      </c>
      <c r="Z91" s="216"/>
      <c r="AA91" s="212" t="s">
        <v>200</v>
      </c>
      <c r="AB91" s="217" t="s">
        <v>200</v>
      </c>
    </row>
    <row r="92" spans="1:28" ht="18" customHeight="1" x14ac:dyDescent="0.25">
      <c r="B92" s="203" t="s">
        <v>200</v>
      </c>
      <c r="C92" s="218"/>
      <c r="D92" s="205"/>
      <c r="E92" s="206"/>
      <c r="F92" s="206"/>
      <c r="G92" s="206"/>
      <c r="H92" s="206"/>
      <c r="I92" s="206">
        <v>0</v>
      </c>
      <c r="J92" s="206"/>
      <c r="K92" s="206"/>
      <c r="L92" s="207"/>
      <c r="M92" s="208" t="s">
        <v>200</v>
      </c>
      <c r="N92" s="209"/>
      <c r="O92" s="209" t="s">
        <v>200</v>
      </c>
      <c r="P92" s="210" t="s">
        <v>200</v>
      </c>
      <c r="Q92" s="211"/>
      <c r="R92" s="212" t="s">
        <v>200</v>
      </c>
      <c r="S92" s="213"/>
      <c r="T92" s="212" t="s">
        <v>200</v>
      </c>
      <c r="U92" s="214"/>
      <c r="V92" s="212" t="s">
        <v>200</v>
      </c>
      <c r="W92" s="215" t="s">
        <v>200</v>
      </c>
      <c r="X92" s="216"/>
      <c r="Y92" s="212" t="s">
        <v>200</v>
      </c>
      <c r="Z92" s="216"/>
      <c r="AA92" s="212" t="s">
        <v>200</v>
      </c>
      <c r="AB92" s="217" t="s">
        <v>200</v>
      </c>
    </row>
    <row r="93" spans="1:28" ht="18" customHeight="1" x14ac:dyDescent="0.25">
      <c r="B93" s="203" t="s">
        <v>200</v>
      </c>
      <c r="C93" s="218"/>
      <c r="D93" s="205"/>
      <c r="E93" s="206"/>
      <c r="F93" s="206"/>
      <c r="G93" s="206"/>
      <c r="H93" s="206"/>
      <c r="I93" s="206">
        <v>0</v>
      </c>
      <c r="J93" s="206"/>
      <c r="K93" s="206"/>
      <c r="L93" s="207"/>
      <c r="M93" s="208" t="s">
        <v>200</v>
      </c>
      <c r="N93" s="209"/>
      <c r="O93" s="209" t="s">
        <v>200</v>
      </c>
      <c r="P93" s="210" t="s">
        <v>200</v>
      </c>
      <c r="Q93" s="211"/>
      <c r="R93" s="212" t="s">
        <v>200</v>
      </c>
      <c r="S93" s="213"/>
      <c r="T93" s="212" t="s">
        <v>200</v>
      </c>
      <c r="U93" s="214"/>
      <c r="V93" s="212" t="s">
        <v>200</v>
      </c>
      <c r="W93" s="215" t="s">
        <v>200</v>
      </c>
      <c r="X93" s="216"/>
      <c r="Y93" s="212" t="s">
        <v>200</v>
      </c>
      <c r="Z93" s="216"/>
      <c r="AA93" s="212" t="s">
        <v>200</v>
      </c>
      <c r="AB93" s="217" t="s">
        <v>200</v>
      </c>
    </row>
    <row r="94" spans="1:28" ht="18" customHeight="1" x14ac:dyDescent="0.25">
      <c r="B94" s="203" t="s">
        <v>200</v>
      </c>
      <c r="C94" s="218"/>
      <c r="D94" s="205"/>
      <c r="E94" s="206"/>
      <c r="F94" s="206"/>
      <c r="G94" s="206"/>
      <c r="H94" s="206"/>
      <c r="I94" s="206">
        <v>0</v>
      </c>
      <c r="J94" s="206"/>
      <c r="K94" s="219"/>
      <c r="L94" s="207"/>
      <c r="M94" s="208" t="s">
        <v>200</v>
      </c>
      <c r="N94" s="209"/>
      <c r="O94" s="209" t="s">
        <v>200</v>
      </c>
      <c r="P94" s="210" t="s">
        <v>200</v>
      </c>
      <c r="Q94" s="211"/>
      <c r="R94" s="212" t="s">
        <v>200</v>
      </c>
      <c r="S94" s="213"/>
      <c r="T94" s="212" t="s">
        <v>200</v>
      </c>
      <c r="U94" s="214"/>
      <c r="V94" s="212" t="s">
        <v>200</v>
      </c>
      <c r="W94" s="215" t="s">
        <v>200</v>
      </c>
      <c r="X94" s="216"/>
      <c r="Y94" s="212" t="s">
        <v>200</v>
      </c>
      <c r="Z94" s="216"/>
      <c r="AA94" s="212" t="s">
        <v>200</v>
      </c>
      <c r="AB94" s="217" t="s">
        <v>200</v>
      </c>
    </row>
    <row r="95" spans="1:28" ht="18" customHeight="1" x14ac:dyDescent="0.25">
      <c r="B95" s="203" t="s">
        <v>200</v>
      </c>
      <c r="C95" s="218"/>
      <c r="D95" s="205"/>
      <c r="E95" s="206"/>
      <c r="F95" s="206"/>
      <c r="G95" s="206"/>
      <c r="H95" s="206"/>
      <c r="I95" s="206">
        <v>0</v>
      </c>
      <c r="J95" s="206"/>
      <c r="K95" s="219"/>
      <c r="L95" s="207"/>
      <c r="M95" s="208" t="s">
        <v>200</v>
      </c>
      <c r="N95" s="209"/>
      <c r="O95" s="209" t="s">
        <v>200</v>
      </c>
      <c r="P95" s="210" t="s">
        <v>200</v>
      </c>
      <c r="Q95" s="211"/>
      <c r="R95" s="212" t="s">
        <v>200</v>
      </c>
      <c r="S95" s="213"/>
      <c r="T95" s="212" t="s">
        <v>200</v>
      </c>
      <c r="U95" s="214"/>
      <c r="V95" s="212" t="s">
        <v>200</v>
      </c>
      <c r="W95" s="215" t="s">
        <v>200</v>
      </c>
      <c r="X95" s="216"/>
      <c r="Y95" s="212" t="s">
        <v>200</v>
      </c>
      <c r="Z95" s="216"/>
      <c r="AA95" s="212" t="s">
        <v>200</v>
      </c>
      <c r="AB95" s="217" t="s">
        <v>200</v>
      </c>
    </row>
    <row r="96" spans="1:28" ht="18" customHeight="1" x14ac:dyDescent="0.25">
      <c r="B96" s="203" t="s">
        <v>200</v>
      </c>
      <c r="C96" s="218"/>
      <c r="D96" s="205"/>
      <c r="E96" s="206"/>
      <c r="F96" s="206"/>
      <c r="G96" s="206"/>
      <c r="H96" s="206"/>
      <c r="I96" s="206">
        <v>0</v>
      </c>
      <c r="J96" s="206"/>
      <c r="K96" s="219"/>
      <c r="L96" s="207"/>
      <c r="M96" s="208" t="s">
        <v>200</v>
      </c>
      <c r="N96" s="209"/>
      <c r="O96" s="209" t="s">
        <v>200</v>
      </c>
      <c r="P96" s="210" t="s">
        <v>200</v>
      </c>
      <c r="Q96" s="211"/>
      <c r="R96" s="212" t="s">
        <v>200</v>
      </c>
      <c r="S96" s="213"/>
      <c r="T96" s="212" t="s">
        <v>200</v>
      </c>
      <c r="U96" s="214"/>
      <c r="V96" s="212" t="s">
        <v>200</v>
      </c>
      <c r="W96" s="215" t="s">
        <v>200</v>
      </c>
      <c r="X96" s="216"/>
      <c r="Y96" s="212" t="s">
        <v>200</v>
      </c>
      <c r="Z96" s="216"/>
      <c r="AA96" s="212" t="s">
        <v>200</v>
      </c>
      <c r="AB96" s="217" t="s">
        <v>200</v>
      </c>
    </row>
    <row r="97" spans="1:28" ht="18" customHeight="1" x14ac:dyDescent="0.25">
      <c r="B97" s="203" t="s">
        <v>200</v>
      </c>
      <c r="C97" s="218"/>
      <c r="D97" s="205"/>
      <c r="E97" s="206"/>
      <c r="F97" s="206"/>
      <c r="G97" s="206"/>
      <c r="H97" s="206"/>
      <c r="I97" s="206">
        <v>0</v>
      </c>
      <c r="J97" s="206"/>
      <c r="K97" s="219"/>
      <c r="L97" s="207"/>
      <c r="M97" s="208" t="s">
        <v>200</v>
      </c>
      <c r="N97" s="209"/>
      <c r="O97" s="209" t="s">
        <v>200</v>
      </c>
      <c r="P97" s="210" t="s">
        <v>200</v>
      </c>
      <c r="Q97" s="211"/>
      <c r="R97" s="212" t="s">
        <v>200</v>
      </c>
      <c r="S97" s="213"/>
      <c r="T97" s="212" t="s">
        <v>200</v>
      </c>
      <c r="U97" s="214"/>
      <c r="V97" s="212" t="s">
        <v>200</v>
      </c>
      <c r="W97" s="215" t="s">
        <v>200</v>
      </c>
      <c r="X97" s="216"/>
      <c r="Y97" s="212" t="s">
        <v>200</v>
      </c>
      <c r="Z97" s="216"/>
      <c r="AA97" s="212" t="s">
        <v>200</v>
      </c>
      <c r="AB97" s="217" t="s">
        <v>200</v>
      </c>
    </row>
    <row r="98" spans="1:28" ht="18" customHeight="1" x14ac:dyDescent="0.25">
      <c r="B98" s="203" t="s">
        <v>200</v>
      </c>
      <c r="C98" s="218"/>
      <c r="D98" s="205"/>
      <c r="E98" s="206"/>
      <c r="F98" s="206"/>
      <c r="G98" s="206"/>
      <c r="H98" s="206"/>
      <c r="I98" s="206">
        <v>0</v>
      </c>
      <c r="J98" s="206"/>
      <c r="K98" s="219"/>
      <c r="L98" s="207"/>
      <c r="M98" s="208" t="s">
        <v>200</v>
      </c>
      <c r="N98" s="209"/>
      <c r="O98" s="209" t="s">
        <v>200</v>
      </c>
      <c r="P98" s="210" t="s">
        <v>200</v>
      </c>
      <c r="Q98" s="211"/>
      <c r="R98" s="212" t="s">
        <v>200</v>
      </c>
      <c r="S98" s="213"/>
      <c r="T98" s="212" t="s">
        <v>200</v>
      </c>
      <c r="U98" s="214"/>
      <c r="V98" s="212" t="s">
        <v>200</v>
      </c>
      <c r="W98" s="215" t="s">
        <v>200</v>
      </c>
      <c r="X98" s="216"/>
      <c r="Y98" s="212" t="s">
        <v>200</v>
      </c>
      <c r="Z98" s="216"/>
      <c r="AA98" s="212" t="s">
        <v>200</v>
      </c>
      <c r="AB98" s="217" t="s">
        <v>200</v>
      </c>
    </row>
    <row r="99" spans="1:28" ht="18" customHeight="1" x14ac:dyDescent="0.25">
      <c r="B99" s="203" t="s">
        <v>200</v>
      </c>
      <c r="C99" s="218"/>
      <c r="D99" s="205"/>
      <c r="E99" s="206"/>
      <c r="F99" s="206"/>
      <c r="G99" s="206"/>
      <c r="H99" s="206"/>
      <c r="I99" s="206">
        <v>0</v>
      </c>
      <c r="J99" s="206"/>
      <c r="K99" s="219"/>
      <c r="L99" s="207"/>
      <c r="M99" s="208" t="s">
        <v>200</v>
      </c>
      <c r="N99" s="209"/>
      <c r="O99" s="209" t="s">
        <v>200</v>
      </c>
      <c r="P99" s="210" t="s">
        <v>200</v>
      </c>
      <c r="Q99" s="211"/>
      <c r="R99" s="212" t="s">
        <v>200</v>
      </c>
      <c r="S99" s="213"/>
      <c r="T99" s="212" t="s">
        <v>200</v>
      </c>
      <c r="U99" s="214"/>
      <c r="V99" s="212" t="s">
        <v>200</v>
      </c>
      <c r="W99" s="215" t="s">
        <v>200</v>
      </c>
      <c r="X99" s="216"/>
      <c r="Y99" s="212" t="s">
        <v>200</v>
      </c>
      <c r="Z99" s="216"/>
      <c r="AA99" s="212" t="s">
        <v>200</v>
      </c>
      <c r="AB99" s="217" t="s">
        <v>200</v>
      </c>
    </row>
    <row r="100" spans="1:28" ht="18" customHeight="1" thickBot="1" x14ac:dyDescent="0.3">
      <c r="B100" s="220"/>
      <c r="C100" s="221"/>
      <c r="D100" s="221"/>
      <c r="E100" s="221"/>
      <c r="F100" s="221"/>
      <c r="G100" s="221"/>
      <c r="H100" s="221"/>
      <c r="I100" s="221"/>
      <c r="J100" s="221"/>
      <c r="K100" s="221"/>
      <c r="L100" s="221"/>
      <c r="M100" s="222"/>
      <c r="N100" s="221"/>
      <c r="O100" s="221"/>
      <c r="P100" s="221"/>
      <c r="Q100" s="221"/>
      <c r="R100" s="221"/>
      <c r="S100" s="221"/>
      <c r="T100" s="221"/>
      <c r="U100" s="221"/>
      <c r="V100" s="221"/>
      <c r="W100" s="221"/>
      <c r="X100" s="224"/>
      <c r="Y100" s="223"/>
      <c r="Z100" s="224"/>
      <c r="AA100" s="223"/>
      <c r="AB100" s="225"/>
    </row>
    <row r="101" spans="1:28" ht="18" customHeight="1" x14ac:dyDescent="0.25">
      <c r="B101" s="186">
        <v>35</v>
      </c>
      <c r="C101" s="187" t="s">
        <v>328</v>
      </c>
      <c r="D101" s="188">
        <v>1</v>
      </c>
      <c r="E101" s="189">
        <v>549474289</v>
      </c>
      <c r="F101" s="189">
        <v>809474289</v>
      </c>
      <c r="G101" s="189">
        <v>6485776</v>
      </c>
      <c r="H101" s="189">
        <v>6485776</v>
      </c>
      <c r="I101" s="189">
        <v>802988513</v>
      </c>
      <c r="J101" s="189">
        <v>243911261</v>
      </c>
      <c r="K101" s="190">
        <v>1E-3</v>
      </c>
      <c r="L101" s="191">
        <v>1</v>
      </c>
      <c r="M101" s="192">
        <v>2</v>
      </c>
      <c r="N101" s="193"/>
      <c r="O101" s="194">
        <v>0</v>
      </c>
      <c r="P101" s="195">
        <v>525490168</v>
      </c>
      <c r="Q101" s="189">
        <v>84.719899207126488</v>
      </c>
      <c r="R101" s="196" t="s">
        <v>360</v>
      </c>
      <c r="S101" s="197">
        <v>8.0123310747921735E-3</v>
      </c>
      <c r="T101" s="196" t="s">
        <v>360</v>
      </c>
      <c r="U101" s="198">
        <v>243911261000</v>
      </c>
      <c r="V101" s="196" t="s">
        <v>360</v>
      </c>
      <c r="W101" s="199" t="s">
        <v>361</v>
      </c>
      <c r="X101" s="200">
        <v>0.30375435893688807</v>
      </c>
      <c r="Y101" s="196" t="s">
        <v>360</v>
      </c>
      <c r="Z101" s="201">
        <v>0.30132057844767446</v>
      </c>
      <c r="AA101" s="196" t="s">
        <v>360</v>
      </c>
      <c r="AB101" s="202" t="s">
        <v>360</v>
      </c>
    </row>
    <row r="102" spans="1:28" ht="18" customHeight="1" x14ac:dyDescent="0.25">
      <c r="A102" s="324"/>
      <c r="B102" s="203">
        <v>35.1</v>
      </c>
      <c r="C102" s="204" t="s">
        <v>328</v>
      </c>
      <c r="D102" s="205">
        <v>1</v>
      </c>
      <c r="E102" s="206">
        <v>549474289</v>
      </c>
      <c r="F102" s="206">
        <v>809474289</v>
      </c>
      <c r="G102" s="206">
        <v>6485776</v>
      </c>
      <c r="H102" s="206">
        <v>6485776</v>
      </c>
      <c r="I102" s="206">
        <v>802988513</v>
      </c>
      <c r="J102" s="206">
        <v>243911261</v>
      </c>
      <c r="K102" s="206">
        <v>1E-3</v>
      </c>
      <c r="L102" s="207"/>
      <c r="M102" s="208" t="s">
        <v>200</v>
      </c>
      <c r="N102" s="209"/>
      <c r="O102" s="209" t="s">
        <v>200</v>
      </c>
      <c r="P102" s="210" t="s">
        <v>200</v>
      </c>
      <c r="Q102" s="211"/>
      <c r="R102" s="212" t="s">
        <v>200</v>
      </c>
      <c r="S102" s="213"/>
      <c r="T102" s="212" t="s">
        <v>200</v>
      </c>
      <c r="U102" s="214"/>
      <c r="V102" s="212" t="s">
        <v>200</v>
      </c>
      <c r="W102" s="215" t="s">
        <v>200</v>
      </c>
      <c r="X102" s="216"/>
      <c r="Y102" s="212" t="s">
        <v>200</v>
      </c>
      <c r="Z102" s="216"/>
      <c r="AA102" s="212" t="s">
        <v>200</v>
      </c>
      <c r="AB102" s="217" t="s">
        <v>200</v>
      </c>
    </row>
    <row r="103" spans="1:28" ht="18" customHeight="1" x14ac:dyDescent="0.25">
      <c r="B103" s="203" t="s">
        <v>200</v>
      </c>
      <c r="C103" s="218"/>
      <c r="D103" s="205"/>
      <c r="E103" s="206"/>
      <c r="F103" s="206"/>
      <c r="G103" s="206"/>
      <c r="H103" s="206"/>
      <c r="I103" s="206">
        <v>0</v>
      </c>
      <c r="J103" s="206"/>
      <c r="K103" s="206"/>
      <c r="L103" s="207"/>
      <c r="M103" s="208" t="s">
        <v>200</v>
      </c>
      <c r="N103" s="209"/>
      <c r="O103" s="209" t="s">
        <v>200</v>
      </c>
      <c r="P103" s="210" t="s">
        <v>200</v>
      </c>
      <c r="Q103" s="211"/>
      <c r="R103" s="212" t="s">
        <v>200</v>
      </c>
      <c r="S103" s="213"/>
      <c r="T103" s="212" t="s">
        <v>200</v>
      </c>
      <c r="U103" s="214"/>
      <c r="V103" s="212" t="s">
        <v>200</v>
      </c>
      <c r="W103" s="215" t="s">
        <v>200</v>
      </c>
      <c r="X103" s="216"/>
      <c r="Y103" s="212" t="s">
        <v>200</v>
      </c>
      <c r="Z103" s="216"/>
      <c r="AA103" s="212" t="s">
        <v>200</v>
      </c>
      <c r="AB103" s="217" t="s">
        <v>200</v>
      </c>
    </row>
    <row r="104" spans="1:28" ht="18" customHeight="1" x14ac:dyDescent="0.25">
      <c r="B104" s="203" t="s">
        <v>200</v>
      </c>
      <c r="C104" s="218"/>
      <c r="D104" s="205"/>
      <c r="E104" s="206"/>
      <c r="F104" s="206"/>
      <c r="G104" s="206"/>
      <c r="H104" s="206"/>
      <c r="I104" s="206">
        <v>0</v>
      </c>
      <c r="J104" s="206"/>
      <c r="K104" s="206"/>
      <c r="L104" s="207"/>
      <c r="M104" s="208" t="s">
        <v>200</v>
      </c>
      <c r="N104" s="209"/>
      <c r="O104" s="209" t="s">
        <v>200</v>
      </c>
      <c r="P104" s="210" t="s">
        <v>200</v>
      </c>
      <c r="Q104" s="211"/>
      <c r="R104" s="212" t="s">
        <v>200</v>
      </c>
      <c r="S104" s="213"/>
      <c r="T104" s="212" t="s">
        <v>200</v>
      </c>
      <c r="U104" s="214"/>
      <c r="V104" s="212" t="s">
        <v>200</v>
      </c>
      <c r="W104" s="215" t="s">
        <v>200</v>
      </c>
      <c r="X104" s="216"/>
      <c r="Y104" s="212" t="s">
        <v>200</v>
      </c>
      <c r="Z104" s="216"/>
      <c r="AA104" s="212" t="s">
        <v>200</v>
      </c>
      <c r="AB104" s="217" t="s">
        <v>200</v>
      </c>
    </row>
    <row r="105" spans="1:28" ht="18" customHeight="1" x14ac:dyDescent="0.25">
      <c r="B105" s="203" t="s">
        <v>200</v>
      </c>
      <c r="C105" s="218"/>
      <c r="D105" s="205"/>
      <c r="E105" s="206"/>
      <c r="F105" s="206"/>
      <c r="G105" s="206"/>
      <c r="H105" s="206"/>
      <c r="I105" s="206">
        <v>0</v>
      </c>
      <c r="J105" s="206"/>
      <c r="K105" s="219"/>
      <c r="L105" s="207"/>
      <c r="M105" s="208" t="s">
        <v>200</v>
      </c>
      <c r="N105" s="209"/>
      <c r="O105" s="209" t="s">
        <v>200</v>
      </c>
      <c r="P105" s="210" t="s">
        <v>200</v>
      </c>
      <c r="Q105" s="211"/>
      <c r="R105" s="212" t="s">
        <v>200</v>
      </c>
      <c r="S105" s="213"/>
      <c r="T105" s="212" t="s">
        <v>200</v>
      </c>
      <c r="U105" s="214"/>
      <c r="V105" s="212" t="s">
        <v>200</v>
      </c>
      <c r="W105" s="215" t="s">
        <v>200</v>
      </c>
      <c r="X105" s="216"/>
      <c r="Y105" s="212" t="s">
        <v>200</v>
      </c>
      <c r="Z105" s="216"/>
      <c r="AA105" s="212" t="s">
        <v>200</v>
      </c>
      <c r="AB105" s="217" t="s">
        <v>200</v>
      </c>
    </row>
    <row r="106" spans="1:28" ht="18" customHeight="1" x14ac:dyDescent="0.25">
      <c r="B106" s="203" t="s">
        <v>200</v>
      </c>
      <c r="C106" s="218"/>
      <c r="D106" s="205"/>
      <c r="E106" s="206"/>
      <c r="F106" s="206"/>
      <c r="G106" s="206"/>
      <c r="H106" s="206"/>
      <c r="I106" s="206">
        <v>0</v>
      </c>
      <c r="J106" s="206"/>
      <c r="K106" s="219"/>
      <c r="L106" s="207"/>
      <c r="M106" s="208" t="s">
        <v>200</v>
      </c>
      <c r="N106" s="209"/>
      <c r="O106" s="209" t="s">
        <v>200</v>
      </c>
      <c r="P106" s="210" t="s">
        <v>200</v>
      </c>
      <c r="Q106" s="211"/>
      <c r="R106" s="212" t="s">
        <v>200</v>
      </c>
      <c r="S106" s="213"/>
      <c r="T106" s="212" t="s">
        <v>200</v>
      </c>
      <c r="U106" s="214"/>
      <c r="V106" s="212" t="s">
        <v>200</v>
      </c>
      <c r="W106" s="215" t="s">
        <v>200</v>
      </c>
      <c r="X106" s="216"/>
      <c r="Y106" s="212" t="s">
        <v>200</v>
      </c>
      <c r="Z106" s="216"/>
      <c r="AA106" s="212" t="s">
        <v>200</v>
      </c>
      <c r="AB106" s="217" t="s">
        <v>200</v>
      </c>
    </row>
    <row r="107" spans="1:28" ht="18" customHeight="1" x14ac:dyDescent="0.25">
      <c r="B107" s="203" t="s">
        <v>200</v>
      </c>
      <c r="C107" s="218"/>
      <c r="D107" s="205"/>
      <c r="E107" s="206"/>
      <c r="F107" s="206"/>
      <c r="G107" s="206"/>
      <c r="H107" s="206"/>
      <c r="I107" s="206">
        <v>0</v>
      </c>
      <c r="J107" s="206"/>
      <c r="K107" s="219"/>
      <c r="L107" s="207"/>
      <c r="M107" s="208" t="s">
        <v>200</v>
      </c>
      <c r="N107" s="209"/>
      <c r="O107" s="209" t="s">
        <v>200</v>
      </c>
      <c r="P107" s="210" t="s">
        <v>200</v>
      </c>
      <c r="Q107" s="211"/>
      <c r="R107" s="212" t="s">
        <v>200</v>
      </c>
      <c r="S107" s="213"/>
      <c r="T107" s="212" t="s">
        <v>200</v>
      </c>
      <c r="U107" s="214"/>
      <c r="V107" s="212" t="s">
        <v>200</v>
      </c>
      <c r="W107" s="215" t="s">
        <v>200</v>
      </c>
      <c r="X107" s="216"/>
      <c r="Y107" s="212" t="s">
        <v>200</v>
      </c>
      <c r="Z107" s="216"/>
      <c r="AA107" s="212" t="s">
        <v>200</v>
      </c>
      <c r="AB107" s="217" t="s">
        <v>200</v>
      </c>
    </row>
    <row r="108" spans="1:28" ht="18" customHeight="1" x14ac:dyDescent="0.25">
      <c r="B108" s="203" t="s">
        <v>200</v>
      </c>
      <c r="C108" s="218"/>
      <c r="D108" s="205"/>
      <c r="E108" s="206"/>
      <c r="F108" s="206"/>
      <c r="G108" s="206"/>
      <c r="H108" s="206"/>
      <c r="I108" s="206">
        <v>0</v>
      </c>
      <c r="J108" s="206"/>
      <c r="K108" s="219"/>
      <c r="L108" s="207"/>
      <c r="M108" s="208" t="s">
        <v>200</v>
      </c>
      <c r="N108" s="209"/>
      <c r="O108" s="209" t="s">
        <v>200</v>
      </c>
      <c r="P108" s="210" t="s">
        <v>200</v>
      </c>
      <c r="Q108" s="211"/>
      <c r="R108" s="212" t="s">
        <v>200</v>
      </c>
      <c r="S108" s="213"/>
      <c r="T108" s="212" t="s">
        <v>200</v>
      </c>
      <c r="U108" s="214"/>
      <c r="V108" s="212" t="s">
        <v>200</v>
      </c>
      <c r="W108" s="215" t="s">
        <v>200</v>
      </c>
      <c r="X108" s="216"/>
      <c r="Y108" s="212" t="s">
        <v>200</v>
      </c>
      <c r="Z108" s="216"/>
      <c r="AA108" s="212" t="s">
        <v>200</v>
      </c>
      <c r="AB108" s="217" t="s">
        <v>200</v>
      </c>
    </row>
    <row r="109" spans="1:28" ht="18" customHeight="1" x14ac:dyDescent="0.25">
      <c r="B109" s="203" t="s">
        <v>200</v>
      </c>
      <c r="C109" s="218"/>
      <c r="D109" s="205"/>
      <c r="E109" s="206"/>
      <c r="F109" s="206"/>
      <c r="G109" s="206"/>
      <c r="H109" s="206"/>
      <c r="I109" s="206">
        <v>0</v>
      </c>
      <c r="J109" s="206"/>
      <c r="K109" s="219"/>
      <c r="L109" s="207"/>
      <c r="M109" s="208" t="s">
        <v>200</v>
      </c>
      <c r="N109" s="209"/>
      <c r="O109" s="209" t="s">
        <v>200</v>
      </c>
      <c r="P109" s="210" t="s">
        <v>200</v>
      </c>
      <c r="Q109" s="211"/>
      <c r="R109" s="212" t="s">
        <v>200</v>
      </c>
      <c r="S109" s="213"/>
      <c r="T109" s="212" t="s">
        <v>200</v>
      </c>
      <c r="U109" s="214"/>
      <c r="V109" s="212" t="s">
        <v>200</v>
      </c>
      <c r="W109" s="215" t="s">
        <v>200</v>
      </c>
      <c r="X109" s="216"/>
      <c r="Y109" s="212" t="s">
        <v>200</v>
      </c>
      <c r="Z109" s="216"/>
      <c r="AA109" s="212" t="s">
        <v>200</v>
      </c>
      <c r="AB109" s="217" t="s">
        <v>200</v>
      </c>
    </row>
    <row r="110" spans="1:28" ht="18" customHeight="1" x14ac:dyDescent="0.25">
      <c r="B110" s="203" t="s">
        <v>200</v>
      </c>
      <c r="C110" s="218"/>
      <c r="D110" s="205"/>
      <c r="E110" s="206"/>
      <c r="F110" s="206"/>
      <c r="G110" s="206"/>
      <c r="H110" s="206"/>
      <c r="I110" s="206">
        <v>0</v>
      </c>
      <c r="J110" s="206"/>
      <c r="K110" s="219"/>
      <c r="L110" s="207"/>
      <c r="M110" s="208" t="s">
        <v>200</v>
      </c>
      <c r="N110" s="209"/>
      <c r="O110" s="209" t="s">
        <v>200</v>
      </c>
      <c r="P110" s="210" t="s">
        <v>200</v>
      </c>
      <c r="Q110" s="211"/>
      <c r="R110" s="212" t="s">
        <v>200</v>
      </c>
      <c r="S110" s="213"/>
      <c r="T110" s="212" t="s">
        <v>200</v>
      </c>
      <c r="U110" s="214"/>
      <c r="V110" s="212" t="s">
        <v>200</v>
      </c>
      <c r="W110" s="215" t="s">
        <v>200</v>
      </c>
      <c r="X110" s="216"/>
      <c r="Y110" s="212" t="s">
        <v>200</v>
      </c>
      <c r="Z110" s="216"/>
      <c r="AA110" s="212" t="s">
        <v>200</v>
      </c>
      <c r="AB110" s="217" t="s">
        <v>200</v>
      </c>
    </row>
    <row r="111" spans="1:28" ht="18" customHeight="1" thickBot="1" x14ac:dyDescent="0.3">
      <c r="B111" s="220"/>
      <c r="C111" s="221"/>
      <c r="D111" s="221"/>
      <c r="E111" s="221"/>
      <c r="F111" s="221"/>
      <c r="G111" s="221"/>
      <c r="H111" s="221"/>
      <c r="I111" s="221"/>
      <c r="J111" s="221"/>
      <c r="K111" s="221"/>
      <c r="L111" s="221"/>
      <c r="M111" s="222"/>
      <c r="N111" s="221"/>
      <c r="O111" s="221"/>
      <c r="P111" s="221"/>
      <c r="Q111" s="221"/>
      <c r="R111" s="221"/>
      <c r="S111" s="221"/>
      <c r="T111" s="221"/>
      <c r="U111" s="221"/>
      <c r="V111" s="221"/>
      <c r="W111" s="221"/>
      <c r="X111" s="224"/>
      <c r="Y111" s="223"/>
      <c r="Z111" s="224"/>
      <c r="AA111" s="223"/>
      <c r="AB111" s="225"/>
    </row>
    <row r="112" spans="1:28" ht="18" customHeight="1" x14ac:dyDescent="0.25">
      <c r="B112" s="186">
        <v>36</v>
      </c>
      <c r="C112" s="187" t="s">
        <v>329</v>
      </c>
      <c r="D112" s="188">
        <v>1</v>
      </c>
      <c r="E112" s="189">
        <v>8046512800</v>
      </c>
      <c r="F112" s="189">
        <v>9329489069</v>
      </c>
      <c r="G112" s="189">
        <v>508617579</v>
      </c>
      <c r="H112" s="189">
        <v>3221996890</v>
      </c>
      <c r="I112" s="189">
        <v>6107492179</v>
      </c>
      <c r="J112" s="189">
        <v>3284708346</v>
      </c>
      <c r="K112" s="190">
        <v>178194518</v>
      </c>
      <c r="L112" s="191">
        <v>1</v>
      </c>
      <c r="M112" s="192">
        <v>2</v>
      </c>
      <c r="N112" s="193"/>
      <c r="O112" s="194">
        <v>0</v>
      </c>
      <c r="P112" s="195">
        <v>525490168</v>
      </c>
      <c r="Q112" s="189">
        <v>15.82035920940908</v>
      </c>
      <c r="R112" s="196" t="s">
        <v>360</v>
      </c>
      <c r="S112" s="197">
        <v>0.34535619969865683</v>
      </c>
      <c r="T112" s="196" t="s">
        <v>360</v>
      </c>
      <c r="U112" s="198">
        <v>18.433273833934667</v>
      </c>
      <c r="V112" s="196" t="s">
        <v>360</v>
      </c>
      <c r="W112" s="199" t="s">
        <v>361</v>
      </c>
      <c r="X112" s="200">
        <v>0.53781621813518499</v>
      </c>
      <c r="Y112" s="196" t="s">
        <v>360</v>
      </c>
      <c r="Z112" s="201">
        <v>0.35207805290371363</v>
      </c>
      <c r="AA112" s="196" t="s">
        <v>360</v>
      </c>
      <c r="AB112" s="202" t="s">
        <v>360</v>
      </c>
    </row>
    <row r="113" spans="1:28" ht="18" customHeight="1" x14ac:dyDescent="0.25">
      <c r="A113" s="324"/>
      <c r="B113" s="203">
        <v>36.1</v>
      </c>
      <c r="C113" s="204" t="s">
        <v>330</v>
      </c>
      <c r="D113" s="205">
        <v>1</v>
      </c>
      <c r="E113" s="206">
        <v>8046512800</v>
      </c>
      <c r="F113" s="206">
        <v>9329489069</v>
      </c>
      <c r="G113" s="206">
        <v>508617579</v>
      </c>
      <c r="H113" s="206">
        <v>3221996890</v>
      </c>
      <c r="I113" s="206">
        <v>6107492179</v>
      </c>
      <c r="J113" s="206">
        <v>3284708346</v>
      </c>
      <c r="K113" s="206">
        <v>178194518</v>
      </c>
      <c r="L113" s="207"/>
      <c r="M113" s="208" t="s">
        <v>200</v>
      </c>
      <c r="N113" s="209"/>
      <c r="O113" s="209" t="s">
        <v>200</v>
      </c>
      <c r="P113" s="210" t="s">
        <v>200</v>
      </c>
      <c r="Q113" s="211"/>
      <c r="R113" s="212" t="s">
        <v>200</v>
      </c>
      <c r="S113" s="213"/>
      <c r="T113" s="212" t="s">
        <v>200</v>
      </c>
      <c r="U113" s="214"/>
      <c r="V113" s="212" t="s">
        <v>200</v>
      </c>
      <c r="W113" s="215" t="s">
        <v>200</v>
      </c>
      <c r="X113" s="216"/>
      <c r="Y113" s="212" t="s">
        <v>200</v>
      </c>
      <c r="Z113" s="216"/>
      <c r="AA113" s="212" t="s">
        <v>200</v>
      </c>
      <c r="AB113" s="217" t="s">
        <v>200</v>
      </c>
    </row>
    <row r="114" spans="1:28" ht="18" customHeight="1" x14ac:dyDescent="0.25">
      <c r="B114" s="203" t="s">
        <v>200</v>
      </c>
      <c r="C114" s="218"/>
      <c r="D114" s="205"/>
      <c r="E114" s="206"/>
      <c r="F114" s="206"/>
      <c r="G114" s="206"/>
      <c r="H114" s="206"/>
      <c r="I114" s="206">
        <v>0</v>
      </c>
      <c r="J114" s="206"/>
      <c r="K114" s="206"/>
      <c r="L114" s="207"/>
      <c r="M114" s="208" t="s">
        <v>200</v>
      </c>
      <c r="N114" s="209"/>
      <c r="O114" s="209" t="s">
        <v>200</v>
      </c>
      <c r="P114" s="210" t="s">
        <v>200</v>
      </c>
      <c r="Q114" s="211"/>
      <c r="R114" s="212" t="s">
        <v>200</v>
      </c>
      <c r="S114" s="213"/>
      <c r="T114" s="212" t="s">
        <v>200</v>
      </c>
      <c r="U114" s="214"/>
      <c r="V114" s="212" t="s">
        <v>200</v>
      </c>
      <c r="W114" s="215" t="s">
        <v>200</v>
      </c>
      <c r="X114" s="216"/>
      <c r="Y114" s="212" t="s">
        <v>200</v>
      </c>
      <c r="Z114" s="216"/>
      <c r="AA114" s="212" t="s">
        <v>200</v>
      </c>
      <c r="AB114" s="217" t="s">
        <v>200</v>
      </c>
    </row>
    <row r="115" spans="1:28" ht="18" customHeight="1" x14ac:dyDescent="0.25">
      <c r="B115" s="203" t="s">
        <v>200</v>
      </c>
      <c r="C115" s="218"/>
      <c r="D115" s="205"/>
      <c r="E115" s="206"/>
      <c r="F115" s="206"/>
      <c r="G115" s="206"/>
      <c r="H115" s="206"/>
      <c r="I115" s="206">
        <v>0</v>
      </c>
      <c r="J115" s="206"/>
      <c r="K115" s="206"/>
      <c r="L115" s="207"/>
      <c r="M115" s="208" t="s">
        <v>200</v>
      </c>
      <c r="N115" s="209"/>
      <c r="O115" s="209" t="s">
        <v>200</v>
      </c>
      <c r="P115" s="210" t="s">
        <v>200</v>
      </c>
      <c r="Q115" s="211"/>
      <c r="R115" s="212" t="s">
        <v>200</v>
      </c>
      <c r="S115" s="213"/>
      <c r="T115" s="212" t="s">
        <v>200</v>
      </c>
      <c r="U115" s="214"/>
      <c r="V115" s="212" t="s">
        <v>200</v>
      </c>
      <c r="W115" s="215" t="s">
        <v>200</v>
      </c>
      <c r="X115" s="216"/>
      <c r="Y115" s="212" t="s">
        <v>200</v>
      </c>
      <c r="Z115" s="216"/>
      <c r="AA115" s="212" t="s">
        <v>200</v>
      </c>
      <c r="AB115" s="217" t="s">
        <v>200</v>
      </c>
    </row>
    <row r="116" spans="1:28" ht="18" customHeight="1" x14ac:dyDescent="0.25">
      <c r="B116" s="203" t="s">
        <v>200</v>
      </c>
      <c r="C116" s="218"/>
      <c r="D116" s="205"/>
      <c r="E116" s="206"/>
      <c r="F116" s="206"/>
      <c r="G116" s="206"/>
      <c r="H116" s="206"/>
      <c r="I116" s="206">
        <v>0</v>
      </c>
      <c r="J116" s="206"/>
      <c r="K116" s="219"/>
      <c r="L116" s="207"/>
      <c r="M116" s="208" t="s">
        <v>200</v>
      </c>
      <c r="N116" s="209"/>
      <c r="O116" s="209" t="s">
        <v>200</v>
      </c>
      <c r="P116" s="210" t="s">
        <v>200</v>
      </c>
      <c r="Q116" s="211"/>
      <c r="R116" s="212" t="s">
        <v>200</v>
      </c>
      <c r="S116" s="213"/>
      <c r="T116" s="212" t="s">
        <v>200</v>
      </c>
      <c r="U116" s="214"/>
      <c r="V116" s="212" t="s">
        <v>200</v>
      </c>
      <c r="W116" s="215" t="s">
        <v>200</v>
      </c>
      <c r="X116" s="216"/>
      <c r="Y116" s="212" t="s">
        <v>200</v>
      </c>
      <c r="Z116" s="216"/>
      <c r="AA116" s="212" t="s">
        <v>200</v>
      </c>
      <c r="AB116" s="217" t="s">
        <v>200</v>
      </c>
    </row>
    <row r="117" spans="1:28" ht="18" customHeight="1" x14ac:dyDescent="0.25">
      <c r="B117" s="203" t="s">
        <v>200</v>
      </c>
      <c r="C117" s="218"/>
      <c r="D117" s="205"/>
      <c r="E117" s="206"/>
      <c r="F117" s="206"/>
      <c r="G117" s="206"/>
      <c r="H117" s="206"/>
      <c r="I117" s="206">
        <v>0</v>
      </c>
      <c r="J117" s="206"/>
      <c r="K117" s="219"/>
      <c r="L117" s="207"/>
      <c r="M117" s="208" t="s">
        <v>200</v>
      </c>
      <c r="N117" s="209"/>
      <c r="O117" s="209" t="s">
        <v>200</v>
      </c>
      <c r="P117" s="210" t="s">
        <v>200</v>
      </c>
      <c r="Q117" s="211"/>
      <c r="R117" s="212" t="s">
        <v>200</v>
      </c>
      <c r="S117" s="213"/>
      <c r="T117" s="212" t="s">
        <v>200</v>
      </c>
      <c r="U117" s="214"/>
      <c r="V117" s="212" t="s">
        <v>200</v>
      </c>
      <c r="W117" s="215" t="s">
        <v>200</v>
      </c>
      <c r="X117" s="216"/>
      <c r="Y117" s="212" t="s">
        <v>200</v>
      </c>
      <c r="Z117" s="216"/>
      <c r="AA117" s="212" t="s">
        <v>200</v>
      </c>
      <c r="AB117" s="217" t="s">
        <v>200</v>
      </c>
    </row>
    <row r="118" spans="1:28" ht="18" customHeight="1" x14ac:dyDescent="0.25">
      <c r="B118" s="203" t="s">
        <v>200</v>
      </c>
      <c r="C118" s="218"/>
      <c r="D118" s="205"/>
      <c r="E118" s="206"/>
      <c r="F118" s="206"/>
      <c r="G118" s="206"/>
      <c r="H118" s="206"/>
      <c r="I118" s="206">
        <v>0</v>
      </c>
      <c r="J118" s="206"/>
      <c r="K118" s="219"/>
      <c r="L118" s="207"/>
      <c r="M118" s="208" t="s">
        <v>200</v>
      </c>
      <c r="N118" s="209"/>
      <c r="O118" s="209" t="s">
        <v>200</v>
      </c>
      <c r="P118" s="210" t="s">
        <v>200</v>
      </c>
      <c r="Q118" s="211"/>
      <c r="R118" s="212" t="s">
        <v>200</v>
      </c>
      <c r="S118" s="213"/>
      <c r="T118" s="212" t="s">
        <v>200</v>
      </c>
      <c r="U118" s="214"/>
      <c r="V118" s="212" t="s">
        <v>200</v>
      </c>
      <c r="W118" s="215" t="s">
        <v>200</v>
      </c>
      <c r="X118" s="216"/>
      <c r="Y118" s="212" t="s">
        <v>200</v>
      </c>
      <c r="Z118" s="216"/>
      <c r="AA118" s="212" t="s">
        <v>200</v>
      </c>
      <c r="AB118" s="217" t="s">
        <v>200</v>
      </c>
    </row>
    <row r="119" spans="1:28" ht="18" customHeight="1" x14ac:dyDescent="0.25">
      <c r="B119" s="203" t="s">
        <v>200</v>
      </c>
      <c r="C119" s="218"/>
      <c r="D119" s="205"/>
      <c r="E119" s="206"/>
      <c r="F119" s="206"/>
      <c r="G119" s="206"/>
      <c r="H119" s="206"/>
      <c r="I119" s="206">
        <v>0</v>
      </c>
      <c r="J119" s="206"/>
      <c r="K119" s="219"/>
      <c r="L119" s="207"/>
      <c r="M119" s="208" t="s">
        <v>200</v>
      </c>
      <c r="N119" s="209"/>
      <c r="O119" s="209" t="s">
        <v>200</v>
      </c>
      <c r="P119" s="210" t="s">
        <v>200</v>
      </c>
      <c r="Q119" s="211"/>
      <c r="R119" s="212" t="s">
        <v>200</v>
      </c>
      <c r="S119" s="213"/>
      <c r="T119" s="212" t="s">
        <v>200</v>
      </c>
      <c r="U119" s="214"/>
      <c r="V119" s="212" t="s">
        <v>200</v>
      </c>
      <c r="W119" s="215" t="s">
        <v>200</v>
      </c>
      <c r="X119" s="216"/>
      <c r="Y119" s="212" t="s">
        <v>200</v>
      </c>
      <c r="Z119" s="216"/>
      <c r="AA119" s="212" t="s">
        <v>200</v>
      </c>
      <c r="AB119" s="217" t="s">
        <v>200</v>
      </c>
    </row>
    <row r="120" spans="1:28" ht="18" customHeight="1" x14ac:dyDescent="0.25">
      <c r="B120" s="203" t="s">
        <v>200</v>
      </c>
      <c r="C120" s="218"/>
      <c r="D120" s="205"/>
      <c r="E120" s="206"/>
      <c r="F120" s="206"/>
      <c r="G120" s="206"/>
      <c r="H120" s="206"/>
      <c r="I120" s="206">
        <v>0</v>
      </c>
      <c r="J120" s="206"/>
      <c r="K120" s="219"/>
      <c r="L120" s="207"/>
      <c r="M120" s="208" t="s">
        <v>200</v>
      </c>
      <c r="N120" s="209"/>
      <c r="O120" s="209" t="s">
        <v>200</v>
      </c>
      <c r="P120" s="210" t="s">
        <v>200</v>
      </c>
      <c r="Q120" s="211"/>
      <c r="R120" s="212" t="s">
        <v>200</v>
      </c>
      <c r="S120" s="213"/>
      <c r="T120" s="212" t="s">
        <v>200</v>
      </c>
      <c r="U120" s="214"/>
      <c r="V120" s="212" t="s">
        <v>200</v>
      </c>
      <c r="W120" s="215" t="s">
        <v>200</v>
      </c>
      <c r="X120" s="216"/>
      <c r="Y120" s="212" t="s">
        <v>200</v>
      </c>
      <c r="Z120" s="216"/>
      <c r="AA120" s="212" t="s">
        <v>200</v>
      </c>
      <c r="AB120" s="217" t="s">
        <v>200</v>
      </c>
    </row>
    <row r="121" spans="1:28" ht="18" customHeight="1" x14ac:dyDescent="0.25">
      <c r="B121" s="203" t="s">
        <v>200</v>
      </c>
      <c r="C121" s="218"/>
      <c r="D121" s="205"/>
      <c r="E121" s="206"/>
      <c r="F121" s="206"/>
      <c r="G121" s="206"/>
      <c r="H121" s="206"/>
      <c r="I121" s="206">
        <v>0</v>
      </c>
      <c r="J121" s="206"/>
      <c r="K121" s="219"/>
      <c r="L121" s="207"/>
      <c r="M121" s="208" t="s">
        <v>200</v>
      </c>
      <c r="N121" s="209"/>
      <c r="O121" s="209" t="s">
        <v>200</v>
      </c>
      <c r="P121" s="210" t="s">
        <v>200</v>
      </c>
      <c r="Q121" s="211"/>
      <c r="R121" s="212" t="s">
        <v>200</v>
      </c>
      <c r="S121" s="213"/>
      <c r="T121" s="212" t="s">
        <v>200</v>
      </c>
      <c r="U121" s="214"/>
      <c r="V121" s="212" t="s">
        <v>200</v>
      </c>
      <c r="W121" s="215" t="s">
        <v>200</v>
      </c>
      <c r="X121" s="216"/>
      <c r="Y121" s="212" t="s">
        <v>200</v>
      </c>
      <c r="Z121" s="216"/>
      <c r="AA121" s="212" t="s">
        <v>200</v>
      </c>
      <c r="AB121" s="217" t="s">
        <v>200</v>
      </c>
    </row>
    <row r="122" spans="1:28" ht="18" customHeight="1" thickBot="1" x14ac:dyDescent="0.3">
      <c r="B122" s="220"/>
      <c r="C122" s="221"/>
      <c r="D122" s="221"/>
      <c r="E122" s="221"/>
      <c r="F122" s="221"/>
      <c r="G122" s="221"/>
      <c r="H122" s="221"/>
      <c r="I122" s="221"/>
      <c r="J122" s="221"/>
      <c r="K122" s="221"/>
      <c r="L122" s="221"/>
      <c r="M122" s="222"/>
      <c r="N122" s="221"/>
      <c r="O122" s="221"/>
      <c r="P122" s="221"/>
      <c r="Q122" s="221"/>
      <c r="R122" s="221"/>
      <c r="S122" s="221"/>
      <c r="T122" s="221"/>
      <c r="U122" s="221"/>
      <c r="V122" s="221"/>
      <c r="W122" s="221"/>
      <c r="X122" s="224"/>
      <c r="Y122" s="223"/>
      <c r="Z122" s="224"/>
      <c r="AA122" s="223"/>
      <c r="AB122" s="225"/>
    </row>
    <row r="123" spans="1:28" ht="18" customHeight="1" x14ac:dyDescent="0.25">
      <c r="B123" s="186">
        <v>37</v>
      </c>
      <c r="C123" s="187" t="s">
        <v>331</v>
      </c>
      <c r="D123" s="188">
        <v>1</v>
      </c>
      <c r="E123" s="189">
        <v>4030789890</v>
      </c>
      <c r="F123" s="189">
        <v>4056555644</v>
      </c>
      <c r="G123" s="189">
        <v>176720236</v>
      </c>
      <c r="H123" s="189">
        <v>397402753</v>
      </c>
      <c r="I123" s="189">
        <v>3659152891</v>
      </c>
      <c r="J123" s="189">
        <v>1641391971</v>
      </c>
      <c r="K123" s="190">
        <v>74071572</v>
      </c>
      <c r="L123" s="191">
        <v>1</v>
      </c>
      <c r="M123" s="192">
        <v>2</v>
      </c>
      <c r="N123" s="193"/>
      <c r="O123" s="194">
        <v>0</v>
      </c>
      <c r="P123" s="195">
        <v>525490168</v>
      </c>
      <c r="Q123" s="189">
        <v>22.808875662660387</v>
      </c>
      <c r="R123" s="196" t="s">
        <v>360</v>
      </c>
      <c r="S123" s="197">
        <v>9.7965561889381048E-2</v>
      </c>
      <c r="T123" s="196" t="s">
        <v>360</v>
      </c>
      <c r="U123" s="198">
        <v>22.159540113445953</v>
      </c>
      <c r="V123" s="196" t="s">
        <v>360</v>
      </c>
      <c r="W123" s="199" t="s">
        <v>361</v>
      </c>
      <c r="X123" s="200">
        <v>0.44857157377521562</v>
      </c>
      <c r="Y123" s="196" t="s">
        <v>360</v>
      </c>
      <c r="Z123" s="201">
        <v>0.40462700750272268</v>
      </c>
      <c r="AA123" s="196" t="s">
        <v>360</v>
      </c>
      <c r="AB123" s="202" t="s">
        <v>360</v>
      </c>
    </row>
    <row r="124" spans="1:28" ht="18" customHeight="1" x14ac:dyDescent="0.25">
      <c r="A124" s="324"/>
      <c r="B124" s="203">
        <v>37.1</v>
      </c>
      <c r="C124" s="204" t="s">
        <v>331</v>
      </c>
      <c r="D124" s="205">
        <v>1</v>
      </c>
      <c r="E124" s="206">
        <v>4030789890</v>
      </c>
      <c r="F124" s="206">
        <v>4056555644</v>
      </c>
      <c r="G124" s="206">
        <v>176720236</v>
      </c>
      <c r="H124" s="206">
        <v>397402753</v>
      </c>
      <c r="I124" s="206">
        <v>3659152891</v>
      </c>
      <c r="J124" s="206">
        <v>1641391971</v>
      </c>
      <c r="K124" s="206">
        <v>74071572</v>
      </c>
      <c r="L124" s="207"/>
      <c r="M124" s="208" t="s">
        <v>200</v>
      </c>
      <c r="N124" s="209"/>
      <c r="O124" s="209" t="s">
        <v>200</v>
      </c>
      <c r="P124" s="210" t="s">
        <v>200</v>
      </c>
      <c r="Q124" s="211"/>
      <c r="R124" s="212" t="s">
        <v>200</v>
      </c>
      <c r="S124" s="213"/>
      <c r="T124" s="212" t="s">
        <v>200</v>
      </c>
      <c r="U124" s="214"/>
      <c r="V124" s="212" t="s">
        <v>200</v>
      </c>
      <c r="W124" s="215" t="s">
        <v>200</v>
      </c>
      <c r="X124" s="216"/>
      <c r="Y124" s="212" t="s">
        <v>200</v>
      </c>
      <c r="Z124" s="216"/>
      <c r="AA124" s="212" t="s">
        <v>200</v>
      </c>
      <c r="AB124" s="217" t="s">
        <v>200</v>
      </c>
    </row>
    <row r="125" spans="1:28" ht="18" customHeight="1" x14ac:dyDescent="0.25">
      <c r="B125" s="203" t="s">
        <v>200</v>
      </c>
      <c r="C125" s="218"/>
      <c r="D125" s="205"/>
      <c r="E125" s="206"/>
      <c r="F125" s="206"/>
      <c r="G125" s="206"/>
      <c r="H125" s="206"/>
      <c r="I125" s="206">
        <v>0</v>
      </c>
      <c r="J125" s="206"/>
      <c r="K125" s="206"/>
      <c r="L125" s="207"/>
      <c r="M125" s="208" t="s">
        <v>200</v>
      </c>
      <c r="N125" s="209"/>
      <c r="O125" s="209" t="s">
        <v>200</v>
      </c>
      <c r="P125" s="210" t="s">
        <v>200</v>
      </c>
      <c r="Q125" s="211"/>
      <c r="R125" s="212" t="s">
        <v>200</v>
      </c>
      <c r="S125" s="213"/>
      <c r="T125" s="212" t="s">
        <v>200</v>
      </c>
      <c r="U125" s="214"/>
      <c r="V125" s="212" t="s">
        <v>200</v>
      </c>
      <c r="W125" s="215" t="s">
        <v>200</v>
      </c>
      <c r="X125" s="216"/>
      <c r="Y125" s="212" t="s">
        <v>200</v>
      </c>
      <c r="Z125" s="216"/>
      <c r="AA125" s="212" t="s">
        <v>200</v>
      </c>
      <c r="AB125" s="217" t="s">
        <v>200</v>
      </c>
    </row>
    <row r="126" spans="1:28" ht="18" customHeight="1" x14ac:dyDescent="0.25">
      <c r="B126" s="203" t="s">
        <v>200</v>
      </c>
      <c r="C126" s="218"/>
      <c r="D126" s="205"/>
      <c r="E126" s="206"/>
      <c r="F126" s="206"/>
      <c r="G126" s="206"/>
      <c r="H126" s="206"/>
      <c r="I126" s="206">
        <v>0</v>
      </c>
      <c r="J126" s="206"/>
      <c r="K126" s="206"/>
      <c r="L126" s="207"/>
      <c r="M126" s="208" t="s">
        <v>200</v>
      </c>
      <c r="N126" s="209"/>
      <c r="O126" s="209" t="s">
        <v>200</v>
      </c>
      <c r="P126" s="210" t="s">
        <v>200</v>
      </c>
      <c r="Q126" s="211"/>
      <c r="R126" s="212" t="s">
        <v>200</v>
      </c>
      <c r="S126" s="213"/>
      <c r="T126" s="212" t="s">
        <v>200</v>
      </c>
      <c r="U126" s="214"/>
      <c r="V126" s="212" t="s">
        <v>200</v>
      </c>
      <c r="W126" s="215" t="s">
        <v>200</v>
      </c>
      <c r="X126" s="216"/>
      <c r="Y126" s="212" t="s">
        <v>200</v>
      </c>
      <c r="Z126" s="216"/>
      <c r="AA126" s="212" t="s">
        <v>200</v>
      </c>
      <c r="AB126" s="217" t="s">
        <v>200</v>
      </c>
    </row>
    <row r="127" spans="1:28" ht="18" customHeight="1" x14ac:dyDescent="0.25">
      <c r="B127" s="203" t="s">
        <v>200</v>
      </c>
      <c r="C127" s="218"/>
      <c r="D127" s="205"/>
      <c r="E127" s="206"/>
      <c r="F127" s="206"/>
      <c r="G127" s="206"/>
      <c r="H127" s="206"/>
      <c r="I127" s="206">
        <v>0</v>
      </c>
      <c r="J127" s="206"/>
      <c r="K127" s="219"/>
      <c r="L127" s="207"/>
      <c r="M127" s="208" t="s">
        <v>200</v>
      </c>
      <c r="N127" s="209"/>
      <c r="O127" s="209" t="s">
        <v>200</v>
      </c>
      <c r="P127" s="210" t="s">
        <v>200</v>
      </c>
      <c r="Q127" s="211"/>
      <c r="R127" s="212" t="s">
        <v>200</v>
      </c>
      <c r="S127" s="213"/>
      <c r="T127" s="212" t="s">
        <v>200</v>
      </c>
      <c r="U127" s="214"/>
      <c r="V127" s="212" t="s">
        <v>200</v>
      </c>
      <c r="W127" s="215" t="s">
        <v>200</v>
      </c>
      <c r="X127" s="216"/>
      <c r="Y127" s="212" t="s">
        <v>200</v>
      </c>
      <c r="Z127" s="216"/>
      <c r="AA127" s="212" t="s">
        <v>200</v>
      </c>
      <c r="AB127" s="217" t="s">
        <v>200</v>
      </c>
    </row>
    <row r="128" spans="1:28" ht="18" customHeight="1" x14ac:dyDescent="0.25">
      <c r="B128" s="203" t="s">
        <v>200</v>
      </c>
      <c r="C128" s="218"/>
      <c r="D128" s="205"/>
      <c r="E128" s="206"/>
      <c r="F128" s="206"/>
      <c r="G128" s="206"/>
      <c r="H128" s="206"/>
      <c r="I128" s="206">
        <v>0</v>
      </c>
      <c r="J128" s="206"/>
      <c r="K128" s="219"/>
      <c r="L128" s="207"/>
      <c r="M128" s="208" t="s">
        <v>200</v>
      </c>
      <c r="N128" s="209"/>
      <c r="O128" s="209" t="s">
        <v>200</v>
      </c>
      <c r="P128" s="210" t="s">
        <v>200</v>
      </c>
      <c r="Q128" s="211"/>
      <c r="R128" s="212" t="s">
        <v>200</v>
      </c>
      <c r="S128" s="213"/>
      <c r="T128" s="212" t="s">
        <v>200</v>
      </c>
      <c r="U128" s="214"/>
      <c r="V128" s="212" t="s">
        <v>200</v>
      </c>
      <c r="W128" s="215" t="s">
        <v>200</v>
      </c>
      <c r="X128" s="216"/>
      <c r="Y128" s="212" t="s">
        <v>200</v>
      </c>
      <c r="Z128" s="216"/>
      <c r="AA128" s="212" t="s">
        <v>200</v>
      </c>
      <c r="AB128" s="217" t="s">
        <v>200</v>
      </c>
    </row>
    <row r="129" spans="1:28" ht="18" customHeight="1" x14ac:dyDescent="0.25">
      <c r="B129" s="203" t="s">
        <v>200</v>
      </c>
      <c r="C129" s="218"/>
      <c r="D129" s="205"/>
      <c r="E129" s="206"/>
      <c r="F129" s="206"/>
      <c r="G129" s="206"/>
      <c r="H129" s="206"/>
      <c r="I129" s="206">
        <v>0</v>
      </c>
      <c r="J129" s="206"/>
      <c r="K129" s="219"/>
      <c r="L129" s="207"/>
      <c r="M129" s="208" t="s">
        <v>200</v>
      </c>
      <c r="N129" s="209"/>
      <c r="O129" s="209" t="s">
        <v>200</v>
      </c>
      <c r="P129" s="210" t="s">
        <v>200</v>
      </c>
      <c r="Q129" s="211"/>
      <c r="R129" s="212" t="s">
        <v>200</v>
      </c>
      <c r="S129" s="213"/>
      <c r="T129" s="212" t="s">
        <v>200</v>
      </c>
      <c r="U129" s="214"/>
      <c r="V129" s="212" t="s">
        <v>200</v>
      </c>
      <c r="W129" s="215" t="s">
        <v>200</v>
      </c>
      <c r="X129" s="216"/>
      <c r="Y129" s="212" t="s">
        <v>200</v>
      </c>
      <c r="Z129" s="216"/>
      <c r="AA129" s="212" t="s">
        <v>200</v>
      </c>
      <c r="AB129" s="217" t="s">
        <v>200</v>
      </c>
    </row>
    <row r="130" spans="1:28" ht="18" customHeight="1" x14ac:dyDescent="0.25">
      <c r="B130" s="203" t="s">
        <v>200</v>
      </c>
      <c r="C130" s="218"/>
      <c r="D130" s="205"/>
      <c r="E130" s="206"/>
      <c r="F130" s="206"/>
      <c r="G130" s="206"/>
      <c r="H130" s="206"/>
      <c r="I130" s="206">
        <v>0</v>
      </c>
      <c r="J130" s="206"/>
      <c r="K130" s="219"/>
      <c r="L130" s="207"/>
      <c r="M130" s="208" t="s">
        <v>200</v>
      </c>
      <c r="N130" s="209"/>
      <c r="O130" s="209" t="s">
        <v>200</v>
      </c>
      <c r="P130" s="210" t="s">
        <v>200</v>
      </c>
      <c r="Q130" s="211"/>
      <c r="R130" s="212" t="s">
        <v>200</v>
      </c>
      <c r="S130" s="213"/>
      <c r="T130" s="212" t="s">
        <v>200</v>
      </c>
      <c r="U130" s="214"/>
      <c r="V130" s="212" t="s">
        <v>200</v>
      </c>
      <c r="W130" s="215" t="s">
        <v>200</v>
      </c>
      <c r="X130" s="216"/>
      <c r="Y130" s="212" t="s">
        <v>200</v>
      </c>
      <c r="Z130" s="216"/>
      <c r="AA130" s="212" t="s">
        <v>200</v>
      </c>
      <c r="AB130" s="217" t="s">
        <v>200</v>
      </c>
    </row>
    <row r="131" spans="1:28" ht="18" customHeight="1" x14ac:dyDescent="0.25">
      <c r="B131" s="203" t="s">
        <v>200</v>
      </c>
      <c r="C131" s="218"/>
      <c r="D131" s="205"/>
      <c r="E131" s="206"/>
      <c r="F131" s="206"/>
      <c r="G131" s="206"/>
      <c r="H131" s="206"/>
      <c r="I131" s="206">
        <v>0</v>
      </c>
      <c r="J131" s="206"/>
      <c r="K131" s="219"/>
      <c r="L131" s="207"/>
      <c r="M131" s="208" t="s">
        <v>200</v>
      </c>
      <c r="N131" s="209"/>
      <c r="O131" s="209" t="s">
        <v>200</v>
      </c>
      <c r="P131" s="210" t="s">
        <v>200</v>
      </c>
      <c r="Q131" s="211"/>
      <c r="R131" s="212" t="s">
        <v>200</v>
      </c>
      <c r="S131" s="213"/>
      <c r="T131" s="212" t="s">
        <v>200</v>
      </c>
      <c r="U131" s="214"/>
      <c r="V131" s="212" t="s">
        <v>200</v>
      </c>
      <c r="W131" s="215" t="s">
        <v>200</v>
      </c>
      <c r="X131" s="216"/>
      <c r="Y131" s="212" t="s">
        <v>200</v>
      </c>
      <c r="Z131" s="216"/>
      <c r="AA131" s="212" t="s">
        <v>200</v>
      </c>
      <c r="AB131" s="217" t="s">
        <v>200</v>
      </c>
    </row>
    <row r="132" spans="1:28" ht="18" customHeight="1" x14ac:dyDescent="0.25">
      <c r="B132" s="203" t="s">
        <v>200</v>
      </c>
      <c r="C132" s="218"/>
      <c r="D132" s="205"/>
      <c r="E132" s="206"/>
      <c r="F132" s="206"/>
      <c r="G132" s="206"/>
      <c r="H132" s="206"/>
      <c r="I132" s="206">
        <v>0</v>
      </c>
      <c r="J132" s="206"/>
      <c r="K132" s="219"/>
      <c r="L132" s="207"/>
      <c r="M132" s="208" t="s">
        <v>200</v>
      </c>
      <c r="N132" s="209"/>
      <c r="O132" s="209" t="s">
        <v>200</v>
      </c>
      <c r="P132" s="210" t="s">
        <v>200</v>
      </c>
      <c r="Q132" s="211"/>
      <c r="R132" s="212" t="s">
        <v>200</v>
      </c>
      <c r="S132" s="213"/>
      <c r="T132" s="212" t="s">
        <v>200</v>
      </c>
      <c r="U132" s="214"/>
      <c r="V132" s="212" t="s">
        <v>200</v>
      </c>
      <c r="W132" s="215" t="s">
        <v>200</v>
      </c>
      <c r="X132" s="216"/>
      <c r="Y132" s="212" t="s">
        <v>200</v>
      </c>
      <c r="Z132" s="216"/>
      <c r="AA132" s="212" t="s">
        <v>200</v>
      </c>
      <c r="AB132" s="217" t="s">
        <v>200</v>
      </c>
    </row>
    <row r="133" spans="1:28" ht="18" customHeight="1" thickBot="1" x14ac:dyDescent="0.3">
      <c r="B133" s="220"/>
      <c r="C133" s="221"/>
      <c r="D133" s="221"/>
      <c r="E133" s="221"/>
      <c r="F133" s="221"/>
      <c r="G133" s="221"/>
      <c r="H133" s="221"/>
      <c r="I133" s="221"/>
      <c r="J133" s="221"/>
      <c r="K133" s="221"/>
      <c r="L133" s="221"/>
      <c r="M133" s="222"/>
      <c r="N133" s="221"/>
      <c r="O133" s="221"/>
      <c r="P133" s="221"/>
      <c r="Q133" s="221"/>
      <c r="R133" s="221"/>
      <c r="S133" s="221"/>
      <c r="T133" s="221"/>
      <c r="U133" s="221"/>
      <c r="V133" s="221"/>
      <c r="W133" s="221"/>
      <c r="X133" s="224"/>
      <c r="Y133" s="223"/>
      <c r="Z133" s="224"/>
      <c r="AA133" s="223"/>
      <c r="AB133" s="225"/>
    </row>
    <row r="134" spans="1:28" ht="18" customHeight="1" x14ac:dyDescent="0.25">
      <c r="B134" s="186">
        <v>38</v>
      </c>
      <c r="C134" s="187" t="s">
        <v>332</v>
      </c>
      <c r="D134" s="188">
        <v>1</v>
      </c>
      <c r="E134" s="189">
        <v>474507184</v>
      </c>
      <c r="F134" s="189">
        <v>587548478</v>
      </c>
      <c r="G134" s="189">
        <v>32821264</v>
      </c>
      <c r="H134" s="189">
        <v>166989469</v>
      </c>
      <c r="I134" s="189">
        <v>420559009</v>
      </c>
      <c r="J134" s="189">
        <v>447135598</v>
      </c>
      <c r="K134" s="190">
        <v>15187788.001</v>
      </c>
      <c r="L134" s="191">
        <v>1</v>
      </c>
      <c r="M134" s="192">
        <v>2</v>
      </c>
      <c r="N134" s="193"/>
      <c r="O134" s="194">
        <v>0</v>
      </c>
      <c r="P134" s="195">
        <v>525490168</v>
      </c>
      <c r="Q134" s="189">
        <v>14.457309870820332</v>
      </c>
      <c r="R134" s="196" t="s">
        <v>360</v>
      </c>
      <c r="S134" s="197">
        <v>0.28421394191748717</v>
      </c>
      <c r="T134" s="196" t="s">
        <v>360</v>
      </c>
      <c r="U134" s="198">
        <v>29.44046874834963</v>
      </c>
      <c r="V134" s="196" t="s">
        <v>360</v>
      </c>
      <c r="W134" s="199" t="s">
        <v>361</v>
      </c>
      <c r="X134" s="200">
        <v>1.0631934839850263</v>
      </c>
      <c r="Y134" s="196" t="s">
        <v>360</v>
      </c>
      <c r="Z134" s="201">
        <v>0.76101907288065518</v>
      </c>
      <c r="AA134" s="196" t="s">
        <v>360</v>
      </c>
      <c r="AB134" s="202" t="s">
        <v>360</v>
      </c>
    </row>
    <row r="135" spans="1:28" ht="18" customHeight="1" x14ac:dyDescent="0.25">
      <c r="A135" s="324"/>
      <c r="B135" s="203">
        <v>38.1</v>
      </c>
      <c r="C135" s="204" t="s">
        <v>333</v>
      </c>
      <c r="D135" s="205">
        <v>0.9</v>
      </c>
      <c r="E135" s="206">
        <v>418669784</v>
      </c>
      <c r="F135" s="206">
        <v>531711078</v>
      </c>
      <c r="G135" s="206">
        <v>8958749</v>
      </c>
      <c r="H135" s="206">
        <v>143126954</v>
      </c>
      <c r="I135" s="206">
        <v>388584124</v>
      </c>
      <c r="J135" s="206">
        <v>445821983</v>
      </c>
      <c r="K135" s="206">
        <v>15187788</v>
      </c>
      <c r="L135" s="207"/>
      <c r="M135" s="208" t="s">
        <v>200</v>
      </c>
      <c r="N135" s="209"/>
      <c r="O135" s="209" t="s">
        <v>200</v>
      </c>
      <c r="P135" s="210" t="s">
        <v>200</v>
      </c>
      <c r="Q135" s="211"/>
      <c r="R135" s="212" t="s">
        <v>200</v>
      </c>
      <c r="S135" s="213"/>
      <c r="T135" s="212" t="s">
        <v>200</v>
      </c>
      <c r="U135" s="214"/>
      <c r="V135" s="212" t="s">
        <v>200</v>
      </c>
      <c r="W135" s="215" t="s">
        <v>200</v>
      </c>
      <c r="X135" s="216"/>
      <c r="Y135" s="212" t="s">
        <v>200</v>
      </c>
      <c r="Z135" s="216"/>
      <c r="AA135" s="212" t="s">
        <v>200</v>
      </c>
      <c r="AB135" s="217" t="s">
        <v>200</v>
      </c>
    </row>
    <row r="136" spans="1:28" ht="18" customHeight="1" x14ac:dyDescent="0.25">
      <c r="A136" s="324"/>
      <c r="B136" s="203">
        <v>38.200000000000003</v>
      </c>
      <c r="C136" s="218" t="s">
        <v>334</v>
      </c>
      <c r="D136" s="205">
        <v>0.1</v>
      </c>
      <c r="E136" s="206">
        <v>55837400</v>
      </c>
      <c r="F136" s="206">
        <v>55837400</v>
      </c>
      <c r="G136" s="206">
        <v>23862515</v>
      </c>
      <c r="H136" s="206">
        <v>23862515</v>
      </c>
      <c r="I136" s="206">
        <v>31974885</v>
      </c>
      <c r="J136" s="206">
        <v>1313615</v>
      </c>
      <c r="K136" s="206">
        <v>1E-3</v>
      </c>
      <c r="L136" s="207"/>
      <c r="M136" s="208" t="s">
        <v>200</v>
      </c>
      <c r="N136" s="209"/>
      <c r="O136" s="209" t="s">
        <v>200</v>
      </c>
      <c r="P136" s="210" t="s">
        <v>200</v>
      </c>
      <c r="Q136" s="211"/>
      <c r="R136" s="212" t="s">
        <v>200</v>
      </c>
      <c r="S136" s="213"/>
      <c r="T136" s="212" t="s">
        <v>200</v>
      </c>
      <c r="U136" s="214"/>
      <c r="V136" s="212" t="s">
        <v>200</v>
      </c>
      <c r="W136" s="215" t="s">
        <v>200</v>
      </c>
      <c r="X136" s="216"/>
      <c r="Y136" s="212" t="s">
        <v>200</v>
      </c>
      <c r="Z136" s="216"/>
      <c r="AA136" s="212" t="s">
        <v>200</v>
      </c>
      <c r="AB136" s="217" t="s">
        <v>200</v>
      </c>
    </row>
    <row r="137" spans="1:28" ht="18" customHeight="1" x14ac:dyDescent="0.25">
      <c r="B137" s="203" t="s">
        <v>200</v>
      </c>
      <c r="C137" s="218"/>
      <c r="D137" s="205"/>
      <c r="E137" s="206"/>
      <c r="F137" s="206"/>
      <c r="G137" s="206"/>
      <c r="H137" s="206"/>
      <c r="I137" s="206">
        <v>0</v>
      </c>
      <c r="J137" s="206"/>
      <c r="K137" s="206"/>
      <c r="L137" s="207"/>
      <c r="M137" s="208" t="s">
        <v>200</v>
      </c>
      <c r="N137" s="209"/>
      <c r="O137" s="209" t="s">
        <v>200</v>
      </c>
      <c r="P137" s="210" t="s">
        <v>200</v>
      </c>
      <c r="Q137" s="211"/>
      <c r="R137" s="212" t="s">
        <v>200</v>
      </c>
      <c r="S137" s="213"/>
      <c r="T137" s="212" t="s">
        <v>200</v>
      </c>
      <c r="U137" s="214"/>
      <c r="V137" s="212" t="s">
        <v>200</v>
      </c>
      <c r="W137" s="215" t="s">
        <v>200</v>
      </c>
      <c r="X137" s="216"/>
      <c r="Y137" s="212" t="s">
        <v>200</v>
      </c>
      <c r="Z137" s="216"/>
      <c r="AA137" s="212" t="s">
        <v>200</v>
      </c>
      <c r="AB137" s="217" t="s">
        <v>200</v>
      </c>
    </row>
    <row r="138" spans="1:28" ht="18" customHeight="1" x14ac:dyDescent="0.25">
      <c r="B138" s="203" t="s">
        <v>200</v>
      </c>
      <c r="C138" s="218"/>
      <c r="D138" s="205"/>
      <c r="E138" s="206"/>
      <c r="F138" s="206"/>
      <c r="G138" s="206"/>
      <c r="H138" s="206"/>
      <c r="I138" s="206">
        <v>0</v>
      </c>
      <c r="J138" s="206"/>
      <c r="K138" s="219"/>
      <c r="L138" s="207"/>
      <c r="M138" s="208" t="s">
        <v>200</v>
      </c>
      <c r="N138" s="209"/>
      <c r="O138" s="209" t="s">
        <v>200</v>
      </c>
      <c r="P138" s="210" t="s">
        <v>200</v>
      </c>
      <c r="Q138" s="211"/>
      <c r="R138" s="212" t="s">
        <v>200</v>
      </c>
      <c r="S138" s="213"/>
      <c r="T138" s="212" t="s">
        <v>200</v>
      </c>
      <c r="U138" s="214"/>
      <c r="V138" s="212" t="s">
        <v>200</v>
      </c>
      <c r="W138" s="215" t="s">
        <v>200</v>
      </c>
      <c r="X138" s="216"/>
      <c r="Y138" s="212" t="s">
        <v>200</v>
      </c>
      <c r="Z138" s="216"/>
      <c r="AA138" s="212" t="s">
        <v>200</v>
      </c>
      <c r="AB138" s="217" t="s">
        <v>200</v>
      </c>
    </row>
    <row r="139" spans="1:28" ht="18" customHeight="1" x14ac:dyDescent="0.25">
      <c r="B139" s="203" t="s">
        <v>200</v>
      </c>
      <c r="C139" s="218"/>
      <c r="D139" s="205"/>
      <c r="E139" s="206"/>
      <c r="F139" s="206"/>
      <c r="G139" s="206"/>
      <c r="H139" s="206"/>
      <c r="I139" s="206">
        <v>0</v>
      </c>
      <c r="J139" s="206"/>
      <c r="K139" s="219"/>
      <c r="L139" s="207"/>
      <c r="M139" s="208" t="s">
        <v>200</v>
      </c>
      <c r="N139" s="209"/>
      <c r="O139" s="209" t="s">
        <v>200</v>
      </c>
      <c r="P139" s="210" t="s">
        <v>200</v>
      </c>
      <c r="Q139" s="211"/>
      <c r="R139" s="212" t="s">
        <v>200</v>
      </c>
      <c r="S139" s="213"/>
      <c r="T139" s="212" t="s">
        <v>200</v>
      </c>
      <c r="U139" s="214"/>
      <c r="V139" s="212" t="s">
        <v>200</v>
      </c>
      <c r="W139" s="215" t="s">
        <v>200</v>
      </c>
      <c r="X139" s="216"/>
      <c r="Y139" s="212" t="s">
        <v>200</v>
      </c>
      <c r="Z139" s="216"/>
      <c r="AA139" s="212" t="s">
        <v>200</v>
      </c>
      <c r="AB139" s="217" t="s">
        <v>200</v>
      </c>
    </row>
    <row r="140" spans="1:28" ht="18" customHeight="1" x14ac:dyDescent="0.25">
      <c r="B140" s="203" t="s">
        <v>200</v>
      </c>
      <c r="C140" s="218"/>
      <c r="D140" s="205"/>
      <c r="E140" s="206"/>
      <c r="F140" s="206"/>
      <c r="G140" s="206"/>
      <c r="H140" s="206"/>
      <c r="I140" s="206">
        <v>0</v>
      </c>
      <c r="J140" s="206"/>
      <c r="K140" s="219"/>
      <c r="L140" s="207"/>
      <c r="M140" s="208" t="s">
        <v>200</v>
      </c>
      <c r="N140" s="209"/>
      <c r="O140" s="209" t="s">
        <v>200</v>
      </c>
      <c r="P140" s="210" t="s">
        <v>200</v>
      </c>
      <c r="Q140" s="211"/>
      <c r="R140" s="212" t="s">
        <v>200</v>
      </c>
      <c r="S140" s="213"/>
      <c r="T140" s="212" t="s">
        <v>200</v>
      </c>
      <c r="U140" s="214"/>
      <c r="V140" s="212" t="s">
        <v>200</v>
      </c>
      <c r="W140" s="215" t="s">
        <v>200</v>
      </c>
      <c r="X140" s="216"/>
      <c r="Y140" s="212" t="s">
        <v>200</v>
      </c>
      <c r="Z140" s="216"/>
      <c r="AA140" s="212" t="s">
        <v>200</v>
      </c>
      <c r="AB140" s="217" t="s">
        <v>200</v>
      </c>
    </row>
    <row r="141" spans="1:28" ht="18" customHeight="1" x14ac:dyDescent="0.25">
      <c r="B141" s="203" t="s">
        <v>200</v>
      </c>
      <c r="C141" s="218"/>
      <c r="D141" s="205"/>
      <c r="E141" s="206"/>
      <c r="F141" s="206"/>
      <c r="G141" s="206"/>
      <c r="H141" s="206"/>
      <c r="I141" s="206">
        <v>0</v>
      </c>
      <c r="J141" s="206"/>
      <c r="K141" s="219"/>
      <c r="L141" s="207"/>
      <c r="M141" s="208" t="s">
        <v>200</v>
      </c>
      <c r="N141" s="209"/>
      <c r="O141" s="209" t="s">
        <v>200</v>
      </c>
      <c r="P141" s="210" t="s">
        <v>200</v>
      </c>
      <c r="Q141" s="211"/>
      <c r="R141" s="212" t="s">
        <v>200</v>
      </c>
      <c r="S141" s="213"/>
      <c r="T141" s="212" t="s">
        <v>200</v>
      </c>
      <c r="U141" s="214"/>
      <c r="V141" s="212" t="s">
        <v>200</v>
      </c>
      <c r="W141" s="215" t="s">
        <v>200</v>
      </c>
      <c r="X141" s="216"/>
      <c r="Y141" s="212" t="s">
        <v>200</v>
      </c>
      <c r="Z141" s="216"/>
      <c r="AA141" s="212" t="s">
        <v>200</v>
      </c>
      <c r="AB141" s="217" t="s">
        <v>200</v>
      </c>
    </row>
    <row r="142" spans="1:28" ht="18" customHeight="1" x14ac:dyDescent="0.25">
      <c r="B142" s="203" t="s">
        <v>200</v>
      </c>
      <c r="C142" s="218"/>
      <c r="D142" s="205"/>
      <c r="E142" s="206"/>
      <c r="F142" s="206"/>
      <c r="G142" s="206"/>
      <c r="H142" s="206"/>
      <c r="I142" s="206">
        <v>0</v>
      </c>
      <c r="J142" s="206"/>
      <c r="K142" s="219"/>
      <c r="L142" s="207"/>
      <c r="M142" s="208" t="s">
        <v>200</v>
      </c>
      <c r="N142" s="209"/>
      <c r="O142" s="209" t="s">
        <v>200</v>
      </c>
      <c r="P142" s="210" t="s">
        <v>200</v>
      </c>
      <c r="Q142" s="211"/>
      <c r="R142" s="212" t="s">
        <v>200</v>
      </c>
      <c r="S142" s="213"/>
      <c r="T142" s="212" t="s">
        <v>200</v>
      </c>
      <c r="U142" s="214"/>
      <c r="V142" s="212" t="s">
        <v>200</v>
      </c>
      <c r="W142" s="215" t="s">
        <v>200</v>
      </c>
      <c r="X142" s="216"/>
      <c r="Y142" s="212" t="s">
        <v>200</v>
      </c>
      <c r="Z142" s="216"/>
      <c r="AA142" s="212" t="s">
        <v>200</v>
      </c>
      <c r="AB142" s="217" t="s">
        <v>200</v>
      </c>
    </row>
    <row r="143" spans="1:28" ht="18" customHeight="1" x14ac:dyDescent="0.25">
      <c r="B143" s="203" t="s">
        <v>200</v>
      </c>
      <c r="C143" s="218"/>
      <c r="D143" s="205"/>
      <c r="E143" s="206"/>
      <c r="F143" s="206"/>
      <c r="G143" s="206"/>
      <c r="H143" s="206"/>
      <c r="I143" s="206">
        <v>0</v>
      </c>
      <c r="J143" s="206"/>
      <c r="K143" s="219"/>
      <c r="L143" s="207"/>
      <c r="M143" s="208" t="s">
        <v>200</v>
      </c>
      <c r="N143" s="209"/>
      <c r="O143" s="209" t="s">
        <v>200</v>
      </c>
      <c r="P143" s="210" t="s">
        <v>200</v>
      </c>
      <c r="Q143" s="211"/>
      <c r="R143" s="212" t="s">
        <v>200</v>
      </c>
      <c r="S143" s="213"/>
      <c r="T143" s="212" t="s">
        <v>200</v>
      </c>
      <c r="U143" s="214"/>
      <c r="V143" s="212" t="s">
        <v>200</v>
      </c>
      <c r="W143" s="215" t="s">
        <v>200</v>
      </c>
      <c r="X143" s="216"/>
      <c r="Y143" s="212" t="s">
        <v>200</v>
      </c>
      <c r="Z143" s="216"/>
      <c r="AA143" s="212" t="s">
        <v>200</v>
      </c>
      <c r="AB143" s="217" t="s">
        <v>200</v>
      </c>
    </row>
    <row r="144" spans="1:28" ht="18" customHeight="1" thickBot="1" x14ac:dyDescent="0.3">
      <c r="B144" s="220"/>
      <c r="C144" s="221"/>
      <c r="D144" s="221"/>
      <c r="E144" s="221"/>
      <c r="F144" s="221"/>
      <c r="G144" s="221"/>
      <c r="H144" s="221"/>
      <c r="I144" s="221"/>
      <c r="J144" s="221"/>
      <c r="K144" s="221"/>
      <c r="L144" s="221"/>
      <c r="M144" s="222"/>
      <c r="N144" s="221"/>
      <c r="O144" s="221"/>
      <c r="P144" s="221"/>
      <c r="Q144" s="221"/>
      <c r="R144" s="221"/>
      <c r="S144" s="221"/>
      <c r="T144" s="221"/>
      <c r="U144" s="221"/>
      <c r="V144" s="221"/>
      <c r="W144" s="221"/>
      <c r="X144" s="224"/>
      <c r="Y144" s="223"/>
      <c r="Z144" s="224"/>
      <c r="AA144" s="223"/>
      <c r="AB144" s="225"/>
    </row>
    <row r="145" spans="1:28" ht="18" customHeight="1" x14ac:dyDescent="0.25">
      <c r="B145" s="186">
        <v>39</v>
      </c>
      <c r="C145" s="187" t="s">
        <v>335</v>
      </c>
      <c r="D145" s="188">
        <v>1</v>
      </c>
      <c r="E145" s="189">
        <v>2060559099</v>
      </c>
      <c r="F145" s="189">
        <v>2165278499</v>
      </c>
      <c r="G145" s="189">
        <v>2500000</v>
      </c>
      <c r="H145" s="189">
        <v>99730500</v>
      </c>
      <c r="I145" s="189">
        <v>2065547999</v>
      </c>
      <c r="J145" s="189">
        <v>1217787880</v>
      </c>
      <c r="K145" s="190">
        <v>5860300</v>
      </c>
      <c r="L145" s="191">
        <v>1</v>
      </c>
      <c r="M145" s="192">
        <v>2</v>
      </c>
      <c r="N145" s="193"/>
      <c r="O145" s="194">
        <v>0</v>
      </c>
      <c r="P145" s="195">
        <v>525490168</v>
      </c>
      <c r="Q145" s="189">
        <v>824.22363959999996</v>
      </c>
      <c r="R145" s="196" t="s">
        <v>360</v>
      </c>
      <c r="S145" s="197">
        <v>4.6058971188260064E-2</v>
      </c>
      <c r="T145" s="196" t="s">
        <v>360</v>
      </c>
      <c r="U145" s="198">
        <v>207.80299302083512</v>
      </c>
      <c r="V145" s="196" t="s">
        <v>360</v>
      </c>
      <c r="W145" s="199" t="s">
        <v>361</v>
      </c>
      <c r="X145" s="200">
        <v>0.58957132954042768</v>
      </c>
      <c r="Y145" s="196" t="s">
        <v>360</v>
      </c>
      <c r="Z145" s="201">
        <v>0.56241628065970095</v>
      </c>
      <c r="AA145" s="196" t="s">
        <v>360</v>
      </c>
      <c r="AB145" s="202" t="s">
        <v>360</v>
      </c>
    </row>
    <row r="146" spans="1:28" ht="18" customHeight="1" x14ac:dyDescent="0.25">
      <c r="A146" s="324"/>
      <c r="B146" s="203">
        <v>39.1</v>
      </c>
      <c r="C146" s="204" t="s">
        <v>335</v>
      </c>
      <c r="D146" s="205">
        <v>1</v>
      </c>
      <c r="E146" s="206">
        <v>2060559099</v>
      </c>
      <c r="F146" s="206">
        <v>2165278499</v>
      </c>
      <c r="G146" s="206">
        <v>2500000</v>
      </c>
      <c r="H146" s="206">
        <v>99730500</v>
      </c>
      <c r="I146" s="206">
        <v>2065547999</v>
      </c>
      <c r="J146" s="206">
        <v>1217787880</v>
      </c>
      <c r="K146" s="206">
        <v>5860300</v>
      </c>
      <c r="L146" s="207"/>
      <c r="M146" s="208" t="s">
        <v>200</v>
      </c>
      <c r="N146" s="209"/>
      <c r="O146" s="209" t="s">
        <v>200</v>
      </c>
      <c r="P146" s="210" t="s">
        <v>200</v>
      </c>
      <c r="Q146" s="211"/>
      <c r="R146" s="212" t="s">
        <v>200</v>
      </c>
      <c r="S146" s="213"/>
      <c r="T146" s="212" t="s">
        <v>200</v>
      </c>
      <c r="U146" s="214"/>
      <c r="V146" s="212" t="s">
        <v>200</v>
      </c>
      <c r="W146" s="215" t="s">
        <v>200</v>
      </c>
      <c r="X146" s="216"/>
      <c r="Y146" s="212" t="s">
        <v>200</v>
      </c>
      <c r="Z146" s="216"/>
      <c r="AA146" s="212" t="s">
        <v>200</v>
      </c>
      <c r="AB146" s="217" t="s">
        <v>200</v>
      </c>
    </row>
    <row r="147" spans="1:28" ht="18" customHeight="1" x14ac:dyDescent="0.25">
      <c r="B147" s="203" t="s">
        <v>200</v>
      </c>
      <c r="C147" s="218"/>
      <c r="D147" s="205"/>
      <c r="E147" s="206"/>
      <c r="F147" s="206"/>
      <c r="G147" s="206"/>
      <c r="H147" s="206"/>
      <c r="I147" s="206">
        <v>0</v>
      </c>
      <c r="J147" s="206"/>
      <c r="K147" s="206"/>
      <c r="L147" s="207"/>
      <c r="M147" s="208" t="s">
        <v>200</v>
      </c>
      <c r="N147" s="209"/>
      <c r="O147" s="209" t="s">
        <v>200</v>
      </c>
      <c r="P147" s="210" t="s">
        <v>200</v>
      </c>
      <c r="Q147" s="211"/>
      <c r="R147" s="212" t="s">
        <v>200</v>
      </c>
      <c r="S147" s="213"/>
      <c r="T147" s="212" t="s">
        <v>200</v>
      </c>
      <c r="U147" s="214"/>
      <c r="V147" s="212" t="s">
        <v>200</v>
      </c>
      <c r="W147" s="215" t="s">
        <v>200</v>
      </c>
      <c r="X147" s="216"/>
      <c r="Y147" s="212" t="s">
        <v>200</v>
      </c>
      <c r="Z147" s="216"/>
      <c r="AA147" s="212" t="s">
        <v>200</v>
      </c>
      <c r="AB147" s="217" t="s">
        <v>200</v>
      </c>
    </row>
    <row r="148" spans="1:28" ht="18" customHeight="1" x14ac:dyDescent="0.25">
      <c r="B148" s="203" t="s">
        <v>200</v>
      </c>
      <c r="C148" s="218"/>
      <c r="D148" s="205"/>
      <c r="E148" s="206"/>
      <c r="F148" s="206"/>
      <c r="G148" s="206"/>
      <c r="H148" s="206"/>
      <c r="I148" s="206">
        <v>0</v>
      </c>
      <c r="J148" s="206"/>
      <c r="K148" s="206"/>
      <c r="L148" s="207"/>
      <c r="M148" s="208" t="s">
        <v>200</v>
      </c>
      <c r="N148" s="209"/>
      <c r="O148" s="209" t="s">
        <v>200</v>
      </c>
      <c r="P148" s="210" t="s">
        <v>200</v>
      </c>
      <c r="Q148" s="211"/>
      <c r="R148" s="212" t="s">
        <v>200</v>
      </c>
      <c r="S148" s="213"/>
      <c r="T148" s="212" t="s">
        <v>200</v>
      </c>
      <c r="U148" s="214"/>
      <c r="V148" s="212" t="s">
        <v>200</v>
      </c>
      <c r="W148" s="215" t="s">
        <v>200</v>
      </c>
      <c r="X148" s="216"/>
      <c r="Y148" s="212" t="s">
        <v>200</v>
      </c>
      <c r="Z148" s="216"/>
      <c r="AA148" s="212" t="s">
        <v>200</v>
      </c>
      <c r="AB148" s="217" t="s">
        <v>200</v>
      </c>
    </row>
    <row r="149" spans="1:28" ht="18" customHeight="1" x14ac:dyDescent="0.25">
      <c r="B149" s="203" t="s">
        <v>200</v>
      </c>
      <c r="C149" s="218"/>
      <c r="D149" s="205"/>
      <c r="E149" s="206"/>
      <c r="F149" s="206"/>
      <c r="G149" s="206"/>
      <c r="H149" s="206"/>
      <c r="I149" s="206">
        <v>0</v>
      </c>
      <c r="J149" s="206"/>
      <c r="K149" s="219"/>
      <c r="L149" s="207"/>
      <c r="M149" s="208" t="s">
        <v>200</v>
      </c>
      <c r="N149" s="209"/>
      <c r="O149" s="209" t="s">
        <v>200</v>
      </c>
      <c r="P149" s="210" t="s">
        <v>200</v>
      </c>
      <c r="Q149" s="211"/>
      <c r="R149" s="212" t="s">
        <v>200</v>
      </c>
      <c r="S149" s="213"/>
      <c r="T149" s="212" t="s">
        <v>200</v>
      </c>
      <c r="U149" s="214"/>
      <c r="V149" s="212" t="s">
        <v>200</v>
      </c>
      <c r="W149" s="215" t="s">
        <v>200</v>
      </c>
      <c r="X149" s="216"/>
      <c r="Y149" s="212" t="s">
        <v>200</v>
      </c>
      <c r="Z149" s="216"/>
      <c r="AA149" s="212" t="s">
        <v>200</v>
      </c>
      <c r="AB149" s="217" t="s">
        <v>200</v>
      </c>
    </row>
    <row r="150" spans="1:28" ht="18" customHeight="1" x14ac:dyDescent="0.25">
      <c r="B150" s="203" t="s">
        <v>200</v>
      </c>
      <c r="C150" s="218"/>
      <c r="D150" s="205"/>
      <c r="E150" s="206"/>
      <c r="F150" s="206"/>
      <c r="G150" s="206"/>
      <c r="H150" s="206"/>
      <c r="I150" s="206">
        <v>0</v>
      </c>
      <c r="J150" s="206"/>
      <c r="K150" s="219"/>
      <c r="L150" s="207"/>
      <c r="M150" s="208" t="s">
        <v>200</v>
      </c>
      <c r="N150" s="209"/>
      <c r="O150" s="209" t="s">
        <v>200</v>
      </c>
      <c r="P150" s="210" t="s">
        <v>200</v>
      </c>
      <c r="Q150" s="211"/>
      <c r="R150" s="212" t="s">
        <v>200</v>
      </c>
      <c r="S150" s="213"/>
      <c r="T150" s="212" t="s">
        <v>200</v>
      </c>
      <c r="U150" s="214"/>
      <c r="V150" s="212" t="s">
        <v>200</v>
      </c>
      <c r="W150" s="215" t="s">
        <v>200</v>
      </c>
      <c r="X150" s="216"/>
      <c r="Y150" s="212" t="s">
        <v>200</v>
      </c>
      <c r="Z150" s="216"/>
      <c r="AA150" s="212" t="s">
        <v>200</v>
      </c>
      <c r="AB150" s="217" t="s">
        <v>200</v>
      </c>
    </row>
    <row r="151" spans="1:28" ht="18" customHeight="1" x14ac:dyDescent="0.25">
      <c r="B151" s="203" t="s">
        <v>200</v>
      </c>
      <c r="C151" s="218"/>
      <c r="D151" s="205"/>
      <c r="E151" s="206"/>
      <c r="F151" s="206"/>
      <c r="G151" s="206"/>
      <c r="H151" s="206"/>
      <c r="I151" s="206">
        <v>0</v>
      </c>
      <c r="J151" s="206"/>
      <c r="K151" s="219"/>
      <c r="L151" s="207"/>
      <c r="M151" s="208" t="s">
        <v>200</v>
      </c>
      <c r="N151" s="209"/>
      <c r="O151" s="209" t="s">
        <v>200</v>
      </c>
      <c r="P151" s="210" t="s">
        <v>200</v>
      </c>
      <c r="Q151" s="211"/>
      <c r="R151" s="212" t="s">
        <v>200</v>
      </c>
      <c r="S151" s="213"/>
      <c r="T151" s="212" t="s">
        <v>200</v>
      </c>
      <c r="U151" s="214"/>
      <c r="V151" s="212" t="s">
        <v>200</v>
      </c>
      <c r="W151" s="215" t="s">
        <v>200</v>
      </c>
      <c r="X151" s="216"/>
      <c r="Y151" s="212" t="s">
        <v>200</v>
      </c>
      <c r="Z151" s="216"/>
      <c r="AA151" s="212" t="s">
        <v>200</v>
      </c>
      <c r="AB151" s="217" t="s">
        <v>200</v>
      </c>
    </row>
    <row r="152" spans="1:28" ht="18" customHeight="1" x14ac:dyDescent="0.25">
      <c r="B152" s="203" t="s">
        <v>200</v>
      </c>
      <c r="C152" s="218"/>
      <c r="D152" s="205"/>
      <c r="E152" s="206"/>
      <c r="F152" s="206"/>
      <c r="G152" s="206"/>
      <c r="H152" s="206"/>
      <c r="I152" s="206">
        <v>0</v>
      </c>
      <c r="J152" s="206"/>
      <c r="K152" s="219"/>
      <c r="L152" s="207"/>
      <c r="M152" s="208" t="s">
        <v>200</v>
      </c>
      <c r="N152" s="209"/>
      <c r="O152" s="209" t="s">
        <v>200</v>
      </c>
      <c r="P152" s="210" t="s">
        <v>200</v>
      </c>
      <c r="Q152" s="211"/>
      <c r="R152" s="212" t="s">
        <v>200</v>
      </c>
      <c r="S152" s="213"/>
      <c r="T152" s="212" t="s">
        <v>200</v>
      </c>
      <c r="U152" s="214"/>
      <c r="V152" s="212" t="s">
        <v>200</v>
      </c>
      <c r="W152" s="215" t="s">
        <v>200</v>
      </c>
      <c r="X152" s="216"/>
      <c r="Y152" s="212" t="s">
        <v>200</v>
      </c>
      <c r="Z152" s="216"/>
      <c r="AA152" s="212" t="s">
        <v>200</v>
      </c>
      <c r="AB152" s="217" t="s">
        <v>200</v>
      </c>
    </row>
    <row r="153" spans="1:28" ht="18" customHeight="1" x14ac:dyDescent="0.25">
      <c r="B153" s="203" t="s">
        <v>200</v>
      </c>
      <c r="C153" s="218"/>
      <c r="D153" s="205"/>
      <c r="E153" s="206"/>
      <c r="F153" s="206"/>
      <c r="G153" s="206"/>
      <c r="H153" s="206"/>
      <c r="I153" s="206">
        <v>0</v>
      </c>
      <c r="J153" s="206"/>
      <c r="K153" s="219"/>
      <c r="L153" s="207"/>
      <c r="M153" s="208" t="s">
        <v>200</v>
      </c>
      <c r="N153" s="209"/>
      <c r="O153" s="209" t="s">
        <v>200</v>
      </c>
      <c r="P153" s="210" t="s">
        <v>200</v>
      </c>
      <c r="Q153" s="211"/>
      <c r="R153" s="212" t="s">
        <v>200</v>
      </c>
      <c r="S153" s="213"/>
      <c r="T153" s="212" t="s">
        <v>200</v>
      </c>
      <c r="U153" s="214"/>
      <c r="V153" s="212" t="s">
        <v>200</v>
      </c>
      <c r="W153" s="215" t="s">
        <v>200</v>
      </c>
      <c r="X153" s="216"/>
      <c r="Y153" s="212" t="s">
        <v>200</v>
      </c>
      <c r="Z153" s="216"/>
      <c r="AA153" s="212" t="s">
        <v>200</v>
      </c>
      <c r="AB153" s="217" t="s">
        <v>200</v>
      </c>
    </row>
    <row r="154" spans="1:28" ht="18" customHeight="1" x14ac:dyDescent="0.25">
      <c r="B154" s="203" t="s">
        <v>200</v>
      </c>
      <c r="C154" s="218"/>
      <c r="D154" s="205"/>
      <c r="E154" s="206"/>
      <c r="F154" s="206"/>
      <c r="G154" s="206"/>
      <c r="H154" s="206"/>
      <c r="I154" s="206">
        <v>0</v>
      </c>
      <c r="J154" s="206"/>
      <c r="K154" s="219"/>
      <c r="L154" s="207"/>
      <c r="M154" s="208" t="s">
        <v>200</v>
      </c>
      <c r="N154" s="209"/>
      <c r="O154" s="209" t="s">
        <v>200</v>
      </c>
      <c r="P154" s="210" t="s">
        <v>200</v>
      </c>
      <c r="Q154" s="211"/>
      <c r="R154" s="212" t="s">
        <v>200</v>
      </c>
      <c r="S154" s="213"/>
      <c r="T154" s="212" t="s">
        <v>200</v>
      </c>
      <c r="U154" s="214"/>
      <c r="V154" s="212" t="s">
        <v>200</v>
      </c>
      <c r="W154" s="215" t="s">
        <v>200</v>
      </c>
      <c r="X154" s="216"/>
      <c r="Y154" s="212" t="s">
        <v>200</v>
      </c>
      <c r="Z154" s="216"/>
      <c r="AA154" s="212" t="s">
        <v>200</v>
      </c>
      <c r="AB154" s="217" t="s">
        <v>200</v>
      </c>
    </row>
    <row r="155" spans="1:28" ht="18" customHeight="1" thickBot="1" x14ac:dyDescent="0.3">
      <c r="B155" s="220"/>
      <c r="C155" s="221"/>
      <c r="D155" s="221"/>
      <c r="E155" s="221"/>
      <c r="F155" s="221"/>
      <c r="G155" s="221"/>
      <c r="H155" s="221"/>
      <c r="I155" s="221"/>
      <c r="J155" s="221"/>
      <c r="K155" s="221"/>
      <c r="L155" s="221"/>
      <c r="M155" s="222"/>
      <c r="N155" s="221"/>
      <c r="O155" s="221"/>
      <c r="P155" s="221"/>
      <c r="Q155" s="221"/>
      <c r="R155" s="221"/>
      <c r="S155" s="221"/>
      <c r="T155" s="221"/>
      <c r="U155" s="221"/>
      <c r="V155" s="221"/>
      <c r="W155" s="221"/>
      <c r="X155" s="224"/>
      <c r="Y155" s="223"/>
      <c r="Z155" s="224"/>
      <c r="AA155" s="223"/>
      <c r="AB155" s="225"/>
    </row>
    <row r="156" spans="1:28" ht="18" customHeight="1" x14ac:dyDescent="0.25">
      <c r="B156" s="186">
        <v>40</v>
      </c>
      <c r="C156" s="187" t="s">
        <v>336</v>
      </c>
      <c r="D156" s="188">
        <v>1</v>
      </c>
      <c r="E156" s="189">
        <v>13615304696</v>
      </c>
      <c r="F156" s="189">
        <v>16027126004</v>
      </c>
      <c r="G156" s="189">
        <v>1413996784</v>
      </c>
      <c r="H156" s="189">
        <v>9361683604</v>
      </c>
      <c r="I156" s="189">
        <v>6665442400</v>
      </c>
      <c r="J156" s="189">
        <v>1352159074</v>
      </c>
      <c r="K156" s="190">
        <v>1E-3</v>
      </c>
      <c r="L156" s="191">
        <v>1</v>
      </c>
      <c r="M156" s="192">
        <v>2</v>
      </c>
      <c r="N156" s="193"/>
      <c r="O156" s="194">
        <v>0</v>
      </c>
      <c r="P156" s="195">
        <v>525490168</v>
      </c>
      <c r="Q156" s="189">
        <v>9.6289502565092118</v>
      </c>
      <c r="R156" s="196" t="s">
        <v>360</v>
      </c>
      <c r="S156" s="197">
        <v>0.58411493125239922</v>
      </c>
      <c r="T156" s="196" t="s">
        <v>360</v>
      </c>
      <c r="U156" s="198">
        <v>1352159074000</v>
      </c>
      <c r="V156" s="196" t="s">
        <v>360</v>
      </c>
      <c r="W156" s="199" t="s">
        <v>361</v>
      </c>
      <c r="X156" s="200">
        <v>0.20286111451506955</v>
      </c>
      <c r="Y156" s="196" t="s">
        <v>360</v>
      </c>
      <c r="Z156" s="201">
        <v>8.436690855631461E-2</v>
      </c>
      <c r="AA156" s="196" t="s">
        <v>360</v>
      </c>
      <c r="AB156" s="202" t="s">
        <v>360</v>
      </c>
    </row>
    <row r="157" spans="1:28" ht="18" customHeight="1" x14ac:dyDescent="0.25">
      <c r="B157" s="203">
        <v>40.1</v>
      </c>
      <c r="C157" s="204" t="s">
        <v>336</v>
      </c>
      <c r="D157" s="205">
        <v>1</v>
      </c>
      <c r="E157" s="206">
        <v>13615304696</v>
      </c>
      <c r="F157" s="206">
        <v>16027126004</v>
      </c>
      <c r="G157" s="206">
        <v>1413996784</v>
      </c>
      <c r="H157" s="206">
        <v>9361683604</v>
      </c>
      <c r="I157" s="206">
        <v>6665442400</v>
      </c>
      <c r="J157" s="206">
        <v>1352159074</v>
      </c>
      <c r="K157" s="206">
        <v>1E-3</v>
      </c>
      <c r="L157" s="207"/>
      <c r="M157" s="208" t="s">
        <v>200</v>
      </c>
      <c r="N157" s="209"/>
      <c r="O157" s="209" t="s">
        <v>200</v>
      </c>
      <c r="P157" s="210" t="s">
        <v>200</v>
      </c>
      <c r="Q157" s="211"/>
      <c r="R157" s="212" t="s">
        <v>200</v>
      </c>
      <c r="S157" s="213"/>
      <c r="T157" s="212" t="s">
        <v>200</v>
      </c>
      <c r="U157" s="214"/>
      <c r="V157" s="212" t="s">
        <v>200</v>
      </c>
      <c r="W157" s="215" t="s">
        <v>200</v>
      </c>
      <c r="X157" s="216"/>
      <c r="Y157" s="212" t="s">
        <v>200</v>
      </c>
      <c r="Z157" s="216"/>
      <c r="AA157" s="212" t="s">
        <v>200</v>
      </c>
      <c r="AB157" s="217" t="s">
        <v>200</v>
      </c>
    </row>
    <row r="158" spans="1:28" ht="18" customHeight="1" x14ac:dyDescent="0.25">
      <c r="B158" s="203" t="s">
        <v>200</v>
      </c>
      <c r="C158" s="218"/>
      <c r="D158" s="205"/>
      <c r="E158" s="206"/>
      <c r="F158" s="206"/>
      <c r="G158" s="206"/>
      <c r="H158" s="206"/>
      <c r="I158" s="206">
        <v>0</v>
      </c>
      <c r="J158" s="206"/>
      <c r="K158" s="206"/>
      <c r="L158" s="207"/>
      <c r="M158" s="208" t="s">
        <v>200</v>
      </c>
      <c r="N158" s="209"/>
      <c r="O158" s="209" t="s">
        <v>200</v>
      </c>
      <c r="P158" s="210" t="s">
        <v>200</v>
      </c>
      <c r="Q158" s="211"/>
      <c r="R158" s="212" t="s">
        <v>200</v>
      </c>
      <c r="S158" s="213"/>
      <c r="T158" s="212" t="s">
        <v>200</v>
      </c>
      <c r="U158" s="214"/>
      <c r="V158" s="212" t="s">
        <v>200</v>
      </c>
      <c r="W158" s="215" t="s">
        <v>200</v>
      </c>
      <c r="X158" s="216"/>
      <c r="Y158" s="212" t="s">
        <v>200</v>
      </c>
      <c r="Z158" s="216"/>
      <c r="AA158" s="212" t="s">
        <v>200</v>
      </c>
      <c r="AB158" s="217" t="s">
        <v>200</v>
      </c>
    </row>
    <row r="159" spans="1:28" ht="18" customHeight="1" x14ac:dyDescent="0.25">
      <c r="B159" s="203" t="s">
        <v>200</v>
      </c>
      <c r="C159" s="218"/>
      <c r="D159" s="205"/>
      <c r="E159" s="206"/>
      <c r="F159" s="206"/>
      <c r="G159" s="206"/>
      <c r="H159" s="206"/>
      <c r="I159" s="206">
        <v>0</v>
      </c>
      <c r="J159" s="206"/>
      <c r="K159" s="206"/>
      <c r="L159" s="207"/>
      <c r="M159" s="208" t="s">
        <v>200</v>
      </c>
      <c r="N159" s="209"/>
      <c r="O159" s="209" t="s">
        <v>200</v>
      </c>
      <c r="P159" s="210" t="s">
        <v>200</v>
      </c>
      <c r="Q159" s="211"/>
      <c r="R159" s="212" t="s">
        <v>200</v>
      </c>
      <c r="S159" s="213"/>
      <c r="T159" s="212" t="s">
        <v>200</v>
      </c>
      <c r="U159" s="214"/>
      <c r="V159" s="212" t="s">
        <v>200</v>
      </c>
      <c r="W159" s="215" t="s">
        <v>200</v>
      </c>
      <c r="X159" s="216"/>
      <c r="Y159" s="212" t="s">
        <v>200</v>
      </c>
      <c r="Z159" s="216"/>
      <c r="AA159" s="212" t="s">
        <v>200</v>
      </c>
      <c r="AB159" s="217" t="s">
        <v>200</v>
      </c>
    </row>
    <row r="160" spans="1:28" ht="18" customHeight="1" x14ac:dyDescent="0.25">
      <c r="B160" s="203" t="s">
        <v>200</v>
      </c>
      <c r="C160" s="218"/>
      <c r="D160" s="205"/>
      <c r="E160" s="206"/>
      <c r="F160" s="206"/>
      <c r="G160" s="206"/>
      <c r="H160" s="206"/>
      <c r="I160" s="206">
        <v>0</v>
      </c>
      <c r="J160" s="206"/>
      <c r="K160" s="219"/>
      <c r="L160" s="207"/>
      <c r="M160" s="208" t="s">
        <v>200</v>
      </c>
      <c r="N160" s="209"/>
      <c r="O160" s="209" t="s">
        <v>200</v>
      </c>
      <c r="P160" s="210" t="s">
        <v>200</v>
      </c>
      <c r="Q160" s="211"/>
      <c r="R160" s="212" t="s">
        <v>200</v>
      </c>
      <c r="S160" s="213"/>
      <c r="T160" s="212" t="s">
        <v>200</v>
      </c>
      <c r="U160" s="214"/>
      <c r="V160" s="212" t="s">
        <v>200</v>
      </c>
      <c r="W160" s="215" t="s">
        <v>200</v>
      </c>
      <c r="X160" s="216"/>
      <c r="Y160" s="212" t="s">
        <v>200</v>
      </c>
      <c r="Z160" s="216"/>
      <c r="AA160" s="212" t="s">
        <v>200</v>
      </c>
      <c r="AB160" s="217" t="s">
        <v>200</v>
      </c>
    </row>
    <row r="161" spans="1:28" ht="18" customHeight="1" x14ac:dyDescent="0.25">
      <c r="B161" s="203" t="s">
        <v>200</v>
      </c>
      <c r="C161" s="218"/>
      <c r="D161" s="205"/>
      <c r="E161" s="206"/>
      <c r="F161" s="206"/>
      <c r="G161" s="206"/>
      <c r="H161" s="206"/>
      <c r="I161" s="206">
        <v>0</v>
      </c>
      <c r="J161" s="206"/>
      <c r="K161" s="219"/>
      <c r="L161" s="207"/>
      <c r="M161" s="208" t="s">
        <v>200</v>
      </c>
      <c r="N161" s="209"/>
      <c r="O161" s="209" t="s">
        <v>200</v>
      </c>
      <c r="P161" s="210" t="s">
        <v>200</v>
      </c>
      <c r="Q161" s="211"/>
      <c r="R161" s="212" t="s">
        <v>200</v>
      </c>
      <c r="S161" s="213"/>
      <c r="T161" s="212" t="s">
        <v>200</v>
      </c>
      <c r="U161" s="214"/>
      <c r="V161" s="212" t="s">
        <v>200</v>
      </c>
      <c r="W161" s="215" t="s">
        <v>200</v>
      </c>
      <c r="X161" s="216"/>
      <c r="Y161" s="212" t="s">
        <v>200</v>
      </c>
      <c r="Z161" s="216"/>
      <c r="AA161" s="212" t="s">
        <v>200</v>
      </c>
      <c r="AB161" s="217" t="s">
        <v>200</v>
      </c>
    </row>
    <row r="162" spans="1:28" ht="18" customHeight="1" x14ac:dyDescent="0.25">
      <c r="B162" s="203" t="s">
        <v>200</v>
      </c>
      <c r="C162" s="218"/>
      <c r="D162" s="205"/>
      <c r="E162" s="206"/>
      <c r="F162" s="206"/>
      <c r="G162" s="206"/>
      <c r="H162" s="206"/>
      <c r="I162" s="206">
        <v>0</v>
      </c>
      <c r="J162" s="206"/>
      <c r="K162" s="219"/>
      <c r="L162" s="207"/>
      <c r="M162" s="208" t="s">
        <v>200</v>
      </c>
      <c r="N162" s="209"/>
      <c r="O162" s="209" t="s">
        <v>200</v>
      </c>
      <c r="P162" s="210" t="s">
        <v>200</v>
      </c>
      <c r="Q162" s="211"/>
      <c r="R162" s="212" t="s">
        <v>200</v>
      </c>
      <c r="S162" s="213"/>
      <c r="T162" s="212" t="s">
        <v>200</v>
      </c>
      <c r="U162" s="214"/>
      <c r="V162" s="212" t="s">
        <v>200</v>
      </c>
      <c r="W162" s="215" t="s">
        <v>200</v>
      </c>
      <c r="X162" s="216"/>
      <c r="Y162" s="212" t="s">
        <v>200</v>
      </c>
      <c r="Z162" s="216"/>
      <c r="AA162" s="212" t="s">
        <v>200</v>
      </c>
      <c r="AB162" s="217" t="s">
        <v>200</v>
      </c>
    </row>
    <row r="163" spans="1:28" ht="18" customHeight="1" x14ac:dyDescent="0.25">
      <c r="B163" s="203" t="s">
        <v>200</v>
      </c>
      <c r="C163" s="218"/>
      <c r="D163" s="205"/>
      <c r="E163" s="206"/>
      <c r="F163" s="206"/>
      <c r="G163" s="206"/>
      <c r="H163" s="206"/>
      <c r="I163" s="206">
        <v>0</v>
      </c>
      <c r="J163" s="206"/>
      <c r="K163" s="219"/>
      <c r="L163" s="207"/>
      <c r="M163" s="208" t="s">
        <v>200</v>
      </c>
      <c r="N163" s="209"/>
      <c r="O163" s="209" t="s">
        <v>200</v>
      </c>
      <c r="P163" s="210" t="s">
        <v>200</v>
      </c>
      <c r="Q163" s="211"/>
      <c r="R163" s="212" t="s">
        <v>200</v>
      </c>
      <c r="S163" s="213"/>
      <c r="T163" s="212" t="s">
        <v>200</v>
      </c>
      <c r="U163" s="214"/>
      <c r="V163" s="212" t="s">
        <v>200</v>
      </c>
      <c r="W163" s="215" t="s">
        <v>200</v>
      </c>
      <c r="X163" s="216"/>
      <c r="Y163" s="212" t="s">
        <v>200</v>
      </c>
      <c r="Z163" s="216"/>
      <c r="AA163" s="212" t="s">
        <v>200</v>
      </c>
      <c r="AB163" s="217" t="s">
        <v>200</v>
      </c>
    </row>
    <row r="164" spans="1:28" ht="18" customHeight="1" x14ac:dyDescent="0.25">
      <c r="B164" s="203" t="s">
        <v>200</v>
      </c>
      <c r="C164" s="218"/>
      <c r="D164" s="205"/>
      <c r="E164" s="206"/>
      <c r="F164" s="206"/>
      <c r="G164" s="206"/>
      <c r="H164" s="206"/>
      <c r="I164" s="206">
        <v>0</v>
      </c>
      <c r="J164" s="206"/>
      <c r="K164" s="219"/>
      <c r="L164" s="207"/>
      <c r="M164" s="208" t="s">
        <v>200</v>
      </c>
      <c r="N164" s="209"/>
      <c r="O164" s="209" t="s">
        <v>200</v>
      </c>
      <c r="P164" s="210" t="s">
        <v>200</v>
      </c>
      <c r="Q164" s="211"/>
      <c r="R164" s="212" t="s">
        <v>200</v>
      </c>
      <c r="S164" s="213"/>
      <c r="T164" s="212" t="s">
        <v>200</v>
      </c>
      <c r="U164" s="214"/>
      <c r="V164" s="212" t="s">
        <v>200</v>
      </c>
      <c r="W164" s="215" t="s">
        <v>200</v>
      </c>
      <c r="X164" s="216"/>
      <c r="Y164" s="212" t="s">
        <v>200</v>
      </c>
      <c r="Z164" s="216"/>
      <c r="AA164" s="212" t="s">
        <v>200</v>
      </c>
      <c r="AB164" s="217" t="s">
        <v>200</v>
      </c>
    </row>
    <row r="165" spans="1:28" ht="18" customHeight="1" x14ac:dyDescent="0.25">
      <c r="B165" s="203" t="s">
        <v>200</v>
      </c>
      <c r="C165" s="218"/>
      <c r="D165" s="205"/>
      <c r="E165" s="206"/>
      <c r="F165" s="206"/>
      <c r="G165" s="206"/>
      <c r="H165" s="206"/>
      <c r="I165" s="206">
        <v>0</v>
      </c>
      <c r="J165" s="206"/>
      <c r="K165" s="219"/>
      <c r="L165" s="207"/>
      <c r="M165" s="208" t="s">
        <v>200</v>
      </c>
      <c r="N165" s="209"/>
      <c r="O165" s="209" t="s">
        <v>200</v>
      </c>
      <c r="P165" s="210" t="s">
        <v>200</v>
      </c>
      <c r="Q165" s="211"/>
      <c r="R165" s="212" t="s">
        <v>200</v>
      </c>
      <c r="S165" s="213"/>
      <c r="T165" s="212" t="s">
        <v>200</v>
      </c>
      <c r="U165" s="214"/>
      <c r="V165" s="212" t="s">
        <v>200</v>
      </c>
      <c r="W165" s="215" t="s">
        <v>200</v>
      </c>
      <c r="X165" s="216"/>
      <c r="Y165" s="212" t="s">
        <v>200</v>
      </c>
      <c r="Z165" s="216"/>
      <c r="AA165" s="212" t="s">
        <v>200</v>
      </c>
      <c r="AB165" s="217" t="s">
        <v>200</v>
      </c>
    </row>
    <row r="166" spans="1:28" ht="18" customHeight="1" thickBot="1" x14ac:dyDescent="0.3">
      <c r="B166" s="220"/>
      <c r="C166" s="221"/>
      <c r="D166" s="221"/>
      <c r="E166" s="221"/>
      <c r="F166" s="221"/>
      <c r="G166" s="221"/>
      <c r="H166" s="221"/>
      <c r="I166" s="221"/>
      <c r="J166" s="221"/>
      <c r="K166" s="221"/>
      <c r="L166" s="221"/>
      <c r="M166" s="222"/>
      <c r="N166" s="221"/>
      <c r="O166" s="221"/>
      <c r="P166" s="221"/>
      <c r="Q166" s="221"/>
      <c r="R166" s="221"/>
      <c r="S166" s="221"/>
      <c r="T166" s="221"/>
      <c r="U166" s="221"/>
      <c r="V166" s="221"/>
      <c r="W166" s="221"/>
      <c r="X166" s="224"/>
      <c r="Y166" s="223"/>
      <c r="Z166" s="224"/>
      <c r="AA166" s="223"/>
      <c r="AB166" s="225"/>
    </row>
    <row r="167" spans="1:28" ht="18" customHeight="1" x14ac:dyDescent="0.25">
      <c r="A167" s="324"/>
      <c r="B167" s="186">
        <v>41</v>
      </c>
      <c r="C167" s="187" t="s">
        <v>337</v>
      </c>
      <c r="D167" s="188">
        <v>1</v>
      </c>
      <c r="E167" s="189">
        <v>313856748</v>
      </c>
      <c r="F167" s="189">
        <v>328256748</v>
      </c>
      <c r="G167" s="189">
        <v>19719739</v>
      </c>
      <c r="H167" s="189">
        <v>196920694</v>
      </c>
      <c r="I167" s="189">
        <v>131336054</v>
      </c>
      <c r="J167" s="189">
        <v>46929989</v>
      </c>
      <c r="K167" s="190">
        <v>7507130</v>
      </c>
      <c r="L167" s="191">
        <v>1</v>
      </c>
      <c r="M167" s="192">
        <v>2</v>
      </c>
      <c r="N167" s="193"/>
      <c r="O167" s="194">
        <v>0</v>
      </c>
      <c r="P167" s="195">
        <v>525490168</v>
      </c>
      <c r="Q167" s="189">
        <v>15.915867243476194</v>
      </c>
      <c r="R167" s="196" t="s">
        <v>360</v>
      </c>
      <c r="S167" s="197">
        <v>0.59989838807517826</v>
      </c>
      <c r="T167" s="196" t="s">
        <v>360</v>
      </c>
      <c r="U167" s="198">
        <v>6.2513888796384238</v>
      </c>
      <c r="V167" s="196" t="s">
        <v>360</v>
      </c>
      <c r="W167" s="199" t="s">
        <v>361</v>
      </c>
      <c r="X167" s="200">
        <v>0.35732753932138084</v>
      </c>
      <c r="Y167" s="196" t="s">
        <v>360</v>
      </c>
      <c r="Z167" s="201">
        <v>0.14296732446761459</v>
      </c>
      <c r="AA167" s="196" t="s">
        <v>360</v>
      </c>
      <c r="AB167" s="202" t="s">
        <v>360</v>
      </c>
    </row>
    <row r="168" spans="1:28" ht="18" customHeight="1" x14ac:dyDescent="0.25">
      <c r="B168" s="203">
        <v>41.1</v>
      </c>
      <c r="C168" s="204" t="s">
        <v>337</v>
      </c>
      <c r="D168" s="205">
        <v>1</v>
      </c>
      <c r="E168" s="206">
        <v>313856748</v>
      </c>
      <c r="F168" s="206">
        <v>328256748</v>
      </c>
      <c r="G168" s="206">
        <v>19719739</v>
      </c>
      <c r="H168" s="206">
        <v>196920694</v>
      </c>
      <c r="I168" s="206">
        <v>131336054</v>
      </c>
      <c r="J168" s="206">
        <v>46929989</v>
      </c>
      <c r="K168" s="206">
        <v>7507130</v>
      </c>
      <c r="L168" s="207"/>
      <c r="M168" s="208" t="s">
        <v>200</v>
      </c>
      <c r="N168" s="209"/>
      <c r="O168" s="209" t="s">
        <v>200</v>
      </c>
      <c r="P168" s="210" t="s">
        <v>200</v>
      </c>
      <c r="Q168" s="211"/>
      <c r="R168" s="212" t="s">
        <v>200</v>
      </c>
      <c r="S168" s="213"/>
      <c r="T168" s="212" t="s">
        <v>200</v>
      </c>
      <c r="U168" s="214"/>
      <c r="V168" s="212" t="s">
        <v>200</v>
      </c>
      <c r="W168" s="215" t="s">
        <v>200</v>
      </c>
      <c r="X168" s="216"/>
      <c r="Y168" s="212" t="s">
        <v>200</v>
      </c>
      <c r="Z168" s="216"/>
      <c r="AA168" s="212" t="s">
        <v>200</v>
      </c>
      <c r="AB168" s="217" t="s">
        <v>200</v>
      </c>
    </row>
    <row r="169" spans="1:28" ht="18" customHeight="1" x14ac:dyDescent="0.25">
      <c r="B169" s="203" t="s">
        <v>200</v>
      </c>
      <c r="C169" s="218"/>
      <c r="D169" s="205"/>
      <c r="E169" s="206"/>
      <c r="F169" s="206"/>
      <c r="G169" s="206"/>
      <c r="H169" s="206"/>
      <c r="I169" s="206">
        <v>0</v>
      </c>
      <c r="J169" s="206"/>
      <c r="K169" s="206"/>
      <c r="L169" s="207"/>
      <c r="M169" s="208" t="s">
        <v>200</v>
      </c>
      <c r="N169" s="209"/>
      <c r="O169" s="209" t="s">
        <v>200</v>
      </c>
      <c r="P169" s="210" t="s">
        <v>200</v>
      </c>
      <c r="Q169" s="211"/>
      <c r="R169" s="212" t="s">
        <v>200</v>
      </c>
      <c r="S169" s="213"/>
      <c r="T169" s="212" t="s">
        <v>200</v>
      </c>
      <c r="U169" s="214"/>
      <c r="V169" s="212" t="s">
        <v>200</v>
      </c>
      <c r="W169" s="215" t="s">
        <v>200</v>
      </c>
      <c r="X169" s="216"/>
      <c r="Y169" s="212" t="s">
        <v>200</v>
      </c>
      <c r="Z169" s="216"/>
      <c r="AA169" s="212" t="s">
        <v>200</v>
      </c>
      <c r="AB169" s="217" t="s">
        <v>200</v>
      </c>
    </row>
    <row r="170" spans="1:28" ht="18" customHeight="1" x14ac:dyDescent="0.25">
      <c r="B170" s="203" t="s">
        <v>200</v>
      </c>
      <c r="C170" s="218"/>
      <c r="D170" s="205"/>
      <c r="E170" s="206"/>
      <c r="F170" s="206"/>
      <c r="G170" s="206"/>
      <c r="H170" s="206"/>
      <c r="I170" s="206">
        <v>0</v>
      </c>
      <c r="J170" s="206"/>
      <c r="K170" s="206"/>
      <c r="L170" s="207"/>
      <c r="M170" s="208" t="s">
        <v>200</v>
      </c>
      <c r="N170" s="209"/>
      <c r="O170" s="209" t="s">
        <v>200</v>
      </c>
      <c r="P170" s="210" t="s">
        <v>200</v>
      </c>
      <c r="Q170" s="211"/>
      <c r="R170" s="212" t="s">
        <v>200</v>
      </c>
      <c r="S170" s="213"/>
      <c r="T170" s="212" t="s">
        <v>200</v>
      </c>
      <c r="U170" s="214"/>
      <c r="V170" s="212" t="s">
        <v>200</v>
      </c>
      <c r="W170" s="215" t="s">
        <v>200</v>
      </c>
      <c r="X170" s="216"/>
      <c r="Y170" s="212" t="s">
        <v>200</v>
      </c>
      <c r="Z170" s="216"/>
      <c r="AA170" s="212" t="s">
        <v>200</v>
      </c>
      <c r="AB170" s="217" t="s">
        <v>200</v>
      </c>
    </row>
    <row r="171" spans="1:28" ht="18" customHeight="1" x14ac:dyDescent="0.25">
      <c r="B171" s="203" t="s">
        <v>200</v>
      </c>
      <c r="C171" s="218"/>
      <c r="D171" s="205"/>
      <c r="E171" s="206"/>
      <c r="F171" s="206"/>
      <c r="G171" s="206"/>
      <c r="H171" s="206"/>
      <c r="I171" s="206">
        <v>0</v>
      </c>
      <c r="J171" s="206"/>
      <c r="K171" s="219"/>
      <c r="L171" s="207"/>
      <c r="M171" s="208" t="s">
        <v>200</v>
      </c>
      <c r="N171" s="209"/>
      <c r="O171" s="209" t="s">
        <v>200</v>
      </c>
      <c r="P171" s="210" t="s">
        <v>200</v>
      </c>
      <c r="Q171" s="211"/>
      <c r="R171" s="212" t="s">
        <v>200</v>
      </c>
      <c r="S171" s="213"/>
      <c r="T171" s="212" t="s">
        <v>200</v>
      </c>
      <c r="U171" s="214"/>
      <c r="V171" s="212" t="s">
        <v>200</v>
      </c>
      <c r="W171" s="215" t="s">
        <v>200</v>
      </c>
      <c r="X171" s="216"/>
      <c r="Y171" s="212" t="s">
        <v>200</v>
      </c>
      <c r="Z171" s="216"/>
      <c r="AA171" s="212" t="s">
        <v>200</v>
      </c>
      <c r="AB171" s="217" t="s">
        <v>200</v>
      </c>
    </row>
    <row r="172" spans="1:28" ht="18" customHeight="1" x14ac:dyDescent="0.25">
      <c r="B172" s="203" t="s">
        <v>200</v>
      </c>
      <c r="C172" s="218"/>
      <c r="D172" s="205"/>
      <c r="E172" s="206"/>
      <c r="F172" s="206"/>
      <c r="G172" s="206"/>
      <c r="H172" s="206"/>
      <c r="I172" s="206">
        <v>0</v>
      </c>
      <c r="J172" s="206"/>
      <c r="K172" s="219"/>
      <c r="L172" s="207"/>
      <c r="M172" s="208" t="s">
        <v>200</v>
      </c>
      <c r="N172" s="209"/>
      <c r="O172" s="209" t="s">
        <v>200</v>
      </c>
      <c r="P172" s="210" t="s">
        <v>200</v>
      </c>
      <c r="Q172" s="211"/>
      <c r="R172" s="212" t="s">
        <v>200</v>
      </c>
      <c r="S172" s="213"/>
      <c r="T172" s="212" t="s">
        <v>200</v>
      </c>
      <c r="U172" s="214"/>
      <c r="V172" s="212" t="s">
        <v>200</v>
      </c>
      <c r="W172" s="215" t="s">
        <v>200</v>
      </c>
      <c r="X172" s="216"/>
      <c r="Y172" s="212" t="s">
        <v>200</v>
      </c>
      <c r="Z172" s="216"/>
      <c r="AA172" s="212" t="s">
        <v>200</v>
      </c>
      <c r="AB172" s="217" t="s">
        <v>200</v>
      </c>
    </row>
    <row r="173" spans="1:28" ht="18" customHeight="1" x14ac:dyDescent="0.25">
      <c r="B173" s="203" t="s">
        <v>200</v>
      </c>
      <c r="C173" s="218"/>
      <c r="D173" s="205"/>
      <c r="E173" s="206"/>
      <c r="F173" s="206"/>
      <c r="G173" s="206"/>
      <c r="H173" s="206"/>
      <c r="I173" s="206">
        <v>0</v>
      </c>
      <c r="J173" s="206"/>
      <c r="K173" s="219"/>
      <c r="L173" s="207"/>
      <c r="M173" s="208" t="s">
        <v>200</v>
      </c>
      <c r="N173" s="209"/>
      <c r="O173" s="209" t="s">
        <v>200</v>
      </c>
      <c r="P173" s="210" t="s">
        <v>200</v>
      </c>
      <c r="Q173" s="211"/>
      <c r="R173" s="212" t="s">
        <v>200</v>
      </c>
      <c r="S173" s="213"/>
      <c r="T173" s="212" t="s">
        <v>200</v>
      </c>
      <c r="U173" s="214"/>
      <c r="V173" s="212" t="s">
        <v>200</v>
      </c>
      <c r="W173" s="215" t="s">
        <v>200</v>
      </c>
      <c r="X173" s="216"/>
      <c r="Y173" s="212" t="s">
        <v>200</v>
      </c>
      <c r="Z173" s="216"/>
      <c r="AA173" s="212" t="s">
        <v>200</v>
      </c>
      <c r="AB173" s="217" t="s">
        <v>200</v>
      </c>
    </row>
    <row r="174" spans="1:28" ht="18" customHeight="1" x14ac:dyDescent="0.25">
      <c r="B174" s="203" t="s">
        <v>200</v>
      </c>
      <c r="C174" s="218"/>
      <c r="D174" s="205"/>
      <c r="E174" s="206"/>
      <c r="F174" s="206"/>
      <c r="G174" s="206"/>
      <c r="H174" s="206"/>
      <c r="I174" s="206">
        <v>0</v>
      </c>
      <c r="J174" s="206"/>
      <c r="K174" s="219"/>
      <c r="L174" s="207"/>
      <c r="M174" s="208" t="s">
        <v>200</v>
      </c>
      <c r="N174" s="209"/>
      <c r="O174" s="209" t="s">
        <v>200</v>
      </c>
      <c r="P174" s="210" t="s">
        <v>200</v>
      </c>
      <c r="Q174" s="211"/>
      <c r="R174" s="212" t="s">
        <v>200</v>
      </c>
      <c r="S174" s="213"/>
      <c r="T174" s="212" t="s">
        <v>200</v>
      </c>
      <c r="U174" s="214"/>
      <c r="V174" s="212" t="s">
        <v>200</v>
      </c>
      <c r="W174" s="215" t="s">
        <v>200</v>
      </c>
      <c r="X174" s="216"/>
      <c r="Y174" s="212" t="s">
        <v>200</v>
      </c>
      <c r="Z174" s="216"/>
      <c r="AA174" s="212" t="s">
        <v>200</v>
      </c>
      <c r="AB174" s="217" t="s">
        <v>200</v>
      </c>
    </row>
    <row r="175" spans="1:28" ht="18" customHeight="1" x14ac:dyDescent="0.25">
      <c r="B175" s="203" t="s">
        <v>200</v>
      </c>
      <c r="C175" s="218"/>
      <c r="D175" s="205"/>
      <c r="E175" s="206"/>
      <c r="F175" s="206"/>
      <c r="G175" s="206"/>
      <c r="H175" s="206"/>
      <c r="I175" s="206">
        <v>0</v>
      </c>
      <c r="J175" s="206"/>
      <c r="K175" s="219"/>
      <c r="L175" s="207"/>
      <c r="M175" s="208" t="s">
        <v>200</v>
      </c>
      <c r="N175" s="209"/>
      <c r="O175" s="209" t="s">
        <v>200</v>
      </c>
      <c r="P175" s="210" t="s">
        <v>200</v>
      </c>
      <c r="Q175" s="211"/>
      <c r="R175" s="212" t="s">
        <v>200</v>
      </c>
      <c r="S175" s="213"/>
      <c r="T175" s="212" t="s">
        <v>200</v>
      </c>
      <c r="U175" s="214"/>
      <c r="V175" s="212" t="s">
        <v>200</v>
      </c>
      <c r="W175" s="215" t="s">
        <v>200</v>
      </c>
      <c r="X175" s="216"/>
      <c r="Y175" s="212" t="s">
        <v>200</v>
      </c>
      <c r="Z175" s="216"/>
      <c r="AA175" s="212" t="s">
        <v>200</v>
      </c>
      <c r="AB175" s="217" t="s">
        <v>200</v>
      </c>
    </row>
    <row r="176" spans="1:28" ht="18" customHeight="1" x14ac:dyDescent="0.25">
      <c r="B176" s="203" t="s">
        <v>200</v>
      </c>
      <c r="C176" s="218"/>
      <c r="D176" s="205"/>
      <c r="E176" s="206"/>
      <c r="F176" s="206"/>
      <c r="G176" s="206"/>
      <c r="H176" s="206"/>
      <c r="I176" s="206">
        <v>0</v>
      </c>
      <c r="J176" s="206"/>
      <c r="K176" s="219"/>
      <c r="L176" s="207"/>
      <c r="M176" s="208" t="s">
        <v>200</v>
      </c>
      <c r="N176" s="209"/>
      <c r="O176" s="209" t="s">
        <v>200</v>
      </c>
      <c r="P176" s="210" t="s">
        <v>200</v>
      </c>
      <c r="Q176" s="211"/>
      <c r="R176" s="212" t="s">
        <v>200</v>
      </c>
      <c r="S176" s="213"/>
      <c r="T176" s="212" t="s">
        <v>200</v>
      </c>
      <c r="U176" s="214"/>
      <c r="V176" s="212" t="s">
        <v>200</v>
      </c>
      <c r="W176" s="215" t="s">
        <v>200</v>
      </c>
      <c r="X176" s="216"/>
      <c r="Y176" s="212" t="s">
        <v>200</v>
      </c>
      <c r="Z176" s="216"/>
      <c r="AA176" s="212" t="s">
        <v>200</v>
      </c>
      <c r="AB176" s="217" t="s">
        <v>200</v>
      </c>
    </row>
    <row r="177" spans="1:28" ht="18" customHeight="1" thickBot="1" x14ac:dyDescent="0.3">
      <c r="B177" s="220"/>
      <c r="C177" s="221"/>
      <c r="D177" s="221"/>
      <c r="E177" s="221"/>
      <c r="F177" s="221"/>
      <c r="G177" s="221"/>
      <c r="H177" s="221"/>
      <c r="I177" s="221"/>
      <c r="J177" s="221"/>
      <c r="K177" s="221"/>
      <c r="L177" s="221"/>
      <c r="M177" s="222"/>
      <c r="N177" s="221"/>
      <c r="O177" s="221"/>
      <c r="P177" s="221"/>
      <c r="Q177" s="221"/>
      <c r="R177" s="221"/>
      <c r="S177" s="221"/>
      <c r="T177" s="221"/>
      <c r="U177" s="221"/>
      <c r="V177" s="221"/>
      <c r="W177" s="221"/>
      <c r="X177" s="224"/>
      <c r="Y177" s="223"/>
      <c r="Z177" s="224"/>
      <c r="AA177" s="223"/>
      <c r="AB177" s="225"/>
    </row>
    <row r="178" spans="1:28" ht="18" customHeight="1" x14ac:dyDescent="0.25">
      <c r="B178" s="186">
        <v>42</v>
      </c>
      <c r="C178" s="187" t="s">
        <v>338</v>
      </c>
      <c r="D178" s="188">
        <v>1</v>
      </c>
      <c r="E178" s="189">
        <v>1983854773</v>
      </c>
      <c r="F178" s="189">
        <v>2832372773</v>
      </c>
      <c r="G178" s="189">
        <v>92376859.001000002</v>
      </c>
      <c r="H178" s="189">
        <v>99303959</v>
      </c>
      <c r="I178" s="189">
        <v>2733068814</v>
      </c>
      <c r="J178" s="189">
        <v>288877382.12099999</v>
      </c>
      <c r="K178" s="190">
        <v>11067457.001</v>
      </c>
      <c r="L178" s="191">
        <v>1</v>
      </c>
      <c r="M178" s="192">
        <v>2</v>
      </c>
      <c r="N178" s="193"/>
      <c r="O178" s="194">
        <v>0</v>
      </c>
      <c r="P178" s="195">
        <v>525490168</v>
      </c>
      <c r="Q178" s="189">
        <v>21.475668197145826</v>
      </c>
      <c r="R178" s="196" t="s">
        <v>360</v>
      </c>
      <c r="S178" s="197">
        <v>3.5060342320272685E-2</v>
      </c>
      <c r="T178" s="196" t="s">
        <v>360</v>
      </c>
      <c r="U178" s="198">
        <v>26.10151384323413</v>
      </c>
      <c r="V178" s="196" t="s">
        <v>360</v>
      </c>
      <c r="W178" s="199" t="s">
        <v>361</v>
      </c>
      <c r="X178" s="200">
        <v>0.10569707599063767</v>
      </c>
      <c r="Y178" s="196" t="s">
        <v>360</v>
      </c>
      <c r="Z178" s="201">
        <v>0.10199130032415404</v>
      </c>
      <c r="AA178" s="196" t="s">
        <v>360</v>
      </c>
      <c r="AB178" s="202" t="s">
        <v>360</v>
      </c>
    </row>
    <row r="179" spans="1:28" ht="18" customHeight="1" x14ac:dyDescent="0.25">
      <c r="A179" s="324"/>
      <c r="B179" s="203">
        <v>42.1</v>
      </c>
      <c r="C179" s="204" t="s">
        <v>339</v>
      </c>
      <c r="D179" s="205">
        <v>0.1</v>
      </c>
      <c r="E179" s="206">
        <v>27630100</v>
      </c>
      <c r="F179" s="206">
        <v>27630100</v>
      </c>
      <c r="G179" s="206">
        <v>1E-3</v>
      </c>
      <c r="H179" s="206">
        <v>6927100</v>
      </c>
      <c r="I179" s="206">
        <v>20703000</v>
      </c>
      <c r="J179" s="206">
        <v>1E-3</v>
      </c>
      <c r="K179" s="206">
        <v>1E-3</v>
      </c>
      <c r="L179" s="207"/>
      <c r="M179" s="208" t="s">
        <v>200</v>
      </c>
      <c r="N179" s="209"/>
      <c r="O179" s="209" t="s">
        <v>200</v>
      </c>
      <c r="P179" s="210" t="s">
        <v>200</v>
      </c>
      <c r="Q179" s="211"/>
      <c r="R179" s="212" t="s">
        <v>200</v>
      </c>
      <c r="S179" s="213"/>
      <c r="T179" s="212" t="s">
        <v>200</v>
      </c>
      <c r="U179" s="214"/>
      <c r="V179" s="212" t="s">
        <v>200</v>
      </c>
      <c r="W179" s="215" t="s">
        <v>200</v>
      </c>
      <c r="X179" s="216"/>
      <c r="Y179" s="212" t="s">
        <v>200</v>
      </c>
      <c r="Z179" s="216"/>
      <c r="AA179" s="212" t="s">
        <v>200</v>
      </c>
      <c r="AB179" s="217" t="s">
        <v>200</v>
      </c>
    </row>
    <row r="180" spans="1:28" ht="18" customHeight="1" x14ac:dyDescent="0.25">
      <c r="A180" s="324"/>
      <c r="B180" s="203">
        <v>42.2</v>
      </c>
      <c r="C180" s="218" t="s">
        <v>340</v>
      </c>
      <c r="D180" s="205">
        <v>0.9</v>
      </c>
      <c r="E180" s="206">
        <v>1956224673</v>
      </c>
      <c r="F180" s="206">
        <v>2804742673</v>
      </c>
      <c r="G180" s="206">
        <v>92376859</v>
      </c>
      <c r="H180" s="206">
        <v>92376859</v>
      </c>
      <c r="I180" s="206">
        <v>2712365814</v>
      </c>
      <c r="J180" s="206">
        <v>288877382.12</v>
      </c>
      <c r="K180" s="206">
        <v>11067457</v>
      </c>
      <c r="L180" s="207"/>
      <c r="M180" s="208" t="s">
        <v>200</v>
      </c>
      <c r="N180" s="209"/>
      <c r="O180" s="209" t="s">
        <v>200</v>
      </c>
      <c r="P180" s="210" t="s">
        <v>200</v>
      </c>
      <c r="Q180" s="211"/>
      <c r="R180" s="212" t="s">
        <v>200</v>
      </c>
      <c r="S180" s="213"/>
      <c r="T180" s="212" t="s">
        <v>200</v>
      </c>
      <c r="U180" s="214"/>
      <c r="V180" s="212" t="s">
        <v>200</v>
      </c>
      <c r="W180" s="215" t="s">
        <v>200</v>
      </c>
      <c r="X180" s="216"/>
      <c r="Y180" s="212" t="s">
        <v>200</v>
      </c>
      <c r="Z180" s="216"/>
      <c r="AA180" s="212" t="s">
        <v>200</v>
      </c>
      <c r="AB180" s="217" t="s">
        <v>200</v>
      </c>
    </row>
    <row r="181" spans="1:28" ht="18" customHeight="1" x14ac:dyDescent="0.25">
      <c r="B181" s="203" t="s">
        <v>200</v>
      </c>
      <c r="C181" s="218"/>
      <c r="D181" s="205"/>
      <c r="E181" s="206"/>
      <c r="F181" s="206"/>
      <c r="G181" s="206"/>
      <c r="H181" s="206"/>
      <c r="I181" s="206">
        <v>0</v>
      </c>
      <c r="J181" s="206"/>
      <c r="K181" s="206"/>
      <c r="L181" s="207"/>
      <c r="M181" s="208" t="s">
        <v>200</v>
      </c>
      <c r="N181" s="209"/>
      <c r="O181" s="209" t="s">
        <v>200</v>
      </c>
      <c r="P181" s="210" t="s">
        <v>200</v>
      </c>
      <c r="Q181" s="211"/>
      <c r="R181" s="212" t="s">
        <v>200</v>
      </c>
      <c r="S181" s="213"/>
      <c r="T181" s="212" t="s">
        <v>200</v>
      </c>
      <c r="U181" s="214"/>
      <c r="V181" s="212" t="s">
        <v>200</v>
      </c>
      <c r="W181" s="215" t="s">
        <v>200</v>
      </c>
      <c r="X181" s="216"/>
      <c r="Y181" s="212" t="s">
        <v>200</v>
      </c>
      <c r="Z181" s="216"/>
      <c r="AA181" s="212" t="s">
        <v>200</v>
      </c>
      <c r="AB181" s="217" t="s">
        <v>200</v>
      </c>
    </row>
    <row r="182" spans="1:28" ht="18" customHeight="1" x14ac:dyDescent="0.25">
      <c r="B182" s="203" t="s">
        <v>200</v>
      </c>
      <c r="C182" s="218"/>
      <c r="D182" s="205"/>
      <c r="E182" s="206"/>
      <c r="F182" s="206"/>
      <c r="G182" s="206"/>
      <c r="H182" s="206"/>
      <c r="I182" s="206">
        <v>0</v>
      </c>
      <c r="J182" s="206"/>
      <c r="K182" s="219"/>
      <c r="L182" s="207"/>
      <c r="M182" s="208" t="s">
        <v>200</v>
      </c>
      <c r="N182" s="209"/>
      <c r="O182" s="209" t="s">
        <v>200</v>
      </c>
      <c r="P182" s="210" t="s">
        <v>200</v>
      </c>
      <c r="Q182" s="211"/>
      <c r="R182" s="212" t="s">
        <v>200</v>
      </c>
      <c r="S182" s="213"/>
      <c r="T182" s="212" t="s">
        <v>200</v>
      </c>
      <c r="U182" s="214"/>
      <c r="V182" s="212" t="s">
        <v>200</v>
      </c>
      <c r="W182" s="215" t="s">
        <v>200</v>
      </c>
      <c r="X182" s="216"/>
      <c r="Y182" s="212" t="s">
        <v>200</v>
      </c>
      <c r="Z182" s="216"/>
      <c r="AA182" s="212" t="s">
        <v>200</v>
      </c>
      <c r="AB182" s="217" t="s">
        <v>200</v>
      </c>
    </row>
    <row r="183" spans="1:28" ht="18" customHeight="1" x14ac:dyDescent="0.25">
      <c r="B183" s="203" t="s">
        <v>200</v>
      </c>
      <c r="C183" s="218"/>
      <c r="D183" s="205"/>
      <c r="E183" s="206"/>
      <c r="F183" s="206"/>
      <c r="G183" s="206"/>
      <c r="H183" s="206"/>
      <c r="I183" s="206">
        <v>0</v>
      </c>
      <c r="J183" s="206"/>
      <c r="K183" s="219"/>
      <c r="L183" s="207"/>
      <c r="M183" s="208" t="s">
        <v>200</v>
      </c>
      <c r="N183" s="209"/>
      <c r="O183" s="209" t="s">
        <v>200</v>
      </c>
      <c r="P183" s="210" t="s">
        <v>200</v>
      </c>
      <c r="Q183" s="211"/>
      <c r="R183" s="212" t="s">
        <v>200</v>
      </c>
      <c r="S183" s="213"/>
      <c r="T183" s="212" t="s">
        <v>200</v>
      </c>
      <c r="U183" s="214"/>
      <c r="V183" s="212" t="s">
        <v>200</v>
      </c>
      <c r="W183" s="215" t="s">
        <v>200</v>
      </c>
      <c r="X183" s="216"/>
      <c r="Y183" s="212" t="s">
        <v>200</v>
      </c>
      <c r="Z183" s="216"/>
      <c r="AA183" s="212" t="s">
        <v>200</v>
      </c>
      <c r="AB183" s="217" t="s">
        <v>200</v>
      </c>
    </row>
    <row r="184" spans="1:28" ht="18" customHeight="1" x14ac:dyDescent="0.25">
      <c r="B184" s="203" t="s">
        <v>200</v>
      </c>
      <c r="C184" s="218"/>
      <c r="D184" s="205"/>
      <c r="E184" s="206"/>
      <c r="F184" s="206"/>
      <c r="G184" s="206"/>
      <c r="H184" s="206"/>
      <c r="I184" s="206">
        <v>0</v>
      </c>
      <c r="J184" s="206"/>
      <c r="K184" s="219"/>
      <c r="L184" s="207"/>
      <c r="M184" s="208" t="s">
        <v>200</v>
      </c>
      <c r="N184" s="209"/>
      <c r="O184" s="209" t="s">
        <v>200</v>
      </c>
      <c r="P184" s="210" t="s">
        <v>200</v>
      </c>
      <c r="Q184" s="211"/>
      <c r="R184" s="212" t="s">
        <v>200</v>
      </c>
      <c r="S184" s="213"/>
      <c r="T184" s="212" t="s">
        <v>200</v>
      </c>
      <c r="U184" s="214"/>
      <c r="V184" s="212" t="s">
        <v>200</v>
      </c>
      <c r="W184" s="215" t="s">
        <v>200</v>
      </c>
      <c r="X184" s="216"/>
      <c r="Y184" s="212" t="s">
        <v>200</v>
      </c>
      <c r="Z184" s="216"/>
      <c r="AA184" s="212" t="s">
        <v>200</v>
      </c>
      <c r="AB184" s="217" t="s">
        <v>200</v>
      </c>
    </row>
    <row r="185" spans="1:28" ht="18" customHeight="1" x14ac:dyDescent="0.25">
      <c r="B185" s="203" t="s">
        <v>200</v>
      </c>
      <c r="C185" s="218"/>
      <c r="D185" s="205"/>
      <c r="E185" s="206"/>
      <c r="F185" s="206"/>
      <c r="G185" s="206"/>
      <c r="H185" s="206"/>
      <c r="I185" s="206">
        <v>0</v>
      </c>
      <c r="J185" s="206"/>
      <c r="K185" s="219"/>
      <c r="L185" s="207"/>
      <c r="M185" s="208" t="s">
        <v>200</v>
      </c>
      <c r="N185" s="209"/>
      <c r="O185" s="209" t="s">
        <v>200</v>
      </c>
      <c r="P185" s="210" t="s">
        <v>200</v>
      </c>
      <c r="Q185" s="211"/>
      <c r="R185" s="212" t="s">
        <v>200</v>
      </c>
      <c r="S185" s="213"/>
      <c r="T185" s="212" t="s">
        <v>200</v>
      </c>
      <c r="U185" s="214"/>
      <c r="V185" s="212" t="s">
        <v>200</v>
      </c>
      <c r="W185" s="215" t="s">
        <v>200</v>
      </c>
      <c r="X185" s="216"/>
      <c r="Y185" s="212" t="s">
        <v>200</v>
      </c>
      <c r="Z185" s="216"/>
      <c r="AA185" s="212" t="s">
        <v>200</v>
      </c>
      <c r="AB185" s="217" t="s">
        <v>200</v>
      </c>
    </row>
    <row r="186" spans="1:28" ht="18" customHeight="1" x14ac:dyDescent="0.25">
      <c r="B186" s="203" t="s">
        <v>200</v>
      </c>
      <c r="C186" s="218"/>
      <c r="D186" s="205"/>
      <c r="E186" s="206"/>
      <c r="F186" s="206"/>
      <c r="G186" s="206"/>
      <c r="H186" s="206"/>
      <c r="I186" s="206">
        <v>0</v>
      </c>
      <c r="J186" s="206"/>
      <c r="K186" s="219"/>
      <c r="L186" s="207"/>
      <c r="M186" s="208" t="s">
        <v>200</v>
      </c>
      <c r="N186" s="209"/>
      <c r="O186" s="209" t="s">
        <v>200</v>
      </c>
      <c r="P186" s="210" t="s">
        <v>200</v>
      </c>
      <c r="Q186" s="211"/>
      <c r="R186" s="212" t="s">
        <v>200</v>
      </c>
      <c r="S186" s="213"/>
      <c r="T186" s="212" t="s">
        <v>200</v>
      </c>
      <c r="U186" s="214"/>
      <c r="V186" s="212" t="s">
        <v>200</v>
      </c>
      <c r="W186" s="215" t="s">
        <v>200</v>
      </c>
      <c r="X186" s="216"/>
      <c r="Y186" s="212" t="s">
        <v>200</v>
      </c>
      <c r="Z186" s="216"/>
      <c r="AA186" s="212" t="s">
        <v>200</v>
      </c>
      <c r="AB186" s="217" t="s">
        <v>200</v>
      </c>
    </row>
    <row r="187" spans="1:28" ht="18" customHeight="1" x14ac:dyDescent="0.25">
      <c r="B187" s="203" t="s">
        <v>200</v>
      </c>
      <c r="C187" s="218"/>
      <c r="D187" s="205"/>
      <c r="E187" s="206"/>
      <c r="F187" s="206"/>
      <c r="G187" s="206"/>
      <c r="H187" s="206"/>
      <c r="I187" s="206">
        <v>0</v>
      </c>
      <c r="J187" s="206"/>
      <c r="K187" s="219"/>
      <c r="L187" s="207"/>
      <c r="M187" s="208" t="s">
        <v>200</v>
      </c>
      <c r="N187" s="209"/>
      <c r="O187" s="209" t="s">
        <v>200</v>
      </c>
      <c r="P187" s="210" t="s">
        <v>200</v>
      </c>
      <c r="Q187" s="211"/>
      <c r="R187" s="212" t="s">
        <v>200</v>
      </c>
      <c r="S187" s="213"/>
      <c r="T187" s="212" t="s">
        <v>200</v>
      </c>
      <c r="U187" s="214"/>
      <c r="V187" s="212" t="s">
        <v>200</v>
      </c>
      <c r="W187" s="215" t="s">
        <v>200</v>
      </c>
      <c r="X187" s="216"/>
      <c r="Y187" s="212" t="s">
        <v>200</v>
      </c>
      <c r="Z187" s="216"/>
      <c r="AA187" s="212" t="s">
        <v>200</v>
      </c>
      <c r="AB187" s="217" t="s">
        <v>200</v>
      </c>
    </row>
    <row r="188" spans="1:28" ht="18" customHeight="1" thickBot="1" x14ac:dyDescent="0.3">
      <c r="B188" s="220"/>
      <c r="C188" s="221"/>
      <c r="D188" s="221"/>
      <c r="E188" s="221"/>
      <c r="F188" s="221"/>
      <c r="G188" s="221"/>
      <c r="H188" s="221"/>
      <c r="I188" s="221"/>
      <c r="J188" s="221"/>
      <c r="K188" s="221"/>
      <c r="L188" s="221"/>
      <c r="M188" s="222"/>
      <c r="N188" s="221"/>
      <c r="O188" s="221"/>
      <c r="P188" s="221"/>
      <c r="Q188" s="221"/>
      <c r="R188" s="221"/>
      <c r="S188" s="221"/>
      <c r="T188" s="221"/>
      <c r="U188" s="221"/>
      <c r="V188" s="221"/>
      <c r="W188" s="221"/>
      <c r="X188" s="224"/>
      <c r="Y188" s="223"/>
      <c r="Z188" s="224"/>
      <c r="AA188" s="223"/>
      <c r="AB188" s="225"/>
    </row>
    <row r="189" spans="1:28" ht="18" customHeight="1" x14ac:dyDescent="0.25">
      <c r="B189" s="186">
        <v>43</v>
      </c>
      <c r="C189" s="187" t="s">
        <v>341</v>
      </c>
      <c r="D189" s="188">
        <v>1</v>
      </c>
      <c r="E189" s="189">
        <v>1545606000</v>
      </c>
      <c r="F189" s="189">
        <v>1872276000</v>
      </c>
      <c r="G189" s="189">
        <v>2452700</v>
      </c>
      <c r="H189" s="189">
        <v>12710700</v>
      </c>
      <c r="I189" s="189">
        <v>1859565300</v>
      </c>
      <c r="J189" s="189">
        <v>906699208</v>
      </c>
      <c r="K189" s="190">
        <v>2E-3</v>
      </c>
      <c r="L189" s="191">
        <v>1</v>
      </c>
      <c r="M189" s="192">
        <v>2</v>
      </c>
      <c r="N189" s="193"/>
      <c r="O189" s="194">
        <v>0</v>
      </c>
      <c r="P189" s="195">
        <v>525490168</v>
      </c>
      <c r="Q189" s="189">
        <v>630.16512414889712</v>
      </c>
      <c r="R189" s="196" t="s">
        <v>360</v>
      </c>
      <c r="S189" s="197">
        <v>6.7889029181595019E-3</v>
      </c>
      <c r="T189" s="196" t="s">
        <v>360</v>
      </c>
      <c r="U189" s="198">
        <v>453349604000</v>
      </c>
      <c r="V189" s="196" t="s">
        <v>360</v>
      </c>
      <c r="W189" s="199" t="s">
        <v>361</v>
      </c>
      <c r="X189" s="200">
        <v>0.48758664619091352</v>
      </c>
      <c r="Y189" s="196" t="s">
        <v>360</v>
      </c>
      <c r="Z189" s="201">
        <v>0.48427646778573247</v>
      </c>
      <c r="AA189" s="196" t="s">
        <v>360</v>
      </c>
      <c r="AB189" s="202" t="s">
        <v>360</v>
      </c>
    </row>
    <row r="190" spans="1:28" ht="18" customHeight="1" x14ac:dyDescent="0.25">
      <c r="A190" s="324"/>
      <c r="B190" s="203">
        <v>43.1</v>
      </c>
      <c r="C190" s="204" t="s">
        <v>342</v>
      </c>
      <c r="D190" s="205">
        <v>0.1</v>
      </c>
      <c r="E190" s="206">
        <v>58106000</v>
      </c>
      <c r="F190" s="206">
        <v>59276000</v>
      </c>
      <c r="G190" s="206">
        <v>218000</v>
      </c>
      <c r="H190" s="206">
        <v>218000</v>
      </c>
      <c r="I190" s="206">
        <v>59058000</v>
      </c>
      <c r="J190" s="206">
        <v>57579900</v>
      </c>
      <c r="K190" s="206">
        <v>1E-3</v>
      </c>
      <c r="L190" s="207"/>
      <c r="M190" s="208" t="s">
        <v>200</v>
      </c>
      <c r="N190" s="209"/>
      <c r="O190" s="209" t="s">
        <v>200</v>
      </c>
      <c r="P190" s="210" t="s">
        <v>200</v>
      </c>
      <c r="Q190" s="211"/>
      <c r="R190" s="212" t="s">
        <v>200</v>
      </c>
      <c r="S190" s="213"/>
      <c r="T190" s="212" t="s">
        <v>200</v>
      </c>
      <c r="U190" s="214"/>
      <c r="V190" s="212" t="s">
        <v>200</v>
      </c>
      <c r="W190" s="215" t="s">
        <v>200</v>
      </c>
      <c r="X190" s="216"/>
      <c r="Y190" s="212" t="s">
        <v>200</v>
      </c>
      <c r="Z190" s="216"/>
      <c r="AA190" s="212" t="s">
        <v>200</v>
      </c>
      <c r="AB190" s="217" t="s">
        <v>200</v>
      </c>
    </row>
    <row r="191" spans="1:28" ht="18" customHeight="1" x14ac:dyDescent="0.25">
      <c r="A191" s="324"/>
      <c r="B191" s="203">
        <v>43.2</v>
      </c>
      <c r="C191" s="218" t="s">
        <v>343</v>
      </c>
      <c r="D191" s="205">
        <v>0.9</v>
      </c>
      <c r="E191" s="206">
        <v>1487500000</v>
      </c>
      <c r="F191" s="206">
        <v>1813000000</v>
      </c>
      <c r="G191" s="206">
        <v>2234700</v>
      </c>
      <c r="H191" s="206">
        <v>12492700</v>
      </c>
      <c r="I191" s="206">
        <v>1800507300</v>
      </c>
      <c r="J191" s="206">
        <v>849119308</v>
      </c>
      <c r="K191" s="206">
        <v>1E-3</v>
      </c>
      <c r="L191" s="207"/>
      <c r="M191" s="208" t="s">
        <v>200</v>
      </c>
      <c r="N191" s="209"/>
      <c r="O191" s="209" t="s">
        <v>200</v>
      </c>
      <c r="P191" s="210" t="s">
        <v>200</v>
      </c>
      <c r="Q191" s="211"/>
      <c r="R191" s="212" t="s">
        <v>200</v>
      </c>
      <c r="S191" s="213"/>
      <c r="T191" s="212" t="s">
        <v>200</v>
      </c>
      <c r="U191" s="214"/>
      <c r="V191" s="212" t="s">
        <v>200</v>
      </c>
      <c r="W191" s="215" t="s">
        <v>200</v>
      </c>
      <c r="X191" s="216"/>
      <c r="Y191" s="212" t="s">
        <v>200</v>
      </c>
      <c r="Z191" s="216"/>
      <c r="AA191" s="212" t="s">
        <v>200</v>
      </c>
      <c r="AB191" s="217" t="s">
        <v>200</v>
      </c>
    </row>
    <row r="192" spans="1:28" ht="18" customHeight="1" x14ac:dyDescent="0.25">
      <c r="B192" s="203" t="s">
        <v>200</v>
      </c>
      <c r="C192" s="218"/>
      <c r="D192" s="205"/>
      <c r="E192" s="206"/>
      <c r="F192" s="206"/>
      <c r="G192" s="206"/>
      <c r="H192" s="206"/>
      <c r="I192" s="206">
        <v>0</v>
      </c>
      <c r="J192" s="206"/>
      <c r="K192" s="206"/>
      <c r="L192" s="207"/>
      <c r="M192" s="208" t="s">
        <v>200</v>
      </c>
      <c r="N192" s="209"/>
      <c r="O192" s="209" t="s">
        <v>200</v>
      </c>
      <c r="P192" s="210" t="s">
        <v>200</v>
      </c>
      <c r="Q192" s="211"/>
      <c r="R192" s="212" t="s">
        <v>200</v>
      </c>
      <c r="S192" s="213"/>
      <c r="T192" s="212" t="s">
        <v>200</v>
      </c>
      <c r="U192" s="214"/>
      <c r="V192" s="212" t="s">
        <v>200</v>
      </c>
      <c r="W192" s="215" t="s">
        <v>200</v>
      </c>
      <c r="X192" s="216"/>
      <c r="Y192" s="212" t="s">
        <v>200</v>
      </c>
      <c r="Z192" s="216"/>
      <c r="AA192" s="212" t="s">
        <v>200</v>
      </c>
      <c r="AB192" s="217" t="s">
        <v>200</v>
      </c>
    </row>
    <row r="193" spans="1:28" ht="18" customHeight="1" x14ac:dyDescent="0.25">
      <c r="B193" s="203" t="s">
        <v>200</v>
      </c>
      <c r="C193" s="218"/>
      <c r="D193" s="205"/>
      <c r="E193" s="206"/>
      <c r="F193" s="206"/>
      <c r="G193" s="206"/>
      <c r="H193" s="206"/>
      <c r="I193" s="206">
        <v>0</v>
      </c>
      <c r="J193" s="206"/>
      <c r="K193" s="219"/>
      <c r="L193" s="207"/>
      <c r="M193" s="208" t="s">
        <v>200</v>
      </c>
      <c r="N193" s="209"/>
      <c r="O193" s="209" t="s">
        <v>200</v>
      </c>
      <c r="P193" s="210" t="s">
        <v>200</v>
      </c>
      <c r="Q193" s="211"/>
      <c r="R193" s="212" t="s">
        <v>200</v>
      </c>
      <c r="S193" s="213"/>
      <c r="T193" s="212" t="s">
        <v>200</v>
      </c>
      <c r="U193" s="214"/>
      <c r="V193" s="212" t="s">
        <v>200</v>
      </c>
      <c r="W193" s="215" t="s">
        <v>200</v>
      </c>
      <c r="X193" s="216"/>
      <c r="Y193" s="212" t="s">
        <v>200</v>
      </c>
      <c r="Z193" s="216"/>
      <c r="AA193" s="212" t="s">
        <v>200</v>
      </c>
      <c r="AB193" s="217" t="s">
        <v>200</v>
      </c>
    </row>
    <row r="194" spans="1:28" ht="18" customHeight="1" x14ac:dyDescent="0.25">
      <c r="B194" s="203" t="s">
        <v>200</v>
      </c>
      <c r="C194" s="218"/>
      <c r="D194" s="205"/>
      <c r="E194" s="206"/>
      <c r="F194" s="206"/>
      <c r="G194" s="206"/>
      <c r="H194" s="206"/>
      <c r="I194" s="206">
        <v>0</v>
      </c>
      <c r="J194" s="206"/>
      <c r="K194" s="219"/>
      <c r="L194" s="207"/>
      <c r="M194" s="208" t="s">
        <v>200</v>
      </c>
      <c r="N194" s="209"/>
      <c r="O194" s="209" t="s">
        <v>200</v>
      </c>
      <c r="P194" s="210" t="s">
        <v>200</v>
      </c>
      <c r="Q194" s="211"/>
      <c r="R194" s="212" t="s">
        <v>200</v>
      </c>
      <c r="S194" s="213"/>
      <c r="T194" s="212" t="s">
        <v>200</v>
      </c>
      <c r="U194" s="214"/>
      <c r="V194" s="212" t="s">
        <v>200</v>
      </c>
      <c r="W194" s="215" t="s">
        <v>200</v>
      </c>
      <c r="X194" s="216"/>
      <c r="Y194" s="212" t="s">
        <v>200</v>
      </c>
      <c r="Z194" s="216"/>
      <c r="AA194" s="212" t="s">
        <v>200</v>
      </c>
      <c r="AB194" s="217" t="s">
        <v>200</v>
      </c>
    </row>
    <row r="195" spans="1:28" ht="18" customHeight="1" x14ac:dyDescent="0.25">
      <c r="B195" s="203" t="s">
        <v>200</v>
      </c>
      <c r="C195" s="218"/>
      <c r="D195" s="205"/>
      <c r="E195" s="206"/>
      <c r="F195" s="206"/>
      <c r="G195" s="206"/>
      <c r="H195" s="206"/>
      <c r="I195" s="206">
        <v>0</v>
      </c>
      <c r="J195" s="206"/>
      <c r="K195" s="219"/>
      <c r="L195" s="207"/>
      <c r="M195" s="208" t="s">
        <v>200</v>
      </c>
      <c r="N195" s="209"/>
      <c r="O195" s="209" t="s">
        <v>200</v>
      </c>
      <c r="P195" s="210" t="s">
        <v>200</v>
      </c>
      <c r="Q195" s="211"/>
      <c r="R195" s="212" t="s">
        <v>200</v>
      </c>
      <c r="S195" s="213"/>
      <c r="T195" s="212" t="s">
        <v>200</v>
      </c>
      <c r="U195" s="214"/>
      <c r="V195" s="212" t="s">
        <v>200</v>
      </c>
      <c r="W195" s="215" t="s">
        <v>200</v>
      </c>
      <c r="X195" s="216"/>
      <c r="Y195" s="212" t="s">
        <v>200</v>
      </c>
      <c r="Z195" s="216"/>
      <c r="AA195" s="212" t="s">
        <v>200</v>
      </c>
      <c r="AB195" s="217" t="s">
        <v>200</v>
      </c>
    </row>
    <row r="196" spans="1:28" ht="18" customHeight="1" x14ac:dyDescent="0.25">
      <c r="B196" s="203" t="s">
        <v>200</v>
      </c>
      <c r="C196" s="218"/>
      <c r="D196" s="205"/>
      <c r="E196" s="206"/>
      <c r="F196" s="206"/>
      <c r="G196" s="206"/>
      <c r="H196" s="206"/>
      <c r="I196" s="206">
        <v>0</v>
      </c>
      <c r="J196" s="206"/>
      <c r="K196" s="219"/>
      <c r="L196" s="207"/>
      <c r="M196" s="208" t="s">
        <v>200</v>
      </c>
      <c r="N196" s="209"/>
      <c r="O196" s="209" t="s">
        <v>200</v>
      </c>
      <c r="P196" s="210" t="s">
        <v>200</v>
      </c>
      <c r="Q196" s="211"/>
      <c r="R196" s="212" t="s">
        <v>200</v>
      </c>
      <c r="S196" s="213"/>
      <c r="T196" s="212" t="s">
        <v>200</v>
      </c>
      <c r="U196" s="214"/>
      <c r="V196" s="212" t="s">
        <v>200</v>
      </c>
      <c r="W196" s="215" t="s">
        <v>200</v>
      </c>
      <c r="X196" s="216"/>
      <c r="Y196" s="212" t="s">
        <v>200</v>
      </c>
      <c r="Z196" s="216"/>
      <c r="AA196" s="212" t="s">
        <v>200</v>
      </c>
      <c r="AB196" s="217" t="s">
        <v>200</v>
      </c>
    </row>
    <row r="197" spans="1:28" ht="18" customHeight="1" x14ac:dyDescent="0.25">
      <c r="B197" s="203" t="s">
        <v>200</v>
      </c>
      <c r="C197" s="218"/>
      <c r="D197" s="205"/>
      <c r="E197" s="206"/>
      <c r="F197" s="206"/>
      <c r="G197" s="206"/>
      <c r="H197" s="206"/>
      <c r="I197" s="206">
        <v>0</v>
      </c>
      <c r="J197" s="206"/>
      <c r="K197" s="219"/>
      <c r="L197" s="207"/>
      <c r="M197" s="208" t="s">
        <v>200</v>
      </c>
      <c r="N197" s="209"/>
      <c r="O197" s="209" t="s">
        <v>200</v>
      </c>
      <c r="P197" s="210" t="s">
        <v>200</v>
      </c>
      <c r="Q197" s="211"/>
      <c r="R197" s="212" t="s">
        <v>200</v>
      </c>
      <c r="S197" s="213"/>
      <c r="T197" s="212" t="s">
        <v>200</v>
      </c>
      <c r="U197" s="214"/>
      <c r="V197" s="212" t="s">
        <v>200</v>
      </c>
      <c r="W197" s="215" t="s">
        <v>200</v>
      </c>
      <c r="X197" s="216"/>
      <c r="Y197" s="212" t="s">
        <v>200</v>
      </c>
      <c r="Z197" s="216"/>
      <c r="AA197" s="212" t="s">
        <v>200</v>
      </c>
      <c r="AB197" s="217" t="s">
        <v>200</v>
      </c>
    </row>
    <row r="198" spans="1:28" ht="18" customHeight="1" x14ac:dyDescent="0.25">
      <c r="B198" s="203" t="s">
        <v>200</v>
      </c>
      <c r="C198" s="218"/>
      <c r="D198" s="205"/>
      <c r="E198" s="206"/>
      <c r="F198" s="206"/>
      <c r="G198" s="206"/>
      <c r="H198" s="206"/>
      <c r="I198" s="206">
        <v>0</v>
      </c>
      <c r="J198" s="206"/>
      <c r="K198" s="219"/>
      <c r="L198" s="207"/>
      <c r="M198" s="208" t="s">
        <v>200</v>
      </c>
      <c r="N198" s="209"/>
      <c r="O198" s="209" t="s">
        <v>200</v>
      </c>
      <c r="P198" s="210" t="s">
        <v>200</v>
      </c>
      <c r="Q198" s="211"/>
      <c r="R198" s="212" t="s">
        <v>200</v>
      </c>
      <c r="S198" s="213"/>
      <c r="T198" s="212" t="s">
        <v>200</v>
      </c>
      <c r="U198" s="214"/>
      <c r="V198" s="212" t="s">
        <v>200</v>
      </c>
      <c r="W198" s="215" t="s">
        <v>200</v>
      </c>
      <c r="X198" s="216"/>
      <c r="Y198" s="212" t="s">
        <v>200</v>
      </c>
      <c r="Z198" s="216"/>
      <c r="AA198" s="212" t="s">
        <v>200</v>
      </c>
      <c r="AB198" s="217" t="s">
        <v>200</v>
      </c>
    </row>
    <row r="199" spans="1:28" ht="18" customHeight="1" thickBot="1" x14ac:dyDescent="0.3">
      <c r="B199" s="220"/>
      <c r="C199" s="221"/>
      <c r="D199" s="221"/>
      <c r="E199" s="221"/>
      <c r="F199" s="221"/>
      <c r="G199" s="221"/>
      <c r="H199" s="221"/>
      <c r="I199" s="221"/>
      <c r="J199" s="221"/>
      <c r="K199" s="221"/>
      <c r="L199" s="221"/>
      <c r="M199" s="222"/>
      <c r="N199" s="221"/>
      <c r="O199" s="221"/>
      <c r="P199" s="221"/>
      <c r="Q199" s="221"/>
      <c r="R199" s="221"/>
      <c r="S199" s="221"/>
      <c r="T199" s="221"/>
      <c r="U199" s="221"/>
      <c r="V199" s="221"/>
      <c r="W199" s="221"/>
      <c r="X199" s="224"/>
      <c r="Y199" s="223"/>
      <c r="Z199" s="224"/>
      <c r="AA199" s="223"/>
      <c r="AB199" s="225"/>
    </row>
    <row r="200" spans="1:28" ht="18" customHeight="1" x14ac:dyDescent="0.25">
      <c r="B200" s="186">
        <v>44</v>
      </c>
      <c r="C200" s="187" t="s">
        <v>344</v>
      </c>
      <c r="D200" s="188">
        <v>1</v>
      </c>
      <c r="E200" s="189">
        <v>4353729170</v>
      </c>
      <c r="F200" s="189">
        <v>4469295837</v>
      </c>
      <c r="G200" s="189">
        <v>1383583887</v>
      </c>
      <c r="H200" s="189">
        <v>2423716432</v>
      </c>
      <c r="I200" s="189">
        <v>2045579405</v>
      </c>
      <c r="J200" s="189">
        <v>732205399</v>
      </c>
      <c r="K200" s="190">
        <v>76948051</v>
      </c>
      <c r="L200" s="191">
        <v>1</v>
      </c>
      <c r="M200" s="192">
        <v>2</v>
      </c>
      <c r="N200" s="193"/>
      <c r="O200" s="194">
        <v>0</v>
      </c>
      <c r="P200" s="195">
        <v>525490168</v>
      </c>
      <c r="Q200" s="189">
        <v>3.1467041578809596</v>
      </c>
      <c r="R200" s="196" t="s">
        <v>360</v>
      </c>
      <c r="S200" s="197">
        <v>0.54230387076522368</v>
      </c>
      <c r="T200" s="196" t="s">
        <v>360</v>
      </c>
      <c r="U200" s="198">
        <v>9.5155808299809959</v>
      </c>
      <c r="V200" s="196" t="s">
        <v>360</v>
      </c>
      <c r="W200" s="199" t="s">
        <v>361</v>
      </c>
      <c r="X200" s="200">
        <v>0.35794523410348866</v>
      </c>
      <c r="Y200" s="196" t="s">
        <v>360</v>
      </c>
      <c r="Z200" s="201">
        <v>0.16383014812720262</v>
      </c>
      <c r="AA200" s="196" t="s">
        <v>360</v>
      </c>
      <c r="AB200" s="202" t="s">
        <v>360</v>
      </c>
    </row>
    <row r="201" spans="1:28" ht="18" customHeight="1" x14ac:dyDescent="0.25">
      <c r="A201" s="324"/>
      <c r="B201" s="203">
        <v>44.1</v>
      </c>
      <c r="C201" s="204" t="s">
        <v>344</v>
      </c>
      <c r="D201" s="205">
        <v>1</v>
      </c>
      <c r="E201" s="206">
        <v>4353729170</v>
      </c>
      <c r="F201" s="206">
        <v>4469295837</v>
      </c>
      <c r="G201" s="206">
        <v>1383583887</v>
      </c>
      <c r="H201" s="206">
        <v>2423716432</v>
      </c>
      <c r="I201" s="206">
        <v>2045579405</v>
      </c>
      <c r="J201" s="206">
        <v>732205399</v>
      </c>
      <c r="K201" s="206">
        <v>76948051</v>
      </c>
      <c r="L201" s="207"/>
      <c r="M201" s="208" t="s">
        <v>200</v>
      </c>
      <c r="N201" s="209"/>
      <c r="O201" s="209" t="s">
        <v>200</v>
      </c>
      <c r="P201" s="210" t="s">
        <v>200</v>
      </c>
      <c r="Q201" s="211"/>
      <c r="R201" s="212" t="s">
        <v>200</v>
      </c>
      <c r="S201" s="213"/>
      <c r="T201" s="212" t="s">
        <v>200</v>
      </c>
      <c r="U201" s="214"/>
      <c r="V201" s="212" t="s">
        <v>200</v>
      </c>
      <c r="W201" s="215" t="s">
        <v>200</v>
      </c>
      <c r="X201" s="216"/>
      <c r="Y201" s="212" t="s">
        <v>200</v>
      </c>
      <c r="Z201" s="216"/>
      <c r="AA201" s="212" t="s">
        <v>200</v>
      </c>
      <c r="AB201" s="217" t="s">
        <v>200</v>
      </c>
    </row>
    <row r="202" spans="1:28" ht="18" customHeight="1" x14ac:dyDescent="0.25">
      <c r="B202" s="203" t="s">
        <v>200</v>
      </c>
      <c r="C202" s="218"/>
      <c r="D202" s="205"/>
      <c r="E202" s="206"/>
      <c r="F202" s="206"/>
      <c r="G202" s="206"/>
      <c r="H202" s="206"/>
      <c r="I202" s="206">
        <v>0</v>
      </c>
      <c r="J202" s="206"/>
      <c r="K202" s="206"/>
      <c r="L202" s="207"/>
      <c r="M202" s="208" t="s">
        <v>200</v>
      </c>
      <c r="N202" s="209"/>
      <c r="O202" s="209" t="s">
        <v>200</v>
      </c>
      <c r="P202" s="210" t="s">
        <v>200</v>
      </c>
      <c r="Q202" s="211"/>
      <c r="R202" s="212" t="s">
        <v>200</v>
      </c>
      <c r="S202" s="213"/>
      <c r="T202" s="212" t="s">
        <v>200</v>
      </c>
      <c r="U202" s="214"/>
      <c r="V202" s="212" t="s">
        <v>200</v>
      </c>
      <c r="W202" s="215" t="s">
        <v>200</v>
      </c>
      <c r="X202" s="216"/>
      <c r="Y202" s="212" t="s">
        <v>200</v>
      </c>
      <c r="Z202" s="216"/>
      <c r="AA202" s="212" t="s">
        <v>200</v>
      </c>
      <c r="AB202" s="217" t="s">
        <v>200</v>
      </c>
    </row>
    <row r="203" spans="1:28" ht="18" customHeight="1" x14ac:dyDescent="0.25">
      <c r="B203" s="203" t="s">
        <v>200</v>
      </c>
      <c r="C203" s="218"/>
      <c r="D203" s="205"/>
      <c r="E203" s="206"/>
      <c r="F203" s="206"/>
      <c r="G203" s="206"/>
      <c r="H203" s="206"/>
      <c r="I203" s="206">
        <v>0</v>
      </c>
      <c r="J203" s="206"/>
      <c r="K203" s="206"/>
      <c r="L203" s="207"/>
      <c r="M203" s="208" t="s">
        <v>200</v>
      </c>
      <c r="N203" s="209"/>
      <c r="O203" s="209" t="s">
        <v>200</v>
      </c>
      <c r="P203" s="210" t="s">
        <v>200</v>
      </c>
      <c r="Q203" s="211"/>
      <c r="R203" s="212" t="s">
        <v>200</v>
      </c>
      <c r="S203" s="213"/>
      <c r="T203" s="212" t="s">
        <v>200</v>
      </c>
      <c r="U203" s="214"/>
      <c r="V203" s="212" t="s">
        <v>200</v>
      </c>
      <c r="W203" s="215" t="s">
        <v>200</v>
      </c>
      <c r="X203" s="216"/>
      <c r="Y203" s="212" t="s">
        <v>200</v>
      </c>
      <c r="Z203" s="216"/>
      <c r="AA203" s="212" t="s">
        <v>200</v>
      </c>
      <c r="AB203" s="217" t="s">
        <v>200</v>
      </c>
    </row>
    <row r="204" spans="1:28" ht="18" customHeight="1" x14ac:dyDescent="0.25">
      <c r="B204" s="203" t="s">
        <v>200</v>
      </c>
      <c r="C204" s="218"/>
      <c r="D204" s="205"/>
      <c r="E204" s="206"/>
      <c r="F204" s="206"/>
      <c r="G204" s="206"/>
      <c r="H204" s="206"/>
      <c r="I204" s="206">
        <v>0</v>
      </c>
      <c r="J204" s="206"/>
      <c r="K204" s="219"/>
      <c r="L204" s="207"/>
      <c r="M204" s="208" t="s">
        <v>200</v>
      </c>
      <c r="N204" s="209"/>
      <c r="O204" s="209" t="s">
        <v>200</v>
      </c>
      <c r="P204" s="210" t="s">
        <v>200</v>
      </c>
      <c r="Q204" s="211"/>
      <c r="R204" s="212" t="s">
        <v>200</v>
      </c>
      <c r="S204" s="213"/>
      <c r="T204" s="212" t="s">
        <v>200</v>
      </c>
      <c r="U204" s="214"/>
      <c r="V204" s="212" t="s">
        <v>200</v>
      </c>
      <c r="W204" s="215" t="s">
        <v>200</v>
      </c>
      <c r="X204" s="216"/>
      <c r="Y204" s="212" t="s">
        <v>200</v>
      </c>
      <c r="Z204" s="216"/>
      <c r="AA204" s="212" t="s">
        <v>200</v>
      </c>
      <c r="AB204" s="217" t="s">
        <v>200</v>
      </c>
    </row>
    <row r="205" spans="1:28" ht="18" customHeight="1" x14ac:dyDescent="0.25">
      <c r="B205" s="203" t="s">
        <v>200</v>
      </c>
      <c r="C205" s="218"/>
      <c r="D205" s="205"/>
      <c r="E205" s="206"/>
      <c r="F205" s="206"/>
      <c r="G205" s="206"/>
      <c r="H205" s="206"/>
      <c r="I205" s="206">
        <v>0</v>
      </c>
      <c r="J205" s="206"/>
      <c r="K205" s="219"/>
      <c r="L205" s="207"/>
      <c r="M205" s="208" t="s">
        <v>200</v>
      </c>
      <c r="N205" s="209"/>
      <c r="O205" s="209" t="s">
        <v>200</v>
      </c>
      <c r="P205" s="210" t="s">
        <v>200</v>
      </c>
      <c r="Q205" s="211"/>
      <c r="R205" s="212" t="s">
        <v>200</v>
      </c>
      <c r="S205" s="213"/>
      <c r="T205" s="212" t="s">
        <v>200</v>
      </c>
      <c r="U205" s="214"/>
      <c r="V205" s="212" t="s">
        <v>200</v>
      </c>
      <c r="W205" s="215" t="s">
        <v>200</v>
      </c>
      <c r="X205" s="216"/>
      <c r="Y205" s="212" t="s">
        <v>200</v>
      </c>
      <c r="Z205" s="216"/>
      <c r="AA205" s="212" t="s">
        <v>200</v>
      </c>
      <c r="AB205" s="217" t="s">
        <v>200</v>
      </c>
    </row>
    <row r="206" spans="1:28" ht="18" customHeight="1" x14ac:dyDescent="0.25">
      <c r="B206" s="203" t="s">
        <v>200</v>
      </c>
      <c r="C206" s="218"/>
      <c r="D206" s="205"/>
      <c r="E206" s="206"/>
      <c r="F206" s="206"/>
      <c r="G206" s="206"/>
      <c r="H206" s="206"/>
      <c r="I206" s="206">
        <v>0</v>
      </c>
      <c r="J206" s="206"/>
      <c r="K206" s="219"/>
      <c r="L206" s="207"/>
      <c r="M206" s="208" t="s">
        <v>200</v>
      </c>
      <c r="N206" s="209"/>
      <c r="O206" s="209" t="s">
        <v>200</v>
      </c>
      <c r="P206" s="210" t="s">
        <v>200</v>
      </c>
      <c r="Q206" s="211"/>
      <c r="R206" s="212" t="s">
        <v>200</v>
      </c>
      <c r="S206" s="213"/>
      <c r="T206" s="212" t="s">
        <v>200</v>
      </c>
      <c r="U206" s="214"/>
      <c r="V206" s="212" t="s">
        <v>200</v>
      </c>
      <c r="W206" s="215" t="s">
        <v>200</v>
      </c>
      <c r="X206" s="216"/>
      <c r="Y206" s="212" t="s">
        <v>200</v>
      </c>
      <c r="Z206" s="216"/>
      <c r="AA206" s="212" t="s">
        <v>200</v>
      </c>
      <c r="AB206" s="217" t="s">
        <v>200</v>
      </c>
    </row>
    <row r="207" spans="1:28" ht="18" customHeight="1" x14ac:dyDescent="0.25">
      <c r="B207" s="203" t="s">
        <v>200</v>
      </c>
      <c r="C207" s="218"/>
      <c r="D207" s="205"/>
      <c r="E207" s="206"/>
      <c r="F207" s="206"/>
      <c r="G207" s="206"/>
      <c r="H207" s="206"/>
      <c r="I207" s="206">
        <v>0</v>
      </c>
      <c r="J207" s="206"/>
      <c r="K207" s="219"/>
      <c r="L207" s="207"/>
      <c r="M207" s="208" t="s">
        <v>200</v>
      </c>
      <c r="N207" s="209"/>
      <c r="O207" s="209" t="s">
        <v>200</v>
      </c>
      <c r="P207" s="210" t="s">
        <v>200</v>
      </c>
      <c r="Q207" s="211"/>
      <c r="R207" s="212" t="s">
        <v>200</v>
      </c>
      <c r="S207" s="213"/>
      <c r="T207" s="212" t="s">
        <v>200</v>
      </c>
      <c r="U207" s="214"/>
      <c r="V207" s="212" t="s">
        <v>200</v>
      </c>
      <c r="W207" s="215" t="s">
        <v>200</v>
      </c>
      <c r="X207" s="216"/>
      <c r="Y207" s="212" t="s">
        <v>200</v>
      </c>
      <c r="Z207" s="216"/>
      <c r="AA207" s="212" t="s">
        <v>200</v>
      </c>
      <c r="AB207" s="217" t="s">
        <v>200</v>
      </c>
    </row>
    <row r="208" spans="1:28" ht="18" customHeight="1" x14ac:dyDescent="0.25">
      <c r="B208" s="203" t="s">
        <v>200</v>
      </c>
      <c r="C208" s="218"/>
      <c r="D208" s="205"/>
      <c r="E208" s="206"/>
      <c r="F208" s="206"/>
      <c r="G208" s="206"/>
      <c r="H208" s="206"/>
      <c r="I208" s="206">
        <v>0</v>
      </c>
      <c r="J208" s="206"/>
      <c r="K208" s="219"/>
      <c r="L208" s="207"/>
      <c r="M208" s="208" t="s">
        <v>200</v>
      </c>
      <c r="N208" s="209"/>
      <c r="O208" s="209" t="s">
        <v>200</v>
      </c>
      <c r="P208" s="210" t="s">
        <v>200</v>
      </c>
      <c r="Q208" s="211"/>
      <c r="R208" s="212" t="s">
        <v>200</v>
      </c>
      <c r="S208" s="213"/>
      <c r="T208" s="212" t="s">
        <v>200</v>
      </c>
      <c r="U208" s="214"/>
      <c r="V208" s="212" t="s">
        <v>200</v>
      </c>
      <c r="W208" s="215" t="s">
        <v>200</v>
      </c>
      <c r="X208" s="216"/>
      <c r="Y208" s="212" t="s">
        <v>200</v>
      </c>
      <c r="Z208" s="216"/>
      <c r="AA208" s="212" t="s">
        <v>200</v>
      </c>
      <c r="AB208" s="217" t="s">
        <v>200</v>
      </c>
    </row>
    <row r="209" spans="1:28" ht="18" customHeight="1" x14ac:dyDescent="0.25">
      <c r="B209" s="203" t="s">
        <v>200</v>
      </c>
      <c r="C209" s="218"/>
      <c r="D209" s="205"/>
      <c r="E209" s="206"/>
      <c r="F209" s="206"/>
      <c r="G209" s="206"/>
      <c r="H209" s="206"/>
      <c r="I209" s="206">
        <v>0</v>
      </c>
      <c r="J209" s="206"/>
      <c r="K209" s="219"/>
      <c r="L209" s="207"/>
      <c r="M209" s="208" t="s">
        <v>200</v>
      </c>
      <c r="N209" s="209"/>
      <c r="O209" s="209" t="s">
        <v>200</v>
      </c>
      <c r="P209" s="210" t="s">
        <v>200</v>
      </c>
      <c r="Q209" s="211"/>
      <c r="R209" s="212" t="s">
        <v>200</v>
      </c>
      <c r="S209" s="213"/>
      <c r="T209" s="212" t="s">
        <v>200</v>
      </c>
      <c r="U209" s="214"/>
      <c r="V209" s="212" t="s">
        <v>200</v>
      </c>
      <c r="W209" s="215" t="s">
        <v>200</v>
      </c>
      <c r="X209" s="216"/>
      <c r="Y209" s="212" t="s">
        <v>200</v>
      </c>
      <c r="Z209" s="216"/>
      <c r="AA209" s="212" t="s">
        <v>200</v>
      </c>
      <c r="AB209" s="217" t="s">
        <v>200</v>
      </c>
    </row>
    <row r="210" spans="1:28" ht="18" customHeight="1" thickBot="1" x14ac:dyDescent="0.3">
      <c r="B210" s="220"/>
      <c r="C210" s="221"/>
      <c r="D210" s="221"/>
      <c r="E210" s="221"/>
      <c r="F210" s="221"/>
      <c r="G210" s="221"/>
      <c r="H210" s="221"/>
      <c r="I210" s="221"/>
      <c r="J210" s="221"/>
      <c r="K210" s="221"/>
      <c r="L210" s="221"/>
      <c r="M210" s="222"/>
      <c r="N210" s="221"/>
      <c r="O210" s="221"/>
      <c r="P210" s="221"/>
      <c r="Q210" s="221"/>
      <c r="R210" s="221"/>
      <c r="S210" s="221"/>
      <c r="T210" s="221"/>
      <c r="U210" s="221"/>
      <c r="V210" s="221"/>
      <c r="W210" s="221"/>
      <c r="X210" s="224"/>
      <c r="Y210" s="223"/>
      <c r="Z210" s="224"/>
      <c r="AA210" s="223"/>
      <c r="AB210" s="225"/>
    </row>
    <row r="211" spans="1:28" ht="18" customHeight="1" x14ac:dyDescent="0.25">
      <c r="B211" s="186">
        <v>45</v>
      </c>
      <c r="C211" s="187" t="s">
        <v>345</v>
      </c>
      <c r="D211" s="188">
        <v>1</v>
      </c>
      <c r="E211" s="189">
        <v>1218180205</v>
      </c>
      <c r="F211" s="189">
        <v>1296973982</v>
      </c>
      <c r="G211" s="189">
        <v>199311363</v>
      </c>
      <c r="H211" s="189">
        <v>900948504</v>
      </c>
      <c r="I211" s="189">
        <v>396025478</v>
      </c>
      <c r="J211" s="189">
        <v>230092938</v>
      </c>
      <c r="K211" s="190">
        <v>643640</v>
      </c>
      <c r="L211" s="191">
        <v>1</v>
      </c>
      <c r="M211" s="192">
        <v>2</v>
      </c>
      <c r="N211" s="193"/>
      <c r="O211" s="194">
        <v>0</v>
      </c>
      <c r="P211" s="195">
        <v>525490168</v>
      </c>
      <c r="Q211" s="189">
        <v>6.1119455843568735</v>
      </c>
      <c r="R211" s="196" t="s">
        <v>360</v>
      </c>
      <c r="S211" s="197">
        <v>0.69465426176914624</v>
      </c>
      <c r="T211" s="196" t="s">
        <v>360</v>
      </c>
      <c r="U211" s="198">
        <v>357.48700826549003</v>
      </c>
      <c r="V211" s="196" t="s">
        <v>360</v>
      </c>
      <c r="W211" s="199" t="s">
        <v>361</v>
      </c>
      <c r="X211" s="200">
        <v>0.58100539177936428</v>
      </c>
      <c r="Y211" s="196" t="s">
        <v>360</v>
      </c>
      <c r="Z211" s="201">
        <v>0.17740752026897638</v>
      </c>
      <c r="AA211" s="196" t="s">
        <v>360</v>
      </c>
      <c r="AB211" s="202" t="s">
        <v>360</v>
      </c>
    </row>
    <row r="212" spans="1:28" ht="18" customHeight="1" x14ac:dyDescent="0.25">
      <c r="A212" s="324"/>
      <c r="B212" s="203">
        <v>45.1</v>
      </c>
      <c r="C212" s="204" t="s">
        <v>345</v>
      </c>
      <c r="D212" s="205">
        <v>1</v>
      </c>
      <c r="E212" s="206">
        <v>1218180205</v>
      </c>
      <c r="F212" s="206">
        <v>1296973982</v>
      </c>
      <c r="G212" s="206">
        <v>199311363</v>
      </c>
      <c r="H212" s="206">
        <v>900948504</v>
      </c>
      <c r="I212" s="206">
        <v>396025478</v>
      </c>
      <c r="J212" s="206">
        <v>230092938</v>
      </c>
      <c r="K212" s="206">
        <v>643640</v>
      </c>
      <c r="L212" s="207"/>
      <c r="M212" s="208" t="s">
        <v>200</v>
      </c>
      <c r="N212" s="209"/>
      <c r="O212" s="209" t="s">
        <v>200</v>
      </c>
      <c r="P212" s="210" t="s">
        <v>200</v>
      </c>
      <c r="Q212" s="211"/>
      <c r="R212" s="212" t="s">
        <v>200</v>
      </c>
      <c r="S212" s="213"/>
      <c r="T212" s="212" t="s">
        <v>200</v>
      </c>
      <c r="U212" s="214"/>
      <c r="V212" s="212" t="s">
        <v>200</v>
      </c>
      <c r="W212" s="215" t="s">
        <v>200</v>
      </c>
      <c r="X212" s="216"/>
      <c r="Y212" s="212" t="s">
        <v>200</v>
      </c>
      <c r="Z212" s="216"/>
      <c r="AA212" s="212" t="s">
        <v>200</v>
      </c>
      <c r="AB212" s="217" t="s">
        <v>200</v>
      </c>
    </row>
    <row r="213" spans="1:28" ht="18" customHeight="1" x14ac:dyDescent="0.25">
      <c r="B213" s="203" t="s">
        <v>200</v>
      </c>
      <c r="C213" s="218"/>
      <c r="D213" s="205"/>
      <c r="E213" s="206"/>
      <c r="F213" s="206"/>
      <c r="G213" s="206"/>
      <c r="H213" s="206"/>
      <c r="I213" s="206">
        <v>0</v>
      </c>
      <c r="J213" s="206"/>
      <c r="K213" s="206"/>
      <c r="L213" s="207"/>
      <c r="M213" s="208" t="s">
        <v>200</v>
      </c>
      <c r="N213" s="209"/>
      <c r="O213" s="209" t="s">
        <v>200</v>
      </c>
      <c r="P213" s="210" t="s">
        <v>200</v>
      </c>
      <c r="Q213" s="211"/>
      <c r="R213" s="212" t="s">
        <v>200</v>
      </c>
      <c r="S213" s="213"/>
      <c r="T213" s="212" t="s">
        <v>200</v>
      </c>
      <c r="U213" s="214"/>
      <c r="V213" s="212" t="s">
        <v>200</v>
      </c>
      <c r="W213" s="215" t="s">
        <v>200</v>
      </c>
      <c r="X213" s="216"/>
      <c r="Y213" s="212" t="s">
        <v>200</v>
      </c>
      <c r="Z213" s="216"/>
      <c r="AA213" s="212" t="s">
        <v>200</v>
      </c>
      <c r="AB213" s="217" t="s">
        <v>200</v>
      </c>
    </row>
    <row r="214" spans="1:28" ht="18" customHeight="1" x14ac:dyDescent="0.25">
      <c r="B214" s="203" t="s">
        <v>200</v>
      </c>
      <c r="C214" s="218"/>
      <c r="D214" s="205"/>
      <c r="E214" s="206"/>
      <c r="F214" s="206"/>
      <c r="G214" s="206"/>
      <c r="H214" s="206"/>
      <c r="I214" s="206">
        <v>0</v>
      </c>
      <c r="J214" s="206"/>
      <c r="K214" s="206"/>
      <c r="L214" s="207"/>
      <c r="M214" s="208" t="s">
        <v>200</v>
      </c>
      <c r="N214" s="209"/>
      <c r="O214" s="209" t="s">
        <v>200</v>
      </c>
      <c r="P214" s="210" t="s">
        <v>200</v>
      </c>
      <c r="Q214" s="211"/>
      <c r="R214" s="212" t="s">
        <v>200</v>
      </c>
      <c r="S214" s="213"/>
      <c r="T214" s="212" t="s">
        <v>200</v>
      </c>
      <c r="U214" s="214"/>
      <c r="V214" s="212" t="s">
        <v>200</v>
      </c>
      <c r="W214" s="215" t="s">
        <v>200</v>
      </c>
      <c r="X214" s="216"/>
      <c r="Y214" s="212" t="s">
        <v>200</v>
      </c>
      <c r="Z214" s="216"/>
      <c r="AA214" s="212" t="s">
        <v>200</v>
      </c>
      <c r="AB214" s="217" t="s">
        <v>200</v>
      </c>
    </row>
    <row r="215" spans="1:28" ht="18" customHeight="1" x14ac:dyDescent="0.25">
      <c r="B215" s="203" t="s">
        <v>200</v>
      </c>
      <c r="C215" s="218"/>
      <c r="D215" s="205"/>
      <c r="E215" s="206"/>
      <c r="F215" s="206"/>
      <c r="G215" s="206"/>
      <c r="H215" s="206"/>
      <c r="I215" s="206">
        <v>0</v>
      </c>
      <c r="J215" s="206"/>
      <c r="K215" s="219"/>
      <c r="L215" s="207"/>
      <c r="M215" s="208" t="s">
        <v>200</v>
      </c>
      <c r="N215" s="209"/>
      <c r="O215" s="209" t="s">
        <v>200</v>
      </c>
      <c r="P215" s="210" t="s">
        <v>200</v>
      </c>
      <c r="Q215" s="211"/>
      <c r="R215" s="212" t="s">
        <v>200</v>
      </c>
      <c r="S215" s="213"/>
      <c r="T215" s="212" t="s">
        <v>200</v>
      </c>
      <c r="U215" s="214"/>
      <c r="V215" s="212" t="s">
        <v>200</v>
      </c>
      <c r="W215" s="215" t="s">
        <v>200</v>
      </c>
      <c r="X215" s="216"/>
      <c r="Y215" s="212" t="s">
        <v>200</v>
      </c>
      <c r="Z215" s="216"/>
      <c r="AA215" s="212" t="s">
        <v>200</v>
      </c>
      <c r="AB215" s="217" t="s">
        <v>200</v>
      </c>
    </row>
    <row r="216" spans="1:28" ht="18" customHeight="1" x14ac:dyDescent="0.25">
      <c r="B216" s="203" t="s">
        <v>200</v>
      </c>
      <c r="C216" s="218"/>
      <c r="D216" s="205"/>
      <c r="E216" s="206"/>
      <c r="F216" s="206"/>
      <c r="G216" s="206"/>
      <c r="H216" s="206"/>
      <c r="I216" s="206">
        <v>0</v>
      </c>
      <c r="J216" s="206"/>
      <c r="K216" s="219"/>
      <c r="L216" s="207"/>
      <c r="M216" s="208" t="s">
        <v>200</v>
      </c>
      <c r="N216" s="209"/>
      <c r="O216" s="209" t="s">
        <v>200</v>
      </c>
      <c r="P216" s="210" t="s">
        <v>200</v>
      </c>
      <c r="Q216" s="211"/>
      <c r="R216" s="212" t="s">
        <v>200</v>
      </c>
      <c r="S216" s="213"/>
      <c r="T216" s="212" t="s">
        <v>200</v>
      </c>
      <c r="U216" s="214"/>
      <c r="V216" s="212" t="s">
        <v>200</v>
      </c>
      <c r="W216" s="215" t="s">
        <v>200</v>
      </c>
      <c r="X216" s="216"/>
      <c r="Y216" s="212" t="s">
        <v>200</v>
      </c>
      <c r="Z216" s="216"/>
      <c r="AA216" s="212" t="s">
        <v>200</v>
      </c>
      <c r="AB216" s="217" t="s">
        <v>200</v>
      </c>
    </row>
    <row r="217" spans="1:28" ht="18" customHeight="1" x14ac:dyDescent="0.25">
      <c r="B217" s="203" t="s">
        <v>200</v>
      </c>
      <c r="C217" s="218"/>
      <c r="D217" s="205"/>
      <c r="E217" s="206"/>
      <c r="F217" s="206"/>
      <c r="G217" s="206"/>
      <c r="H217" s="206"/>
      <c r="I217" s="206">
        <v>0</v>
      </c>
      <c r="J217" s="206"/>
      <c r="K217" s="219"/>
      <c r="L217" s="207"/>
      <c r="M217" s="208" t="s">
        <v>200</v>
      </c>
      <c r="N217" s="209"/>
      <c r="O217" s="209" t="s">
        <v>200</v>
      </c>
      <c r="P217" s="210" t="s">
        <v>200</v>
      </c>
      <c r="Q217" s="211"/>
      <c r="R217" s="212" t="s">
        <v>200</v>
      </c>
      <c r="S217" s="213"/>
      <c r="T217" s="212" t="s">
        <v>200</v>
      </c>
      <c r="U217" s="214"/>
      <c r="V217" s="212" t="s">
        <v>200</v>
      </c>
      <c r="W217" s="215" t="s">
        <v>200</v>
      </c>
      <c r="X217" s="216"/>
      <c r="Y217" s="212" t="s">
        <v>200</v>
      </c>
      <c r="Z217" s="216"/>
      <c r="AA217" s="212" t="s">
        <v>200</v>
      </c>
      <c r="AB217" s="217" t="s">
        <v>200</v>
      </c>
    </row>
    <row r="218" spans="1:28" ht="18" customHeight="1" x14ac:dyDescent="0.25">
      <c r="B218" s="203" t="s">
        <v>200</v>
      </c>
      <c r="C218" s="218"/>
      <c r="D218" s="205"/>
      <c r="E218" s="206"/>
      <c r="F218" s="206"/>
      <c r="G218" s="206"/>
      <c r="H218" s="206"/>
      <c r="I218" s="206">
        <v>0</v>
      </c>
      <c r="J218" s="206"/>
      <c r="K218" s="219"/>
      <c r="L218" s="207"/>
      <c r="M218" s="208" t="s">
        <v>200</v>
      </c>
      <c r="N218" s="209"/>
      <c r="O218" s="209" t="s">
        <v>200</v>
      </c>
      <c r="P218" s="210" t="s">
        <v>200</v>
      </c>
      <c r="Q218" s="211"/>
      <c r="R218" s="212" t="s">
        <v>200</v>
      </c>
      <c r="S218" s="213"/>
      <c r="T218" s="212" t="s">
        <v>200</v>
      </c>
      <c r="U218" s="214"/>
      <c r="V218" s="212" t="s">
        <v>200</v>
      </c>
      <c r="W218" s="215" t="s">
        <v>200</v>
      </c>
      <c r="X218" s="216"/>
      <c r="Y218" s="212" t="s">
        <v>200</v>
      </c>
      <c r="Z218" s="216"/>
      <c r="AA218" s="212" t="s">
        <v>200</v>
      </c>
      <c r="AB218" s="217" t="s">
        <v>200</v>
      </c>
    </row>
    <row r="219" spans="1:28" ht="18" customHeight="1" x14ac:dyDescent="0.25">
      <c r="B219" s="203" t="s">
        <v>200</v>
      </c>
      <c r="C219" s="218"/>
      <c r="D219" s="205"/>
      <c r="E219" s="206"/>
      <c r="F219" s="206"/>
      <c r="G219" s="206"/>
      <c r="H219" s="206"/>
      <c r="I219" s="206">
        <v>0</v>
      </c>
      <c r="J219" s="206"/>
      <c r="K219" s="219"/>
      <c r="L219" s="207"/>
      <c r="M219" s="208" t="s">
        <v>200</v>
      </c>
      <c r="N219" s="209"/>
      <c r="O219" s="209" t="s">
        <v>200</v>
      </c>
      <c r="P219" s="210" t="s">
        <v>200</v>
      </c>
      <c r="Q219" s="211"/>
      <c r="R219" s="212" t="s">
        <v>200</v>
      </c>
      <c r="S219" s="213"/>
      <c r="T219" s="212" t="s">
        <v>200</v>
      </c>
      <c r="U219" s="214"/>
      <c r="V219" s="212" t="s">
        <v>200</v>
      </c>
      <c r="W219" s="215" t="s">
        <v>200</v>
      </c>
      <c r="X219" s="216"/>
      <c r="Y219" s="212" t="s">
        <v>200</v>
      </c>
      <c r="Z219" s="216"/>
      <c r="AA219" s="212" t="s">
        <v>200</v>
      </c>
      <c r="AB219" s="217" t="s">
        <v>200</v>
      </c>
    </row>
    <row r="220" spans="1:28" ht="18" customHeight="1" x14ac:dyDescent="0.25">
      <c r="B220" s="203" t="s">
        <v>200</v>
      </c>
      <c r="C220" s="218"/>
      <c r="D220" s="205"/>
      <c r="E220" s="206"/>
      <c r="F220" s="206"/>
      <c r="G220" s="206"/>
      <c r="H220" s="206"/>
      <c r="I220" s="206">
        <v>0</v>
      </c>
      <c r="J220" s="206"/>
      <c r="K220" s="219"/>
      <c r="L220" s="207"/>
      <c r="M220" s="208" t="s">
        <v>200</v>
      </c>
      <c r="N220" s="209"/>
      <c r="O220" s="209" t="s">
        <v>200</v>
      </c>
      <c r="P220" s="210" t="s">
        <v>200</v>
      </c>
      <c r="Q220" s="211"/>
      <c r="R220" s="212" t="s">
        <v>200</v>
      </c>
      <c r="S220" s="213"/>
      <c r="T220" s="212" t="s">
        <v>200</v>
      </c>
      <c r="U220" s="214"/>
      <c r="V220" s="212" t="s">
        <v>200</v>
      </c>
      <c r="W220" s="215" t="s">
        <v>200</v>
      </c>
      <c r="X220" s="216"/>
      <c r="Y220" s="212" t="s">
        <v>200</v>
      </c>
      <c r="Z220" s="216"/>
      <c r="AA220" s="212" t="s">
        <v>200</v>
      </c>
      <c r="AB220" s="217" t="s">
        <v>200</v>
      </c>
    </row>
    <row r="221" spans="1:28" ht="18" customHeight="1" thickBot="1" x14ac:dyDescent="0.3">
      <c r="B221" s="220"/>
      <c r="C221" s="221"/>
      <c r="D221" s="221"/>
      <c r="E221" s="221"/>
      <c r="F221" s="221"/>
      <c r="G221" s="221"/>
      <c r="H221" s="221"/>
      <c r="I221" s="221"/>
      <c r="J221" s="221"/>
      <c r="K221" s="221"/>
      <c r="L221" s="221"/>
      <c r="M221" s="222"/>
      <c r="N221" s="221"/>
      <c r="O221" s="221"/>
      <c r="P221" s="221"/>
      <c r="Q221" s="221"/>
      <c r="R221" s="221"/>
      <c r="S221" s="221"/>
      <c r="T221" s="221"/>
      <c r="U221" s="221"/>
      <c r="V221" s="221"/>
      <c r="W221" s="221"/>
      <c r="X221" s="224"/>
      <c r="Y221" s="223"/>
      <c r="Z221" s="224"/>
      <c r="AA221" s="223"/>
      <c r="AB221" s="225"/>
    </row>
    <row r="222" spans="1:28" ht="18" customHeight="1" x14ac:dyDescent="0.25">
      <c r="B222" s="186">
        <v>46</v>
      </c>
      <c r="C222" s="187" t="s">
        <v>347</v>
      </c>
      <c r="D222" s="188">
        <v>1</v>
      </c>
      <c r="E222" s="189"/>
      <c r="F222" s="189"/>
      <c r="G222" s="189"/>
      <c r="H222" s="189"/>
      <c r="I222" s="189"/>
      <c r="J222" s="189"/>
      <c r="K222" s="190"/>
      <c r="L222" s="191"/>
      <c r="M222" s="192"/>
      <c r="N222" s="193"/>
      <c r="O222" s="194"/>
      <c r="P222" s="195"/>
      <c r="Q222" s="189"/>
      <c r="R222" s="196"/>
      <c r="S222" s="197"/>
      <c r="T222" s="196"/>
      <c r="U222" s="198"/>
      <c r="V222" s="196"/>
      <c r="W222" s="431" t="s">
        <v>362</v>
      </c>
      <c r="X222" s="200"/>
      <c r="Y222" s="196"/>
      <c r="Z222" s="201"/>
      <c r="AA222" s="196"/>
      <c r="AB222" s="431" t="s">
        <v>362</v>
      </c>
    </row>
    <row r="223" spans="1:28" ht="18" customHeight="1" x14ac:dyDescent="0.25">
      <c r="B223" s="203">
        <v>46.1</v>
      </c>
      <c r="C223" s="204" t="s">
        <v>346</v>
      </c>
      <c r="D223" s="205">
        <v>1</v>
      </c>
      <c r="E223" s="206"/>
      <c r="F223" s="206"/>
      <c r="G223" s="206"/>
      <c r="H223" s="206"/>
      <c r="I223" s="206"/>
      <c r="J223" s="206"/>
      <c r="K223" s="206"/>
      <c r="L223" s="207"/>
      <c r="M223" s="208"/>
      <c r="N223" s="209"/>
      <c r="O223" s="209"/>
      <c r="P223" s="210"/>
      <c r="Q223" s="211"/>
      <c r="R223" s="212"/>
      <c r="S223" s="213"/>
      <c r="T223" s="212"/>
      <c r="U223" s="214"/>
      <c r="V223" s="212"/>
      <c r="W223" s="215"/>
      <c r="X223" s="216"/>
      <c r="Y223" s="212"/>
      <c r="Z223" s="216"/>
      <c r="AA223" s="212"/>
      <c r="AB223" s="217"/>
    </row>
    <row r="224" spans="1:28" ht="18" customHeight="1" x14ac:dyDescent="0.25">
      <c r="B224" s="203" t="s">
        <v>200</v>
      </c>
      <c r="C224" s="218"/>
      <c r="D224" s="205"/>
      <c r="E224" s="206"/>
      <c r="F224" s="206"/>
      <c r="G224" s="206"/>
      <c r="H224" s="206"/>
      <c r="I224" s="206">
        <v>0</v>
      </c>
      <c r="J224" s="206"/>
      <c r="K224" s="206"/>
      <c r="L224" s="207"/>
      <c r="M224" s="208" t="s">
        <v>200</v>
      </c>
      <c r="N224" s="209"/>
      <c r="O224" s="209" t="s">
        <v>200</v>
      </c>
      <c r="P224" s="210" t="s">
        <v>200</v>
      </c>
      <c r="Q224" s="211"/>
      <c r="R224" s="212" t="s">
        <v>200</v>
      </c>
      <c r="S224" s="213"/>
      <c r="T224" s="212" t="s">
        <v>200</v>
      </c>
      <c r="U224" s="214"/>
      <c r="V224" s="212" t="s">
        <v>200</v>
      </c>
      <c r="W224" s="215" t="s">
        <v>200</v>
      </c>
      <c r="X224" s="216"/>
      <c r="Y224" s="212" t="s">
        <v>200</v>
      </c>
      <c r="Z224" s="216"/>
      <c r="AA224" s="212" t="s">
        <v>200</v>
      </c>
      <c r="AB224" s="217" t="s">
        <v>200</v>
      </c>
    </row>
    <row r="225" spans="1:28" ht="18" customHeight="1" x14ac:dyDescent="0.25">
      <c r="B225" s="203" t="s">
        <v>200</v>
      </c>
      <c r="C225" s="218"/>
      <c r="D225" s="205"/>
      <c r="E225" s="206"/>
      <c r="F225" s="206"/>
      <c r="G225" s="206"/>
      <c r="H225" s="206"/>
      <c r="I225" s="206">
        <v>0</v>
      </c>
      <c r="J225" s="206"/>
      <c r="K225" s="206"/>
      <c r="L225" s="207"/>
      <c r="M225" s="208" t="s">
        <v>200</v>
      </c>
      <c r="N225" s="209"/>
      <c r="O225" s="209" t="s">
        <v>200</v>
      </c>
      <c r="P225" s="210" t="s">
        <v>200</v>
      </c>
      <c r="Q225" s="211"/>
      <c r="R225" s="212" t="s">
        <v>200</v>
      </c>
      <c r="S225" s="213"/>
      <c r="T225" s="212" t="s">
        <v>200</v>
      </c>
      <c r="U225" s="214"/>
      <c r="V225" s="212" t="s">
        <v>200</v>
      </c>
      <c r="W225" s="215" t="s">
        <v>200</v>
      </c>
      <c r="X225" s="216"/>
      <c r="Y225" s="212" t="s">
        <v>200</v>
      </c>
      <c r="Z225" s="216"/>
      <c r="AA225" s="212" t="s">
        <v>200</v>
      </c>
      <c r="AB225" s="217" t="s">
        <v>200</v>
      </c>
    </row>
    <row r="226" spans="1:28" ht="18" customHeight="1" x14ac:dyDescent="0.25">
      <c r="B226" s="203" t="s">
        <v>200</v>
      </c>
      <c r="C226" s="218"/>
      <c r="D226" s="205"/>
      <c r="E226" s="206"/>
      <c r="F226" s="206"/>
      <c r="G226" s="206"/>
      <c r="H226" s="206"/>
      <c r="I226" s="206">
        <v>0</v>
      </c>
      <c r="J226" s="206"/>
      <c r="K226" s="219"/>
      <c r="L226" s="207"/>
      <c r="M226" s="208" t="s">
        <v>200</v>
      </c>
      <c r="N226" s="209"/>
      <c r="O226" s="209" t="s">
        <v>200</v>
      </c>
      <c r="P226" s="210" t="s">
        <v>200</v>
      </c>
      <c r="Q226" s="211"/>
      <c r="R226" s="212" t="s">
        <v>200</v>
      </c>
      <c r="S226" s="213"/>
      <c r="T226" s="212" t="s">
        <v>200</v>
      </c>
      <c r="U226" s="214"/>
      <c r="V226" s="212" t="s">
        <v>200</v>
      </c>
      <c r="W226" s="215" t="s">
        <v>200</v>
      </c>
      <c r="X226" s="216"/>
      <c r="Y226" s="212" t="s">
        <v>200</v>
      </c>
      <c r="Z226" s="216"/>
      <c r="AA226" s="212" t="s">
        <v>200</v>
      </c>
      <c r="AB226" s="217" t="s">
        <v>200</v>
      </c>
    </row>
    <row r="227" spans="1:28" ht="18" customHeight="1" x14ac:dyDescent="0.25">
      <c r="B227" s="203" t="s">
        <v>200</v>
      </c>
      <c r="C227" s="218"/>
      <c r="D227" s="205"/>
      <c r="E227" s="206"/>
      <c r="F227" s="206"/>
      <c r="G227" s="206"/>
      <c r="H227" s="206"/>
      <c r="I227" s="206">
        <v>0</v>
      </c>
      <c r="J227" s="206"/>
      <c r="K227" s="219"/>
      <c r="L227" s="207"/>
      <c r="M227" s="208" t="s">
        <v>200</v>
      </c>
      <c r="N227" s="209"/>
      <c r="O227" s="209" t="s">
        <v>200</v>
      </c>
      <c r="P227" s="210" t="s">
        <v>200</v>
      </c>
      <c r="Q227" s="211"/>
      <c r="R227" s="212" t="s">
        <v>200</v>
      </c>
      <c r="S227" s="213"/>
      <c r="T227" s="212" t="s">
        <v>200</v>
      </c>
      <c r="U227" s="214"/>
      <c r="V227" s="212" t="s">
        <v>200</v>
      </c>
      <c r="W227" s="215" t="s">
        <v>200</v>
      </c>
      <c r="X227" s="216"/>
      <c r="Y227" s="212" t="s">
        <v>200</v>
      </c>
      <c r="Z227" s="216"/>
      <c r="AA227" s="212" t="s">
        <v>200</v>
      </c>
      <c r="AB227" s="217" t="s">
        <v>200</v>
      </c>
    </row>
    <row r="228" spans="1:28" ht="18" customHeight="1" x14ac:dyDescent="0.25">
      <c r="B228" s="203" t="s">
        <v>200</v>
      </c>
      <c r="C228" s="218"/>
      <c r="D228" s="205"/>
      <c r="E228" s="206"/>
      <c r="F228" s="206"/>
      <c r="G228" s="206"/>
      <c r="H228" s="206"/>
      <c r="I228" s="206">
        <v>0</v>
      </c>
      <c r="J228" s="206"/>
      <c r="K228" s="219"/>
      <c r="L228" s="207"/>
      <c r="M228" s="208" t="s">
        <v>200</v>
      </c>
      <c r="N228" s="209"/>
      <c r="O228" s="209" t="s">
        <v>200</v>
      </c>
      <c r="P228" s="210" t="s">
        <v>200</v>
      </c>
      <c r="Q228" s="211"/>
      <c r="R228" s="212" t="s">
        <v>200</v>
      </c>
      <c r="S228" s="213"/>
      <c r="T228" s="212" t="s">
        <v>200</v>
      </c>
      <c r="U228" s="214"/>
      <c r="V228" s="212" t="s">
        <v>200</v>
      </c>
      <c r="W228" s="215" t="s">
        <v>200</v>
      </c>
      <c r="X228" s="216"/>
      <c r="Y228" s="212" t="s">
        <v>200</v>
      </c>
      <c r="Z228" s="216"/>
      <c r="AA228" s="212" t="s">
        <v>200</v>
      </c>
      <c r="AB228" s="217" t="s">
        <v>200</v>
      </c>
    </row>
    <row r="229" spans="1:28" ht="18" customHeight="1" x14ac:dyDescent="0.25">
      <c r="B229" s="203" t="s">
        <v>200</v>
      </c>
      <c r="C229" s="218"/>
      <c r="D229" s="205"/>
      <c r="E229" s="206"/>
      <c r="F229" s="206"/>
      <c r="G229" s="206"/>
      <c r="H229" s="206"/>
      <c r="I229" s="206">
        <v>0</v>
      </c>
      <c r="J229" s="206"/>
      <c r="K229" s="219"/>
      <c r="L229" s="207"/>
      <c r="M229" s="208" t="s">
        <v>200</v>
      </c>
      <c r="N229" s="209"/>
      <c r="O229" s="209" t="s">
        <v>200</v>
      </c>
      <c r="P229" s="210" t="s">
        <v>200</v>
      </c>
      <c r="Q229" s="211"/>
      <c r="R229" s="212" t="s">
        <v>200</v>
      </c>
      <c r="S229" s="213"/>
      <c r="T229" s="212" t="s">
        <v>200</v>
      </c>
      <c r="U229" s="214"/>
      <c r="V229" s="212" t="s">
        <v>200</v>
      </c>
      <c r="W229" s="215" t="s">
        <v>200</v>
      </c>
      <c r="X229" s="216"/>
      <c r="Y229" s="212" t="s">
        <v>200</v>
      </c>
      <c r="Z229" s="216"/>
      <c r="AA229" s="212" t="s">
        <v>200</v>
      </c>
      <c r="AB229" s="217" t="s">
        <v>200</v>
      </c>
    </row>
    <row r="230" spans="1:28" ht="18" customHeight="1" x14ac:dyDescent="0.25">
      <c r="B230" s="203" t="s">
        <v>200</v>
      </c>
      <c r="C230" s="218"/>
      <c r="D230" s="205"/>
      <c r="E230" s="206"/>
      <c r="F230" s="206"/>
      <c r="G230" s="206"/>
      <c r="H230" s="206"/>
      <c r="I230" s="206">
        <v>0</v>
      </c>
      <c r="J230" s="206"/>
      <c r="K230" s="219"/>
      <c r="L230" s="207"/>
      <c r="M230" s="208" t="s">
        <v>200</v>
      </c>
      <c r="N230" s="209"/>
      <c r="O230" s="209" t="s">
        <v>200</v>
      </c>
      <c r="P230" s="210" t="s">
        <v>200</v>
      </c>
      <c r="Q230" s="211"/>
      <c r="R230" s="212" t="s">
        <v>200</v>
      </c>
      <c r="S230" s="213"/>
      <c r="T230" s="212" t="s">
        <v>200</v>
      </c>
      <c r="U230" s="214"/>
      <c r="V230" s="212" t="s">
        <v>200</v>
      </c>
      <c r="W230" s="215" t="s">
        <v>200</v>
      </c>
      <c r="X230" s="216"/>
      <c r="Y230" s="212" t="s">
        <v>200</v>
      </c>
      <c r="Z230" s="216"/>
      <c r="AA230" s="212" t="s">
        <v>200</v>
      </c>
      <c r="AB230" s="217" t="s">
        <v>200</v>
      </c>
    </row>
    <row r="231" spans="1:28" ht="18" customHeight="1" x14ac:dyDescent="0.25">
      <c r="B231" s="203" t="s">
        <v>200</v>
      </c>
      <c r="C231" s="218"/>
      <c r="D231" s="205"/>
      <c r="E231" s="206"/>
      <c r="F231" s="206"/>
      <c r="G231" s="206"/>
      <c r="H231" s="206"/>
      <c r="I231" s="206">
        <v>0</v>
      </c>
      <c r="J231" s="206"/>
      <c r="K231" s="219"/>
      <c r="L231" s="207"/>
      <c r="M231" s="208" t="s">
        <v>200</v>
      </c>
      <c r="N231" s="209"/>
      <c r="O231" s="209" t="s">
        <v>200</v>
      </c>
      <c r="P231" s="210" t="s">
        <v>200</v>
      </c>
      <c r="Q231" s="211"/>
      <c r="R231" s="212" t="s">
        <v>200</v>
      </c>
      <c r="S231" s="213"/>
      <c r="T231" s="212" t="s">
        <v>200</v>
      </c>
      <c r="U231" s="214"/>
      <c r="V231" s="212" t="s">
        <v>200</v>
      </c>
      <c r="W231" s="215" t="s">
        <v>200</v>
      </c>
      <c r="X231" s="216"/>
      <c r="Y231" s="212" t="s">
        <v>200</v>
      </c>
      <c r="Z231" s="216"/>
      <c r="AA231" s="212" t="s">
        <v>200</v>
      </c>
      <c r="AB231" s="217" t="s">
        <v>200</v>
      </c>
    </row>
    <row r="232" spans="1:28" ht="18" customHeight="1" thickBot="1" x14ac:dyDescent="0.3">
      <c r="B232" s="220"/>
      <c r="C232" s="221"/>
      <c r="D232" s="221"/>
      <c r="E232" s="221"/>
      <c r="F232" s="221"/>
      <c r="G232" s="221"/>
      <c r="H232" s="221"/>
      <c r="I232" s="221"/>
      <c r="J232" s="221"/>
      <c r="K232" s="221"/>
      <c r="L232" s="221"/>
      <c r="M232" s="222"/>
      <c r="N232" s="221"/>
      <c r="O232" s="221"/>
      <c r="P232" s="221"/>
      <c r="Q232" s="221"/>
      <c r="R232" s="221"/>
      <c r="S232" s="221"/>
      <c r="T232" s="221"/>
      <c r="U232" s="221"/>
      <c r="V232" s="221"/>
      <c r="W232" s="221"/>
      <c r="X232" s="224"/>
      <c r="Y232" s="223"/>
      <c r="Z232" s="224"/>
      <c r="AA232" s="223"/>
      <c r="AB232" s="225"/>
    </row>
    <row r="233" spans="1:28" ht="18" customHeight="1" x14ac:dyDescent="0.25">
      <c r="B233" s="186">
        <v>47</v>
      </c>
      <c r="C233" s="187" t="s">
        <v>348</v>
      </c>
      <c r="D233" s="188">
        <v>1</v>
      </c>
      <c r="E233" s="189">
        <v>588373672</v>
      </c>
      <c r="F233" s="189">
        <v>2350681672</v>
      </c>
      <c r="G233" s="189">
        <v>118536692</v>
      </c>
      <c r="H233" s="189">
        <v>118536692</v>
      </c>
      <c r="I233" s="189">
        <v>2232144980</v>
      </c>
      <c r="J233" s="189">
        <v>263962286</v>
      </c>
      <c r="K233" s="190">
        <v>4762546</v>
      </c>
      <c r="L233" s="191">
        <v>1</v>
      </c>
      <c r="M233" s="192">
        <v>2</v>
      </c>
      <c r="N233" s="193"/>
      <c r="O233" s="194">
        <v>0</v>
      </c>
      <c r="P233" s="195">
        <v>525490168</v>
      </c>
      <c r="Q233" s="189">
        <v>4.9636417388803125</v>
      </c>
      <c r="R233" s="196" t="s">
        <v>360</v>
      </c>
      <c r="S233" s="197">
        <v>5.0426518150859176E-2</v>
      </c>
      <c r="T233" s="196" t="s">
        <v>360</v>
      </c>
      <c r="U233" s="198">
        <v>55.424616581131183</v>
      </c>
      <c r="V233" s="196" t="s">
        <v>360</v>
      </c>
      <c r="W233" s="199" t="s">
        <v>361</v>
      </c>
      <c r="X233" s="200">
        <v>0.11825499166277273</v>
      </c>
      <c r="Y233" s="196" t="s">
        <v>360</v>
      </c>
      <c r="Z233" s="201">
        <v>0.11229180417926021</v>
      </c>
      <c r="AA233" s="196" t="s">
        <v>360</v>
      </c>
      <c r="AB233" s="202" t="s">
        <v>360</v>
      </c>
    </row>
    <row r="234" spans="1:28" ht="18" customHeight="1" x14ac:dyDescent="0.25">
      <c r="A234" s="324"/>
      <c r="B234" s="203">
        <v>47.1</v>
      </c>
      <c r="C234" s="204" t="s">
        <v>349</v>
      </c>
      <c r="D234" s="205">
        <v>0.9</v>
      </c>
      <c r="E234" s="206">
        <v>578373672</v>
      </c>
      <c r="F234" s="206">
        <v>2340681672</v>
      </c>
      <c r="G234" s="206">
        <v>118536692</v>
      </c>
      <c r="H234" s="206">
        <v>118536692</v>
      </c>
      <c r="I234" s="206">
        <v>2222144980</v>
      </c>
      <c r="J234" s="206">
        <v>263962286</v>
      </c>
      <c r="K234" s="206">
        <v>4762546</v>
      </c>
      <c r="L234" s="207"/>
      <c r="M234" s="208" t="s">
        <v>200</v>
      </c>
      <c r="N234" s="209"/>
      <c r="O234" s="209" t="s">
        <v>200</v>
      </c>
      <c r="P234" s="210" t="s">
        <v>200</v>
      </c>
      <c r="Q234" s="211"/>
      <c r="R234" s="212" t="s">
        <v>200</v>
      </c>
      <c r="S234" s="213"/>
      <c r="T234" s="212" t="s">
        <v>200</v>
      </c>
      <c r="U234" s="214"/>
      <c r="V234" s="212" t="s">
        <v>200</v>
      </c>
      <c r="W234" s="215" t="s">
        <v>200</v>
      </c>
      <c r="X234" s="216"/>
      <c r="Y234" s="212" t="s">
        <v>200</v>
      </c>
      <c r="Z234" s="216"/>
      <c r="AA234" s="212" t="s">
        <v>200</v>
      </c>
      <c r="AB234" s="217" t="s">
        <v>200</v>
      </c>
    </row>
    <row r="235" spans="1:28" ht="18" customHeight="1" x14ac:dyDescent="0.25">
      <c r="A235" s="324"/>
      <c r="B235" s="203">
        <v>47.2</v>
      </c>
      <c r="C235" s="218" t="s">
        <v>350</v>
      </c>
      <c r="D235" s="205">
        <v>0.1</v>
      </c>
      <c r="E235" s="206">
        <v>10000000</v>
      </c>
      <c r="F235" s="206">
        <v>10000000</v>
      </c>
      <c r="G235" s="206"/>
      <c r="H235" s="206"/>
      <c r="I235" s="206">
        <v>10000000</v>
      </c>
      <c r="J235" s="206"/>
      <c r="K235" s="206"/>
      <c r="L235" s="207"/>
      <c r="M235" s="208" t="s">
        <v>200</v>
      </c>
      <c r="N235" s="209"/>
      <c r="O235" s="209" t="s">
        <v>200</v>
      </c>
      <c r="P235" s="210" t="s">
        <v>200</v>
      </c>
      <c r="Q235" s="211"/>
      <c r="R235" s="212" t="s">
        <v>200</v>
      </c>
      <c r="S235" s="213"/>
      <c r="T235" s="212" t="s">
        <v>200</v>
      </c>
      <c r="U235" s="214"/>
      <c r="V235" s="212" t="s">
        <v>200</v>
      </c>
      <c r="W235" s="215" t="s">
        <v>200</v>
      </c>
      <c r="X235" s="216"/>
      <c r="Y235" s="212" t="s">
        <v>200</v>
      </c>
      <c r="Z235" s="216"/>
      <c r="AA235" s="212" t="s">
        <v>200</v>
      </c>
      <c r="AB235" s="217" t="s">
        <v>200</v>
      </c>
    </row>
    <row r="236" spans="1:28" ht="18" customHeight="1" x14ac:dyDescent="0.25">
      <c r="B236" s="203" t="s">
        <v>200</v>
      </c>
      <c r="C236" s="218"/>
      <c r="D236" s="205"/>
      <c r="E236" s="206"/>
      <c r="F236" s="206"/>
      <c r="G236" s="206"/>
      <c r="H236" s="206"/>
      <c r="I236" s="206">
        <v>0</v>
      </c>
      <c r="J236" s="206"/>
      <c r="K236" s="206"/>
      <c r="L236" s="207"/>
      <c r="M236" s="208" t="s">
        <v>200</v>
      </c>
      <c r="N236" s="209"/>
      <c r="O236" s="209" t="s">
        <v>200</v>
      </c>
      <c r="P236" s="210" t="s">
        <v>200</v>
      </c>
      <c r="Q236" s="211"/>
      <c r="R236" s="212" t="s">
        <v>200</v>
      </c>
      <c r="S236" s="213"/>
      <c r="T236" s="212" t="s">
        <v>200</v>
      </c>
      <c r="U236" s="214"/>
      <c r="V236" s="212" t="s">
        <v>200</v>
      </c>
      <c r="W236" s="215" t="s">
        <v>200</v>
      </c>
      <c r="X236" s="216"/>
      <c r="Y236" s="212" t="s">
        <v>200</v>
      </c>
      <c r="Z236" s="216"/>
      <c r="AA236" s="212" t="s">
        <v>200</v>
      </c>
      <c r="AB236" s="217" t="s">
        <v>200</v>
      </c>
    </row>
    <row r="237" spans="1:28" ht="18" customHeight="1" x14ac:dyDescent="0.25">
      <c r="B237" s="203" t="s">
        <v>200</v>
      </c>
      <c r="C237" s="218"/>
      <c r="D237" s="205"/>
      <c r="E237" s="206"/>
      <c r="F237" s="206"/>
      <c r="G237" s="206"/>
      <c r="H237" s="206"/>
      <c r="I237" s="206">
        <v>0</v>
      </c>
      <c r="J237" s="206"/>
      <c r="K237" s="219"/>
      <c r="L237" s="207"/>
      <c r="M237" s="208" t="s">
        <v>200</v>
      </c>
      <c r="N237" s="209"/>
      <c r="O237" s="209" t="s">
        <v>200</v>
      </c>
      <c r="P237" s="210" t="s">
        <v>200</v>
      </c>
      <c r="Q237" s="211"/>
      <c r="R237" s="212" t="s">
        <v>200</v>
      </c>
      <c r="S237" s="213"/>
      <c r="T237" s="212" t="s">
        <v>200</v>
      </c>
      <c r="U237" s="214"/>
      <c r="V237" s="212" t="s">
        <v>200</v>
      </c>
      <c r="W237" s="215" t="s">
        <v>200</v>
      </c>
      <c r="X237" s="216"/>
      <c r="Y237" s="212" t="s">
        <v>200</v>
      </c>
      <c r="Z237" s="216"/>
      <c r="AA237" s="212" t="s">
        <v>200</v>
      </c>
      <c r="AB237" s="217" t="s">
        <v>200</v>
      </c>
    </row>
    <row r="238" spans="1:28" ht="18" customHeight="1" x14ac:dyDescent="0.25">
      <c r="B238" s="203" t="s">
        <v>200</v>
      </c>
      <c r="C238" s="218"/>
      <c r="D238" s="205"/>
      <c r="E238" s="206"/>
      <c r="F238" s="206"/>
      <c r="G238" s="206"/>
      <c r="H238" s="206"/>
      <c r="I238" s="206">
        <v>0</v>
      </c>
      <c r="J238" s="206"/>
      <c r="K238" s="219"/>
      <c r="L238" s="207"/>
      <c r="M238" s="208" t="s">
        <v>200</v>
      </c>
      <c r="N238" s="209"/>
      <c r="O238" s="209" t="s">
        <v>200</v>
      </c>
      <c r="P238" s="210" t="s">
        <v>200</v>
      </c>
      <c r="Q238" s="211"/>
      <c r="R238" s="212" t="s">
        <v>200</v>
      </c>
      <c r="S238" s="213"/>
      <c r="T238" s="212" t="s">
        <v>200</v>
      </c>
      <c r="U238" s="214"/>
      <c r="V238" s="212" t="s">
        <v>200</v>
      </c>
      <c r="W238" s="215" t="s">
        <v>200</v>
      </c>
      <c r="X238" s="216"/>
      <c r="Y238" s="212" t="s">
        <v>200</v>
      </c>
      <c r="Z238" s="216"/>
      <c r="AA238" s="212" t="s">
        <v>200</v>
      </c>
      <c r="AB238" s="217" t="s">
        <v>200</v>
      </c>
    </row>
    <row r="239" spans="1:28" ht="18" customHeight="1" x14ac:dyDescent="0.25">
      <c r="B239" s="203" t="s">
        <v>200</v>
      </c>
      <c r="C239" s="218"/>
      <c r="D239" s="205"/>
      <c r="E239" s="206"/>
      <c r="F239" s="206"/>
      <c r="G239" s="206"/>
      <c r="H239" s="206"/>
      <c r="I239" s="206">
        <v>0</v>
      </c>
      <c r="J239" s="206"/>
      <c r="K239" s="219"/>
      <c r="L239" s="207"/>
      <c r="M239" s="208" t="s">
        <v>200</v>
      </c>
      <c r="N239" s="209"/>
      <c r="O239" s="209" t="s">
        <v>200</v>
      </c>
      <c r="P239" s="210" t="s">
        <v>200</v>
      </c>
      <c r="Q239" s="211"/>
      <c r="R239" s="212" t="s">
        <v>200</v>
      </c>
      <c r="S239" s="213"/>
      <c r="T239" s="212" t="s">
        <v>200</v>
      </c>
      <c r="U239" s="214"/>
      <c r="V239" s="212" t="s">
        <v>200</v>
      </c>
      <c r="W239" s="215" t="s">
        <v>200</v>
      </c>
      <c r="X239" s="216"/>
      <c r="Y239" s="212" t="s">
        <v>200</v>
      </c>
      <c r="Z239" s="216"/>
      <c r="AA239" s="212" t="s">
        <v>200</v>
      </c>
      <c r="AB239" s="217" t="s">
        <v>200</v>
      </c>
    </row>
    <row r="240" spans="1:28" ht="18" customHeight="1" x14ac:dyDescent="0.25">
      <c r="B240" s="203" t="s">
        <v>200</v>
      </c>
      <c r="C240" s="218"/>
      <c r="D240" s="205"/>
      <c r="E240" s="206"/>
      <c r="F240" s="206"/>
      <c r="G240" s="206"/>
      <c r="H240" s="206"/>
      <c r="I240" s="206">
        <v>0</v>
      </c>
      <c r="J240" s="206"/>
      <c r="K240" s="219"/>
      <c r="L240" s="207"/>
      <c r="M240" s="208" t="s">
        <v>200</v>
      </c>
      <c r="N240" s="209"/>
      <c r="O240" s="209" t="s">
        <v>200</v>
      </c>
      <c r="P240" s="210" t="s">
        <v>200</v>
      </c>
      <c r="Q240" s="211"/>
      <c r="R240" s="212" t="s">
        <v>200</v>
      </c>
      <c r="S240" s="213"/>
      <c r="T240" s="212" t="s">
        <v>200</v>
      </c>
      <c r="U240" s="214"/>
      <c r="V240" s="212" t="s">
        <v>200</v>
      </c>
      <c r="W240" s="215" t="s">
        <v>200</v>
      </c>
      <c r="X240" s="216"/>
      <c r="Y240" s="212" t="s">
        <v>200</v>
      </c>
      <c r="Z240" s="216"/>
      <c r="AA240" s="212" t="s">
        <v>200</v>
      </c>
      <c r="AB240" s="217" t="s">
        <v>200</v>
      </c>
    </row>
    <row r="241" spans="1:28" ht="18" customHeight="1" x14ac:dyDescent="0.25">
      <c r="B241" s="203" t="s">
        <v>200</v>
      </c>
      <c r="C241" s="218"/>
      <c r="D241" s="205"/>
      <c r="E241" s="206"/>
      <c r="F241" s="206"/>
      <c r="G241" s="206"/>
      <c r="H241" s="206"/>
      <c r="I241" s="206">
        <v>0</v>
      </c>
      <c r="J241" s="206"/>
      <c r="K241" s="219"/>
      <c r="L241" s="207"/>
      <c r="M241" s="208" t="s">
        <v>200</v>
      </c>
      <c r="N241" s="209"/>
      <c r="O241" s="209" t="s">
        <v>200</v>
      </c>
      <c r="P241" s="210" t="s">
        <v>200</v>
      </c>
      <c r="Q241" s="211"/>
      <c r="R241" s="212" t="s">
        <v>200</v>
      </c>
      <c r="S241" s="213"/>
      <c r="T241" s="212" t="s">
        <v>200</v>
      </c>
      <c r="U241" s="214"/>
      <c r="V241" s="212" t="s">
        <v>200</v>
      </c>
      <c r="W241" s="215" t="s">
        <v>200</v>
      </c>
      <c r="X241" s="216"/>
      <c r="Y241" s="212" t="s">
        <v>200</v>
      </c>
      <c r="Z241" s="216"/>
      <c r="AA241" s="212" t="s">
        <v>200</v>
      </c>
      <c r="AB241" s="217" t="s">
        <v>200</v>
      </c>
    </row>
    <row r="242" spans="1:28" ht="18" customHeight="1" x14ac:dyDescent="0.25">
      <c r="B242" s="203" t="s">
        <v>200</v>
      </c>
      <c r="C242" s="218"/>
      <c r="D242" s="205"/>
      <c r="E242" s="206"/>
      <c r="F242" s="206"/>
      <c r="G242" s="206"/>
      <c r="H242" s="206"/>
      <c r="I242" s="206">
        <v>0</v>
      </c>
      <c r="J242" s="206"/>
      <c r="K242" s="219"/>
      <c r="L242" s="207"/>
      <c r="M242" s="208" t="s">
        <v>200</v>
      </c>
      <c r="N242" s="209"/>
      <c r="O242" s="209" t="s">
        <v>200</v>
      </c>
      <c r="P242" s="210" t="s">
        <v>200</v>
      </c>
      <c r="Q242" s="211"/>
      <c r="R242" s="212" t="s">
        <v>200</v>
      </c>
      <c r="S242" s="213"/>
      <c r="T242" s="212" t="s">
        <v>200</v>
      </c>
      <c r="U242" s="214"/>
      <c r="V242" s="212" t="s">
        <v>200</v>
      </c>
      <c r="W242" s="215" t="s">
        <v>200</v>
      </c>
      <c r="X242" s="216"/>
      <c r="Y242" s="212" t="s">
        <v>200</v>
      </c>
      <c r="Z242" s="216"/>
      <c r="AA242" s="212" t="s">
        <v>200</v>
      </c>
      <c r="AB242" s="217" t="s">
        <v>200</v>
      </c>
    </row>
    <row r="243" spans="1:28" ht="18" customHeight="1" thickBot="1" x14ac:dyDescent="0.3">
      <c r="B243" s="220"/>
      <c r="C243" s="221"/>
      <c r="D243" s="221"/>
      <c r="E243" s="221"/>
      <c r="F243" s="221"/>
      <c r="G243" s="221"/>
      <c r="H243" s="221"/>
      <c r="I243" s="221"/>
      <c r="J243" s="221"/>
      <c r="K243" s="221"/>
      <c r="L243" s="221"/>
      <c r="M243" s="222"/>
      <c r="N243" s="221"/>
      <c r="O243" s="221"/>
      <c r="P243" s="221"/>
      <c r="Q243" s="221"/>
      <c r="R243" s="221"/>
      <c r="S243" s="221"/>
      <c r="T243" s="221"/>
      <c r="U243" s="221"/>
      <c r="V243" s="221"/>
      <c r="W243" s="221"/>
      <c r="X243" s="224"/>
      <c r="Y243" s="223"/>
      <c r="Z243" s="224"/>
      <c r="AA243" s="223"/>
      <c r="AB243" s="225"/>
    </row>
    <row r="244" spans="1:28" ht="18" customHeight="1" x14ac:dyDescent="0.25">
      <c r="B244" s="186">
        <v>48</v>
      </c>
      <c r="C244" s="187" t="s">
        <v>351</v>
      </c>
      <c r="D244" s="188">
        <v>1</v>
      </c>
      <c r="E244" s="189">
        <v>4257884376</v>
      </c>
      <c r="F244" s="189">
        <v>4633991851</v>
      </c>
      <c r="G244" s="189">
        <v>1365955476</v>
      </c>
      <c r="H244" s="189">
        <v>2518867741</v>
      </c>
      <c r="I244" s="189">
        <v>2115124110</v>
      </c>
      <c r="J244" s="189">
        <v>1700649857</v>
      </c>
      <c r="K244" s="190">
        <v>2E-3</v>
      </c>
      <c r="L244" s="191">
        <v>1</v>
      </c>
      <c r="M244" s="192">
        <v>2</v>
      </c>
      <c r="N244" s="193"/>
      <c r="O244" s="194">
        <v>0</v>
      </c>
      <c r="P244" s="195">
        <v>525490168</v>
      </c>
      <c r="Q244" s="189">
        <v>3.117147264908362</v>
      </c>
      <c r="R244" s="196" t="s">
        <v>360</v>
      </c>
      <c r="S244" s="197">
        <v>0.543563265105103</v>
      </c>
      <c r="T244" s="196" t="s">
        <v>360</v>
      </c>
      <c r="U244" s="198">
        <v>850324928500</v>
      </c>
      <c r="V244" s="196" t="s">
        <v>360</v>
      </c>
      <c r="W244" s="199" t="s">
        <v>361</v>
      </c>
      <c r="X244" s="200">
        <v>0.80404258499989389</v>
      </c>
      <c r="Y244" s="196" t="s">
        <v>360</v>
      </c>
      <c r="Z244" s="201">
        <v>0.36699457221380427</v>
      </c>
      <c r="AA244" s="196" t="s">
        <v>360</v>
      </c>
      <c r="AB244" s="202" t="s">
        <v>360</v>
      </c>
    </row>
    <row r="245" spans="1:28" ht="18" customHeight="1" x14ac:dyDescent="0.25">
      <c r="A245" s="324"/>
      <c r="B245" s="203">
        <v>48.1</v>
      </c>
      <c r="C245" s="204" t="s">
        <v>352</v>
      </c>
      <c r="D245" s="205">
        <v>0.1</v>
      </c>
      <c r="E245" s="206">
        <v>1274038000</v>
      </c>
      <c r="F245" s="206">
        <v>1431673475</v>
      </c>
      <c r="G245" s="206">
        <v>15500000</v>
      </c>
      <c r="H245" s="206">
        <v>458412265</v>
      </c>
      <c r="I245" s="206">
        <v>973261210</v>
      </c>
      <c r="J245" s="206">
        <v>15000000</v>
      </c>
      <c r="K245" s="206">
        <v>1E-3</v>
      </c>
      <c r="L245" s="207"/>
      <c r="M245" s="208" t="s">
        <v>200</v>
      </c>
      <c r="N245" s="209"/>
      <c r="O245" s="209" t="s">
        <v>200</v>
      </c>
      <c r="P245" s="210" t="s">
        <v>200</v>
      </c>
      <c r="Q245" s="211"/>
      <c r="R245" s="212" t="s">
        <v>200</v>
      </c>
      <c r="S245" s="213"/>
      <c r="T245" s="212" t="s">
        <v>200</v>
      </c>
      <c r="U245" s="214"/>
      <c r="V245" s="212" t="s">
        <v>200</v>
      </c>
      <c r="W245" s="215" t="s">
        <v>200</v>
      </c>
      <c r="X245" s="216"/>
      <c r="Y245" s="212" t="s">
        <v>200</v>
      </c>
      <c r="Z245" s="216"/>
      <c r="AA245" s="212" t="s">
        <v>200</v>
      </c>
      <c r="AB245" s="217" t="s">
        <v>200</v>
      </c>
    </row>
    <row r="246" spans="1:28" ht="18" customHeight="1" x14ac:dyDescent="0.25">
      <c r="A246" s="324"/>
      <c r="B246" s="203">
        <v>48.2</v>
      </c>
      <c r="C246" s="218" t="s">
        <v>353</v>
      </c>
      <c r="D246" s="205">
        <v>0.9</v>
      </c>
      <c r="E246" s="206">
        <v>2983846376</v>
      </c>
      <c r="F246" s="206">
        <v>3202318376</v>
      </c>
      <c r="G246" s="206">
        <v>1350455476</v>
      </c>
      <c r="H246" s="206">
        <v>2060455476</v>
      </c>
      <c r="I246" s="206">
        <v>1141862900</v>
      </c>
      <c r="J246" s="206">
        <v>1685649857</v>
      </c>
      <c r="K246" s="206">
        <v>1E-3</v>
      </c>
      <c r="L246" s="207"/>
      <c r="M246" s="208" t="s">
        <v>200</v>
      </c>
      <c r="N246" s="209"/>
      <c r="O246" s="209" t="s">
        <v>200</v>
      </c>
      <c r="P246" s="210" t="s">
        <v>200</v>
      </c>
      <c r="Q246" s="211"/>
      <c r="R246" s="212" t="s">
        <v>200</v>
      </c>
      <c r="S246" s="213"/>
      <c r="T246" s="212" t="s">
        <v>200</v>
      </c>
      <c r="U246" s="214"/>
      <c r="V246" s="212" t="s">
        <v>200</v>
      </c>
      <c r="W246" s="215" t="s">
        <v>200</v>
      </c>
      <c r="X246" s="216"/>
      <c r="Y246" s="212" t="s">
        <v>200</v>
      </c>
      <c r="Z246" s="216"/>
      <c r="AA246" s="212" t="s">
        <v>200</v>
      </c>
      <c r="AB246" s="217" t="s">
        <v>200</v>
      </c>
    </row>
    <row r="247" spans="1:28" ht="18" customHeight="1" x14ac:dyDescent="0.25">
      <c r="B247" s="203" t="s">
        <v>200</v>
      </c>
      <c r="C247" s="218"/>
      <c r="D247" s="205"/>
      <c r="E247" s="206"/>
      <c r="F247" s="206"/>
      <c r="G247" s="206"/>
      <c r="H247" s="206"/>
      <c r="I247" s="206">
        <v>0</v>
      </c>
      <c r="J247" s="206"/>
      <c r="K247" s="206"/>
      <c r="L247" s="207"/>
      <c r="M247" s="208" t="s">
        <v>200</v>
      </c>
      <c r="N247" s="209"/>
      <c r="O247" s="209" t="s">
        <v>200</v>
      </c>
      <c r="P247" s="210" t="s">
        <v>200</v>
      </c>
      <c r="Q247" s="211"/>
      <c r="R247" s="212" t="s">
        <v>200</v>
      </c>
      <c r="S247" s="213"/>
      <c r="T247" s="212" t="s">
        <v>200</v>
      </c>
      <c r="U247" s="214"/>
      <c r="V247" s="212" t="s">
        <v>200</v>
      </c>
      <c r="W247" s="215" t="s">
        <v>200</v>
      </c>
      <c r="X247" s="216"/>
      <c r="Y247" s="212" t="s">
        <v>200</v>
      </c>
      <c r="Z247" s="216"/>
      <c r="AA247" s="212" t="s">
        <v>200</v>
      </c>
      <c r="AB247" s="217" t="s">
        <v>200</v>
      </c>
    </row>
    <row r="248" spans="1:28" ht="18" customHeight="1" x14ac:dyDescent="0.25">
      <c r="B248" s="203" t="s">
        <v>200</v>
      </c>
      <c r="C248" s="218"/>
      <c r="D248" s="205"/>
      <c r="E248" s="206"/>
      <c r="F248" s="206"/>
      <c r="G248" s="206"/>
      <c r="H248" s="206"/>
      <c r="I248" s="206">
        <v>0</v>
      </c>
      <c r="J248" s="206"/>
      <c r="K248" s="219"/>
      <c r="L248" s="207"/>
      <c r="M248" s="208" t="s">
        <v>200</v>
      </c>
      <c r="N248" s="209"/>
      <c r="O248" s="209" t="s">
        <v>200</v>
      </c>
      <c r="P248" s="210" t="s">
        <v>200</v>
      </c>
      <c r="Q248" s="211"/>
      <c r="R248" s="212" t="s">
        <v>200</v>
      </c>
      <c r="S248" s="213"/>
      <c r="T248" s="212" t="s">
        <v>200</v>
      </c>
      <c r="U248" s="214"/>
      <c r="V248" s="212" t="s">
        <v>200</v>
      </c>
      <c r="W248" s="215" t="s">
        <v>200</v>
      </c>
      <c r="X248" s="216"/>
      <c r="Y248" s="212" t="s">
        <v>200</v>
      </c>
      <c r="Z248" s="216"/>
      <c r="AA248" s="212" t="s">
        <v>200</v>
      </c>
      <c r="AB248" s="217" t="s">
        <v>200</v>
      </c>
    </row>
    <row r="249" spans="1:28" ht="18" customHeight="1" x14ac:dyDescent="0.25">
      <c r="B249" s="203" t="s">
        <v>200</v>
      </c>
      <c r="C249" s="218"/>
      <c r="D249" s="205"/>
      <c r="E249" s="206"/>
      <c r="F249" s="206"/>
      <c r="G249" s="206"/>
      <c r="H249" s="206"/>
      <c r="I249" s="206">
        <v>0</v>
      </c>
      <c r="J249" s="206"/>
      <c r="K249" s="219"/>
      <c r="L249" s="207"/>
      <c r="M249" s="208" t="s">
        <v>200</v>
      </c>
      <c r="N249" s="209"/>
      <c r="O249" s="209" t="s">
        <v>200</v>
      </c>
      <c r="P249" s="210" t="s">
        <v>200</v>
      </c>
      <c r="Q249" s="211"/>
      <c r="R249" s="212" t="s">
        <v>200</v>
      </c>
      <c r="S249" s="213"/>
      <c r="T249" s="212" t="s">
        <v>200</v>
      </c>
      <c r="U249" s="214"/>
      <c r="V249" s="212" t="s">
        <v>200</v>
      </c>
      <c r="W249" s="215" t="s">
        <v>200</v>
      </c>
      <c r="X249" s="216"/>
      <c r="Y249" s="212" t="s">
        <v>200</v>
      </c>
      <c r="Z249" s="216"/>
      <c r="AA249" s="212" t="s">
        <v>200</v>
      </c>
      <c r="AB249" s="217" t="s">
        <v>200</v>
      </c>
    </row>
    <row r="250" spans="1:28" ht="18" customHeight="1" x14ac:dyDescent="0.25">
      <c r="B250" s="203" t="s">
        <v>200</v>
      </c>
      <c r="C250" s="218"/>
      <c r="D250" s="205"/>
      <c r="E250" s="206"/>
      <c r="F250" s="206"/>
      <c r="G250" s="206"/>
      <c r="H250" s="206"/>
      <c r="I250" s="206">
        <v>0</v>
      </c>
      <c r="J250" s="206"/>
      <c r="K250" s="219"/>
      <c r="L250" s="207"/>
      <c r="M250" s="208" t="s">
        <v>200</v>
      </c>
      <c r="N250" s="209"/>
      <c r="O250" s="209" t="s">
        <v>200</v>
      </c>
      <c r="P250" s="210" t="s">
        <v>200</v>
      </c>
      <c r="Q250" s="211"/>
      <c r="R250" s="212" t="s">
        <v>200</v>
      </c>
      <c r="S250" s="213"/>
      <c r="T250" s="212" t="s">
        <v>200</v>
      </c>
      <c r="U250" s="214"/>
      <c r="V250" s="212" t="s">
        <v>200</v>
      </c>
      <c r="W250" s="215" t="s">
        <v>200</v>
      </c>
      <c r="X250" s="216"/>
      <c r="Y250" s="212" t="s">
        <v>200</v>
      </c>
      <c r="Z250" s="216"/>
      <c r="AA250" s="212" t="s">
        <v>200</v>
      </c>
      <c r="AB250" s="217" t="s">
        <v>200</v>
      </c>
    </row>
    <row r="251" spans="1:28" ht="18" customHeight="1" x14ac:dyDescent="0.25">
      <c r="B251" s="203" t="s">
        <v>200</v>
      </c>
      <c r="C251" s="218"/>
      <c r="D251" s="205"/>
      <c r="E251" s="206"/>
      <c r="F251" s="206"/>
      <c r="G251" s="206"/>
      <c r="H251" s="206"/>
      <c r="I251" s="206">
        <v>0</v>
      </c>
      <c r="J251" s="206"/>
      <c r="K251" s="219"/>
      <c r="L251" s="207"/>
      <c r="M251" s="208" t="s">
        <v>200</v>
      </c>
      <c r="N251" s="209"/>
      <c r="O251" s="209" t="s">
        <v>200</v>
      </c>
      <c r="P251" s="210" t="s">
        <v>200</v>
      </c>
      <c r="Q251" s="211"/>
      <c r="R251" s="212" t="s">
        <v>200</v>
      </c>
      <c r="S251" s="213"/>
      <c r="T251" s="212" t="s">
        <v>200</v>
      </c>
      <c r="U251" s="214"/>
      <c r="V251" s="212" t="s">
        <v>200</v>
      </c>
      <c r="W251" s="215" t="s">
        <v>200</v>
      </c>
      <c r="X251" s="216"/>
      <c r="Y251" s="212" t="s">
        <v>200</v>
      </c>
      <c r="Z251" s="216"/>
      <c r="AA251" s="212" t="s">
        <v>200</v>
      </c>
      <c r="AB251" s="217" t="s">
        <v>200</v>
      </c>
    </row>
    <row r="252" spans="1:28" ht="18" customHeight="1" x14ac:dyDescent="0.25">
      <c r="B252" s="203" t="s">
        <v>200</v>
      </c>
      <c r="C252" s="218"/>
      <c r="D252" s="205"/>
      <c r="E252" s="206"/>
      <c r="F252" s="206"/>
      <c r="G252" s="206"/>
      <c r="H252" s="206"/>
      <c r="I252" s="206">
        <v>0</v>
      </c>
      <c r="J252" s="206"/>
      <c r="K252" s="219"/>
      <c r="L252" s="207"/>
      <c r="M252" s="208" t="s">
        <v>200</v>
      </c>
      <c r="N252" s="209"/>
      <c r="O252" s="209" t="s">
        <v>200</v>
      </c>
      <c r="P252" s="210" t="s">
        <v>200</v>
      </c>
      <c r="Q252" s="211"/>
      <c r="R252" s="212" t="s">
        <v>200</v>
      </c>
      <c r="S252" s="213"/>
      <c r="T252" s="212" t="s">
        <v>200</v>
      </c>
      <c r="U252" s="214"/>
      <c r="V252" s="212" t="s">
        <v>200</v>
      </c>
      <c r="W252" s="215" t="s">
        <v>200</v>
      </c>
      <c r="X252" s="216"/>
      <c r="Y252" s="212" t="s">
        <v>200</v>
      </c>
      <c r="Z252" s="216"/>
      <c r="AA252" s="212" t="s">
        <v>200</v>
      </c>
      <c r="AB252" s="217" t="s">
        <v>200</v>
      </c>
    </row>
    <row r="253" spans="1:28" ht="18" customHeight="1" x14ac:dyDescent="0.25">
      <c r="B253" s="203" t="s">
        <v>200</v>
      </c>
      <c r="C253" s="218"/>
      <c r="D253" s="205"/>
      <c r="E253" s="206"/>
      <c r="F253" s="206"/>
      <c r="G253" s="206"/>
      <c r="H253" s="206"/>
      <c r="I253" s="206">
        <v>0</v>
      </c>
      <c r="J253" s="206"/>
      <c r="K253" s="219"/>
      <c r="L253" s="207"/>
      <c r="M253" s="208" t="s">
        <v>200</v>
      </c>
      <c r="N253" s="209"/>
      <c r="O253" s="209" t="s">
        <v>200</v>
      </c>
      <c r="P253" s="210" t="s">
        <v>200</v>
      </c>
      <c r="Q253" s="211"/>
      <c r="R253" s="212" t="s">
        <v>200</v>
      </c>
      <c r="S253" s="213"/>
      <c r="T253" s="212" t="s">
        <v>200</v>
      </c>
      <c r="U253" s="214"/>
      <c r="V253" s="212" t="s">
        <v>200</v>
      </c>
      <c r="W253" s="215" t="s">
        <v>200</v>
      </c>
      <c r="X253" s="216"/>
      <c r="Y253" s="212" t="s">
        <v>200</v>
      </c>
      <c r="Z253" s="216"/>
      <c r="AA253" s="212" t="s">
        <v>200</v>
      </c>
      <c r="AB253" s="217" t="s">
        <v>200</v>
      </c>
    </row>
    <row r="254" spans="1:28" ht="18" customHeight="1" thickBot="1" x14ac:dyDescent="0.3">
      <c r="B254" s="220"/>
      <c r="C254" s="221"/>
      <c r="D254" s="221"/>
      <c r="E254" s="221"/>
      <c r="F254" s="221"/>
      <c r="G254" s="221"/>
      <c r="H254" s="221"/>
      <c r="I254" s="221"/>
      <c r="J254" s="221"/>
      <c r="K254" s="221"/>
      <c r="L254" s="221"/>
      <c r="M254" s="222"/>
      <c r="N254" s="221"/>
      <c r="O254" s="221"/>
      <c r="P254" s="221"/>
      <c r="Q254" s="221"/>
      <c r="R254" s="221"/>
      <c r="S254" s="221"/>
      <c r="T254" s="221"/>
      <c r="U254" s="221"/>
      <c r="V254" s="221"/>
      <c r="W254" s="221"/>
      <c r="X254" s="224"/>
      <c r="Y254" s="223"/>
      <c r="Z254" s="224"/>
      <c r="AA254" s="223"/>
      <c r="AB254" s="225"/>
    </row>
    <row r="255" spans="1:28" ht="18" customHeight="1" x14ac:dyDescent="0.25">
      <c r="B255" s="186">
        <v>49</v>
      </c>
      <c r="C255" s="187" t="s">
        <v>354</v>
      </c>
      <c r="D255" s="188">
        <v>1</v>
      </c>
      <c r="E255" s="189">
        <v>3068533073</v>
      </c>
      <c r="F255" s="189">
        <v>3975752182</v>
      </c>
      <c r="G255" s="189">
        <v>1365164431</v>
      </c>
      <c r="H255" s="189">
        <v>1518390006</v>
      </c>
      <c r="I255" s="189">
        <v>2457362176</v>
      </c>
      <c r="J255" s="189">
        <v>449575953</v>
      </c>
      <c r="K255" s="190">
        <v>223923439</v>
      </c>
      <c r="L255" s="191">
        <v>1</v>
      </c>
      <c r="M255" s="192">
        <v>2</v>
      </c>
      <c r="N255" s="193"/>
      <c r="O255" s="194">
        <v>0</v>
      </c>
      <c r="P255" s="195">
        <v>525490168</v>
      </c>
      <c r="Q255" s="189">
        <v>2.2477388095676218</v>
      </c>
      <c r="R255" s="196" t="s">
        <v>360</v>
      </c>
      <c r="S255" s="197">
        <v>0.38191263853779106</v>
      </c>
      <c r="T255" s="196" t="s">
        <v>360</v>
      </c>
      <c r="U255" s="198">
        <v>2.0077217240308638</v>
      </c>
      <c r="V255" s="196" t="s">
        <v>360</v>
      </c>
      <c r="W255" s="199" t="s">
        <v>361</v>
      </c>
      <c r="X255" s="200">
        <v>0.18295062786870209</v>
      </c>
      <c r="Y255" s="196" t="s">
        <v>360</v>
      </c>
      <c r="Z255" s="201">
        <v>0.11307947085722055</v>
      </c>
      <c r="AA255" s="196" t="s">
        <v>360</v>
      </c>
      <c r="AB255" s="202" t="s">
        <v>360</v>
      </c>
    </row>
    <row r="256" spans="1:28" ht="18" customHeight="1" x14ac:dyDescent="0.25">
      <c r="A256" s="324"/>
      <c r="B256" s="203">
        <v>49.1</v>
      </c>
      <c r="C256" s="204" t="s">
        <v>354</v>
      </c>
      <c r="D256" s="205">
        <v>1</v>
      </c>
      <c r="E256" s="206">
        <v>3068533073</v>
      </c>
      <c r="F256" s="206">
        <v>3975752182</v>
      </c>
      <c r="G256" s="206">
        <v>1365164431</v>
      </c>
      <c r="H256" s="206">
        <v>1518390006</v>
      </c>
      <c r="I256" s="206">
        <v>2457362176</v>
      </c>
      <c r="J256" s="206">
        <v>449575953</v>
      </c>
      <c r="K256" s="206">
        <v>223923439</v>
      </c>
      <c r="L256" s="207"/>
      <c r="M256" s="208" t="s">
        <v>200</v>
      </c>
      <c r="N256" s="209"/>
      <c r="O256" s="209" t="s">
        <v>200</v>
      </c>
      <c r="P256" s="210" t="s">
        <v>200</v>
      </c>
      <c r="Q256" s="211"/>
      <c r="R256" s="212" t="s">
        <v>200</v>
      </c>
      <c r="S256" s="213"/>
      <c r="T256" s="212" t="s">
        <v>200</v>
      </c>
      <c r="U256" s="214"/>
      <c r="V256" s="212" t="s">
        <v>200</v>
      </c>
      <c r="W256" s="215" t="s">
        <v>200</v>
      </c>
      <c r="X256" s="216"/>
      <c r="Y256" s="212" t="s">
        <v>200</v>
      </c>
      <c r="Z256" s="216"/>
      <c r="AA256" s="212" t="s">
        <v>200</v>
      </c>
      <c r="AB256" s="217" t="s">
        <v>200</v>
      </c>
    </row>
    <row r="257" spans="1:28" ht="18" customHeight="1" x14ac:dyDescent="0.25">
      <c r="B257" s="203" t="s">
        <v>200</v>
      </c>
      <c r="C257" s="218"/>
      <c r="D257" s="205"/>
      <c r="E257" s="206"/>
      <c r="F257" s="206"/>
      <c r="G257" s="206"/>
      <c r="H257" s="206"/>
      <c r="I257" s="206">
        <v>0</v>
      </c>
      <c r="J257" s="206"/>
      <c r="K257" s="206"/>
      <c r="L257" s="207"/>
      <c r="M257" s="208" t="s">
        <v>200</v>
      </c>
      <c r="N257" s="209"/>
      <c r="O257" s="209" t="s">
        <v>200</v>
      </c>
      <c r="P257" s="210" t="s">
        <v>200</v>
      </c>
      <c r="Q257" s="211"/>
      <c r="R257" s="212" t="s">
        <v>200</v>
      </c>
      <c r="S257" s="213"/>
      <c r="T257" s="212" t="s">
        <v>200</v>
      </c>
      <c r="U257" s="214"/>
      <c r="V257" s="212" t="s">
        <v>200</v>
      </c>
      <c r="W257" s="215" t="s">
        <v>200</v>
      </c>
      <c r="X257" s="216"/>
      <c r="Y257" s="212" t="s">
        <v>200</v>
      </c>
      <c r="Z257" s="216"/>
      <c r="AA257" s="212" t="s">
        <v>200</v>
      </c>
      <c r="AB257" s="217" t="s">
        <v>200</v>
      </c>
    </row>
    <row r="258" spans="1:28" ht="18" customHeight="1" x14ac:dyDescent="0.25">
      <c r="B258" s="203" t="s">
        <v>200</v>
      </c>
      <c r="C258" s="218"/>
      <c r="D258" s="205"/>
      <c r="E258" s="206"/>
      <c r="F258" s="206"/>
      <c r="G258" s="206"/>
      <c r="H258" s="206"/>
      <c r="I258" s="206">
        <v>0</v>
      </c>
      <c r="J258" s="206"/>
      <c r="K258" s="206"/>
      <c r="L258" s="207"/>
      <c r="M258" s="208" t="s">
        <v>200</v>
      </c>
      <c r="N258" s="209"/>
      <c r="O258" s="209" t="s">
        <v>200</v>
      </c>
      <c r="P258" s="210" t="s">
        <v>200</v>
      </c>
      <c r="Q258" s="211"/>
      <c r="R258" s="212" t="s">
        <v>200</v>
      </c>
      <c r="S258" s="213"/>
      <c r="T258" s="212" t="s">
        <v>200</v>
      </c>
      <c r="U258" s="214"/>
      <c r="V258" s="212" t="s">
        <v>200</v>
      </c>
      <c r="W258" s="215" t="s">
        <v>200</v>
      </c>
      <c r="X258" s="216"/>
      <c r="Y258" s="212" t="s">
        <v>200</v>
      </c>
      <c r="Z258" s="216"/>
      <c r="AA258" s="212" t="s">
        <v>200</v>
      </c>
      <c r="AB258" s="217" t="s">
        <v>200</v>
      </c>
    </row>
    <row r="259" spans="1:28" ht="18" customHeight="1" x14ac:dyDescent="0.25">
      <c r="B259" s="203" t="s">
        <v>200</v>
      </c>
      <c r="C259" s="218"/>
      <c r="D259" s="205"/>
      <c r="E259" s="206"/>
      <c r="F259" s="206"/>
      <c r="G259" s="206"/>
      <c r="H259" s="206"/>
      <c r="I259" s="206">
        <v>0</v>
      </c>
      <c r="J259" s="206"/>
      <c r="K259" s="219"/>
      <c r="L259" s="207"/>
      <c r="M259" s="208" t="s">
        <v>200</v>
      </c>
      <c r="N259" s="209"/>
      <c r="O259" s="209" t="s">
        <v>200</v>
      </c>
      <c r="P259" s="210" t="s">
        <v>200</v>
      </c>
      <c r="Q259" s="211"/>
      <c r="R259" s="212" t="s">
        <v>200</v>
      </c>
      <c r="S259" s="213"/>
      <c r="T259" s="212" t="s">
        <v>200</v>
      </c>
      <c r="U259" s="214"/>
      <c r="V259" s="212" t="s">
        <v>200</v>
      </c>
      <c r="W259" s="215" t="s">
        <v>200</v>
      </c>
      <c r="X259" s="216"/>
      <c r="Y259" s="212" t="s">
        <v>200</v>
      </c>
      <c r="Z259" s="216"/>
      <c r="AA259" s="212" t="s">
        <v>200</v>
      </c>
      <c r="AB259" s="217" t="s">
        <v>200</v>
      </c>
    </row>
    <row r="260" spans="1:28" ht="18" customHeight="1" x14ac:dyDescent="0.25">
      <c r="B260" s="203" t="s">
        <v>200</v>
      </c>
      <c r="C260" s="218"/>
      <c r="D260" s="205"/>
      <c r="E260" s="206"/>
      <c r="F260" s="206"/>
      <c r="G260" s="206"/>
      <c r="H260" s="206"/>
      <c r="I260" s="206">
        <v>0</v>
      </c>
      <c r="J260" s="206"/>
      <c r="K260" s="219"/>
      <c r="L260" s="207"/>
      <c r="M260" s="208" t="s">
        <v>200</v>
      </c>
      <c r="N260" s="209"/>
      <c r="O260" s="209" t="s">
        <v>200</v>
      </c>
      <c r="P260" s="210" t="s">
        <v>200</v>
      </c>
      <c r="Q260" s="211"/>
      <c r="R260" s="212" t="s">
        <v>200</v>
      </c>
      <c r="S260" s="213"/>
      <c r="T260" s="212" t="s">
        <v>200</v>
      </c>
      <c r="U260" s="214"/>
      <c r="V260" s="212" t="s">
        <v>200</v>
      </c>
      <c r="W260" s="215" t="s">
        <v>200</v>
      </c>
      <c r="X260" s="216"/>
      <c r="Y260" s="212" t="s">
        <v>200</v>
      </c>
      <c r="Z260" s="216"/>
      <c r="AA260" s="212" t="s">
        <v>200</v>
      </c>
      <c r="AB260" s="217" t="s">
        <v>200</v>
      </c>
    </row>
    <row r="261" spans="1:28" ht="18" customHeight="1" x14ac:dyDescent="0.25">
      <c r="B261" s="203" t="s">
        <v>200</v>
      </c>
      <c r="C261" s="218"/>
      <c r="D261" s="205"/>
      <c r="E261" s="206"/>
      <c r="F261" s="206"/>
      <c r="G261" s="206"/>
      <c r="H261" s="206"/>
      <c r="I261" s="206">
        <v>0</v>
      </c>
      <c r="J261" s="206"/>
      <c r="K261" s="219"/>
      <c r="L261" s="207"/>
      <c r="M261" s="208" t="s">
        <v>200</v>
      </c>
      <c r="N261" s="209"/>
      <c r="O261" s="209" t="s">
        <v>200</v>
      </c>
      <c r="P261" s="210" t="s">
        <v>200</v>
      </c>
      <c r="Q261" s="211"/>
      <c r="R261" s="212" t="s">
        <v>200</v>
      </c>
      <c r="S261" s="213"/>
      <c r="T261" s="212" t="s">
        <v>200</v>
      </c>
      <c r="U261" s="214"/>
      <c r="V261" s="212" t="s">
        <v>200</v>
      </c>
      <c r="W261" s="215" t="s">
        <v>200</v>
      </c>
      <c r="X261" s="216"/>
      <c r="Y261" s="212" t="s">
        <v>200</v>
      </c>
      <c r="Z261" s="216"/>
      <c r="AA261" s="212" t="s">
        <v>200</v>
      </c>
      <c r="AB261" s="217" t="s">
        <v>200</v>
      </c>
    </row>
    <row r="262" spans="1:28" ht="18" customHeight="1" x14ac:dyDescent="0.25">
      <c r="B262" s="203" t="s">
        <v>200</v>
      </c>
      <c r="C262" s="218"/>
      <c r="D262" s="205"/>
      <c r="E262" s="206"/>
      <c r="F262" s="206"/>
      <c r="G262" s="206"/>
      <c r="H262" s="206"/>
      <c r="I262" s="206">
        <v>0</v>
      </c>
      <c r="J262" s="206"/>
      <c r="K262" s="219"/>
      <c r="L262" s="207"/>
      <c r="M262" s="208" t="s">
        <v>200</v>
      </c>
      <c r="N262" s="209"/>
      <c r="O262" s="209" t="s">
        <v>200</v>
      </c>
      <c r="P262" s="210" t="s">
        <v>200</v>
      </c>
      <c r="Q262" s="211"/>
      <c r="R262" s="212" t="s">
        <v>200</v>
      </c>
      <c r="S262" s="213"/>
      <c r="T262" s="212" t="s">
        <v>200</v>
      </c>
      <c r="U262" s="214"/>
      <c r="V262" s="212" t="s">
        <v>200</v>
      </c>
      <c r="W262" s="215" t="s">
        <v>200</v>
      </c>
      <c r="X262" s="216"/>
      <c r="Y262" s="212" t="s">
        <v>200</v>
      </c>
      <c r="Z262" s="216"/>
      <c r="AA262" s="212" t="s">
        <v>200</v>
      </c>
      <c r="AB262" s="217" t="s">
        <v>200</v>
      </c>
    </row>
    <row r="263" spans="1:28" ht="18" customHeight="1" x14ac:dyDescent="0.25">
      <c r="B263" s="203" t="s">
        <v>200</v>
      </c>
      <c r="C263" s="218"/>
      <c r="D263" s="205"/>
      <c r="E263" s="206"/>
      <c r="F263" s="206"/>
      <c r="G263" s="206"/>
      <c r="H263" s="206"/>
      <c r="I263" s="206">
        <v>0</v>
      </c>
      <c r="J263" s="206"/>
      <c r="K263" s="219"/>
      <c r="L263" s="207"/>
      <c r="M263" s="208" t="s">
        <v>200</v>
      </c>
      <c r="N263" s="209"/>
      <c r="O263" s="209" t="s">
        <v>200</v>
      </c>
      <c r="P263" s="210" t="s">
        <v>200</v>
      </c>
      <c r="Q263" s="211"/>
      <c r="R263" s="212" t="s">
        <v>200</v>
      </c>
      <c r="S263" s="213"/>
      <c r="T263" s="212" t="s">
        <v>200</v>
      </c>
      <c r="U263" s="214"/>
      <c r="V263" s="212" t="s">
        <v>200</v>
      </c>
      <c r="W263" s="215" t="s">
        <v>200</v>
      </c>
      <c r="X263" s="216"/>
      <c r="Y263" s="212" t="s">
        <v>200</v>
      </c>
      <c r="Z263" s="216"/>
      <c r="AA263" s="212" t="s">
        <v>200</v>
      </c>
      <c r="AB263" s="217" t="s">
        <v>200</v>
      </c>
    </row>
    <row r="264" spans="1:28" ht="18" customHeight="1" x14ac:dyDescent="0.25">
      <c r="B264" s="203" t="s">
        <v>200</v>
      </c>
      <c r="C264" s="218"/>
      <c r="D264" s="205"/>
      <c r="E264" s="206"/>
      <c r="F264" s="206"/>
      <c r="G264" s="206"/>
      <c r="H264" s="206"/>
      <c r="I264" s="206">
        <v>0</v>
      </c>
      <c r="J264" s="206"/>
      <c r="K264" s="219"/>
      <c r="L264" s="207"/>
      <c r="M264" s="208" t="s">
        <v>200</v>
      </c>
      <c r="N264" s="209"/>
      <c r="O264" s="209" t="s">
        <v>200</v>
      </c>
      <c r="P264" s="210" t="s">
        <v>200</v>
      </c>
      <c r="Q264" s="211"/>
      <c r="R264" s="212" t="s">
        <v>200</v>
      </c>
      <c r="S264" s="213"/>
      <c r="T264" s="212" t="s">
        <v>200</v>
      </c>
      <c r="U264" s="214"/>
      <c r="V264" s="212" t="s">
        <v>200</v>
      </c>
      <c r="W264" s="215" t="s">
        <v>200</v>
      </c>
      <c r="X264" s="216"/>
      <c r="Y264" s="212" t="s">
        <v>200</v>
      </c>
      <c r="Z264" s="216"/>
      <c r="AA264" s="212" t="s">
        <v>200</v>
      </c>
      <c r="AB264" s="217" t="s">
        <v>200</v>
      </c>
    </row>
    <row r="265" spans="1:28" ht="18" customHeight="1" thickBot="1" x14ac:dyDescent="0.3">
      <c r="B265" s="220"/>
      <c r="C265" s="221"/>
      <c r="D265" s="221"/>
      <c r="E265" s="221"/>
      <c r="F265" s="221"/>
      <c r="G265" s="221"/>
      <c r="H265" s="221"/>
      <c r="I265" s="221"/>
      <c r="J265" s="221"/>
      <c r="K265" s="221"/>
      <c r="L265" s="221"/>
      <c r="M265" s="222"/>
      <c r="N265" s="221"/>
      <c r="O265" s="221"/>
      <c r="P265" s="221"/>
      <c r="Q265" s="221"/>
      <c r="R265" s="221"/>
      <c r="S265" s="221"/>
      <c r="T265" s="221"/>
      <c r="U265" s="221"/>
      <c r="V265" s="221"/>
      <c r="W265" s="221"/>
      <c r="X265" s="224"/>
      <c r="Y265" s="223"/>
      <c r="Z265" s="224"/>
      <c r="AA265" s="223"/>
      <c r="AB265" s="225"/>
    </row>
    <row r="266" spans="1:28" ht="18" customHeight="1" x14ac:dyDescent="0.25">
      <c r="B266" s="186">
        <v>50</v>
      </c>
      <c r="C266" s="187" t="s">
        <v>355</v>
      </c>
      <c r="D266" s="188">
        <v>1</v>
      </c>
      <c r="E266" s="189">
        <v>2149056056</v>
      </c>
      <c r="F266" s="189">
        <v>2283623056</v>
      </c>
      <c r="G266" s="189">
        <v>37656995</v>
      </c>
      <c r="H266" s="189">
        <v>37656995</v>
      </c>
      <c r="I266" s="189">
        <v>2245966061</v>
      </c>
      <c r="J266" s="189">
        <v>329873865</v>
      </c>
      <c r="K266" s="190">
        <v>1E-3</v>
      </c>
      <c r="L266" s="191">
        <v>1</v>
      </c>
      <c r="M266" s="192">
        <v>2</v>
      </c>
      <c r="N266" s="193"/>
      <c r="O266" s="194">
        <v>0</v>
      </c>
      <c r="P266" s="195">
        <v>525490168</v>
      </c>
      <c r="Q266" s="189">
        <v>57.069239221026528</v>
      </c>
      <c r="R266" s="196" t="s">
        <v>360</v>
      </c>
      <c r="S266" s="197">
        <v>1.649002224822519E-2</v>
      </c>
      <c r="T266" s="196" t="s">
        <v>360</v>
      </c>
      <c r="U266" s="198">
        <v>329873865000</v>
      </c>
      <c r="V266" s="196" t="s">
        <v>360</v>
      </c>
      <c r="W266" s="199" t="s">
        <v>361</v>
      </c>
      <c r="X266" s="200">
        <v>0.14687393132428994</v>
      </c>
      <c r="Y266" s="196" t="s">
        <v>360</v>
      </c>
      <c r="Z266" s="201">
        <v>0.14445197692906811</v>
      </c>
      <c r="AA266" s="196" t="s">
        <v>360</v>
      </c>
      <c r="AB266" s="202" t="s">
        <v>360</v>
      </c>
    </row>
    <row r="267" spans="1:28" ht="18" customHeight="1" x14ac:dyDescent="0.25">
      <c r="A267" s="324"/>
      <c r="B267" s="203">
        <v>50.1</v>
      </c>
      <c r="C267" s="204" t="s">
        <v>355</v>
      </c>
      <c r="D267" s="205">
        <v>1</v>
      </c>
      <c r="E267" s="206">
        <v>2149056056</v>
      </c>
      <c r="F267" s="206">
        <v>2283623056</v>
      </c>
      <c r="G267" s="206">
        <v>37656995</v>
      </c>
      <c r="H267" s="206">
        <v>37656995</v>
      </c>
      <c r="I267" s="206">
        <v>2245966061</v>
      </c>
      <c r="J267" s="206">
        <v>329873865</v>
      </c>
      <c r="K267" s="206">
        <v>1E-3</v>
      </c>
      <c r="L267" s="207"/>
      <c r="M267" s="208" t="s">
        <v>200</v>
      </c>
      <c r="N267" s="209"/>
      <c r="O267" s="209" t="s">
        <v>200</v>
      </c>
      <c r="P267" s="210" t="s">
        <v>200</v>
      </c>
      <c r="Q267" s="211"/>
      <c r="R267" s="212" t="s">
        <v>200</v>
      </c>
      <c r="S267" s="213"/>
      <c r="T267" s="212" t="s">
        <v>200</v>
      </c>
      <c r="U267" s="214"/>
      <c r="V267" s="212" t="s">
        <v>200</v>
      </c>
      <c r="W267" s="215" t="s">
        <v>200</v>
      </c>
      <c r="X267" s="216"/>
      <c r="Y267" s="212" t="s">
        <v>200</v>
      </c>
      <c r="Z267" s="216"/>
      <c r="AA267" s="212" t="s">
        <v>200</v>
      </c>
      <c r="AB267" s="217" t="s">
        <v>200</v>
      </c>
    </row>
    <row r="268" spans="1:28" ht="18" customHeight="1" x14ac:dyDescent="0.25">
      <c r="B268" s="203" t="s">
        <v>200</v>
      </c>
      <c r="C268" s="218"/>
      <c r="D268" s="205"/>
      <c r="E268" s="206"/>
      <c r="F268" s="206"/>
      <c r="G268" s="206"/>
      <c r="H268" s="206"/>
      <c r="I268" s="206">
        <v>0</v>
      </c>
      <c r="J268" s="206"/>
      <c r="K268" s="206"/>
      <c r="L268" s="207"/>
      <c r="M268" s="208" t="s">
        <v>200</v>
      </c>
      <c r="N268" s="209"/>
      <c r="O268" s="209" t="s">
        <v>200</v>
      </c>
      <c r="P268" s="210" t="s">
        <v>200</v>
      </c>
      <c r="Q268" s="211"/>
      <c r="R268" s="212" t="s">
        <v>200</v>
      </c>
      <c r="S268" s="213"/>
      <c r="T268" s="212" t="s">
        <v>200</v>
      </c>
      <c r="U268" s="214"/>
      <c r="V268" s="212" t="s">
        <v>200</v>
      </c>
      <c r="W268" s="215" t="s">
        <v>200</v>
      </c>
      <c r="X268" s="216"/>
      <c r="Y268" s="212" t="s">
        <v>200</v>
      </c>
      <c r="Z268" s="216"/>
      <c r="AA268" s="212" t="s">
        <v>200</v>
      </c>
      <c r="AB268" s="217" t="s">
        <v>200</v>
      </c>
    </row>
    <row r="269" spans="1:28" ht="18" customHeight="1" x14ac:dyDescent="0.25">
      <c r="B269" s="203" t="s">
        <v>200</v>
      </c>
      <c r="C269" s="218"/>
      <c r="D269" s="205"/>
      <c r="E269" s="206"/>
      <c r="F269" s="206"/>
      <c r="G269" s="206"/>
      <c r="H269" s="206"/>
      <c r="I269" s="206">
        <v>0</v>
      </c>
      <c r="J269" s="206"/>
      <c r="K269" s="206"/>
      <c r="L269" s="207"/>
      <c r="M269" s="208" t="s">
        <v>200</v>
      </c>
      <c r="N269" s="209"/>
      <c r="O269" s="209" t="s">
        <v>200</v>
      </c>
      <c r="P269" s="210" t="s">
        <v>200</v>
      </c>
      <c r="Q269" s="211"/>
      <c r="R269" s="212" t="s">
        <v>200</v>
      </c>
      <c r="S269" s="213"/>
      <c r="T269" s="212" t="s">
        <v>200</v>
      </c>
      <c r="U269" s="214"/>
      <c r="V269" s="212" t="s">
        <v>200</v>
      </c>
      <c r="W269" s="215" t="s">
        <v>200</v>
      </c>
      <c r="X269" s="216"/>
      <c r="Y269" s="212" t="s">
        <v>200</v>
      </c>
      <c r="Z269" s="216"/>
      <c r="AA269" s="212" t="s">
        <v>200</v>
      </c>
      <c r="AB269" s="217" t="s">
        <v>200</v>
      </c>
    </row>
    <row r="270" spans="1:28" ht="18" customHeight="1" x14ac:dyDescent="0.25">
      <c r="B270" s="203" t="s">
        <v>200</v>
      </c>
      <c r="C270" s="218"/>
      <c r="D270" s="205"/>
      <c r="E270" s="206"/>
      <c r="F270" s="206"/>
      <c r="G270" s="206"/>
      <c r="H270" s="206"/>
      <c r="I270" s="206">
        <v>0</v>
      </c>
      <c r="J270" s="206"/>
      <c r="K270" s="219"/>
      <c r="L270" s="207"/>
      <c r="M270" s="208" t="s">
        <v>200</v>
      </c>
      <c r="N270" s="209"/>
      <c r="O270" s="209" t="s">
        <v>200</v>
      </c>
      <c r="P270" s="210" t="s">
        <v>200</v>
      </c>
      <c r="Q270" s="211"/>
      <c r="R270" s="212" t="s">
        <v>200</v>
      </c>
      <c r="S270" s="213"/>
      <c r="T270" s="212" t="s">
        <v>200</v>
      </c>
      <c r="U270" s="214"/>
      <c r="V270" s="212" t="s">
        <v>200</v>
      </c>
      <c r="W270" s="215" t="s">
        <v>200</v>
      </c>
      <c r="X270" s="216"/>
      <c r="Y270" s="212" t="s">
        <v>200</v>
      </c>
      <c r="Z270" s="216"/>
      <c r="AA270" s="212" t="s">
        <v>200</v>
      </c>
      <c r="AB270" s="217" t="s">
        <v>200</v>
      </c>
    </row>
    <row r="271" spans="1:28" ht="18" customHeight="1" x14ac:dyDescent="0.25">
      <c r="B271" s="203" t="s">
        <v>200</v>
      </c>
      <c r="C271" s="218"/>
      <c r="D271" s="205"/>
      <c r="E271" s="206"/>
      <c r="F271" s="206"/>
      <c r="G271" s="206"/>
      <c r="H271" s="206"/>
      <c r="I271" s="206">
        <v>0</v>
      </c>
      <c r="J271" s="206"/>
      <c r="K271" s="219"/>
      <c r="L271" s="207"/>
      <c r="M271" s="208" t="s">
        <v>200</v>
      </c>
      <c r="N271" s="209"/>
      <c r="O271" s="209" t="s">
        <v>200</v>
      </c>
      <c r="P271" s="210" t="s">
        <v>200</v>
      </c>
      <c r="Q271" s="211"/>
      <c r="R271" s="212" t="s">
        <v>200</v>
      </c>
      <c r="S271" s="213"/>
      <c r="T271" s="212" t="s">
        <v>200</v>
      </c>
      <c r="U271" s="214"/>
      <c r="V271" s="212" t="s">
        <v>200</v>
      </c>
      <c r="W271" s="215" t="s">
        <v>200</v>
      </c>
      <c r="X271" s="216"/>
      <c r="Y271" s="212" t="s">
        <v>200</v>
      </c>
      <c r="Z271" s="216"/>
      <c r="AA271" s="212" t="s">
        <v>200</v>
      </c>
      <c r="AB271" s="217" t="s">
        <v>200</v>
      </c>
    </row>
    <row r="272" spans="1:28" ht="18" customHeight="1" x14ac:dyDescent="0.25">
      <c r="B272" s="203" t="s">
        <v>200</v>
      </c>
      <c r="C272" s="218"/>
      <c r="D272" s="205"/>
      <c r="E272" s="206"/>
      <c r="F272" s="206"/>
      <c r="G272" s="206"/>
      <c r="H272" s="206"/>
      <c r="I272" s="206">
        <v>0</v>
      </c>
      <c r="J272" s="206"/>
      <c r="K272" s="219"/>
      <c r="L272" s="207"/>
      <c r="M272" s="208" t="s">
        <v>200</v>
      </c>
      <c r="N272" s="209"/>
      <c r="O272" s="209" t="s">
        <v>200</v>
      </c>
      <c r="P272" s="210" t="s">
        <v>200</v>
      </c>
      <c r="Q272" s="211"/>
      <c r="R272" s="212" t="s">
        <v>200</v>
      </c>
      <c r="S272" s="213"/>
      <c r="T272" s="212" t="s">
        <v>200</v>
      </c>
      <c r="U272" s="214"/>
      <c r="V272" s="212" t="s">
        <v>200</v>
      </c>
      <c r="W272" s="215" t="s">
        <v>200</v>
      </c>
      <c r="X272" s="216"/>
      <c r="Y272" s="212" t="s">
        <v>200</v>
      </c>
      <c r="Z272" s="216"/>
      <c r="AA272" s="212" t="s">
        <v>200</v>
      </c>
      <c r="AB272" s="217" t="s">
        <v>200</v>
      </c>
    </row>
    <row r="273" spans="1:28" ht="18" customHeight="1" x14ac:dyDescent="0.25">
      <c r="B273" s="203" t="s">
        <v>200</v>
      </c>
      <c r="C273" s="218"/>
      <c r="D273" s="205"/>
      <c r="E273" s="206"/>
      <c r="F273" s="206"/>
      <c r="G273" s="206"/>
      <c r="H273" s="206"/>
      <c r="I273" s="206">
        <v>0</v>
      </c>
      <c r="J273" s="206"/>
      <c r="K273" s="219"/>
      <c r="L273" s="207"/>
      <c r="M273" s="208" t="s">
        <v>200</v>
      </c>
      <c r="N273" s="209"/>
      <c r="O273" s="209" t="s">
        <v>200</v>
      </c>
      <c r="P273" s="210" t="s">
        <v>200</v>
      </c>
      <c r="Q273" s="211"/>
      <c r="R273" s="212" t="s">
        <v>200</v>
      </c>
      <c r="S273" s="213"/>
      <c r="T273" s="212" t="s">
        <v>200</v>
      </c>
      <c r="U273" s="214"/>
      <c r="V273" s="212" t="s">
        <v>200</v>
      </c>
      <c r="W273" s="215" t="s">
        <v>200</v>
      </c>
      <c r="X273" s="216"/>
      <c r="Y273" s="212" t="s">
        <v>200</v>
      </c>
      <c r="Z273" s="216"/>
      <c r="AA273" s="212" t="s">
        <v>200</v>
      </c>
      <c r="AB273" s="217" t="s">
        <v>200</v>
      </c>
    </row>
    <row r="274" spans="1:28" ht="18" customHeight="1" x14ac:dyDescent="0.25">
      <c r="B274" s="203" t="s">
        <v>200</v>
      </c>
      <c r="C274" s="218"/>
      <c r="D274" s="205"/>
      <c r="E274" s="206"/>
      <c r="F274" s="206"/>
      <c r="G274" s="206"/>
      <c r="H274" s="206"/>
      <c r="I274" s="206">
        <v>0</v>
      </c>
      <c r="J274" s="206"/>
      <c r="K274" s="219"/>
      <c r="L274" s="207"/>
      <c r="M274" s="208" t="s">
        <v>200</v>
      </c>
      <c r="N274" s="209"/>
      <c r="O274" s="209" t="s">
        <v>200</v>
      </c>
      <c r="P274" s="210" t="s">
        <v>200</v>
      </c>
      <c r="Q274" s="211"/>
      <c r="R274" s="212" t="s">
        <v>200</v>
      </c>
      <c r="S274" s="213"/>
      <c r="T274" s="212" t="s">
        <v>200</v>
      </c>
      <c r="U274" s="214"/>
      <c r="V274" s="212" t="s">
        <v>200</v>
      </c>
      <c r="W274" s="215" t="s">
        <v>200</v>
      </c>
      <c r="X274" s="216"/>
      <c r="Y274" s="212" t="s">
        <v>200</v>
      </c>
      <c r="Z274" s="216"/>
      <c r="AA274" s="212" t="s">
        <v>200</v>
      </c>
      <c r="AB274" s="217" t="s">
        <v>200</v>
      </c>
    </row>
    <row r="275" spans="1:28" ht="18" customHeight="1" x14ac:dyDescent="0.25">
      <c r="B275" s="203" t="s">
        <v>200</v>
      </c>
      <c r="C275" s="218"/>
      <c r="D275" s="205"/>
      <c r="E275" s="206"/>
      <c r="F275" s="206"/>
      <c r="G275" s="206"/>
      <c r="H275" s="206"/>
      <c r="I275" s="206">
        <v>0</v>
      </c>
      <c r="J275" s="206"/>
      <c r="K275" s="219"/>
      <c r="L275" s="207"/>
      <c r="M275" s="208" t="s">
        <v>200</v>
      </c>
      <c r="N275" s="209"/>
      <c r="O275" s="209" t="s">
        <v>200</v>
      </c>
      <c r="P275" s="210" t="s">
        <v>200</v>
      </c>
      <c r="Q275" s="211"/>
      <c r="R275" s="212" t="s">
        <v>200</v>
      </c>
      <c r="S275" s="213"/>
      <c r="T275" s="212" t="s">
        <v>200</v>
      </c>
      <c r="U275" s="214"/>
      <c r="V275" s="212" t="s">
        <v>200</v>
      </c>
      <c r="W275" s="215" t="s">
        <v>200</v>
      </c>
      <c r="X275" s="216"/>
      <c r="Y275" s="212" t="s">
        <v>200</v>
      </c>
      <c r="Z275" s="216"/>
      <c r="AA275" s="212" t="s">
        <v>200</v>
      </c>
      <c r="AB275" s="217" t="s">
        <v>200</v>
      </c>
    </row>
    <row r="276" spans="1:28" ht="18" customHeight="1" thickBot="1" x14ac:dyDescent="0.3">
      <c r="B276" s="220"/>
      <c r="C276" s="221"/>
      <c r="D276" s="221"/>
      <c r="E276" s="221"/>
      <c r="F276" s="221"/>
      <c r="G276" s="221"/>
      <c r="H276" s="221"/>
      <c r="I276" s="221"/>
      <c r="J276" s="221"/>
      <c r="K276" s="221"/>
      <c r="L276" s="221"/>
      <c r="M276" s="222"/>
      <c r="N276" s="221"/>
      <c r="O276" s="221"/>
      <c r="P276" s="221"/>
      <c r="Q276" s="221"/>
      <c r="R276" s="221"/>
      <c r="S276" s="221"/>
      <c r="T276" s="221"/>
      <c r="U276" s="221"/>
      <c r="V276" s="221"/>
      <c r="W276" s="221"/>
      <c r="X276" s="224"/>
      <c r="Y276" s="223"/>
      <c r="Z276" s="224"/>
      <c r="AA276" s="223"/>
      <c r="AB276" s="225"/>
    </row>
    <row r="277" spans="1:28" ht="18" customHeight="1" x14ac:dyDescent="0.25">
      <c r="B277" s="186">
        <v>51</v>
      </c>
      <c r="C277" s="187" t="s">
        <v>356</v>
      </c>
      <c r="D277" s="188">
        <v>1</v>
      </c>
      <c r="E277" s="189">
        <v>14773136019</v>
      </c>
      <c r="F277" s="189">
        <v>17913022643</v>
      </c>
      <c r="G277" s="189">
        <v>1359118212</v>
      </c>
      <c r="H277" s="189">
        <v>8198453524</v>
      </c>
      <c r="I277" s="189">
        <v>9714569119</v>
      </c>
      <c r="J277" s="189">
        <v>2891945078</v>
      </c>
      <c r="K277" s="190">
        <v>665014930</v>
      </c>
      <c r="L277" s="191">
        <v>1</v>
      </c>
      <c r="M277" s="192">
        <v>2</v>
      </c>
      <c r="N277" s="193"/>
      <c r="O277" s="194">
        <v>0</v>
      </c>
      <c r="P277" s="195">
        <v>525490168</v>
      </c>
      <c r="Q277" s="189">
        <v>10.869647605752192</v>
      </c>
      <c r="R277" s="196" t="s">
        <v>360</v>
      </c>
      <c r="S277" s="197">
        <v>0.45768119023752635</v>
      </c>
      <c r="T277" s="196" t="s">
        <v>360</v>
      </c>
      <c r="U277" s="198">
        <v>4.3486919579384482</v>
      </c>
      <c r="V277" s="196" t="s">
        <v>360</v>
      </c>
      <c r="W277" s="199" t="s">
        <v>361</v>
      </c>
      <c r="X277" s="200">
        <v>0.2976915437601716</v>
      </c>
      <c r="Y277" s="196" t="s">
        <v>360</v>
      </c>
      <c r="Z277" s="201">
        <v>0.16144372368836959</v>
      </c>
      <c r="AA277" s="196" t="s">
        <v>360</v>
      </c>
      <c r="AB277" s="202" t="s">
        <v>360</v>
      </c>
    </row>
    <row r="278" spans="1:28" ht="18" customHeight="1" x14ac:dyDescent="0.25">
      <c r="A278" s="324"/>
      <c r="B278" s="203">
        <v>51.1</v>
      </c>
      <c r="C278" s="204" t="s">
        <v>357</v>
      </c>
      <c r="D278" s="205">
        <v>0.5</v>
      </c>
      <c r="E278" s="206">
        <v>14273136019</v>
      </c>
      <c r="F278" s="206">
        <v>17413022643</v>
      </c>
      <c r="G278" s="206">
        <v>1359118212</v>
      </c>
      <c r="H278" s="206">
        <v>8198453524</v>
      </c>
      <c r="I278" s="206">
        <v>9214569119</v>
      </c>
      <c r="J278" s="206">
        <v>2891945078</v>
      </c>
      <c r="K278" s="206">
        <v>665014930</v>
      </c>
      <c r="L278" s="207"/>
      <c r="M278" s="208" t="s">
        <v>200</v>
      </c>
      <c r="N278" s="209"/>
      <c r="O278" s="209" t="s">
        <v>200</v>
      </c>
      <c r="P278" s="210" t="s">
        <v>200</v>
      </c>
      <c r="Q278" s="211"/>
      <c r="R278" s="212" t="s">
        <v>200</v>
      </c>
      <c r="S278" s="213"/>
      <c r="T278" s="212" t="s">
        <v>200</v>
      </c>
      <c r="U278" s="214"/>
      <c r="V278" s="212" t="s">
        <v>200</v>
      </c>
      <c r="W278" s="215" t="s">
        <v>200</v>
      </c>
      <c r="X278" s="216"/>
      <c r="Y278" s="212" t="s">
        <v>200</v>
      </c>
      <c r="Z278" s="216"/>
      <c r="AA278" s="212" t="s">
        <v>200</v>
      </c>
      <c r="AB278" s="217" t="s">
        <v>200</v>
      </c>
    </row>
    <row r="279" spans="1:28" ht="18" customHeight="1" x14ac:dyDescent="0.25">
      <c r="A279" s="324"/>
      <c r="B279" s="203">
        <v>51.2</v>
      </c>
      <c r="C279" s="218" t="s">
        <v>358</v>
      </c>
      <c r="D279" s="205">
        <v>0.5</v>
      </c>
      <c r="E279" s="206">
        <v>500000000</v>
      </c>
      <c r="F279" s="206">
        <v>500000000</v>
      </c>
      <c r="G279" s="206"/>
      <c r="H279" s="206"/>
      <c r="I279" s="206">
        <v>500000000</v>
      </c>
      <c r="J279" s="206"/>
      <c r="K279" s="206"/>
      <c r="L279" s="207"/>
      <c r="M279" s="208" t="s">
        <v>200</v>
      </c>
      <c r="N279" s="209"/>
      <c r="O279" s="209" t="s">
        <v>200</v>
      </c>
      <c r="P279" s="210" t="s">
        <v>200</v>
      </c>
      <c r="Q279" s="211"/>
      <c r="R279" s="212" t="s">
        <v>200</v>
      </c>
      <c r="S279" s="213"/>
      <c r="T279" s="212" t="s">
        <v>200</v>
      </c>
      <c r="U279" s="214"/>
      <c r="V279" s="212" t="s">
        <v>200</v>
      </c>
      <c r="W279" s="215" t="s">
        <v>200</v>
      </c>
      <c r="X279" s="216"/>
      <c r="Y279" s="212" t="s">
        <v>200</v>
      </c>
      <c r="Z279" s="216"/>
      <c r="AA279" s="212" t="s">
        <v>200</v>
      </c>
      <c r="AB279" s="217" t="s">
        <v>200</v>
      </c>
    </row>
    <row r="280" spans="1:28" ht="18" customHeight="1" x14ac:dyDescent="0.25">
      <c r="B280" s="203" t="s">
        <v>200</v>
      </c>
      <c r="C280" s="218"/>
      <c r="D280" s="205"/>
      <c r="E280" s="206"/>
      <c r="F280" s="206"/>
      <c r="G280" s="206"/>
      <c r="H280" s="206"/>
      <c r="I280" s="206">
        <v>0</v>
      </c>
      <c r="J280" s="206"/>
      <c r="K280" s="206"/>
      <c r="L280" s="207"/>
      <c r="M280" s="208" t="s">
        <v>200</v>
      </c>
      <c r="N280" s="209"/>
      <c r="O280" s="209" t="s">
        <v>200</v>
      </c>
      <c r="P280" s="210" t="s">
        <v>200</v>
      </c>
      <c r="Q280" s="211"/>
      <c r="R280" s="212" t="s">
        <v>200</v>
      </c>
      <c r="S280" s="213"/>
      <c r="T280" s="212" t="s">
        <v>200</v>
      </c>
      <c r="U280" s="214"/>
      <c r="V280" s="212" t="s">
        <v>200</v>
      </c>
      <c r="W280" s="215" t="s">
        <v>200</v>
      </c>
      <c r="X280" s="216"/>
      <c r="Y280" s="212" t="s">
        <v>200</v>
      </c>
      <c r="Z280" s="216"/>
      <c r="AA280" s="212" t="s">
        <v>200</v>
      </c>
      <c r="AB280" s="217" t="s">
        <v>200</v>
      </c>
    </row>
    <row r="281" spans="1:28" ht="18" customHeight="1" x14ac:dyDescent="0.25">
      <c r="B281" s="203" t="s">
        <v>200</v>
      </c>
      <c r="C281" s="218"/>
      <c r="D281" s="205"/>
      <c r="E281" s="206"/>
      <c r="F281" s="206"/>
      <c r="G281" s="206"/>
      <c r="H281" s="206"/>
      <c r="I281" s="206">
        <v>0</v>
      </c>
      <c r="J281" s="206"/>
      <c r="K281" s="219"/>
      <c r="L281" s="207"/>
      <c r="M281" s="208" t="s">
        <v>200</v>
      </c>
      <c r="N281" s="209"/>
      <c r="O281" s="209" t="s">
        <v>200</v>
      </c>
      <c r="P281" s="210" t="s">
        <v>200</v>
      </c>
      <c r="Q281" s="211"/>
      <c r="R281" s="212" t="s">
        <v>200</v>
      </c>
      <c r="S281" s="213"/>
      <c r="T281" s="212" t="s">
        <v>200</v>
      </c>
      <c r="U281" s="214"/>
      <c r="V281" s="212" t="s">
        <v>200</v>
      </c>
      <c r="W281" s="215" t="s">
        <v>200</v>
      </c>
      <c r="X281" s="216"/>
      <c r="Y281" s="212" t="s">
        <v>200</v>
      </c>
      <c r="Z281" s="216"/>
      <c r="AA281" s="212" t="s">
        <v>200</v>
      </c>
      <c r="AB281" s="217" t="s">
        <v>200</v>
      </c>
    </row>
    <row r="282" spans="1:28" ht="18" customHeight="1" x14ac:dyDescent="0.25">
      <c r="B282" s="203" t="s">
        <v>200</v>
      </c>
      <c r="C282" s="218"/>
      <c r="D282" s="205"/>
      <c r="E282" s="206"/>
      <c r="F282" s="206"/>
      <c r="G282" s="206"/>
      <c r="H282" s="206"/>
      <c r="I282" s="206">
        <v>0</v>
      </c>
      <c r="J282" s="206"/>
      <c r="K282" s="219"/>
      <c r="L282" s="207"/>
      <c r="M282" s="208" t="s">
        <v>200</v>
      </c>
      <c r="N282" s="209"/>
      <c r="O282" s="209" t="s">
        <v>200</v>
      </c>
      <c r="P282" s="210" t="s">
        <v>200</v>
      </c>
      <c r="Q282" s="211"/>
      <c r="R282" s="212" t="s">
        <v>200</v>
      </c>
      <c r="S282" s="213"/>
      <c r="T282" s="212" t="s">
        <v>200</v>
      </c>
      <c r="U282" s="214"/>
      <c r="V282" s="212" t="s">
        <v>200</v>
      </c>
      <c r="W282" s="215" t="s">
        <v>200</v>
      </c>
      <c r="X282" s="216"/>
      <c r="Y282" s="212" t="s">
        <v>200</v>
      </c>
      <c r="Z282" s="216"/>
      <c r="AA282" s="212" t="s">
        <v>200</v>
      </c>
      <c r="AB282" s="217" t="s">
        <v>200</v>
      </c>
    </row>
    <row r="283" spans="1:28" ht="18" customHeight="1" x14ac:dyDescent="0.25">
      <c r="B283" s="203" t="s">
        <v>200</v>
      </c>
      <c r="C283" s="218"/>
      <c r="D283" s="205"/>
      <c r="E283" s="206"/>
      <c r="F283" s="206"/>
      <c r="G283" s="206"/>
      <c r="H283" s="206"/>
      <c r="I283" s="206">
        <v>0</v>
      </c>
      <c r="J283" s="206"/>
      <c r="K283" s="219"/>
      <c r="L283" s="207"/>
      <c r="M283" s="208" t="s">
        <v>200</v>
      </c>
      <c r="N283" s="209"/>
      <c r="O283" s="209" t="s">
        <v>200</v>
      </c>
      <c r="P283" s="210" t="s">
        <v>200</v>
      </c>
      <c r="Q283" s="211"/>
      <c r="R283" s="212" t="s">
        <v>200</v>
      </c>
      <c r="S283" s="213"/>
      <c r="T283" s="212" t="s">
        <v>200</v>
      </c>
      <c r="U283" s="214"/>
      <c r="V283" s="212" t="s">
        <v>200</v>
      </c>
      <c r="W283" s="215" t="s">
        <v>200</v>
      </c>
      <c r="X283" s="216"/>
      <c r="Y283" s="212" t="s">
        <v>200</v>
      </c>
      <c r="Z283" s="216"/>
      <c r="AA283" s="212" t="s">
        <v>200</v>
      </c>
      <c r="AB283" s="217" t="s">
        <v>200</v>
      </c>
    </row>
    <row r="284" spans="1:28" ht="18" customHeight="1" x14ac:dyDescent="0.25">
      <c r="B284" s="203" t="s">
        <v>200</v>
      </c>
      <c r="C284" s="218"/>
      <c r="D284" s="205"/>
      <c r="E284" s="206"/>
      <c r="F284" s="206"/>
      <c r="G284" s="206"/>
      <c r="H284" s="206"/>
      <c r="I284" s="206">
        <v>0</v>
      </c>
      <c r="J284" s="206"/>
      <c r="K284" s="219"/>
      <c r="L284" s="207"/>
      <c r="M284" s="208" t="s">
        <v>200</v>
      </c>
      <c r="N284" s="209"/>
      <c r="O284" s="209" t="s">
        <v>200</v>
      </c>
      <c r="P284" s="210" t="s">
        <v>200</v>
      </c>
      <c r="Q284" s="211"/>
      <c r="R284" s="212" t="s">
        <v>200</v>
      </c>
      <c r="S284" s="213"/>
      <c r="T284" s="212" t="s">
        <v>200</v>
      </c>
      <c r="U284" s="214"/>
      <c r="V284" s="212" t="s">
        <v>200</v>
      </c>
      <c r="W284" s="215" t="s">
        <v>200</v>
      </c>
      <c r="X284" s="216"/>
      <c r="Y284" s="212" t="s">
        <v>200</v>
      </c>
      <c r="Z284" s="216"/>
      <c r="AA284" s="212" t="s">
        <v>200</v>
      </c>
      <c r="AB284" s="217" t="s">
        <v>200</v>
      </c>
    </row>
    <row r="285" spans="1:28" ht="18" customHeight="1" x14ac:dyDescent="0.25">
      <c r="B285" s="203" t="s">
        <v>200</v>
      </c>
      <c r="C285" s="218"/>
      <c r="D285" s="205"/>
      <c r="E285" s="206"/>
      <c r="F285" s="206"/>
      <c r="G285" s="206"/>
      <c r="H285" s="206"/>
      <c r="I285" s="206">
        <v>0</v>
      </c>
      <c r="J285" s="206"/>
      <c r="K285" s="219"/>
      <c r="L285" s="207"/>
      <c r="M285" s="208" t="s">
        <v>200</v>
      </c>
      <c r="N285" s="209"/>
      <c r="O285" s="209" t="s">
        <v>200</v>
      </c>
      <c r="P285" s="210" t="s">
        <v>200</v>
      </c>
      <c r="Q285" s="211"/>
      <c r="R285" s="212" t="s">
        <v>200</v>
      </c>
      <c r="S285" s="213"/>
      <c r="T285" s="212" t="s">
        <v>200</v>
      </c>
      <c r="U285" s="214"/>
      <c r="V285" s="212" t="s">
        <v>200</v>
      </c>
      <c r="W285" s="215" t="s">
        <v>200</v>
      </c>
      <c r="X285" s="216"/>
      <c r="Y285" s="212" t="s">
        <v>200</v>
      </c>
      <c r="Z285" s="216"/>
      <c r="AA285" s="212" t="s">
        <v>200</v>
      </c>
      <c r="AB285" s="217" t="s">
        <v>200</v>
      </c>
    </row>
    <row r="286" spans="1:28" ht="18" customHeight="1" x14ac:dyDescent="0.25">
      <c r="B286" s="203" t="s">
        <v>200</v>
      </c>
      <c r="C286" s="218"/>
      <c r="D286" s="205"/>
      <c r="E286" s="206"/>
      <c r="F286" s="206"/>
      <c r="G286" s="206"/>
      <c r="H286" s="206"/>
      <c r="I286" s="206">
        <v>0</v>
      </c>
      <c r="J286" s="206"/>
      <c r="K286" s="219"/>
      <c r="L286" s="207"/>
      <c r="M286" s="208" t="s">
        <v>200</v>
      </c>
      <c r="N286" s="209"/>
      <c r="O286" s="209" t="s">
        <v>200</v>
      </c>
      <c r="P286" s="210" t="s">
        <v>200</v>
      </c>
      <c r="Q286" s="211"/>
      <c r="R286" s="212" t="s">
        <v>200</v>
      </c>
      <c r="S286" s="213"/>
      <c r="T286" s="212" t="s">
        <v>200</v>
      </c>
      <c r="U286" s="214"/>
      <c r="V286" s="212" t="s">
        <v>200</v>
      </c>
      <c r="W286" s="215" t="s">
        <v>200</v>
      </c>
      <c r="X286" s="216"/>
      <c r="Y286" s="212" t="s">
        <v>200</v>
      </c>
      <c r="Z286" s="216"/>
      <c r="AA286" s="212" t="s">
        <v>200</v>
      </c>
      <c r="AB286" s="217" t="s">
        <v>200</v>
      </c>
    </row>
    <row r="287" spans="1:28" ht="18" customHeight="1" thickBot="1" x14ac:dyDescent="0.3">
      <c r="B287" s="220"/>
      <c r="C287" s="221"/>
      <c r="D287" s="221"/>
      <c r="E287" s="221"/>
      <c r="F287" s="221"/>
      <c r="G287" s="221"/>
      <c r="H287" s="221"/>
      <c r="I287" s="221"/>
      <c r="J287" s="221"/>
      <c r="K287" s="221"/>
      <c r="L287" s="221"/>
      <c r="M287" s="222"/>
      <c r="N287" s="221"/>
      <c r="O287" s="221"/>
      <c r="P287" s="221"/>
      <c r="Q287" s="221"/>
      <c r="R287" s="221"/>
      <c r="S287" s="221"/>
      <c r="T287" s="221"/>
      <c r="U287" s="221"/>
      <c r="V287" s="221"/>
      <c r="W287" s="221"/>
      <c r="X287" s="224"/>
      <c r="Y287" s="223"/>
      <c r="Z287" s="224"/>
      <c r="AA287" s="223"/>
      <c r="AB287" s="225"/>
    </row>
    <row r="288" spans="1:28" ht="18" customHeight="1" x14ac:dyDescent="0.25">
      <c r="B288" s="186">
        <v>52</v>
      </c>
      <c r="C288" s="187" t="s">
        <v>359</v>
      </c>
      <c r="D288" s="188">
        <v>1</v>
      </c>
      <c r="E288" s="189">
        <v>692701637</v>
      </c>
      <c r="F288" s="189">
        <v>800866259</v>
      </c>
      <c r="G288" s="189">
        <v>60194105</v>
      </c>
      <c r="H288" s="189">
        <v>262780341</v>
      </c>
      <c r="I288" s="189">
        <v>538085918</v>
      </c>
      <c r="J288" s="189">
        <v>11077244</v>
      </c>
      <c r="K288" s="190">
        <v>8792226</v>
      </c>
      <c r="L288" s="191">
        <v>1</v>
      </c>
      <c r="M288" s="192">
        <v>2</v>
      </c>
      <c r="N288" s="193"/>
      <c r="O288" s="194">
        <v>0</v>
      </c>
      <c r="P288" s="195">
        <v>525490168</v>
      </c>
      <c r="Q288" s="189">
        <v>11.507798595892405</v>
      </c>
      <c r="R288" s="196" t="s">
        <v>360</v>
      </c>
      <c r="S288" s="197">
        <v>0.32812012998040413</v>
      </c>
      <c r="T288" s="196" t="s">
        <v>360</v>
      </c>
      <c r="U288" s="198">
        <v>1.2598907261937988</v>
      </c>
      <c r="V288" s="196" t="s">
        <v>360</v>
      </c>
      <c r="W288" s="199" t="s">
        <v>361</v>
      </c>
      <c r="X288" s="200">
        <v>2.0586385239689548E-2</v>
      </c>
      <c r="Y288" s="196" t="s">
        <v>360</v>
      </c>
      <c r="Z288" s="201">
        <v>1.3831577839015939E-2</v>
      </c>
      <c r="AA288" s="196" t="s">
        <v>360</v>
      </c>
      <c r="AB288" s="202" t="s">
        <v>360</v>
      </c>
    </row>
    <row r="289" spans="1:28" ht="18" customHeight="1" x14ac:dyDescent="0.25">
      <c r="A289" s="324"/>
      <c r="B289" s="203">
        <v>52.1</v>
      </c>
      <c r="C289" s="204" t="s">
        <v>359</v>
      </c>
      <c r="D289" s="205">
        <v>1</v>
      </c>
      <c r="E289" s="206">
        <v>692701637</v>
      </c>
      <c r="F289" s="206">
        <v>800866259</v>
      </c>
      <c r="G289" s="206">
        <v>60194105</v>
      </c>
      <c r="H289" s="206">
        <v>262780341</v>
      </c>
      <c r="I289" s="206">
        <v>538085918</v>
      </c>
      <c r="J289" s="206">
        <v>11077244</v>
      </c>
      <c r="K289" s="206">
        <v>8792226</v>
      </c>
      <c r="L289" s="207"/>
      <c r="M289" s="208" t="s">
        <v>200</v>
      </c>
      <c r="N289" s="209"/>
      <c r="O289" s="209" t="s">
        <v>200</v>
      </c>
      <c r="P289" s="210" t="s">
        <v>200</v>
      </c>
      <c r="Q289" s="211"/>
      <c r="R289" s="212" t="s">
        <v>200</v>
      </c>
      <c r="S289" s="213"/>
      <c r="T289" s="212" t="s">
        <v>200</v>
      </c>
      <c r="U289" s="214"/>
      <c r="V289" s="212" t="s">
        <v>200</v>
      </c>
      <c r="W289" s="215" t="s">
        <v>200</v>
      </c>
      <c r="X289" s="216"/>
      <c r="Y289" s="212" t="s">
        <v>200</v>
      </c>
      <c r="Z289" s="216"/>
      <c r="AA289" s="212" t="s">
        <v>200</v>
      </c>
      <c r="AB289" s="217" t="s">
        <v>200</v>
      </c>
    </row>
    <row r="290" spans="1:28" ht="18" customHeight="1" x14ac:dyDescent="0.25">
      <c r="B290" s="203" t="s">
        <v>200</v>
      </c>
      <c r="C290" s="218"/>
      <c r="D290" s="205"/>
      <c r="E290" s="206"/>
      <c r="F290" s="206"/>
      <c r="G290" s="206"/>
      <c r="H290" s="206"/>
      <c r="I290" s="206">
        <v>0</v>
      </c>
      <c r="J290" s="206"/>
      <c r="K290" s="206"/>
      <c r="L290" s="207"/>
      <c r="M290" s="208" t="s">
        <v>200</v>
      </c>
      <c r="N290" s="209"/>
      <c r="O290" s="209" t="s">
        <v>200</v>
      </c>
      <c r="P290" s="210" t="s">
        <v>200</v>
      </c>
      <c r="Q290" s="211"/>
      <c r="R290" s="212" t="s">
        <v>200</v>
      </c>
      <c r="S290" s="213"/>
      <c r="T290" s="212" t="s">
        <v>200</v>
      </c>
      <c r="U290" s="214"/>
      <c r="V290" s="212" t="s">
        <v>200</v>
      </c>
      <c r="W290" s="215" t="s">
        <v>200</v>
      </c>
      <c r="X290" s="216"/>
      <c r="Y290" s="212" t="s">
        <v>200</v>
      </c>
      <c r="Z290" s="216"/>
      <c r="AA290" s="212" t="s">
        <v>200</v>
      </c>
      <c r="AB290" s="217" t="s">
        <v>200</v>
      </c>
    </row>
    <row r="291" spans="1:28" ht="18" customHeight="1" x14ac:dyDescent="0.25">
      <c r="B291" s="203" t="s">
        <v>200</v>
      </c>
      <c r="C291" s="218"/>
      <c r="D291" s="205"/>
      <c r="E291" s="206"/>
      <c r="F291" s="206"/>
      <c r="G291" s="206"/>
      <c r="H291" s="206"/>
      <c r="I291" s="206">
        <v>0</v>
      </c>
      <c r="J291" s="206"/>
      <c r="K291" s="206"/>
      <c r="L291" s="207"/>
      <c r="M291" s="208" t="s">
        <v>200</v>
      </c>
      <c r="N291" s="209"/>
      <c r="O291" s="209" t="s">
        <v>200</v>
      </c>
      <c r="P291" s="210" t="s">
        <v>200</v>
      </c>
      <c r="Q291" s="211"/>
      <c r="R291" s="212" t="s">
        <v>200</v>
      </c>
      <c r="S291" s="213"/>
      <c r="T291" s="212" t="s">
        <v>200</v>
      </c>
      <c r="U291" s="214"/>
      <c r="V291" s="212" t="s">
        <v>200</v>
      </c>
      <c r="W291" s="215" t="s">
        <v>200</v>
      </c>
      <c r="X291" s="216"/>
      <c r="Y291" s="212" t="s">
        <v>200</v>
      </c>
      <c r="Z291" s="216"/>
      <c r="AA291" s="212" t="s">
        <v>200</v>
      </c>
      <c r="AB291" s="217" t="s">
        <v>200</v>
      </c>
    </row>
    <row r="292" spans="1:28" ht="18" customHeight="1" x14ac:dyDescent="0.25">
      <c r="B292" s="203" t="s">
        <v>200</v>
      </c>
      <c r="C292" s="218"/>
      <c r="D292" s="205"/>
      <c r="E292" s="206"/>
      <c r="F292" s="206"/>
      <c r="G292" s="206"/>
      <c r="H292" s="206"/>
      <c r="I292" s="206">
        <v>0</v>
      </c>
      <c r="J292" s="206"/>
      <c r="K292" s="219"/>
      <c r="L292" s="207"/>
      <c r="M292" s="208" t="s">
        <v>200</v>
      </c>
      <c r="N292" s="209"/>
      <c r="O292" s="209" t="s">
        <v>200</v>
      </c>
      <c r="P292" s="210" t="s">
        <v>200</v>
      </c>
      <c r="Q292" s="211"/>
      <c r="R292" s="212" t="s">
        <v>200</v>
      </c>
      <c r="S292" s="213"/>
      <c r="T292" s="212" t="s">
        <v>200</v>
      </c>
      <c r="U292" s="214"/>
      <c r="V292" s="212" t="s">
        <v>200</v>
      </c>
      <c r="W292" s="215" t="s">
        <v>200</v>
      </c>
      <c r="X292" s="216"/>
      <c r="Y292" s="212" t="s">
        <v>200</v>
      </c>
      <c r="Z292" s="216"/>
      <c r="AA292" s="212" t="s">
        <v>200</v>
      </c>
      <c r="AB292" s="217" t="s">
        <v>200</v>
      </c>
    </row>
    <row r="293" spans="1:28" ht="18" customHeight="1" x14ac:dyDescent="0.25">
      <c r="B293" s="203" t="s">
        <v>200</v>
      </c>
      <c r="C293" s="218"/>
      <c r="D293" s="205"/>
      <c r="E293" s="206"/>
      <c r="F293" s="206"/>
      <c r="G293" s="206"/>
      <c r="H293" s="206"/>
      <c r="I293" s="206">
        <v>0</v>
      </c>
      <c r="J293" s="206"/>
      <c r="K293" s="219"/>
      <c r="L293" s="207"/>
      <c r="M293" s="208" t="s">
        <v>200</v>
      </c>
      <c r="N293" s="209"/>
      <c r="O293" s="209" t="s">
        <v>200</v>
      </c>
      <c r="P293" s="210" t="s">
        <v>200</v>
      </c>
      <c r="Q293" s="211"/>
      <c r="R293" s="212" t="s">
        <v>200</v>
      </c>
      <c r="S293" s="213"/>
      <c r="T293" s="212" t="s">
        <v>200</v>
      </c>
      <c r="U293" s="214"/>
      <c r="V293" s="212" t="s">
        <v>200</v>
      </c>
      <c r="W293" s="215" t="s">
        <v>200</v>
      </c>
      <c r="X293" s="216"/>
      <c r="Y293" s="212" t="s">
        <v>200</v>
      </c>
      <c r="Z293" s="216"/>
      <c r="AA293" s="212" t="s">
        <v>200</v>
      </c>
      <c r="AB293" s="217" t="s">
        <v>200</v>
      </c>
    </row>
    <row r="294" spans="1:28" ht="18" customHeight="1" x14ac:dyDescent="0.25">
      <c r="B294" s="203" t="s">
        <v>200</v>
      </c>
      <c r="C294" s="218"/>
      <c r="D294" s="205"/>
      <c r="E294" s="206"/>
      <c r="F294" s="206"/>
      <c r="G294" s="206"/>
      <c r="H294" s="206"/>
      <c r="I294" s="206">
        <v>0</v>
      </c>
      <c r="J294" s="206"/>
      <c r="K294" s="219"/>
      <c r="L294" s="207"/>
      <c r="M294" s="208" t="s">
        <v>200</v>
      </c>
      <c r="N294" s="209"/>
      <c r="O294" s="209" t="s">
        <v>200</v>
      </c>
      <c r="P294" s="210" t="s">
        <v>200</v>
      </c>
      <c r="Q294" s="211"/>
      <c r="R294" s="212" t="s">
        <v>200</v>
      </c>
      <c r="S294" s="213"/>
      <c r="T294" s="212" t="s">
        <v>200</v>
      </c>
      <c r="U294" s="214"/>
      <c r="V294" s="212" t="s">
        <v>200</v>
      </c>
      <c r="W294" s="215" t="s">
        <v>200</v>
      </c>
      <c r="X294" s="216"/>
      <c r="Y294" s="212" t="s">
        <v>200</v>
      </c>
      <c r="Z294" s="216"/>
      <c r="AA294" s="212" t="s">
        <v>200</v>
      </c>
      <c r="AB294" s="217" t="s">
        <v>200</v>
      </c>
    </row>
    <row r="295" spans="1:28" ht="18" customHeight="1" x14ac:dyDescent="0.25">
      <c r="B295" s="203" t="s">
        <v>200</v>
      </c>
      <c r="C295" s="218"/>
      <c r="D295" s="205"/>
      <c r="E295" s="206"/>
      <c r="F295" s="206"/>
      <c r="G295" s="206"/>
      <c r="H295" s="206"/>
      <c r="I295" s="206">
        <v>0</v>
      </c>
      <c r="J295" s="206"/>
      <c r="K295" s="219"/>
      <c r="L295" s="207"/>
      <c r="M295" s="208" t="s">
        <v>200</v>
      </c>
      <c r="N295" s="209"/>
      <c r="O295" s="209" t="s">
        <v>200</v>
      </c>
      <c r="P295" s="210" t="s">
        <v>200</v>
      </c>
      <c r="Q295" s="211"/>
      <c r="R295" s="212" t="s">
        <v>200</v>
      </c>
      <c r="S295" s="213"/>
      <c r="T295" s="212" t="s">
        <v>200</v>
      </c>
      <c r="U295" s="214"/>
      <c r="V295" s="212" t="s">
        <v>200</v>
      </c>
      <c r="W295" s="215" t="s">
        <v>200</v>
      </c>
      <c r="X295" s="216"/>
      <c r="Y295" s="212" t="s">
        <v>200</v>
      </c>
      <c r="Z295" s="216"/>
      <c r="AA295" s="212" t="s">
        <v>200</v>
      </c>
      <c r="AB295" s="217" t="s">
        <v>200</v>
      </c>
    </row>
    <row r="296" spans="1:28" ht="18" customHeight="1" x14ac:dyDescent="0.25">
      <c r="B296" s="203" t="s">
        <v>200</v>
      </c>
      <c r="C296" s="218"/>
      <c r="D296" s="205"/>
      <c r="E296" s="206"/>
      <c r="F296" s="206"/>
      <c r="G296" s="206"/>
      <c r="H296" s="206"/>
      <c r="I296" s="206">
        <v>0</v>
      </c>
      <c r="J296" s="206"/>
      <c r="K296" s="219"/>
      <c r="L296" s="207"/>
      <c r="M296" s="208" t="s">
        <v>200</v>
      </c>
      <c r="N296" s="209"/>
      <c r="O296" s="209" t="s">
        <v>200</v>
      </c>
      <c r="P296" s="210" t="s">
        <v>200</v>
      </c>
      <c r="Q296" s="211"/>
      <c r="R296" s="212" t="s">
        <v>200</v>
      </c>
      <c r="S296" s="213"/>
      <c r="T296" s="212" t="s">
        <v>200</v>
      </c>
      <c r="U296" s="214"/>
      <c r="V296" s="212" t="s">
        <v>200</v>
      </c>
      <c r="W296" s="215" t="s">
        <v>200</v>
      </c>
      <c r="X296" s="216"/>
      <c r="Y296" s="212" t="s">
        <v>200</v>
      </c>
      <c r="Z296" s="216"/>
      <c r="AA296" s="212" t="s">
        <v>200</v>
      </c>
      <c r="AB296" s="217" t="s">
        <v>200</v>
      </c>
    </row>
    <row r="297" spans="1:28" ht="18" customHeight="1" x14ac:dyDescent="0.25">
      <c r="B297" s="203" t="s">
        <v>200</v>
      </c>
      <c r="C297" s="218"/>
      <c r="D297" s="205"/>
      <c r="E297" s="206"/>
      <c r="F297" s="206"/>
      <c r="G297" s="206"/>
      <c r="H297" s="206"/>
      <c r="I297" s="206">
        <v>0</v>
      </c>
      <c r="J297" s="206"/>
      <c r="K297" s="219"/>
      <c r="L297" s="207"/>
      <c r="M297" s="208" t="s">
        <v>200</v>
      </c>
      <c r="N297" s="209"/>
      <c r="O297" s="209" t="s">
        <v>200</v>
      </c>
      <c r="P297" s="210" t="s">
        <v>200</v>
      </c>
      <c r="Q297" s="211"/>
      <c r="R297" s="212" t="s">
        <v>200</v>
      </c>
      <c r="S297" s="213"/>
      <c r="T297" s="212" t="s">
        <v>200</v>
      </c>
      <c r="U297" s="214"/>
      <c r="V297" s="212" t="s">
        <v>200</v>
      </c>
      <c r="W297" s="215" t="s">
        <v>200</v>
      </c>
      <c r="X297" s="216"/>
      <c r="Y297" s="212" t="s">
        <v>200</v>
      </c>
      <c r="Z297" s="216"/>
      <c r="AA297" s="212" t="s">
        <v>200</v>
      </c>
      <c r="AB297" s="217" t="s">
        <v>200</v>
      </c>
    </row>
    <row r="298" spans="1:28" ht="18" customHeight="1" x14ac:dyDescent="0.25">
      <c r="B298" s="220"/>
      <c r="C298" s="221"/>
      <c r="D298" s="221"/>
      <c r="E298" s="221"/>
      <c r="F298" s="221"/>
      <c r="G298" s="221"/>
      <c r="H298" s="221"/>
      <c r="I298" s="221"/>
      <c r="J298" s="221"/>
      <c r="K298" s="221"/>
      <c r="L298" s="221"/>
      <c r="M298" s="222"/>
      <c r="N298" s="221"/>
      <c r="O298" s="221"/>
      <c r="P298" s="221"/>
      <c r="Q298" s="221"/>
      <c r="R298" s="221"/>
      <c r="S298" s="221"/>
      <c r="T298" s="221"/>
      <c r="U298" s="221"/>
      <c r="V298" s="221"/>
      <c r="W298" s="221"/>
      <c r="X298" s="224"/>
      <c r="Y298" s="223"/>
      <c r="Z298" s="224"/>
      <c r="AA298" s="223"/>
      <c r="AB298" s="225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JJR&amp;D</oddFooter>
      </headerFooter>
    </customSheetView>
  </customSheetViews>
  <mergeCells count="32">
    <mergeCell ref="AB8:AB11"/>
    <mergeCell ref="U7:V7"/>
    <mergeCell ref="U8:V8"/>
    <mergeCell ref="X7:Y7"/>
    <mergeCell ref="X8:Y8"/>
    <mergeCell ref="Z7:AA7"/>
    <mergeCell ref="Z8:AA8"/>
    <mergeCell ref="B8:B11"/>
    <mergeCell ref="N8:N11"/>
    <mergeCell ref="W8:W11"/>
    <mergeCell ref="Q8:R8"/>
    <mergeCell ref="S8:T8"/>
    <mergeCell ref="G8:G11"/>
    <mergeCell ref="D8:D11"/>
    <mergeCell ref="F8:F11"/>
    <mergeCell ref="H8:H11"/>
    <mergeCell ref="B1:W1"/>
    <mergeCell ref="B4:AB4"/>
    <mergeCell ref="B3:AB3"/>
    <mergeCell ref="B2:AB2"/>
    <mergeCell ref="P8:P11"/>
    <mergeCell ref="M8:M11"/>
    <mergeCell ref="O8:O11"/>
    <mergeCell ref="L8:L11"/>
    <mergeCell ref="C8:C11"/>
    <mergeCell ref="I8:I11"/>
    <mergeCell ref="E8:E11"/>
    <mergeCell ref="B7:D7"/>
    <mergeCell ref="Q7:R7"/>
    <mergeCell ref="S7:T7"/>
    <mergeCell ref="E7:I7"/>
    <mergeCell ref="B5:AB5"/>
  </mergeCells>
  <phoneticPr fontId="0" type="noConversion"/>
  <conditionalFormatting sqref="AB9:IR9 W9">
    <cfRule type="cellIs" dxfId="1645" priority="7815" stopIfTrue="1" operator="equal">
      <formula>"NO ADMISIBLE"</formula>
    </cfRule>
  </conditionalFormatting>
  <conditionalFormatting sqref="V13:V22">
    <cfRule type="cellIs" dxfId="1642" priority="857" stopIfTrue="1" operator="equal">
      <formula>"NO ADMISIBLE"</formula>
    </cfRule>
    <cfRule type="cellIs" dxfId="1641" priority="858" stopIfTrue="1" operator="equal">
      <formula>"ADMISIBLE"</formula>
    </cfRule>
  </conditionalFormatting>
  <conditionalFormatting sqref="X13:Y22">
    <cfRule type="cellIs" dxfId="1640" priority="856" stopIfTrue="1" operator="equal">
      <formula>"NO ADMISIBLE"</formula>
    </cfRule>
  </conditionalFormatting>
  <conditionalFormatting sqref="X13:X22">
    <cfRule type="cellIs" dxfId="1639" priority="854" stopIfTrue="1" operator="equal">
      <formula>"NO ADMISIBLE"</formula>
    </cfRule>
    <cfRule type="cellIs" dxfId="1638" priority="855" stopIfTrue="1" operator="equal">
      <formula>"ADMISIBLE"</formula>
    </cfRule>
  </conditionalFormatting>
  <conditionalFormatting sqref="Y13:Y22">
    <cfRule type="cellIs" dxfId="1637" priority="852" stopIfTrue="1" operator="equal">
      <formula>"NO ADMISIBLE"</formula>
    </cfRule>
    <cfRule type="cellIs" dxfId="1636" priority="853" stopIfTrue="1" operator="equal">
      <formula>"ADMISIBLE"</formula>
    </cfRule>
  </conditionalFormatting>
  <conditionalFormatting sqref="Z13:AA13 AA14:AA22">
    <cfRule type="cellIs" dxfId="1635" priority="851" stopIfTrue="1" operator="equal">
      <formula>"NO ADMISIBLE"</formula>
    </cfRule>
  </conditionalFormatting>
  <conditionalFormatting sqref="Z13">
    <cfRule type="cellIs" dxfId="1634" priority="849" stopIfTrue="1" operator="equal">
      <formula>"NO ADMISIBLE"</formula>
    </cfRule>
    <cfRule type="cellIs" dxfId="1633" priority="850" stopIfTrue="1" operator="equal">
      <formula>"ADMISIBLE"</formula>
    </cfRule>
  </conditionalFormatting>
  <conditionalFormatting sqref="AA13:AA22">
    <cfRule type="cellIs" dxfId="1632" priority="847" stopIfTrue="1" operator="equal">
      <formula>"NO ADMISIBLE"</formula>
    </cfRule>
    <cfRule type="cellIs" dxfId="1631" priority="848" stopIfTrue="1" operator="equal">
      <formula>"ADMISIBLE"</formula>
    </cfRule>
  </conditionalFormatting>
  <conditionalFormatting sqref="AB13:AB22">
    <cfRule type="cellIs" dxfId="1630" priority="845" stopIfTrue="1" operator="equal">
      <formula>"NO ADMISIBLE"</formula>
    </cfRule>
    <cfRule type="cellIs" dxfId="1629" priority="846" stopIfTrue="1" operator="equal">
      <formula>"ADMISIBLE"</formula>
    </cfRule>
  </conditionalFormatting>
  <conditionalFormatting sqref="D13:D22">
    <cfRule type="cellIs" dxfId="1628" priority="844" stopIfTrue="1" operator="equal">
      <formula>"NO ADMISIBLE"</formula>
    </cfRule>
  </conditionalFormatting>
  <conditionalFormatting sqref="X23:AC23">
    <cfRule type="cellIs" dxfId="1626" priority="839" stopIfTrue="1" operator="equal">
      <formula>"NO ADMISIBLE"</formula>
    </cfRule>
  </conditionalFormatting>
  <conditionalFormatting sqref="L13:L22">
    <cfRule type="cellIs" dxfId="1624" priority="836" operator="equal">
      <formula>0</formula>
    </cfRule>
    <cfRule type="cellIs" dxfId="1623" priority="837" operator="greaterThan">
      <formula>0</formula>
    </cfRule>
  </conditionalFormatting>
  <conditionalFormatting sqref="Z14:Z22">
    <cfRule type="cellIs" dxfId="1620" priority="833" stopIfTrue="1" operator="equal">
      <formula>"NO ADMISIBLE"</formula>
    </cfRule>
  </conditionalFormatting>
  <conditionalFormatting sqref="Z14:Z22">
    <cfRule type="cellIs" dxfId="1619" priority="831" stopIfTrue="1" operator="equal">
      <formula>"NO ADMISIBLE"</formula>
    </cfRule>
    <cfRule type="cellIs" dxfId="1618" priority="832" stopIfTrue="1" operator="equal">
      <formula>"ADMISIBLE"</formula>
    </cfRule>
  </conditionalFormatting>
  <conditionalFormatting sqref="R13:R22 T13:T22 V13:V22 Y13:Y22 AA13:AA22">
    <cfRule type="cellIs" dxfId="1617" priority="828" operator="equal">
      <formula>"NO CUMPLE"</formula>
    </cfRule>
    <cfRule type="cellIs" dxfId="1616" priority="829" operator="equal">
      <formula>"CUMPLE"</formula>
    </cfRule>
  </conditionalFormatting>
  <conditionalFormatting sqref="W13:W22 AB13:AB22">
    <cfRule type="cellIs" dxfId="1615" priority="827" operator="equal">
      <formula>"NO CUMPLE"</formula>
    </cfRule>
  </conditionalFormatting>
  <conditionalFormatting sqref="S13:S22 X13:X22 Z13:Z22 M13:Q22 B14:K22 B25:K33 B36:K44 B47:K55 B58:K66 B69:K77 B80:K88 B91:K99 B102:K110 B113:K121 B124:K132 B135:K143 B146:K154 B157:K165 B168:K176 B179:K187 B190:K198 B201:K209 B212:K220 B223:K231 B234:K242 B245:K253 B256:K264 B267:K275 B278:K286 B289:K297">
    <cfRule type="expression" dxfId="1614" priority="826">
      <formula>MOD(ROW(),2)=0</formula>
    </cfRule>
  </conditionalFormatting>
  <conditionalFormatting sqref="V24:V33">
    <cfRule type="cellIs" dxfId="1613" priority="824" stopIfTrue="1" operator="equal">
      <formula>"NO ADMISIBLE"</formula>
    </cfRule>
    <cfRule type="cellIs" dxfId="1612" priority="825" stopIfTrue="1" operator="equal">
      <formula>"ADMISIBLE"</formula>
    </cfRule>
  </conditionalFormatting>
  <conditionalFormatting sqref="X24:Y33">
    <cfRule type="cellIs" dxfId="1611" priority="823" stopIfTrue="1" operator="equal">
      <formula>"NO ADMISIBLE"</formula>
    </cfRule>
  </conditionalFormatting>
  <conditionalFormatting sqref="X24:X33">
    <cfRule type="cellIs" dxfId="1610" priority="821" stopIfTrue="1" operator="equal">
      <formula>"NO ADMISIBLE"</formula>
    </cfRule>
    <cfRule type="cellIs" dxfId="1609" priority="822" stopIfTrue="1" operator="equal">
      <formula>"ADMISIBLE"</formula>
    </cfRule>
  </conditionalFormatting>
  <conditionalFormatting sqref="Y24:Y33">
    <cfRule type="cellIs" dxfId="1608" priority="819" stopIfTrue="1" operator="equal">
      <formula>"NO ADMISIBLE"</formula>
    </cfRule>
    <cfRule type="cellIs" dxfId="1607" priority="820" stopIfTrue="1" operator="equal">
      <formula>"ADMISIBLE"</formula>
    </cfRule>
  </conditionalFormatting>
  <conditionalFormatting sqref="Z24:AA24 AA25:AA33">
    <cfRule type="cellIs" dxfId="1606" priority="818" stopIfTrue="1" operator="equal">
      <formula>"NO ADMISIBLE"</formula>
    </cfRule>
  </conditionalFormatting>
  <conditionalFormatting sqref="Z24">
    <cfRule type="cellIs" dxfId="1605" priority="816" stopIfTrue="1" operator="equal">
      <formula>"NO ADMISIBLE"</formula>
    </cfRule>
    <cfRule type="cellIs" dxfId="1604" priority="817" stopIfTrue="1" operator="equal">
      <formula>"ADMISIBLE"</formula>
    </cfRule>
  </conditionalFormatting>
  <conditionalFormatting sqref="AA24:AA33">
    <cfRule type="cellIs" dxfId="1603" priority="814" stopIfTrue="1" operator="equal">
      <formula>"NO ADMISIBLE"</formula>
    </cfRule>
    <cfRule type="cellIs" dxfId="1602" priority="815" stopIfTrue="1" operator="equal">
      <formula>"ADMISIBLE"</formula>
    </cfRule>
  </conditionalFormatting>
  <conditionalFormatting sqref="AB24:AB33">
    <cfRule type="cellIs" dxfId="1601" priority="812" stopIfTrue="1" operator="equal">
      <formula>"NO ADMISIBLE"</formula>
    </cfRule>
    <cfRule type="cellIs" dxfId="1600" priority="813" stopIfTrue="1" operator="equal">
      <formula>"ADMISIBLE"</formula>
    </cfRule>
  </conditionalFormatting>
  <conditionalFormatting sqref="D24:D33">
    <cfRule type="cellIs" dxfId="1599" priority="811" stopIfTrue="1" operator="equal">
      <formula>"NO ADMISIBLE"</formula>
    </cfRule>
  </conditionalFormatting>
  <conditionalFormatting sqref="X34:AC34">
    <cfRule type="cellIs" dxfId="1597" priority="806" stopIfTrue="1" operator="equal">
      <formula>"NO ADMISIBLE"</formula>
    </cfRule>
  </conditionalFormatting>
  <conditionalFormatting sqref="L24:L33">
    <cfRule type="cellIs" dxfId="1595" priority="803" operator="equal">
      <formula>0</formula>
    </cfRule>
    <cfRule type="cellIs" dxfId="1594" priority="804" operator="greaterThan">
      <formula>0</formula>
    </cfRule>
  </conditionalFormatting>
  <conditionalFormatting sqref="Z25:Z33">
    <cfRule type="cellIs" dxfId="1591" priority="800" stopIfTrue="1" operator="equal">
      <formula>"NO ADMISIBLE"</formula>
    </cfRule>
  </conditionalFormatting>
  <conditionalFormatting sqref="Z25:Z33">
    <cfRule type="cellIs" dxfId="1590" priority="798" stopIfTrue="1" operator="equal">
      <formula>"NO ADMISIBLE"</formula>
    </cfRule>
    <cfRule type="cellIs" dxfId="1589" priority="799" stopIfTrue="1" operator="equal">
      <formula>"ADMISIBLE"</formula>
    </cfRule>
  </conditionalFormatting>
  <conditionalFormatting sqref="R24:R33 T24:T33 V24:V33 Y24:Y33 AA24:AA33">
    <cfRule type="cellIs" dxfId="1588" priority="795" operator="equal">
      <formula>"NO CUMPLE"</formula>
    </cfRule>
    <cfRule type="cellIs" dxfId="1587" priority="796" operator="equal">
      <formula>"CUMPLE"</formula>
    </cfRule>
  </conditionalFormatting>
  <conditionalFormatting sqref="W24:W33 AB24:AB33">
    <cfRule type="cellIs" dxfId="1586" priority="794" operator="equal">
      <formula>"NO CUMPLE"</formula>
    </cfRule>
  </conditionalFormatting>
  <conditionalFormatting sqref="S24:S33 X24:X33 Z24:Z33 M24:Q33">
    <cfRule type="expression" dxfId="1585" priority="793">
      <formula>MOD(ROW(),2)=0</formula>
    </cfRule>
  </conditionalFormatting>
  <conditionalFormatting sqref="V35:V44">
    <cfRule type="cellIs" dxfId="1584" priority="791" stopIfTrue="1" operator="equal">
      <formula>"NO ADMISIBLE"</formula>
    </cfRule>
    <cfRule type="cellIs" dxfId="1583" priority="792" stopIfTrue="1" operator="equal">
      <formula>"ADMISIBLE"</formula>
    </cfRule>
  </conditionalFormatting>
  <conditionalFormatting sqref="X35:Y44">
    <cfRule type="cellIs" dxfId="1582" priority="790" stopIfTrue="1" operator="equal">
      <formula>"NO ADMISIBLE"</formula>
    </cfRule>
  </conditionalFormatting>
  <conditionalFormatting sqref="X35:X44">
    <cfRule type="cellIs" dxfId="1581" priority="788" stopIfTrue="1" operator="equal">
      <formula>"NO ADMISIBLE"</formula>
    </cfRule>
    <cfRule type="cellIs" dxfId="1580" priority="789" stopIfTrue="1" operator="equal">
      <formula>"ADMISIBLE"</formula>
    </cfRule>
  </conditionalFormatting>
  <conditionalFormatting sqref="Y35:Y44">
    <cfRule type="cellIs" dxfId="1579" priority="786" stopIfTrue="1" operator="equal">
      <formula>"NO ADMISIBLE"</formula>
    </cfRule>
    <cfRule type="cellIs" dxfId="1578" priority="787" stopIfTrue="1" operator="equal">
      <formula>"ADMISIBLE"</formula>
    </cfRule>
  </conditionalFormatting>
  <conditionalFormatting sqref="Z35:AA35 AA36:AA44">
    <cfRule type="cellIs" dxfId="1577" priority="785" stopIfTrue="1" operator="equal">
      <formula>"NO ADMISIBLE"</formula>
    </cfRule>
  </conditionalFormatting>
  <conditionalFormatting sqref="Z35">
    <cfRule type="cellIs" dxfId="1576" priority="783" stopIfTrue="1" operator="equal">
      <formula>"NO ADMISIBLE"</formula>
    </cfRule>
    <cfRule type="cellIs" dxfId="1575" priority="784" stopIfTrue="1" operator="equal">
      <formula>"ADMISIBLE"</formula>
    </cfRule>
  </conditionalFormatting>
  <conditionalFormatting sqref="AA35:AA44">
    <cfRule type="cellIs" dxfId="1574" priority="781" stopIfTrue="1" operator="equal">
      <formula>"NO ADMISIBLE"</formula>
    </cfRule>
    <cfRule type="cellIs" dxfId="1573" priority="782" stopIfTrue="1" operator="equal">
      <formula>"ADMISIBLE"</formula>
    </cfRule>
  </conditionalFormatting>
  <conditionalFormatting sqref="AB35:AB44">
    <cfRule type="cellIs" dxfId="1572" priority="779" stopIfTrue="1" operator="equal">
      <formula>"NO ADMISIBLE"</formula>
    </cfRule>
    <cfRule type="cellIs" dxfId="1571" priority="780" stopIfTrue="1" operator="equal">
      <formula>"ADMISIBLE"</formula>
    </cfRule>
  </conditionalFormatting>
  <conditionalFormatting sqref="D35:D44">
    <cfRule type="cellIs" dxfId="1570" priority="778" stopIfTrue="1" operator="equal">
      <formula>"NO ADMISIBLE"</formula>
    </cfRule>
  </conditionalFormatting>
  <conditionalFormatting sqref="X45:AC45">
    <cfRule type="cellIs" dxfId="1568" priority="773" stopIfTrue="1" operator="equal">
      <formula>"NO ADMISIBLE"</formula>
    </cfRule>
  </conditionalFormatting>
  <conditionalFormatting sqref="L35:L44">
    <cfRule type="cellIs" dxfId="1566" priority="770" operator="equal">
      <formula>0</formula>
    </cfRule>
    <cfRule type="cellIs" dxfId="1565" priority="771" operator="greaterThan">
      <formula>0</formula>
    </cfRule>
  </conditionalFormatting>
  <conditionalFormatting sqref="Z36:Z44">
    <cfRule type="cellIs" dxfId="1562" priority="767" stopIfTrue="1" operator="equal">
      <formula>"NO ADMISIBLE"</formula>
    </cfRule>
  </conditionalFormatting>
  <conditionalFormatting sqref="Z36:Z44">
    <cfRule type="cellIs" dxfId="1561" priority="765" stopIfTrue="1" operator="equal">
      <formula>"NO ADMISIBLE"</formula>
    </cfRule>
    <cfRule type="cellIs" dxfId="1560" priority="766" stopIfTrue="1" operator="equal">
      <formula>"ADMISIBLE"</formula>
    </cfRule>
  </conditionalFormatting>
  <conditionalFormatting sqref="R35:R44 T35:T44 V35:V44 Y35:Y44 AA35:AA44">
    <cfRule type="cellIs" dxfId="1559" priority="762" operator="equal">
      <formula>"NO CUMPLE"</formula>
    </cfRule>
    <cfRule type="cellIs" dxfId="1558" priority="763" operator="equal">
      <formula>"CUMPLE"</formula>
    </cfRule>
  </conditionalFormatting>
  <conditionalFormatting sqref="W35:W44 AB35:AB44">
    <cfRule type="cellIs" dxfId="1557" priority="761" operator="equal">
      <formula>"NO CUMPLE"</formula>
    </cfRule>
  </conditionalFormatting>
  <conditionalFormatting sqref="S35:S44 X35:X44 Z35:Z44 M35:Q44">
    <cfRule type="expression" dxfId="1556" priority="760">
      <formula>MOD(ROW(),2)=0</formula>
    </cfRule>
  </conditionalFormatting>
  <conditionalFormatting sqref="V46:V55">
    <cfRule type="cellIs" dxfId="1555" priority="758" stopIfTrue="1" operator="equal">
      <formula>"NO ADMISIBLE"</formula>
    </cfRule>
    <cfRule type="cellIs" dxfId="1554" priority="759" stopIfTrue="1" operator="equal">
      <formula>"ADMISIBLE"</formula>
    </cfRule>
  </conditionalFormatting>
  <conditionalFormatting sqref="X46:Y55">
    <cfRule type="cellIs" dxfId="1553" priority="757" stopIfTrue="1" operator="equal">
      <formula>"NO ADMISIBLE"</formula>
    </cfRule>
  </conditionalFormatting>
  <conditionalFormatting sqref="X46:X55">
    <cfRule type="cellIs" dxfId="1552" priority="755" stopIfTrue="1" operator="equal">
      <formula>"NO ADMISIBLE"</formula>
    </cfRule>
    <cfRule type="cellIs" dxfId="1551" priority="756" stopIfTrue="1" operator="equal">
      <formula>"ADMISIBLE"</formula>
    </cfRule>
  </conditionalFormatting>
  <conditionalFormatting sqref="Y46:Y55">
    <cfRule type="cellIs" dxfId="1550" priority="753" stopIfTrue="1" operator="equal">
      <formula>"NO ADMISIBLE"</formula>
    </cfRule>
    <cfRule type="cellIs" dxfId="1549" priority="754" stopIfTrue="1" operator="equal">
      <formula>"ADMISIBLE"</formula>
    </cfRule>
  </conditionalFormatting>
  <conditionalFormatting sqref="Z46:AA46 AA47:AA55">
    <cfRule type="cellIs" dxfId="1548" priority="752" stopIfTrue="1" operator="equal">
      <formula>"NO ADMISIBLE"</formula>
    </cfRule>
  </conditionalFormatting>
  <conditionalFormatting sqref="Z46">
    <cfRule type="cellIs" dxfId="1547" priority="750" stopIfTrue="1" operator="equal">
      <formula>"NO ADMISIBLE"</formula>
    </cfRule>
    <cfRule type="cellIs" dxfId="1546" priority="751" stopIfTrue="1" operator="equal">
      <formula>"ADMISIBLE"</formula>
    </cfRule>
  </conditionalFormatting>
  <conditionalFormatting sqref="AA46:AA55">
    <cfRule type="cellIs" dxfId="1545" priority="748" stopIfTrue="1" operator="equal">
      <formula>"NO ADMISIBLE"</formula>
    </cfRule>
    <cfRule type="cellIs" dxfId="1544" priority="749" stopIfTrue="1" operator="equal">
      <formula>"ADMISIBLE"</formula>
    </cfRule>
  </conditionalFormatting>
  <conditionalFormatting sqref="AB46:AB55">
    <cfRule type="cellIs" dxfId="1543" priority="746" stopIfTrue="1" operator="equal">
      <formula>"NO ADMISIBLE"</formula>
    </cfRule>
    <cfRule type="cellIs" dxfId="1542" priority="747" stopIfTrue="1" operator="equal">
      <formula>"ADMISIBLE"</formula>
    </cfRule>
  </conditionalFormatting>
  <conditionalFormatting sqref="D46:D55">
    <cfRule type="cellIs" dxfId="1541" priority="745" stopIfTrue="1" operator="equal">
      <formula>"NO ADMISIBLE"</formula>
    </cfRule>
  </conditionalFormatting>
  <conditionalFormatting sqref="X56:AC56">
    <cfRule type="cellIs" dxfId="1539" priority="740" stopIfTrue="1" operator="equal">
      <formula>"NO ADMISIBLE"</formula>
    </cfRule>
  </conditionalFormatting>
  <conditionalFormatting sqref="L46:L55">
    <cfRule type="cellIs" dxfId="1537" priority="737" operator="equal">
      <formula>0</formula>
    </cfRule>
    <cfRule type="cellIs" dxfId="1536" priority="738" operator="greaterThan">
      <formula>0</formula>
    </cfRule>
  </conditionalFormatting>
  <conditionalFormatting sqref="Z47:Z55">
    <cfRule type="cellIs" dxfId="1533" priority="734" stopIfTrue="1" operator="equal">
      <formula>"NO ADMISIBLE"</formula>
    </cfRule>
  </conditionalFormatting>
  <conditionalFormatting sqref="Z47:Z55">
    <cfRule type="cellIs" dxfId="1532" priority="732" stopIfTrue="1" operator="equal">
      <formula>"NO ADMISIBLE"</formula>
    </cfRule>
    <cfRule type="cellIs" dxfId="1531" priority="733" stopIfTrue="1" operator="equal">
      <formula>"ADMISIBLE"</formula>
    </cfRule>
  </conditionalFormatting>
  <conditionalFormatting sqref="R46:R55 T46:T55 V46:V55 Y46:Y55 AA46:AA55">
    <cfRule type="cellIs" dxfId="1530" priority="729" operator="equal">
      <formula>"NO CUMPLE"</formula>
    </cfRule>
    <cfRule type="cellIs" dxfId="1529" priority="730" operator="equal">
      <formula>"CUMPLE"</formula>
    </cfRule>
  </conditionalFormatting>
  <conditionalFormatting sqref="W46:W55 AB46:AB55">
    <cfRule type="cellIs" dxfId="1528" priority="728" operator="equal">
      <formula>"NO CUMPLE"</formula>
    </cfRule>
  </conditionalFormatting>
  <conditionalFormatting sqref="S46:S55 X46:X55 Z46:Z55 M46:Q55">
    <cfRule type="expression" dxfId="1527" priority="727">
      <formula>MOD(ROW(),2)=0</formula>
    </cfRule>
  </conditionalFormatting>
  <conditionalFormatting sqref="V57:V66">
    <cfRule type="cellIs" dxfId="1526" priority="725" stopIfTrue="1" operator="equal">
      <formula>"NO ADMISIBLE"</formula>
    </cfRule>
    <cfRule type="cellIs" dxfId="1525" priority="726" stopIfTrue="1" operator="equal">
      <formula>"ADMISIBLE"</formula>
    </cfRule>
  </conditionalFormatting>
  <conditionalFormatting sqref="X57:Y66">
    <cfRule type="cellIs" dxfId="1524" priority="724" stopIfTrue="1" operator="equal">
      <formula>"NO ADMISIBLE"</formula>
    </cfRule>
  </conditionalFormatting>
  <conditionalFormatting sqref="X57:X66">
    <cfRule type="cellIs" dxfId="1523" priority="722" stopIfTrue="1" operator="equal">
      <formula>"NO ADMISIBLE"</formula>
    </cfRule>
    <cfRule type="cellIs" dxfId="1522" priority="723" stopIfTrue="1" operator="equal">
      <formula>"ADMISIBLE"</formula>
    </cfRule>
  </conditionalFormatting>
  <conditionalFormatting sqref="Y57:Y66">
    <cfRule type="cellIs" dxfId="1521" priority="720" stopIfTrue="1" operator="equal">
      <formula>"NO ADMISIBLE"</formula>
    </cfRule>
    <cfRule type="cellIs" dxfId="1520" priority="721" stopIfTrue="1" operator="equal">
      <formula>"ADMISIBLE"</formula>
    </cfRule>
  </conditionalFormatting>
  <conditionalFormatting sqref="Z57:AA57 AA58:AA66">
    <cfRule type="cellIs" dxfId="1519" priority="719" stopIfTrue="1" operator="equal">
      <formula>"NO ADMISIBLE"</formula>
    </cfRule>
  </conditionalFormatting>
  <conditionalFormatting sqref="Z57">
    <cfRule type="cellIs" dxfId="1518" priority="717" stopIfTrue="1" operator="equal">
      <formula>"NO ADMISIBLE"</formula>
    </cfRule>
    <cfRule type="cellIs" dxfId="1517" priority="718" stopIfTrue="1" operator="equal">
      <formula>"ADMISIBLE"</formula>
    </cfRule>
  </conditionalFormatting>
  <conditionalFormatting sqref="AA57:AA66">
    <cfRule type="cellIs" dxfId="1516" priority="715" stopIfTrue="1" operator="equal">
      <formula>"NO ADMISIBLE"</formula>
    </cfRule>
    <cfRule type="cellIs" dxfId="1515" priority="716" stopIfTrue="1" operator="equal">
      <formula>"ADMISIBLE"</formula>
    </cfRule>
  </conditionalFormatting>
  <conditionalFormatting sqref="AB57:AB66">
    <cfRule type="cellIs" dxfId="1514" priority="713" stopIfTrue="1" operator="equal">
      <formula>"NO ADMISIBLE"</formula>
    </cfRule>
    <cfRule type="cellIs" dxfId="1513" priority="714" stopIfTrue="1" operator="equal">
      <formula>"ADMISIBLE"</formula>
    </cfRule>
  </conditionalFormatting>
  <conditionalFormatting sqref="D57:D66">
    <cfRule type="cellIs" dxfId="1512" priority="712" stopIfTrue="1" operator="equal">
      <formula>"NO ADMISIBLE"</formula>
    </cfRule>
  </conditionalFormatting>
  <conditionalFormatting sqref="X67:AC67">
    <cfRule type="cellIs" dxfId="1510" priority="707" stopIfTrue="1" operator="equal">
      <formula>"NO ADMISIBLE"</formula>
    </cfRule>
  </conditionalFormatting>
  <conditionalFormatting sqref="L57:L66">
    <cfRule type="cellIs" dxfId="1508" priority="704" operator="equal">
      <formula>0</formula>
    </cfRule>
    <cfRule type="cellIs" dxfId="1507" priority="705" operator="greaterThan">
      <formula>0</formula>
    </cfRule>
  </conditionalFormatting>
  <conditionalFormatting sqref="Z58:Z66">
    <cfRule type="cellIs" dxfId="1504" priority="701" stopIfTrue="1" operator="equal">
      <formula>"NO ADMISIBLE"</formula>
    </cfRule>
  </conditionalFormatting>
  <conditionalFormatting sqref="Z58:Z66">
    <cfRule type="cellIs" dxfId="1503" priority="699" stopIfTrue="1" operator="equal">
      <formula>"NO ADMISIBLE"</formula>
    </cfRule>
    <cfRule type="cellIs" dxfId="1502" priority="700" stopIfTrue="1" operator="equal">
      <formula>"ADMISIBLE"</formula>
    </cfRule>
  </conditionalFormatting>
  <conditionalFormatting sqref="R57:R66 T57:T66 V57:V66 Y57:Y66 AA57:AA66">
    <cfRule type="cellIs" dxfId="1501" priority="696" operator="equal">
      <formula>"NO CUMPLE"</formula>
    </cfRule>
    <cfRule type="cellIs" dxfId="1500" priority="697" operator="equal">
      <formula>"CUMPLE"</formula>
    </cfRule>
  </conditionalFormatting>
  <conditionalFormatting sqref="W57:W66 AB57:AB66">
    <cfRule type="cellIs" dxfId="1499" priority="695" operator="equal">
      <formula>"NO CUMPLE"</formula>
    </cfRule>
  </conditionalFormatting>
  <conditionalFormatting sqref="S57:S66 X57:X66 Z57:Z66 M57:Q66">
    <cfRule type="expression" dxfId="1498" priority="694">
      <formula>MOD(ROW(),2)=0</formula>
    </cfRule>
  </conditionalFormatting>
  <conditionalFormatting sqref="V68:V77">
    <cfRule type="cellIs" dxfId="1497" priority="692" stopIfTrue="1" operator="equal">
      <formula>"NO ADMISIBLE"</formula>
    </cfRule>
    <cfRule type="cellIs" dxfId="1496" priority="693" stopIfTrue="1" operator="equal">
      <formula>"ADMISIBLE"</formula>
    </cfRule>
  </conditionalFormatting>
  <conditionalFormatting sqref="X68:Y77">
    <cfRule type="cellIs" dxfId="1495" priority="691" stopIfTrue="1" operator="equal">
      <formula>"NO ADMISIBLE"</formula>
    </cfRule>
  </conditionalFormatting>
  <conditionalFormatting sqref="X68:X77">
    <cfRule type="cellIs" dxfId="1494" priority="689" stopIfTrue="1" operator="equal">
      <formula>"NO ADMISIBLE"</formula>
    </cfRule>
    <cfRule type="cellIs" dxfId="1493" priority="690" stopIfTrue="1" operator="equal">
      <formula>"ADMISIBLE"</formula>
    </cfRule>
  </conditionalFormatting>
  <conditionalFormatting sqref="Y68:Y77">
    <cfRule type="cellIs" dxfId="1492" priority="687" stopIfTrue="1" operator="equal">
      <formula>"NO ADMISIBLE"</formula>
    </cfRule>
    <cfRule type="cellIs" dxfId="1491" priority="688" stopIfTrue="1" operator="equal">
      <formula>"ADMISIBLE"</formula>
    </cfRule>
  </conditionalFormatting>
  <conditionalFormatting sqref="Z68:AA68 AA69:AA77">
    <cfRule type="cellIs" dxfId="1490" priority="686" stopIfTrue="1" operator="equal">
      <formula>"NO ADMISIBLE"</formula>
    </cfRule>
  </conditionalFormatting>
  <conditionalFormatting sqref="Z68">
    <cfRule type="cellIs" dxfId="1489" priority="684" stopIfTrue="1" operator="equal">
      <formula>"NO ADMISIBLE"</formula>
    </cfRule>
    <cfRule type="cellIs" dxfId="1488" priority="685" stopIfTrue="1" operator="equal">
      <formula>"ADMISIBLE"</formula>
    </cfRule>
  </conditionalFormatting>
  <conditionalFormatting sqref="AA68:AA77">
    <cfRule type="cellIs" dxfId="1487" priority="682" stopIfTrue="1" operator="equal">
      <formula>"NO ADMISIBLE"</formula>
    </cfRule>
    <cfRule type="cellIs" dxfId="1486" priority="683" stopIfTrue="1" operator="equal">
      <formula>"ADMISIBLE"</formula>
    </cfRule>
  </conditionalFormatting>
  <conditionalFormatting sqref="AB68:AB77">
    <cfRule type="cellIs" dxfId="1485" priority="680" stopIfTrue="1" operator="equal">
      <formula>"NO ADMISIBLE"</formula>
    </cfRule>
    <cfRule type="cellIs" dxfId="1484" priority="681" stopIfTrue="1" operator="equal">
      <formula>"ADMISIBLE"</formula>
    </cfRule>
  </conditionalFormatting>
  <conditionalFormatting sqref="D68:D77">
    <cfRule type="cellIs" dxfId="1483" priority="679" stopIfTrue="1" operator="equal">
      <formula>"NO ADMISIBLE"</formula>
    </cfRule>
  </conditionalFormatting>
  <conditionalFormatting sqref="X78:AC78">
    <cfRule type="cellIs" dxfId="1481" priority="674" stopIfTrue="1" operator="equal">
      <formula>"NO ADMISIBLE"</formula>
    </cfRule>
  </conditionalFormatting>
  <conditionalFormatting sqref="L68:L77">
    <cfRule type="cellIs" dxfId="1479" priority="671" operator="equal">
      <formula>0</formula>
    </cfRule>
    <cfRule type="cellIs" dxfId="1478" priority="672" operator="greaterThan">
      <formula>0</formula>
    </cfRule>
  </conditionalFormatting>
  <conditionalFormatting sqref="Z69:Z77">
    <cfRule type="cellIs" dxfId="1475" priority="668" stopIfTrue="1" operator="equal">
      <formula>"NO ADMISIBLE"</formula>
    </cfRule>
  </conditionalFormatting>
  <conditionalFormatting sqref="Z69:Z77">
    <cfRule type="cellIs" dxfId="1474" priority="666" stopIfTrue="1" operator="equal">
      <formula>"NO ADMISIBLE"</formula>
    </cfRule>
    <cfRule type="cellIs" dxfId="1473" priority="667" stopIfTrue="1" operator="equal">
      <formula>"ADMISIBLE"</formula>
    </cfRule>
  </conditionalFormatting>
  <conditionalFormatting sqref="R68:R77 T68:T77 V68:V77 Y68:Y77 AA68:AA77">
    <cfRule type="cellIs" dxfId="1472" priority="663" operator="equal">
      <formula>"NO CUMPLE"</formula>
    </cfRule>
    <cfRule type="cellIs" dxfId="1471" priority="664" operator="equal">
      <formula>"CUMPLE"</formula>
    </cfRule>
  </conditionalFormatting>
  <conditionalFormatting sqref="W68:W77 AB68:AB77">
    <cfRule type="cellIs" dxfId="1470" priority="662" operator="equal">
      <formula>"NO CUMPLE"</formula>
    </cfRule>
  </conditionalFormatting>
  <conditionalFormatting sqref="S68:S77 X68:X77 Z68:Z77 M68:Q77">
    <cfRule type="expression" dxfId="1469" priority="661">
      <formula>MOD(ROW(),2)=0</formula>
    </cfRule>
  </conditionalFormatting>
  <conditionalFormatting sqref="V79:V88">
    <cfRule type="cellIs" dxfId="1468" priority="659" stopIfTrue="1" operator="equal">
      <formula>"NO ADMISIBLE"</formula>
    </cfRule>
    <cfRule type="cellIs" dxfId="1467" priority="660" stopIfTrue="1" operator="equal">
      <formula>"ADMISIBLE"</formula>
    </cfRule>
  </conditionalFormatting>
  <conditionalFormatting sqref="X79:Y88">
    <cfRule type="cellIs" dxfId="1466" priority="658" stopIfTrue="1" operator="equal">
      <formula>"NO ADMISIBLE"</formula>
    </cfRule>
  </conditionalFormatting>
  <conditionalFormatting sqref="X79:X88">
    <cfRule type="cellIs" dxfId="1465" priority="656" stopIfTrue="1" operator="equal">
      <formula>"NO ADMISIBLE"</formula>
    </cfRule>
    <cfRule type="cellIs" dxfId="1464" priority="657" stopIfTrue="1" operator="equal">
      <formula>"ADMISIBLE"</formula>
    </cfRule>
  </conditionalFormatting>
  <conditionalFormatting sqref="Y79:Y88">
    <cfRule type="cellIs" dxfId="1463" priority="654" stopIfTrue="1" operator="equal">
      <formula>"NO ADMISIBLE"</formula>
    </cfRule>
    <cfRule type="cellIs" dxfId="1462" priority="655" stopIfTrue="1" operator="equal">
      <formula>"ADMISIBLE"</formula>
    </cfRule>
  </conditionalFormatting>
  <conditionalFormatting sqref="Z79:AA79 AA80:AA88">
    <cfRule type="cellIs" dxfId="1461" priority="653" stopIfTrue="1" operator="equal">
      <formula>"NO ADMISIBLE"</formula>
    </cfRule>
  </conditionalFormatting>
  <conditionalFormatting sqref="Z79">
    <cfRule type="cellIs" dxfId="1460" priority="651" stopIfTrue="1" operator="equal">
      <formula>"NO ADMISIBLE"</formula>
    </cfRule>
    <cfRule type="cellIs" dxfId="1459" priority="652" stopIfTrue="1" operator="equal">
      <formula>"ADMISIBLE"</formula>
    </cfRule>
  </conditionalFormatting>
  <conditionalFormatting sqref="AA79:AA88">
    <cfRule type="cellIs" dxfId="1458" priority="649" stopIfTrue="1" operator="equal">
      <formula>"NO ADMISIBLE"</formula>
    </cfRule>
    <cfRule type="cellIs" dxfId="1457" priority="650" stopIfTrue="1" operator="equal">
      <formula>"ADMISIBLE"</formula>
    </cfRule>
  </conditionalFormatting>
  <conditionalFormatting sqref="AB79:AB88">
    <cfRule type="cellIs" dxfId="1456" priority="647" stopIfTrue="1" operator="equal">
      <formula>"NO ADMISIBLE"</formula>
    </cfRule>
    <cfRule type="cellIs" dxfId="1455" priority="648" stopIfTrue="1" operator="equal">
      <formula>"ADMISIBLE"</formula>
    </cfRule>
  </conditionalFormatting>
  <conditionalFormatting sqref="D79:D88">
    <cfRule type="cellIs" dxfId="1454" priority="646" stopIfTrue="1" operator="equal">
      <formula>"NO ADMISIBLE"</formula>
    </cfRule>
  </conditionalFormatting>
  <conditionalFormatting sqref="X89:AC89">
    <cfRule type="cellIs" dxfId="1452" priority="641" stopIfTrue="1" operator="equal">
      <formula>"NO ADMISIBLE"</formula>
    </cfRule>
  </conditionalFormatting>
  <conditionalFormatting sqref="L79:L88">
    <cfRule type="cellIs" dxfId="1450" priority="638" operator="equal">
      <formula>0</formula>
    </cfRule>
    <cfRule type="cellIs" dxfId="1449" priority="639" operator="greaterThan">
      <formula>0</formula>
    </cfRule>
  </conditionalFormatting>
  <conditionalFormatting sqref="Z80:Z88">
    <cfRule type="cellIs" dxfId="1446" priority="635" stopIfTrue="1" operator="equal">
      <formula>"NO ADMISIBLE"</formula>
    </cfRule>
  </conditionalFormatting>
  <conditionalFormatting sqref="Z80:Z88">
    <cfRule type="cellIs" dxfId="1445" priority="633" stopIfTrue="1" operator="equal">
      <formula>"NO ADMISIBLE"</formula>
    </cfRule>
    <cfRule type="cellIs" dxfId="1444" priority="634" stopIfTrue="1" operator="equal">
      <formula>"ADMISIBLE"</formula>
    </cfRule>
  </conditionalFormatting>
  <conditionalFormatting sqref="R79:R88 T79:T88 V79:V88 Y79:Y88 AA79:AA88">
    <cfRule type="cellIs" dxfId="1443" priority="630" operator="equal">
      <formula>"NO CUMPLE"</formula>
    </cfRule>
    <cfRule type="cellIs" dxfId="1442" priority="631" operator="equal">
      <formula>"CUMPLE"</formula>
    </cfRule>
  </conditionalFormatting>
  <conditionalFormatting sqref="W79:W88 AB79:AB88">
    <cfRule type="cellIs" dxfId="1441" priority="629" operator="equal">
      <formula>"NO CUMPLE"</formula>
    </cfRule>
  </conditionalFormatting>
  <conditionalFormatting sqref="S79:S88 X79:X88 Z79:Z88 M79:Q88">
    <cfRule type="expression" dxfId="1440" priority="628">
      <formula>MOD(ROW(),2)=0</formula>
    </cfRule>
  </conditionalFormatting>
  <conditionalFormatting sqref="V90:V99">
    <cfRule type="cellIs" dxfId="1439" priority="626" stopIfTrue="1" operator="equal">
      <formula>"NO ADMISIBLE"</formula>
    </cfRule>
    <cfRule type="cellIs" dxfId="1438" priority="627" stopIfTrue="1" operator="equal">
      <formula>"ADMISIBLE"</formula>
    </cfRule>
  </conditionalFormatting>
  <conditionalFormatting sqref="X90:Y99">
    <cfRule type="cellIs" dxfId="1437" priority="625" stopIfTrue="1" operator="equal">
      <formula>"NO ADMISIBLE"</formula>
    </cfRule>
  </conditionalFormatting>
  <conditionalFormatting sqref="X90:X99">
    <cfRule type="cellIs" dxfId="1436" priority="623" stopIfTrue="1" operator="equal">
      <formula>"NO ADMISIBLE"</formula>
    </cfRule>
    <cfRule type="cellIs" dxfId="1435" priority="624" stopIfTrue="1" operator="equal">
      <formula>"ADMISIBLE"</formula>
    </cfRule>
  </conditionalFormatting>
  <conditionalFormatting sqref="Y90:Y99">
    <cfRule type="cellIs" dxfId="1434" priority="621" stopIfTrue="1" operator="equal">
      <formula>"NO ADMISIBLE"</formula>
    </cfRule>
    <cfRule type="cellIs" dxfId="1433" priority="622" stopIfTrue="1" operator="equal">
      <formula>"ADMISIBLE"</formula>
    </cfRule>
  </conditionalFormatting>
  <conditionalFormatting sqref="Z90:AA90 AA91:AA99">
    <cfRule type="cellIs" dxfId="1432" priority="620" stopIfTrue="1" operator="equal">
      <formula>"NO ADMISIBLE"</formula>
    </cfRule>
  </conditionalFormatting>
  <conditionalFormatting sqref="Z90">
    <cfRule type="cellIs" dxfId="1431" priority="618" stopIfTrue="1" operator="equal">
      <formula>"NO ADMISIBLE"</formula>
    </cfRule>
    <cfRule type="cellIs" dxfId="1430" priority="619" stopIfTrue="1" operator="equal">
      <formula>"ADMISIBLE"</formula>
    </cfRule>
  </conditionalFormatting>
  <conditionalFormatting sqref="AA90:AA99">
    <cfRule type="cellIs" dxfId="1429" priority="616" stopIfTrue="1" operator="equal">
      <formula>"NO ADMISIBLE"</formula>
    </cfRule>
    <cfRule type="cellIs" dxfId="1428" priority="617" stopIfTrue="1" operator="equal">
      <formula>"ADMISIBLE"</formula>
    </cfRule>
  </conditionalFormatting>
  <conditionalFormatting sqref="AB90:AB99">
    <cfRule type="cellIs" dxfId="1427" priority="614" stopIfTrue="1" operator="equal">
      <formula>"NO ADMISIBLE"</formula>
    </cfRule>
    <cfRule type="cellIs" dxfId="1426" priority="615" stopIfTrue="1" operator="equal">
      <formula>"ADMISIBLE"</formula>
    </cfRule>
  </conditionalFormatting>
  <conditionalFormatting sqref="D90:D99">
    <cfRule type="cellIs" dxfId="1425" priority="613" stopIfTrue="1" operator="equal">
      <formula>"NO ADMISIBLE"</formula>
    </cfRule>
  </conditionalFormatting>
  <conditionalFormatting sqref="X100:AC100">
    <cfRule type="cellIs" dxfId="1423" priority="608" stopIfTrue="1" operator="equal">
      <formula>"NO ADMISIBLE"</formula>
    </cfRule>
  </conditionalFormatting>
  <conditionalFormatting sqref="L90:L99">
    <cfRule type="cellIs" dxfId="1421" priority="605" operator="equal">
      <formula>0</formula>
    </cfRule>
    <cfRule type="cellIs" dxfId="1420" priority="606" operator="greaterThan">
      <formula>0</formula>
    </cfRule>
  </conditionalFormatting>
  <conditionalFormatting sqref="Z91:Z99">
    <cfRule type="cellIs" dxfId="1417" priority="602" stopIfTrue="1" operator="equal">
      <formula>"NO ADMISIBLE"</formula>
    </cfRule>
  </conditionalFormatting>
  <conditionalFormatting sqref="Z91:Z99">
    <cfRule type="cellIs" dxfId="1416" priority="600" stopIfTrue="1" operator="equal">
      <formula>"NO ADMISIBLE"</formula>
    </cfRule>
    <cfRule type="cellIs" dxfId="1415" priority="601" stopIfTrue="1" operator="equal">
      <formula>"ADMISIBLE"</formula>
    </cfRule>
  </conditionalFormatting>
  <conditionalFormatting sqref="R90:R99 T90:T99 V90:V99 Y90:Y99 AA90:AA99">
    <cfRule type="cellIs" dxfId="1414" priority="597" operator="equal">
      <formula>"NO CUMPLE"</formula>
    </cfRule>
    <cfRule type="cellIs" dxfId="1413" priority="598" operator="equal">
      <formula>"CUMPLE"</formula>
    </cfRule>
  </conditionalFormatting>
  <conditionalFormatting sqref="W90:W99 AB90:AB99">
    <cfRule type="cellIs" dxfId="1412" priority="596" operator="equal">
      <formula>"NO CUMPLE"</formula>
    </cfRule>
  </conditionalFormatting>
  <conditionalFormatting sqref="S90:S99 X90:X99 Z90:Z99 M90:Q99">
    <cfRule type="expression" dxfId="1411" priority="595">
      <formula>MOD(ROW(),2)=0</formula>
    </cfRule>
  </conditionalFormatting>
  <conditionalFormatting sqref="V101:V110">
    <cfRule type="cellIs" dxfId="1410" priority="593" stopIfTrue="1" operator="equal">
      <formula>"NO ADMISIBLE"</formula>
    </cfRule>
    <cfRule type="cellIs" dxfId="1409" priority="594" stopIfTrue="1" operator="equal">
      <formula>"ADMISIBLE"</formula>
    </cfRule>
  </conditionalFormatting>
  <conditionalFormatting sqref="X101:Y110">
    <cfRule type="cellIs" dxfId="1408" priority="592" stopIfTrue="1" operator="equal">
      <formula>"NO ADMISIBLE"</formula>
    </cfRule>
  </conditionalFormatting>
  <conditionalFormatting sqref="X101:X110">
    <cfRule type="cellIs" dxfId="1407" priority="590" stopIfTrue="1" operator="equal">
      <formula>"NO ADMISIBLE"</formula>
    </cfRule>
    <cfRule type="cellIs" dxfId="1406" priority="591" stopIfTrue="1" operator="equal">
      <formula>"ADMISIBLE"</formula>
    </cfRule>
  </conditionalFormatting>
  <conditionalFormatting sqref="Y101:Y110">
    <cfRule type="cellIs" dxfId="1405" priority="588" stopIfTrue="1" operator="equal">
      <formula>"NO ADMISIBLE"</formula>
    </cfRule>
    <cfRule type="cellIs" dxfId="1404" priority="589" stopIfTrue="1" operator="equal">
      <formula>"ADMISIBLE"</formula>
    </cfRule>
  </conditionalFormatting>
  <conditionalFormatting sqref="Z101:AA101 AA102:AA110">
    <cfRule type="cellIs" dxfId="1403" priority="587" stopIfTrue="1" operator="equal">
      <formula>"NO ADMISIBLE"</formula>
    </cfRule>
  </conditionalFormatting>
  <conditionalFormatting sqref="Z101">
    <cfRule type="cellIs" dxfId="1402" priority="585" stopIfTrue="1" operator="equal">
      <formula>"NO ADMISIBLE"</formula>
    </cfRule>
    <cfRule type="cellIs" dxfId="1401" priority="586" stopIfTrue="1" operator="equal">
      <formula>"ADMISIBLE"</formula>
    </cfRule>
  </conditionalFormatting>
  <conditionalFormatting sqref="AA101:AA110">
    <cfRule type="cellIs" dxfId="1400" priority="583" stopIfTrue="1" operator="equal">
      <formula>"NO ADMISIBLE"</formula>
    </cfRule>
    <cfRule type="cellIs" dxfId="1399" priority="584" stopIfTrue="1" operator="equal">
      <formula>"ADMISIBLE"</formula>
    </cfRule>
  </conditionalFormatting>
  <conditionalFormatting sqref="AB101:AB110">
    <cfRule type="cellIs" dxfId="1398" priority="581" stopIfTrue="1" operator="equal">
      <formula>"NO ADMISIBLE"</formula>
    </cfRule>
    <cfRule type="cellIs" dxfId="1397" priority="582" stopIfTrue="1" operator="equal">
      <formula>"ADMISIBLE"</formula>
    </cfRule>
  </conditionalFormatting>
  <conditionalFormatting sqref="D101:D110">
    <cfRule type="cellIs" dxfId="1396" priority="580" stopIfTrue="1" operator="equal">
      <formula>"NO ADMISIBLE"</formula>
    </cfRule>
  </conditionalFormatting>
  <conditionalFormatting sqref="X111:AC111">
    <cfRule type="cellIs" dxfId="1394" priority="575" stopIfTrue="1" operator="equal">
      <formula>"NO ADMISIBLE"</formula>
    </cfRule>
  </conditionalFormatting>
  <conditionalFormatting sqref="L101:L110">
    <cfRule type="cellIs" dxfId="1392" priority="572" operator="equal">
      <formula>0</formula>
    </cfRule>
    <cfRule type="cellIs" dxfId="1391" priority="573" operator="greaterThan">
      <formula>0</formula>
    </cfRule>
  </conditionalFormatting>
  <conditionalFormatting sqref="Z102:Z110">
    <cfRule type="cellIs" dxfId="1388" priority="569" stopIfTrue="1" operator="equal">
      <formula>"NO ADMISIBLE"</formula>
    </cfRule>
  </conditionalFormatting>
  <conditionalFormatting sqref="Z102:Z110">
    <cfRule type="cellIs" dxfId="1387" priority="567" stopIfTrue="1" operator="equal">
      <formula>"NO ADMISIBLE"</formula>
    </cfRule>
    <cfRule type="cellIs" dxfId="1386" priority="568" stopIfTrue="1" operator="equal">
      <formula>"ADMISIBLE"</formula>
    </cfRule>
  </conditionalFormatting>
  <conditionalFormatting sqref="R101:R110 T101:T110 V101:V110 Y101:Y110 AA101:AA110">
    <cfRule type="cellIs" dxfId="1385" priority="564" operator="equal">
      <formula>"NO CUMPLE"</formula>
    </cfRule>
    <cfRule type="cellIs" dxfId="1384" priority="565" operator="equal">
      <formula>"CUMPLE"</formula>
    </cfRule>
  </conditionalFormatting>
  <conditionalFormatting sqref="W101:W110 AB101:AB110">
    <cfRule type="cellIs" dxfId="1383" priority="563" operator="equal">
      <formula>"NO CUMPLE"</formula>
    </cfRule>
  </conditionalFormatting>
  <conditionalFormatting sqref="S101:S110 X101:X110 Z101:Z110 M101:Q110">
    <cfRule type="expression" dxfId="1382" priority="562">
      <formula>MOD(ROW(),2)=0</formula>
    </cfRule>
  </conditionalFormatting>
  <conditionalFormatting sqref="V112:V121">
    <cfRule type="cellIs" dxfId="1381" priority="560" stopIfTrue="1" operator="equal">
      <formula>"NO ADMISIBLE"</formula>
    </cfRule>
    <cfRule type="cellIs" dxfId="1380" priority="561" stopIfTrue="1" operator="equal">
      <formula>"ADMISIBLE"</formula>
    </cfRule>
  </conditionalFormatting>
  <conditionalFormatting sqref="X112:Y121">
    <cfRule type="cellIs" dxfId="1379" priority="559" stopIfTrue="1" operator="equal">
      <formula>"NO ADMISIBLE"</formula>
    </cfRule>
  </conditionalFormatting>
  <conditionalFormatting sqref="X112:X121">
    <cfRule type="cellIs" dxfId="1378" priority="557" stopIfTrue="1" operator="equal">
      <formula>"NO ADMISIBLE"</formula>
    </cfRule>
    <cfRule type="cellIs" dxfId="1377" priority="558" stopIfTrue="1" operator="equal">
      <formula>"ADMISIBLE"</formula>
    </cfRule>
  </conditionalFormatting>
  <conditionalFormatting sqref="Y112:Y121">
    <cfRule type="cellIs" dxfId="1376" priority="555" stopIfTrue="1" operator="equal">
      <formula>"NO ADMISIBLE"</formula>
    </cfRule>
    <cfRule type="cellIs" dxfId="1375" priority="556" stopIfTrue="1" operator="equal">
      <formula>"ADMISIBLE"</formula>
    </cfRule>
  </conditionalFormatting>
  <conditionalFormatting sqref="Z112:AA112 AA113:AA121">
    <cfRule type="cellIs" dxfId="1374" priority="554" stopIfTrue="1" operator="equal">
      <formula>"NO ADMISIBLE"</formula>
    </cfRule>
  </conditionalFormatting>
  <conditionalFormatting sqref="Z112">
    <cfRule type="cellIs" dxfId="1373" priority="552" stopIfTrue="1" operator="equal">
      <formula>"NO ADMISIBLE"</formula>
    </cfRule>
    <cfRule type="cellIs" dxfId="1372" priority="553" stopIfTrue="1" operator="equal">
      <formula>"ADMISIBLE"</formula>
    </cfRule>
  </conditionalFormatting>
  <conditionalFormatting sqref="AA112:AA121">
    <cfRule type="cellIs" dxfId="1371" priority="550" stopIfTrue="1" operator="equal">
      <formula>"NO ADMISIBLE"</formula>
    </cfRule>
    <cfRule type="cellIs" dxfId="1370" priority="551" stopIfTrue="1" operator="equal">
      <formula>"ADMISIBLE"</formula>
    </cfRule>
  </conditionalFormatting>
  <conditionalFormatting sqref="AB112:AB121">
    <cfRule type="cellIs" dxfId="1369" priority="548" stopIfTrue="1" operator="equal">
      <formula>"NO ADMISIBLE"</formula>
    </cfRule>
    <cfRule type="cellIs" dxfId="1368" priority="549" stopIfTrue="1" operator="equal">
      <formula>"ADMISIBLE"</formula>
    </cfRule>
  </conditionalFormatting>
  <conditionalFormatting sqref="D112:D121">
    <cfRule type="cellIs" dxfId="1367" priority="547" stopIfTrue="1" operator="equal">
      <formula>"NO ADMISIBLE"</formula>
    </cfRule>
  </conditionalFormatting>
  <conditionalFormatting sqref="X122:AC122">
    <cfRule type="cellIs" dxfId="1365" priority="542" stopIfTrue="1" operator="equal">
      <formula>"NO ADMISIBLE"</formula>
    </cfRule>
  </conditionalFormatting>
  <conditionalFormatting sqref="L112:L121">
    <cfRule type="cellIs" dxfId="1363" priority="539" operator="equal">
      <formula>0</formula>
    </cfRule>
    <cfRule type="cellIs" dxfId="1362" priority="540" operator="greaterThan">
      <formula>0</formula>
    </cfRule>
  </conditionalFormatting>
  <conditionalFormatting sqref="Z113:Z121">
    <cfRule type="cellIs" dxfId="1359" priority="536" stopIfTrue="1" operator="equal">
      <formula>"NO ADMISIBLE"</formula>
    </cfRule>
  </conditionalFormatting>
  <conditionalFormatting sqref="Z113:Z121">
    <cfRule type="cellIs" dxfId="1358" priority="534" stopIfTrue="1" operator="equal">
      <formula>"NO ADMISIBLE"</formula>
    </cfRule>
    <cfRule type="cellIs" dxfId="1357" priority="535" stopIfTrue="1" operator="equal">
      <formula>"ADMISIBLE"</formula>
    </cfRule>
  </conditionalFormatting>
  <conditionalFormatting sqref="R112:R121 T112:T121 V112:V121 Y112:Y121 AA112:AA121">
    <cfRule type="cellIs" dxfId="1356" priority="531" operator="equal">
      <formula>"NO CUMPLE"</formula>
    </cfRule>
    <cfRule type="cellIs" dxfId="1355" priority="532" operator="equal">
      <formula>"CUMPLE"</formula>
    </cfRule>
  </conditionalFormatting>
  <conditionalFormatting sqref="W112:W121 AB112:AB121">
    <cfRule type="cellIs" dxfId="1354" priority="530" operator="equal">
      <formula>"NO CUMPLE"</formula>
    </cfRule>
  </conditionalFormatting>
  <conditionalFormatting sqref="S112:S121 X112:X121 Z112:Z121 M112:Q121">
    <cfRule type="expression" dxfId="1353" priority="529">
      <formula>MOD(ROW(),2)=0</formula>
    </cfRule>
  </conditionalFormatting>
  <conditionalFormatting sqref="V123:V132">
    <cfRule type="cellIs" dxfId="1352" priority="527" stopIfTrue="1" operator="equal">
      <formula>"NO ADMISIBLE"</formula>
    </cfRule>
    <cfRule type="cellIs" dxfId="1351" priority="528" stopIfTrue="1" operator="equal">
      <formula>"ADMISIBLE"</formula>
    </cfRule>
  </conditionalFormatting>
  <conditionalFormatting sqref="X123:Y132">
    <cfRule type="cellIs" dxfId="1350" priority="526" stopIfTrue="1" operator="equal">
      <formula>"NO ADMISIBLE"</formula>
    </cfRule>
  </conditionalFormatting>
  <conditionalFormatting sqref="X123:X132">
    <cfRule type="cellIs" dxfId="1349" priority="524" stopIfTrue="1" operator="equal">
      <formula>"NO ADMISIBLE"</formula>
    </cfRule>
    <cfRule type="cellIs" dxfId="1348" priority="525" stopIfTrue="1" operator="equal">
      <formula>"ADMISIBLE"</formula>
    </cfRule>
  </conditionalFormatting>
  <conditionalFormatting sqref="Y123:Y132">
    <cfRule type="cellIs" dxfId="1347" priority="522" stopIfTrue="1" operator="equal">
      <formula>"NO ADMISIBLE"</formula>
    </cfRule>
    <cfRule type="cellIs" dxfId="1346" priority="523" stopIfTrue="1" operator="equal">
      <formula>"ADMISIBLE"</formula>
    </cfRule>
  </conditionalFormatting>
  <conditionalFormatting sqref="Z123:AA123 AA124:AA132">
    <cfRule type="cellIs" dxfId="1345" priority="521" stopIfTrue="1" operator="equal">
      <formula>"NO ADMISIBLE"</formula>
    </cfRule>
  </conditionalFormatting>
  <conditionalFormatting sqref="Z123">
    <cfRule type="cellIs" dxfId="1344" priority="519" stopIfTrue="1" operator="equal">
      <formula>"NO ADMISIBLE"</formula>
    </cfRule>
    <cfRule type="cellIs" dxfId="1343" priority="520" stopIfTrue="1" operator="equal">
      <formula>"ADMISIBLE"</formula>
    </cfRule>
  </conditionalFormatting>
  <conditionalFormatting sqref="AA123:AA132">
    <cfRule type="cellIs" dxfId="1342" priority="517" stopIfTrue="1" operator="equal">
      <formula>"NO ADMISIBLE"</formula>
    </cfRule>
    <cfRule type="cellIs" dxfId="1341" priority="518" stopIfTrue="1" operator="equal">
      <formula>"ADMISIBLE"</formula>
    </cfRule>
  </conditionalFormatting>
  <conditionalFormatting sqref="AB123:AB132">
    <cfRule type="cellIs" dxfId="1340" priority="515" stopIfTrue="1" operator="equal">
      <formula>"NO ADMISIBLE"</formula>
    </cfRule>
    <cfRule type="cellIs" dxfId="1339" priority="516" stopIfTrue="1" operator="equal">
      <formula>"ADMISIBLE"</formula>
    </cfRule>
  </conditionalFormatting>
  <conditionalFormatting sqref="D123:D132">
    <cfRule type="cellIs" dxfId="1338" priority="514" stopIfTrue="1" operator="equal">
      <formula>"NO ADMISIBLE"</formula>
    </cfRule>
  </conditionalFormatting>
  <conditionalFormatting sqref="X133:AC133">
    <cfRule type="cellIs" dxfId="1336" priority="509" stopIfTrue="1" operator="equal">
      <formula>"NO ADMISIBLE"</formula>
    </cfRule>
  </conditionalFormatting>
  <conditionalFormatting sqref="L123:L132">
    <cfRule type="cellIs" dxfId="1334" priority="506" operator="equal">
      <formula>0</formula>
    </cfRule>
    <cfRule type="cellIs" dxfId="1333" priority="507" operator="greaterThan">
      <formula>0</formula>
    </cfRule>
  </conditionalFormatting>
  <conditionalFormatting sqref="Z124:Z132">
    <cfRule type="cellIs" dxfId="1330" priority="503" stopIfTrue="1" operator="equal">
      <formula>"NO ADMISIBLE"</formula>
    </cfRule>
  </conditionalFormatting>
  <conditionalFormatting sqref="Z124:Z132">
    <cfRule type="cellIs" dxfId="1329" priority="501" stopIfTrue="1" operator="equal">
      <formula>"NO ADMISIBLE"</formula>
    </cfRule>
    <cfRule type="cellIs" dxfId="1328" priority="502" stopIfTrue="1" operator="equal">
      <formula>"ADMISIBLE"</formula>
    </cfRule>
  </conditionalFormatting>
  <conditionalFormatting sqref="R123:R132 T123:T132 V123:V132 Y123:Y132 AA123:AA132">
    <cfRule type="cellIs" dxfId="1327" priority="498" operator="equal">
      <formula>"NO CUMPLE"</formula>
    </cfRule>
    <cfRule type="cellIs" dxfId="1326" priority="499" operator="equal">
      <formula>"CUMPLE"</formula>
    </cfRule>
  </conditionalFormatting>
  <conditionalFormatting sqref="W123:W132 AB123:AB132">
    <cfRule type="cellIs" dxfId="1325" priority="497" operator="equal">
      <formula>"NO CUMPLE"</formula>
    </cfRule>
  </conditionalFormatting>
  <conditionalFormatting sqref="S123:S132 X123:X132 Z123:Z132 M123:Q132">
    <cfRule type="expression" dxfId="1324" priority="496">
      <formula>MOD(ROW(),2)=0</formula>
    </cfRule>
  </conditionalFormatting>
  <conditionalFormatting sqref="V134:V143">
    <cfRule type="cellIs" dxfId="1323" priority="494" stopIfTrue="1" operator="equal">
      <formula>"NO ADMISIBLE"</formula>
    </cfRule>
    <cfRule type="cellIs" dxfId="1322" priority="495" stopIfTrue="1" operator="equal">
      <formula>"ADMISIBLE"</formula>
    </cfRule>
  </conditionalFormatting>
  <conditionalFormatting sqref="X134:Y143">
    <cfRule type="cellIs" dxfId="1321" priority="493" stopIfTrue="1" operator="equal">
      <formula>"NO ADMISIBLE"</formula>
    </cfRule>
  </conditionalFormatting>
  <conditionalFormatting sqref="X134:X143">
    <cfRule type="cellIs" dxfId="1320" priority="491" stopIfTrue="1" operator="equal">
      <formula>"NO ADMISIBLE"</formula>
    </cfRule>
    <cfRule type="cellIs" dxfId="1319" priority="492" stopIfTrue="1" operator="equal">
      <formula>"ADMISIBLE"</formula>
    </cfRule>
  </conditionalFormatting>
  <conditionalFormatting sqref="Y134:Y143">
    <cfRule type="cellIs" dxfId="1318" priority="489" stopIfTrue="1" operator="equal">
      <formula>"NO ADMISIBLE"</formula>
    </cfRule>
    <cfRule type="cellIs" dxfId="1317" priority="490" stopIfTrue="1" operator="equal">
      <formula>"ADMISIBLE"</formula>
    </cfRule>
  </conditionalFormatting>
  <conditionalFormatting sqref="Z134:AA134 AA135:AA143">
    <cfRule type="cellIs" dxfId="1316" priority="488" stopIfTrue="1" operator="equal">
      <formula>"NO ADMISIBLE"</formula>
    </cfRule>
  </conditionalFormatting>
  <conditionalFormatting sqref="Z134">
    <cfRule type="cellIs" dxfId="1315" priority="486" stopIfTrue="1" operator="equal">
      <formula>"NO ADMISIBLE"</formula>
    </cfRule>
    <cfRule type="cellIs" dxfId="1314" priority="487" stopIfTrue="1" operator="equal">
      <formula>"ADMISIBLE"</formula>
    </cfRule>
  </conditionalFormatting>
  <conditionalFormatting sqref="AA134:AA143">
    <cfRule type="cellIs" dxfId="1313" priority="484" stopIfTrue="1" operator="equal">
      <formula>"NO ADMISIBLE"</formula>
    </cfRule>
    <cfRule type="cellIs" dxfId="1312" priority="485" stopIfTrue="1" operator="equal">
      <formula>"ADMISIBLE"</formula>
    </cfRule>
  </conditionalFormatting>
  <conditionalFormatting sqref="AB134:AB143">
    <cfRule type="cellIs" dxfId="1311" priority="482" stopIfTrue="1" operator="equal">
      <formula>"NO ADMISIBLE"</formula>
    </cfRule>
    <cfRule type="cellIs" dxfId="1310" priority="483" stopIfTrue="1" operator="equal">
      <formula>"ADMISIBLE"</formula>
    </cfRule>
  </conditionalFormatting>
  <conditionalFormatting sqref="D134:D143">
    <cfRule type="cellIs" dxfId="1309" priority="481" stopIfTrue="1" operator="equal">
      <formula>"NO ADMISIBLE"</formula>
    </cfRule>
  </conditionalFormatting>
  <conditionalFormatting sqref="X144:AC144">
    <cfRule type="cellIs" dxfId="1307" priority="476" stopIfTrue="1" operator="equal">
      <formula>"NO ADMISIBLE"</formula>
    </cfRule>
  </conditionalFormatting>
  <conditionalFormatting sqref="L134:L143">
    <cfRule type="cellIs" dxfId="1305" priority="473" operator="equal">
      <formula>0</formula>
    </cfRule>
    <cfRule type="cellIs" dxfId="1304" priority="474" operator="greaterThan">
      <formula>0</formula>
    </cfRule>
  </conditionalFormatting>
  <conditionalFormatting sqref="Z135:Z143">
    <cfRule type="cellIs" dxfId="1301" priority="470" stopIfTrue="1" operator="equal">
      <formula>"NO ADMISIBLE"</formula>
    </cfRule>
  </conditionalFormatting>
  <conditionalFormatting sqref="Z135:Z143">
    <cfRule type="cellIs" dxfId="1300" priority="468" stopIfTrue="1" operator="equal">
      <formula>"NO ADMISIBLE"</formula>
    </cfRule>
    <cfRule type="cellIs" dxfId="1299" priority="469" stopIfTrue="1" operator="equal">
      <formula>"ADMISIBLE"</formula>
    </cfRule>
  </conditionalFormatting>
  <conditionalFormatting sqref="R134:R143 T134:T143 V134:V143 Y134:Y143 AA134:AA143">
    <cfRule type="cellIs" dxfId="1298" priority="465" operator="equal">
      <formula>"NO CUMPLE"</formula>
    </cfRule>
    <cfRule type="cellIs" dxfId="1297" priority="466" operator="equal">
      <formula>"CUMPLE"</formula>
    </cfRule>
  </conditionalFormatting>
  <conditionalFormatting sqref="W134:W143 AB134:AB143">
    <cfRule type="cellIs" dxfId="1296" priority="464" operator="equal">
      <formula>"NO CUMPLE"</formula>
    </cfRule>
  </conditionalFormatting>
  <conditionalFormatting sqref="S134:S143 X134:X143 Z134:Z143 M134:Q143">
    <cfRule type="expression" dxfId="1295" priority="463">
      <formula>MOD(ROW(),2)=0</formula>
    </cfRule>
  </conditionalFormatting>
  <conditionalFormatting sqref="V145:V154">
    <cfRule type="cellIs" dxfId="1294" priority="461" stopIfTrue="1" operator="equal">
      <formula>"NO ADMISIBLE"</formula>
    </cfRule>
    <cfRule type="cellIs" dxfId="1293" priority="462" stopIfTrue="1" operator="equal">
      <formula>"ADMISIBLE"</formula>
    </cfRule>
  </conditionalFormatting>
  <conditionalFormatting sqref="X145:Y154">
    <cfRule type="cellIs" dxfId="1292" priority="460" stopIfTrue="1" operator="equal">
      <formula>"NO ADMISIBLE"</formula>
    </cfRule>
  </conditionalFormatting>
  <conditionalFormatting sqref="X145:X154">
    <cfRule type="cellIs" dxfId="1291" priority="458" stopIfTrue="1" operator="equal">
      <formula>"NO ADMISIBLE"</formula>
    </cfRule>
    <cfRule type="cellIs" dxfId="1290" priority="459" stopIfTrue="1" operator="equal">
      <formula>"ADMISIBLE"</formula>
    </cfRule>
  </conditionalFormatting>
  <conditionalFormatting sqref="Y145:Y154">
    <cfRule type="cellIs" dxfId="1289" priority="456" stopIfTrue="1" operator="equal">
      <formula>"NO ADMISIBLE"</formula>
    </cfRule>
    <cfRule type="cellIs" dxfId="1288" priority="457" stopIfTrue="1" operator="equal">
      <formula>"ADMISIBLE"</formula>
    </cfRule>
  </conditionalFormatting>
  <conditionalFormatting sqref="Z145:AA145 AA146:AA154">
    <cfRule type="cellIs" dxfId="1287" priority="455" stopIfTrue="1" operator="equal">
      <formula>"NO ADMISIBLE"</formula>
    </cfRule>
  </conditionalFormatting>
  <conditionalFormatting sqref="Z145">
    <cfRule type="cellIs" dxfId="1286" priority="453" stopIfTrue="1" operator="equal">
      <formula>"NO ADMISIBLE"</formula>
    </cfRule>
    <cfRule type="cellIs" dxfId="1285" priority="454" stopIfTrue="1" operator="equal">
      <formula>"ADMISIBLE"</formula>
    </cfRule>
  </conditionalFormatting>
  <conditionalFormatting sqref="AA145:AA154">
    <cfRule type="cellIs" dxfId="1284" priority="451" stopIfTrue="1" operator="equal">
      <formula>"NO ADMISIBLE"</formula>
    </cfRule>
    <cfRule type="cellIs" dxfId="1283" priority="452" stopIfTrue="1" operator="equal">
      <formula>"ADMISIBLE"</formula>
    </cfRule>
  </conditionalFormatting>
  <conditionalFormatting sqref="AB145:AB154">
    <cfRule type="cellIs" dxfId="1282" priority="449" stopIfTrue="1" operator="equal">
      <formula>"NO ADMISIBLE"</formula>
    </cfRule>
    <cfRule type="cellIs" dxfId="1281" priority="450" stopIfTrue="1" operator="equal">
      <formula>"ADMISIBLE"</formula>
    </cfRule>
  </conditionalFormatting>
  <conditionalFormatting sqref="D145:D154">
    <cfRule type="cellIs" dxfId="1280" priority="448" stopIfTrue="1" operator="equal">
      <formula>"NO ADMISIBLE"</formula>
    </cfRule>
  </conditionalFormatting>
  <conditionalFormatting sqref="X155:AC155">
    <cfRule type="cellIs" dxfId="1278" priority="443" stopIfTrue="1" operator="equal">
      <formula>"NO ADMISIBLE"</formula>
    </cfRule>
  </conditionalFormatting>
  <conditionalFormatting sqref="L145:L154">
    <cfRule type="cellIs" dxfId="1276" priority="440" operator="equal">
      <formula>0</formula>
    </cfRule>
    <cfRule type="cellIs" dxfId="1275" priority="441" operator="greaterThan">
      <formula>0</formula>
    </cfRule>
  </conditionalFormatting>
  <conditionalFormatting sqref="Z146:Z154">
    <cfRule type="cellIs" dxfId="1272" priority="437" stopIfTrue="1" operator="equal">
      <formula>"NO ADMISIBLE"</formula>
    </cfRule>
  </conditionalFormatting>
  <conditionalFormatting sqref="Z146:Z154">
    <cfRule type="cellIs" dxfId="1271" priority="435" stopIfTrue="1" operator="equal">
      <formula>"NO ADMISIBLE"</formula>
    </cfRule>
    <cfRule type="cellIs" dxfId="1270" priority="436" stopIfTrue="1" operator="equal">
      <formula>"ADMISIBLE"</formula>
    </cfRule>
  </conditionalFormatting>
  <conditionalFormatting sqref="R145:R154 T145:T154 V145:V154 Y145:Y154 AA145:AA154">
    <cfRule type="cellIs" dxfId="1269" priority="432" operator="equal">
      <formula>"NO CUMPLE"</formula>
    </cfRule>
    <cfRule type="cellIs" dxfId="1268" priority="433" operator="equal">
      <formula>"CUMPLE"</formula>
    </cfRule>
  </conditionalFormatting>
  <conditionalFormatting sqref="W145:W154 AB145:AB154">
    <cfRule type="cellIs" dxfId="1267" priority="431" operator="equal">
      <formula>"NO CUMPLE"</formula>
    </cfRule>
  </conditionalFormatting>
  <conditionalFormatting sqref="S145:S154 X145:X154 Z145:Z154 M145:Q154">
    <cfRule type="expression" dxfId="1266" priority="430">
      <formula>MOD(ROW(),2)=0</formula>
    </cfRule>
  </conditionalFormatting>
  <conditionalFormatting sqref="V156:V165">
    <cfRule type="cellIs" dxfId="1265" priority="428" stopIfTrue="1" operator="equal">
      <formula>"NO ADMISIBLE"</formula>
    </cfRule>
    <cfRule type="cellIs" dxfId="1264" priority="429" stopIfTrue="1" operator="equal">
      <formula>"ADMISIBLE"</formula>
    </cfRule>
  </conditionalFormatting>
  <conditionalFormatting sqref="X156:Y165">
    <cfRule type="cellIs" dxfId="1263" priority="427" stopIfTrue="1" operator="equal">
      <formula>"NO ADMISIBLE"</formula>
    </cfRule>
  </conditionalFormatting>
  <conditionalFormatting sqref="X156:X165">
    <cfRule type="cellIs" dxfId="1262" priority="425" stopIfTrue="1" operator="equal">
      <formula>"NO ADMISIBLE"</formula>
    </cfRule>
    <cfRule type="cellIs" dxfId="1261" priority="426" stopIfTrue="1" operator="equal">
      <formula>"ADMISIBLE"</formula>
    </cfRule>
  </conditionalFormatting>
  <conditionalFormatting sqref="Y156:Y165">
    <cfRule type="cellIs" dxfId="1260" priority="423" stopIfTrue="1" operator="equal">
      <formula>"NO ADMISIBLE"</formula>
    </cfRule>
    <cfRule type="cellIs" dxfId="1259" priority="424" stopIfTrue="1" operator="equal">
      <formula>"ADMISIBLE"</formula>
    </cfRule>
  </conditionalFormatting>
  <conditionalFormatting sqref="Z156:AA156 AA157:AA165">
    <cfRule type="cellIs" dxfId="1258" priority="422" stopIfTrue="1" operator="equal">
      <formula>"NO ADMISIBLE"</formula>
    </cfRule>
  </conditionalFormatting>
  <conditionalFormatting sqref="Z156">
    <cfRule type="cellIs" dxfId="1257" priority="420" stopIfTrue="1" operator="equal">
      <formula>"NO ADMISIBLE"</formula>
    </cfRule>
    <cfRule type="cellIs" dxfId="1256" priority="421" stopIfTrue="1" operator="equal">
      <formula>"ADMISIBLE"</formula>
    </cfRule>
  </conditionalFormatting>
  <conditionalFormatting sqref="AA156:AA165">
    <cfRule type="cellIs" dxfId="1255" priority="418" stopIfTrue="1" operator="equal">
      <formula>"NO ADMISIBLE"</formula>
    </cfRule>
    <cfRule type="cellIs" dxfId="1254" priority="419" stopIfTrue="1" operator="equal">
      <formula>"ADMISIBLE"</formula>
    </cfRule>
  </conditionalFormatting>
  <conditionalFormatting sqref="AB156:AB165">
    <cfRule type="cellIs" dxfId="1253" priority="416" stopIfTrue="1" operator="equal">
      <formula>"NO ADMISIBLE"</formula>
    </cfRule>
    <cfRule type="cellIs" dxfId="1252" priority="417" stopIfTrue="1" operator="equal">
      <formula>"ADMISIBLE"</formula>
    </cfRule>
  </conditionalFormatting>
  <conditionalFormatting sqref="D156:D165">
    <cfRule type="cellIs" dxfId="1251" priority="415" stopIfTrue="1" operator="equal">
      <formula>"NO ADMISIBLE"</formula>
    </cfRule>
  </conditionalFormatting>
  <conditionalFormatting sqref="X166:AC166">
    <cfRule type="cellIs" dxfId="1249" priority="410" stopIfTrue="1" operator="equal">
      <formula>"NO ADMISIBLE"</formula>
    </cfRule>
  </conditionalFormatting>
  <conditionalFormatting sqref="L156:L165">
    <cfRule type="cellIs" dxfId="1247" priority="407" operator="equal">
      <formula>0</formula>
    </cfRule>
    <cfRule type="cellIs" dxfId="1246" priority="408" operator="greaterThan">
      <formula>0</formula>
    </cfRule>
  </conditionalFormatting>
  <conditionalFormatting sqref="Z157:Z165">
    <cfRule type="cellIs" dxfId="1243" priority="404" stopIfTrue="1" operator="equal">
      <formula>"NO ADMISIBLE"</formula>
    </cfRule>
  </conditionalFormatting>
  <conditionalFormatting sqref="Z157:Z165">
    <cfRule type="cellIs" dxfId="1242" priority="402" stopIfTrue="1" operator="equal">
      <formula>"NO ADMISIBLE"</formula>
    </cfRule>
    <cfRule type="cellIs" dxfId="1241" priority="403" stopIfTrue="1" operator="equal">
      <formula>"ADMISIBLE"</formula>
    </cfRule>
  </conditionalFormatting>
  <conditionalFormatting sqref="R156:R165 T156:T165 V156:V165 Y156:Y165 AA156:AA165">
    <cfRule type="cellIs" dxfId="1240" priority="399" operator="equal">
      <formula>"NO CUMPLE"</formula>
    </cfRule>
    <cfRule type="cellIs" dxfId="1239" priority="400" operator="equal">
      <formula>"CUMPLE"</formula>
    </cfRule>
  </conditionalFormatting>
  <conditionalFormatting sqref="W156:W165 AB156:AB165">
    <cfRule type="cellIs" dxfId="1238" priority="398" operator="equal">
      <formula>"NO CUMPLE"</formula>
    </cfRule>
  </conditionalFormatting>
  <conditionalFormatting sqref="S156:S165 X156:X165 Z156:Z165 M156:Q165">
    <cfRule type="expression" dxfId="1237" priority="397">
      <formula>MOD(ROW(),2)=0</formula>
    </cfRule>
  </conditionalFormatting>
  <conditionalFormatting sqref="V167:V176">
    <cfRule type="cellIs" dxfId="1236" priority="395" stopIfTrue="1" operator="equal">
      <formula>"NO ADMISIBLE"</formula>
    </cfRule>
    <cfRule type="cellIs" dxfId="1235" priority="396" stopIfTrue="1" operator="equal">
      <formula>"ADMISIBLE"</formula>
    </cfRule>
  </conditionalFormatting>
  <conditionalFormatting sqref="X167:Y176">
    <cfRule type="cellIs" dxfId="1234" priority="394" stopIfTrue="1" operator="equal">
      <formula>"NO ADMISIBLE"</formula>
    </cfRule>
  </conditionalFormatting>
  <conditionalFormatting sqref="X167:X176">
    <cfRule type="cellIs" dxfId="1233" priority="392" stopIfTrue="1" operator="equal">
      <formula>"NO ADMISIBLE"</formula>
    </cfRule>
    <cfRule type="cellIs" dxfId="1232" priority="393" stopIfTrue="1" operator="equal">
      <formula>"ADMISIBLE"</formula>
    </cfRule>
  </conditionalFormatting>
  <conditionalFormatting sqref="Y167:Y176">
    <cfRule type="cellIs" dxfId="1231" priority="390" stopIfTrue="1" operator="equal">
      <formula>"NO ADMISIBLE"</formula>
    </cfRule>
    <cfRule type="cellIs" dxfId="1230" priority="391" stopIfTrue="1" operator="equal">
      <formula>"ADMISIBLE"</formula>
    </cfRule>
  </conditionalFormatting>
  <conditionalFormatting sqref="Z167:AA167 AA168:AA176">
    <cfRule type="cellIs" dxfId="1229" priority="389" stopIfTrue="1" operator="equal">
      <formula>"NO ADMISIBLE"</formula>
    </cfRule>
  </conditionalFormatting>
  <conditionalFormatting sqref="Z167">
    <cfRule type="cellIs" dxfId="1228" priority="387" stopIfTrue="1" operator="equal">
      <formula>"NO ADMISIBLE"</formula>
    </cfRule>
    <cfRule type="cellIs" dxfId="1227" priority="388" stopIfTrue="1" operator="equal">
      <formula>"ADMISIBLE"</formula>
    </cfRule>
  </conditionalFormatting>
  <conditionalFormatting sqref="AA167:AA176">
    <cfRule type="cellIs" dxfId="1226" priority="385" stopIfTrue="1" operator="equal">
      <formula>"NO ADMISIBLE"</formula>
    </cfRule>
    <cfRule type="cellIs" dxfId="1225" priority="386" stopIfTrue="1" operator="equal">
      <formula>"ADMISIBLE"</formula>
    </cfRule>
  </conditionalFormatting>
  <conditionalFormatting sqref="AB167:AB176">
    <cfRule type="cellIs" dxfId="1224" priority="383" stopIfTrue="1" operator="equal">
      <formula>"NO ADMISIBLE"</formula>
    </cfRule>
    <cfRule type="cellIs" dxfId="1223" priority="384" stopIfTrue="1" operator="equal">
      <formula>"ADMISIBLE"</formula>
    </cfRule>
  </conditionalFormatting>
  <conditionalFormatting sqref="D167:D176">
    <cfRule type="cellIs" dxfId="1222" priority="382" stopIfTrue="1" operator="equal">
      <formula>"NO ADMISIBLE"</formula>
    </cfRule>
  </conditionalFormatting>
  <conditionalFormatting sqref="X177:AC177">
    <cfRule type="cellIs" dxfId="1220" priority="377" stopIfTrue="1" operator="equal">
      <formula>"NO ADMISIBLE"</formula>
    </cfRule>
  </conditionalFormatting>
  <conditionalFormatting sqref="L167:L176">
    <cfRule type="cellIs" dxfId="1218" priority="374" operator="equal">
      <formula>0</formula>
    </cfRule>
    <cfRule type="cellIs" dxfId="1217" priority="375" operator="greaterThan">
      <formula>0</formula>
    </cfRule>
  </conditionalFormatting>
  <conditionalFormatting sqref="Z168:Z176">
    <cfRule type="cellIs" dxfId="1214" priority="371" stopIfTrue="1" operator="equal">
      <formula>"NO ADMISIBLE"</formula>
    </cfRule>
  </conditionalFormatting>
  <conditionalFormatting sqref="Z168:Z176">
    <cfRule type="cellIs" dxfId="1213" priority="369" stopIfTrue="1" operator="equal">
      <formula>"NO ADMISIBLE"</formula>
    </cfRule>
    <cfRule type="cellIs" dxfId="1212" priority="370" stopIfTrue="1" operator="equal">
      <formula>"ADMISIBLE"</formula>
    </cfRule>
  </conditionalFormatting>
  <conditionalFormatting sqref="R167:R176 T167:T176 V167:V176 Y167:Y176 AA167:AA176">
    <cfRule type="cellIs" dxfId="1211" priority="366" operator="equal">
      <formula>"NO CUMPLE"</formula>
    </cfRule>
    <cfRule type="cellIs" dxfId="1210" priority="367" operator="equal">
      <formula>"CUMPLE"</formula>
    </cfRule>
  </conditionalFormatting>
  <conditionalFormatting sqref="W167:W176 AB167:AB176">
    <cfRule type="cellIs" dxfId="1209" priority="365" operator="equal">
      <formula>"NO CUMPLE"</formula>
    </cfRule>
  </conditionalFormatting>
  <conditionalFormatting sqref="S167:S176 X167:X176 Z167:Z176 M167:Q176">
    <cfRule type="expression" dxfId="1208" priority="364">
      <formula>MOD(ROW(),2)=0</formula>
    </cfRule>
  </conditionalFormatting>
  <conditionalFormatting sqref="V178:V187">
    <cfRule type="cellIs" dxfId="1207" priority="362" stopIfTrue="1" operator="equal">
      <formula>"NO ADMISIBLE"</formula>
    </cfRule>
    <cfRule type="cellIs" dxfId="1206" priority="363" stopIfTrue="1" operator="equal">
      <formula>"ADMISIBLE"</formula>
    </cfRule>
  </conditionalFormatting>
  <conditionalFormatting sqref="X178:Y187">
    <cfRule type="cellIs" dxfId="1205" priority="361" stopIfTrue="1" operator="equal">
      <formula>"NO ADMISIBLE"</formula>
    </cfRule>
  </conditionalFormatting>
  <conditionalFormatting sqref="X178:X187">
    <cfRule type="cellIs" dxfId="1204" priority="359" stopIfTrue="1" operator="equal">
      <formula>"NO ADMISIBLE"</formula>
    </cfRule>
    <cfRule type="cellIs" dxfId="1203" priority="360" stopIfTrue="1" operator="equal">
      <formula>"ADMISIBLE"</formula>
    </cfRule>
  </conditionalFormatting>
  <conditionalFormatting sqref="Y178:Y187">
    <cfRule type="cellIs" dxfId="1202" priority="357" stopIfTrue="1" operator="equal">
      <formula>"NO ADMISIBLE"</formula>
    </cfRule>
    <cfRule type="cellIs" dxfId="1201" priority="358" stopIfTrue="1" operator="equal">
      <formula>"ADMISIBLE"</formula>
    </cfRule>
  </conditionalFormatting>
  <conditionalFormatting sqref="Z178:AA178 AA179:AA187">
    <cfRule type="cellIs" dxfId="1200" priority="356" stopIfTrue="1" operator="equal">
      <formula>"NO ADMISIBLE"</formula>
    </cfRule>
  </conditionalFormatting>
  <conditionalFormatting sqref="Z178">
    <cfRule type="cellIs" dxfId="1199" priority="354" stopIfTrue="1" operator="equal">
      <formula>"NO ADMISIBLE"</formula>
    </cfRule>
    <cfRule type="cellIs" dxfId="1198" priority="355" stopIfTrue="1" operator="equal">
      <formula>"ADMISIBLE"</formula>
    </cfRule>
  </conditionalFormatting>
  <conditionalFormatting sqref="AA178:AA187">
    <cfRule type="cellIs" dxfId="1197" priority="352" stopIfTrue="1" operator="equal">
      <formula>"NO ADMISIBLE"</formula>
    </cfRule>
    <cfRule type="cellIs" dxfId="1196" priority="353" stopIfTrue="1" operator="equal">
      <formula>"ADMISIBLE"</formula>
    </cfRule>
  </conditionalFormatting>
  <conditionalFormatting sqref="AB178:AB187">
    <cfRule type="cellIs" dxfId="1195" priority="350" stopIfTrue="1" operator="equal">
      <formula>"NO ADMISIBLE"</formula>
    </cfRule>
    <cfRule type="cellIs" dxfId="1194" priority="351" stopIfTrue="1" operator="equal">
      <formula>"ADMISIBLE"</formula>
    </cfRule>
  </conditionalFormatting>
  <conditionalFormatting sqref="D178:D187">
    <cfRule type="cellIs" dxfId="1193" priority="349" stopIfTrue="1" operator="equal">
      <formula>"NO ADMISIBLE"</formula>
    </cfRule>
  </conditionalFormatting>
  <conditionalFormatting sqref="X188:AC188">
    <cfRule type="cellIs" dxfId="1191" priority="344" stopIfTrue="1" operator="equal">
      <formula>"NO ADMISIBLE"</formula>
    </cfRule>
  </conditionalFormatting>
  <conditionalFormatting sqref="L178:L187">
    <cfRule type="cellIs" dxfId="1189" priority="341" operator="equal">
      <formula>0</formula>
    </cfRule>
    <cfRule type="cellIs" dxfId="1188" priority="342" operator="greaterThan">
      <formula>0</formula>
    </cfRule>
  </conditionalFormatting>
  <conditionalFormatting sqref="Z179:Z187">
    <cfRule type="cellIs" dxfId="1185" priority="338" stopIfTrue="1" operator="equal">
      <formula>"NO ADMISIBLE"</formula>
    </cfRule>
  </conditionalFormatting>
  <conditionalFormatting sqref="Z179:Z187">
    <cfRule type="cellIs" dxfId="1184" priority="336" stopIfTrue="1" operator="equal">
      <formula>"NO ADMISIBLE"</formula>
    </cfRule>
    <cfRule type="cellIs" dxfId="1183" priority="337" stopIfTrue="1" operator="equal">
      <formula>"ADMISIBLE"</formula>
    </cfRule>
  </conditionalFormatting>
  <conditionalFormatting sqref="R178:R187 T178:T187 V178:V187 Y178:Y187 AA178:AA187">
    <cfRule type="cellIs" dxfId="1182" priority="333" operator="equal">
      <formula>"NO CUMPLE"</formula>
    </cfRule>
    <cfRule type="cellIs" dxfId="1181" priority="334" operator="equal">
      <formula>"CUMPLE"</formula>
    </cfRule>
  </conditionalFormatting>
  <conditionalFormatting sqref="W178:W187 AB178:AB187">
    <cfRule type="cellIs" dxfId="1180" priority="332" operator="equal">
      <formula>"NO CUMPLE"</formula>
    </cfRule>
  </conditionalFormatting>
  <conditionalFormatting sqref="S178:S187 X178:X187 Z178:Z187 M178:Q187">
    <cfRule type="expression" dxfId="1179" priority="331">
      <formula>MOD(ROW(),2)=0</formula>
    </cfRule>
  </conditionalFormatting>
  <conditionalFormatting sqref="V189:V198">
    <cfRule type="cellIs" dxfId="1178" priority="329" stopIfTrue="1" operator="equal">
      <formula>"NO ADMISIBLE"</formula>
    </cfRule>
    <cfRule type="cellIs" dxfId="1177" priority="330" stopIfTrue="1" operator="equal">
      <formula>"ADMISIBLE"</formula>
    </cfRule>
  </conditionalFormatting>
  <conditionalFormatting sqref="X189:Y198">
    <cfRule type="cellIs" dxfId="1176" priority="328" stopIfTrue="1" operator="equal">
      <formula>"NO ADMISIBLE"</formula>
    </cfRule>
  </conditionalFormatting>
  <conditionalFormatting sqref="X189:X198">
    <cfRule type="cellIs" dxfId="1175" priority="326" stopIfTrue="1" operator="equal">
      <formula>"NO ADMISIBLE"</formula>
    </cfRule>
    <cfRule type="cellIs" dxfId="1174" priority="327" stopIfTrue="1" operator="equal">
      <formula>"ADMISIBLE"</formula>
    </cfRule>
  </conditionalFormatting>
  <conditionalFormatting sqref="Y189:Y198">
    <cfRule type="cellIs" dxfId="1173" priority="324" stopIfTrue="1" operator="equal">
      <formula>"NO ADMISIBLE"</formula>
    </cfRule>
    <cfRule type="cellIs" dxfId="1172" priority="325" stopIfTrue="1" operator="equal">
      <formula>"ADMISIBLE"</formula>
    </cfRule>
  </conditionalFormatting>
  <conditionalFormatting sqref="Z189:AA189 AA190:AA198">
    <cfRule type="cellIs" dxfId="1171" priority="323" stopIfTrue="1" operator="equal">
      <formula>"NO ADMISIBLE"</formula>
    </cfRule>
  </conditionalFormatting>
  <conditionalFormatting sqref="Z189">
    <cfRule type="cellIs" dxfId="1170" priority="321" stopIfTrue="1" operator="equal">
      <formula>"NO ADMISIBLE"</formula>
    </cfRule>
    <cfRule type="cellIs" dxfId="1169" priority="322" stopIfTrue="1" operator="equal">
      <formula>"ADMISIBLE"</formula>
    </cfRule>
  </conditionalFormatting>
  <conditionalFormatting sqref="AA189:AA198">
    <cfRule type="cellIs" dxfId="1168" priority="319" stopIfTrue="1" operator="equal">
      <formula>"NO ADMISIBLE"</formula>
    </cfRule>
    <cfRule type="cellIs" dxfId="1167" priority="320" stopIfTrue="1" operator="equal">
      <formula>"ADMISIBLE"</formula>
    </cfRule>
  </conditionalFormatting>
  <conditionalFormatting sqref="AB189:AB198">
    <cfRule type="cellIs" dxfId="1166" priority="317" stopIfTrue="1" operator="equal">
      <formula>"NO ADMISIBLE"</formula>
    </cfRule>
    <cfRule type="cellIs" dxfId="1165" priority="318" stopIfTrue="1" operator="equal">
      <formula>"ADMISIBLE"</formula>
    </cfRule>
  </conditionalFormatting>
  <conditionalFormatting sqref="D189:D198">
    <cfRule type="cellIs" dxfId="1164" priority="316" stopIfTrue="1" operator="equal">
      <formula>"NO ADMISIBLE"</formula>
    </cfRule>
  </conditionalFormatting>
  <conditionalFormatting sqref="X199:AC199">
    <cfRule type="cellIs" dxfId="1162" priority="311" stopIfTrue="1" operator="equal">
      <formula>"NO ADMISIBLE"</formula>
    </cfRule>
  </conditionalFormatting>
  <conditionalFormatting sqref="L189:L198">
    <cfRule type="cellIs" dxfId="1160" priority="308" operator="equal">
      <formula>0</formula>
    </cfRule>
    <cfRule type="cellIs" dxfId="1159" priority="309" operator="greaterThan">
      <formula>0</formula>
    </cfRule>
  </conditionalFormatting>
  <conditionalFormatting sqref="Z190:Z198">
    <cfRule type="cellIs" dxfId="1156" priority="305" stopIfTrue="1" operator="equal">
      <formula>"NO ADMISIBLE"</formula>
    </cfRule>
  </conditionalFormatting>
  <conditionalFormatting sqref="Z190:Z198">
    <cfRule type="cellIs" dxfId="1155" priority="303" stopIfTrue="1" operator="equal">
      <formula>"NO ADMISIBLE"</formula>
    </cfRule>
    <cfRule type="cellIs" dxfId="1154" priority="304" stopIfTrue="1" operator="equal">
      <formula>"ADMISIBLE"</formula>
    </cfRule>
  </conditionalFormatting>
  <conditionalFormatting sqref="R189:R198 T189:T198 V189:V198 Y189:Y198 AA189:AA198">
    <cfRule type="cellIs" dxfId="1153" priority="300" operator="equal">
      <formula>"NO CUMPLE"</formula>
    </cfRule>
    <cfRule type="cellIs" dxfId="1152" priority="301" operator="equal">
      <formula>"CUMPLE"</formula>
    </cfRule>
  </conditionalFormatting>
  <conditionalFormatting sqref="W189:W198 AB189:AB198">
    <cfRule type="cellIs" dxfId="1151" priority="299" operator="equal">
      <formula>"NO CUMPLE"</formula>
    </cfRule>
  </conditionalFormatting>
  <conditionalFormatting sqref="S189:S198 X189:X198 Z189:Z198 M189:Q198">
    <cfRule type="expression" dxfId="1150" priority="298">
      <formula>MOD(ROW(),2)=0</formula>
    </cfRule>
  </conditionalFormatting>
  <conditionalFormatting sqref="V200:V209">
    <cfRule type="cellIs" dxfId="1149" priority="296" stopIfTrue="1" operator="equal">
      <formula>"NO ADMISIBLE"</formula>
    </cfRule>
    <cfRule type="cellIs" dxfId="1148" priority="297" stopIfTrue="1" operator="equal">
      <formula>"ADMISIBLE"</formula>
    </cfRule>
  </conditionalFormatting>
  <conditionalFormatting sqref="X200:Y209">
    <cfRule type="cellIs" dxfId="1147" priority="295" stopIfTrue="1" operator="equal">
      <formula>"NO ADMISIBLE"</formula>
    </cfRule>
  </conditionalFormatting>
  <conditionalFormatting sqref="X200:X209">
    <cfRule type="cellIs" dxfId="1146" priority="293" stopIfTrue="1" operator="equal">
      <formula>"NO ADMISIBLE"</formula>
    </cfRule>
    <cfRule type="cellIs" dxfId="1145" priority="294" stopIfTrue="1" operator="equal">
      <formula>"ADMISIBLE"</formula>
    </cfRule>
  </conditionalFormatting>
  <conditionalFormatting sqref="Y200:Y209">
    <cfRule type="cellIs" dxfId="1144" priority="291" stopIfTrue="1" operator="equal">
      <formula>"NO ADMISIBLE"</formula>
    </cfRule>
    <cfRule type="cellIs" dxfId="1143" priority="292" stopIfTrue="1" operator="equal">
      <formula>"ADMISIBLE"</formula>
    </cfRule>
  </conditionalFormatting>
  <conditionalFormatting sqref="Z200:AA200 AA201:AA209">
    <cfRule type="cellIs" dxfId="1142" priority="290" stopIfTrue="1" operator="equal">
      <formula>"NO ADMISIBLE"</formula>
    </cfRule>
  </conditionalFormatting>
  <conditionalFormatting sqref="Z200">
    <cfRule type="cellIs" dxfId="1141" priority="288" stopIfTrue="1" operator="equal">
      <formula>"NO ADMISIBLE"</formula>
    </cfRule>
    <cfRule type="cellIs" dxfId="1140" priority="289" stopIfTrue="1" operator="equal">
      <formula>"ADMISIBLE"</formula>
    </cfRule>
  </conditionalFormatting>
  <conditionalFormatting sqref="AA200:AA209">
    <cfRule type="cellIs" dxfId="1139" priority="286" stopIfTrue="1" operator="equal">
      <formula>"NO ADMISIBLE"</formula>
    </cfRule>
    <cfRule type="cellIs" dxfId="1138" priority="287" stopIfTrue="1" operator="equal">
      <formula>"ADMISIBLE"</formula>
    </cfRule>
  </conditionalFormatting>
  <conditionalFormatting sqref="AB200:AB209">
    <cfRule type="cellIs" dxfId="1137" priority="284" stopIfTrue="1" operator="equal">
      <formula>"NO ADMISIBLE"</formula>
    </cfRule>
    <cfRule type="cellIs" dxfId="1136" priority="285" stopIfTrue="1" operator="equal">
      <formula>"ADMISIBLE"</formula>
    </cfRule>
  </conditionalFormatting>
  <conditionalFormatting sqref="D200:D209">
    <cfRule type="cellIs" dxfId="1135" priority="283" stopIfTrue="1" operator="equal">
      <formula>"NO ADMISIBLE"</formula>
    </cfRule>
  </conditionalFormatting>
  <conditionalFormatting sqref="X210:AC210">
    <cfRule type="cellIs" dxfId="1133" priority="278" stopIfTrue="1" operator="equal">
      <formula>"NO ADMISIBLE"</formula>
    </cfRule>
  </conditionalFormatting>
  <conditionalFormatting sqref="L200:L209">
    <cfRule type="cellIs" dxfId="1131" priority="275" operator="equal">
      <formula>0</formula>
    </cfRule>
    <cfRule type="cellIs" dxfId="1130" priority="276" operator="greaterThan">
      <formula>0</formula>
    </cfRule>
  </conditionalFormatting>
  <conditionalFormatting sqref="Z201:Z209">
    <cfRule type="cellIs" dxfId="1127" priority="272" stopIfTrue="1" operator="equal">
      <formula>"NO ADMISIBLE"</formula>
    </cfRule>
  </conditionalFormatting>
  <conditionalFormatting sqref="Z201:Z209">
    <cfRule type="cellIs" dxfId="1126" priority="270" stopIfTrue="1" operator="equal">
      <formula>"NO ADMISIBLE"</formula>
    </cfRule>
    <cfRule type="cellIs" dxfId="1125" priority="271" stopIfTrue="1" operator="equal">
      <formula>"ADMISIBLE"</formula>
    </cfRule>
  </conditionalFormatting>
  <conditionalFormatting sqref="R200:R209 T200:T209 V200:V209 Y200:Y209 AA200:AA209">
    <cfRule type="cellIs" dxfId="1124" priority="267" operator="equal">
      <formula>"NO CUMPLE"</formula>
    </cfRule>
    <cfRule type="cellIs" dxfId="1123" priority="268" operator="equal">
      <formula>"CUMPLE"</formula>
    </cfRule>
  </conditionalFormatting>
  <conditionalFormatting sqref="W200:W209 AB200:AB209">
    <cfRule type="cellIs" dxfId="1122" priority="266" operator="equal">
      <formula>"NO CUMPLE"</formula>
    </cfRule>
  </conditionalFormatting>
  <conditionalFormatting sqref="S200:S209 X200:X209 Z200:Z209 M200:Q209">
    <cfRule type="expression" dxfId="1121" priority="265">
      <formula>MOD(ROW(),2)=0</formula>
    </cfRule>
  </conditionalFormatting>
  <conditionalFormatting sqref="V211:V220">
    <cfRule type="cellIs" dxfId="1120" priority="263" stopIfTrue="1" operator="equal">
      <formula>"NO ADMISIBLE"</formula>
    </cfRule>
    <cfRule type="cellIs" dxfId="1119" priority="264" stopIfTrue="1" operator="equal">
      <formula>"ADMISIBLE"</formula>
    </cfRule>
  </conditionalFormatting>
  <conditionalFormatting sqref="X211:Y220">
    <cfRule type="cellIs" dxfId="1118" priority="262" stopIfTrue="1" operator="equal">
      <formula>"NO ADMISIBLE"</formula>
    </cfRule>
  </conditionalFormatting>
  <conditionalFormatting sqref="X211:X220">
    <cfRule type="cellIs" dxfId="1117" priority="260" stopIfTrue="1" operator="equal">
      <formula>"NO ADMISIBLE"</formula>
    </cfRule>
    <cfRule type="cellIs" dxfId="1116" priority="261" stopIfTrue="1" operator="equal">
      <formula>"ADMISIBLE"</formula>
    </cfRule>
  </conditionalFormatting>
  <conditionalFormatting sqref="Y211:Y220">
    <cfRule type="cellIs" dxfId="1115" priority="258" stopIfTrue="1" operator="equal">
      <formula>"NO ADMISIBLE"</formula>
    </cfRule>
    <cfRule type="cellIs" dxfId="1114" priority="259" stopIfTrue="1" operator="equal">
      <formula>"ADMISIBLE"</formula>
    </cfRule>
  </conditionalFormatting>
  <conditionalFormatting sqref="Z211:AA211 AA212:AA220">
    <cfRule type="cellIs" dxfId="1113" priority="257" stopIfTrue="1" operator="equal">
      <formula>"NO ADMISIBLE"</formula>
    </cfRule>
  </conditionalFormatting>
  <conditionalFormatting sqref="Z211">
    <cfRule type="cellIs" dxfId="1112" priority="255" stopIfTrue="1" operator="equal">
      <formula>"NO ADMISIBLE"</formula>
    </cfRule>
    <cfRule type="cellIs" dxfId="1111" priority="256" stopIfTrue="1" operator="equal">
      <formula>"ADMISIBLE"</formula>
    </cfRule>
  </conditionalFormatting>
  <conditionalFormatting sqref="AA211:AA220">
    <cfRule type="cellIs" dxfId="1110" priority="253" stopIfTrue="1" operator="equal">
      <formula>"NO ADMISIBLE"</formula>
    </cfRule>
    <cfRule type="cellIs" dxfId="1109" priority="254" stopIfTrue="1" operator="equal">
      <formula>"ADMISIBLE"</formula>
    </cfRule>
  </conditionalFormatting>
  <conditionalFormatting sqref="AB211:AB220">
    <cfRule type="cellIs" dxfId="1108" priority="251" stopIfTrue="1" operator="equal">
      <formula>"NO ADMISIBLE"</formula>
    </cfRule>
    <cfRule type="cellIs" dxfId="1107" priority="252" stopIfTrue="1" operator="equal">
      <formula>"ADMISIBLE"</formula>
    </cfRule>
  </conditionalFormatting>
  <conditionalFormatting sqref="D211:D220">
    <cfRule type="cellIs" dxfId="1106" priority="250" stopIfTrue="1" operator="equal">
      <formula>"NO ADMISIBLE"</formula>
    </cfRule>
  </conditionalFormatting>
  <conditionalFormatting sqref="X221:AC221">
    <cfRule type="cellIs" dxfId="1104" priority="245" stopIfTrue="1" operator="equal">
      <formula>"NO ADMISIBLE"</formula>
    </cfRule>
  </conditionalFormatting>
  <conditionalFormatting sqref="L211:L220">
    <cfRule type="cellIs" dxfId="1102" priority="242" operator="equal">
      <formula>0</formula>
    </cfRule>
    <cfRule type="cellIs" dxfId="1101" priority="243" operator="greaterThan">
      <formula>0</formula>
    </cfRule>
  </conditionalFormatting>
  <conditionalFormatting sqref="Z212:Z220">
    <cfRule type="cellIs" dxfId="1098" priority="239" stopIfTrue="1" operator="equal">
      <formula>"NO ADMISIBLE"</formula>
    </cfRule>
  </conditionalFormatting>
  <conditionalFormatting sqref="Z212:Z220">
    <cfRule type="cellIs" dxfId="1097" priority="237" stopIfTrue="1" operator="equal">
      <formula>"NO ADMISIBLE"</formula>
    </cfRule>
    <cfRule type="cellIs" dxfId="1096" priority="238" stopIfTrue="1" operator="equal">
      <formula>"ADMISIBLE"</formula>
    </cfRule>
  </conditionalFormatting>
  <conditionalFormatting sqref="R211:R220 T211:T220 V211:V220 Y211:Y220 AA211:AA220">
    <cfRule type="cellIs" dxfId="1095" priority="234" operator="equal">
      <formula>"NO CUMPLE"</formula>
    </cfRule>
    <cfRule type="cellIs" dxfId="1094" priority="235" operator="equal">
      <formula>"CUMPLE"</formula>
    </cfRule>
  </conditionalFormatting>
  <conditionalFormatting sqref="W211:W220 AB211:AB220">
    <cfRule type="cellIs" dxfId="1093" priority="233" operator="equal">
      <formula>"NO CUMPLE"</formula>
    </cfRule>
  </conditionalFormatting>
  <conditionalFormatting sqref="S211:S220 X211:X220 Z211:Z220 M211:Q220">
    <cfRule type="expression" dxfId="1092" priority="232">
      <formula>MOD(ROW(),2)=0</formula>
    </cfRule>
  </conditionalFormatting>
  <conditionalFormatting sqref="V222:V231">
    <cfRule type="cellIs" dxfId="1091" priority="230" stopIfTrue="1" operator="equal">
      <formula>"NO ADMISIBLE"</formula>
    </cfRule>
    <cfRule type="cellIs" dxfId="1090" priority="231" stopIfTrue="1" operator="equal">
      <formula>"ADMISIBLE"</formula>
    </cfRule>
  </conditionalFormatting>
  <conditionalFormatting sqref="X222:Y231">
    <cfRule type="cellIs" dxfId="1089" priority="229" stopIfTrue="1" operator="equal">
      <formula>"NO ADMISIBLE"</formula>
    </cfRule>
  </conditionalFormatting>
  <conditionalFormatting sqref="X222:X231">
    <cfRule type="cellIs" dxfId="1088" priority="227" stopIfTrue="1" operator="equal">
      <formula>"NO ADMISIBLE"</formula>
    </cfRule>
    <cfRule type="cellIs" dxfId="1087" priority="228" stopIfTrue="1" operator="equal">
      <formula>"ADMISIBLE"</formula>
    </cfRule>
  </conditionalFormatting>
  <conditionalFormatting sqref="Y222:Y231">
    <cfRule type="cellIs" dxfId="1086" priority="225" stopIfTrue="1" operator="equal">
      <formula>"NO ADMISIBLE"</formula>
    </cfRule>
    <cfRule type="cellIs" dxfId="1085" priority="226" stopIfTrue="1" operator="equal">
      <formula>"ADMISIBLE"</formula>
    </cfRule>
  </conditionalFormatting>
  <conditionalFormatting sqref="Z222:AA222 AA223:AA231">
    <cfRule type="cellIs" dxfId="1084" priority="224" stopIfTrue="1" operator="equal">
      <formula>"NO ADMISIBLE"</formula>
    </cfRule>
  </conditionalFormatting>
  <conditionalFormatting sqref="Z222">
    <cfRule type="cellIs" dxfId="1083" priority="222" stopIfTrue="1" operator="equal">
      <formula>"NO ADMISIBLE"</formula>
    </cfRule>
    <cfRule type="cellIs" dxfId="1082" priority="223" stopIfTrue="1" operator="equal">
      <formula>"ADMISIBLE"</formula>
    </cfRule>
  </conditionalFormatting>
  <conditionalFormatting sqref="AA222:AA231">
    <cfRule type="cellIs" dxfId="1081" priority="220" stopIfTrue="1" operator="equal">
      <formula>"NO ADMISIBLE"</formula>
    </cfRule>
    <cfRule type="cellIs" dxfId="1080" priority="221" stopIfTrue="1" operator="equal">
      <formula>"ADMISIBLE"</formula>
    </cfRule>
  </conditionalFormatting>
  <conditionalFormatting sqref="AB222:AB231">
    <cfRule type="cellIs" dxfId="1079" priority="218" stopIfTrue="1" operator="equal">
      <formula>"NO ADMISIBLE"</formula>
    </cfRule>
    <cfRule type="cellIs" dxfId="1078" priority="219" stopIfTrue="1" operator="equal">
      <formula>"ADMISIBLE"</formula>
    </cfRule>
  </conditionalFormatting>
  <conditionalFormatting sqref="D222:D231">
    <cfRule type="cellIs" dxfId="1077" priority="217" stopIfTrue="1" operator="equal">
      <formula>"NO ADMISIBLE"</formula>
    </cfRule>
  </conditionalFormatting>
  <conditionalFormatting sqref="X232:AC232">
    <cfRule type="cellIs" dxfId="1075" priority="212" stopIfTrue="1" operator="equal">
      <formula>"NO ADMISIBLE"</formula>
    </cfRule>
  </conditionalFormatting>
  <conditionalFormatting sqref="L222:L231">
    <cfRule type="cellIs" dxfId="1073" priority="209" operator="equal">
      <formula>0</formula>
    </cfRule>
    <cfRule type="cellIs" dxfId="1072" priority="210" operator="greaterThan">
      <formula>0</formula>
    </cfRule>
  </conditionalFormatting>
  <conditionalFormatting sqref="Z223:Z231">
    <cfRule type="cellIs" dxfId="1069" priority="206" stopIfTrue="1" operator="equal">
      <formula>"NO ADMISIBLE"</formula>
    </cfRule>
  </conditionalFormatting>
  <conditionalFormatting sqref="Z223:Z231">
    <cfRule type="cellIs" dxfId="1068" priority="204" stopIfTrue="1" operator="equal">
      <formula>"NO ADMISIBLE"</formula>
    </cfRule>
    <cfRule type="cellIs" dxfId="1067" priority="205" stopIfTrue="1" operator="equal">
      <formula>"ADMISIBLE"</formula>
    </cfRule>
  </conditionalFormatting>
  <conditionalFormatting sqref="R222:R231 T222:T231 V222:V231 Y222:Y231 AA222:AA231">
    <cfRule type="cellIs" dxfId="1066" priority="201" operator="equal">
      <formula>"NO CUMPLE"</formula>
    </cfRule>
    <cfRule type="cellIs" dxfId="1065" priority="202" operator="equal">
      <formula>"CUMPLE"</formula>
    </cfRule>
  </conditionalFormatting>
  <conditionalFormatting sqref="W222:W231 AB222:AB231">
    <cfRule type="cellIs" dxfId="1064" priority="200" operator="equal">
      <formula>"NO CUMPLE"</formula>
    </cfRule>
  </conditionalFormatting>
  <conditionalFormatting sqref="S222:S231 X222:X231 Z222:Z231 M222:Q231">
    <cfRule type="expression" dxfId="1063" priority="199">
      <formula>MOD(ROW(),2)=0</formula>
    </cfRule>
  </conditionalFormatting>
  <conditionalFormatting sqref="V233:V242">
    <cfRule type="cellIs" dxfId="1062" priority="197" stopIfTrue="1" operator="equal">
      <formula>"NO ADMISIBLE"</formula>
    </cfRule>
    <cfRule type="cellIs" dxfId="1061" priority="198" stopIfTrue="1" operator="equal">
      <formula>"ADMISIBLE"</formula>
    </cfRule>
  </conditionalFormatting>
  <conditionalFormatting sqref="X233:Y242">
    <cfRule type="cellIs" dxfId="1060" priority="196" stopIfTrue="1" operator="equal">
      <formula>"NO ADMISIBLE"</formula>
    </cfRule>
  </conditionalFormatting>
  <conditionalFormatting sqref="X233:X242">
    <cfRule type="cellIs" dxfId="1059" priority="194" stopIfTrue="1" operator="equal">
      <formula>"NO ADMISIBLE"</formula>
    </cfRule>
    <cfRule type="cellIs" dxfId="1058" priority="195" stopIfTrue="1" operator="equal">
      <formula>"ADMISIBLE"</formula>
    </cfRule>
  </conditionalFormatting>
  <conditionalFormatting sqref="Y233:Y242">
    <cfRule type="cellIs" dxfId="1057" priority="192" stopIfTrue="1" operator="equal">
      <formula>"NO ADMISIBLE"</formula>
    </cfRule>
    <cfRule type="cellIs" dxfId="1056" priority="193" stopIfTrue="1" operator="equal">
      <formula>"ADMISIBLE"</formula>
    </cfRule>
  </conditionalFormatting>
  <conditionalFormatting sqref="Z233:AA233 AA234:AA242">
    <cfRule type="cellIs" dxfId="1055" priority="191" stopIfTrue="1" operator="equal">
      <formula>"NO ADMISIBLE"</formula>
    </cfRule>
  </conditionalFormatting>
  <conditionalFormatting sqref="Z233">
    <cfRule type="cellIs" dxfId="1054" priority="189" stopIfTrue="1" operator="equal">
      <formula>"NO ADMISIBLE"</formula>
    </cfRule>
    <cfRule type="cellIs" dxfId="1053" priority="190" stopIfTrue="1" operator="equal">
      <formula>"ADMISIBLE"</formula>
    </cfRule>
  </conditionalFormatting>
  <conditionalFormatting sqref="AA233:AA242">
    <cfRule type="cellIs" dxfId="1052" priority="187" stopIfTrue="1" operator="equal">
      <formula>"NO ADMISIBLE"</formula>
    </cfRule>
    <cfRule type="cellIs" dxfId="1051" priority="188" stopIfTrue="1" operator="equal">
      <formula>"ADMISIBLE"</formula>
    </cfRule>
  </conditionalFormatting>
  <conditionalFormatting sqref="AB233:AB242">
    <cfRule type="cellIs" dxfId="1050" priority="185" stopIfTrue="1" operator="equal">
      <formula>"NO ADMISIBLE"</formula>
    </cfRule>
    <cfRule type="cellIs" dxfId="1049" priority="186" stopIfTrue="1" operator="equal">
      <formula>"ADMISIBLE"</formula>
    </cfRule>
  </conditionalFormatting>
  <conditionalFormatting sqref="D233:D242">
    <cfRule type="cellIs" dxfId="1048" priority="184" stopIfTrue="1" operator="equal">
      <formula>"NO ADMISIBLE"</formula>
    </cfRule>
  </conditionalFormatting>
  <conditionalFormatting sqref="X243:AC243">
    <cfRule type="cellIs" dxfId="1046" priority="179" stopIfTrue="1" operator="equal">
      <formula>"NO ADMISIBLE"</formula>
    </cfRule>
  </conditionalFormatting>
  <conditionalFormatting sqref="L233:L242">
    <cfRule type="cellIs" dxfId="1044" priority="176" operator="equal">
      <formula>0</formula>
    </cfRule>
    <cfRule type="cellIs" dxfId="1043" priority="177" operator="greaterThan">
      <formula>0</formula>
    </cfRule>
  </conditionalFormatting>
  <conditionalFormatting sqref="Z234:Z242">
    <cfRule type="cellIs" dxfId="1040" priority="173" stopIfTrue="1" operator="equal">
      <formula>"NO ADMISIBLE"</formula>
    </cfRule>
  </conditionalFormatting>
  <conditionalFormatting sqref="Z234:Z242">
    <cfRule type="cellIs" dxfId="1039" priority="171" stopIfTrue="1" operator="equal">
      <formula>"NO ADMISIBLE"</formula>
    </cfRule>
    <cfRule type="cellIs" dxfId="1038" priority="172" stopIfTrue="1" operator="equal">
      <formula>"ADMISIBLE"</formula>
    </cfRule>
  </conditionalFormatting>
  <conditionalFormatting sqref="R233:R242 T233:T242 V233:V242 Y233:Y242 AA233:AA242">
    <cfRule type="cellIs" dxfId="1037" priority="168" operator="equal">
      <formula>"NO CUMPLE"</formula>
    </cfRule>
    <cfRule type="cellIs" dxfId="1036" priority="169" operator="equal">
      <formula>"CUMPLE"</formula>
    </cfRule>
  </conditionalFormatting>
  <conditionalFormatting sqref="W233:W242 AB233:AB242">
    <cfRule type="cellIs" dxfId="1035" priority="167" operator="equal">
      <formula>"NO CUMPLE"</formula>
    </cfRule>
  </conditionalFormatting>
  <conditionalFormatting sqref="S233:S242 X233:X242 Z233:Z242 M233:Q242">
    <cfRule type="expression" dxfId="1034" priority="166">
      <formula>MOD(ROW(),2)=0</formula>
    </cfRule>
  </conditionalFormatting>
  <conditionalFormatting sqref="V244:V253">
    <cfRule type="cellIs" dxfId="1033" priority="164" stopIfTrue="1" operator="equal">
      <formula>"NO ADMISIBLE"</formula>
    </cfRule>
    <cfRule type="cellIs" dxfId="1032" priority="165" stopIfTrue="1" operator="equal">
      <formula>"ADMISIBLE"</formula>
    </cfRule>
  </conditionalFormatting>
  <conditionalFormatting sqref="X244:Y253">
    <cfRule type="cellIs" dxfId="1031" priority="163" stopIfTrue="1" operator="equal">
      <formula>"NO ADMISIBLE"</formula>
    </cfRule>
  </conditionalFormatting>
  <conditionalFormatting sqref="X244:X253">
    <cfRule type="cellIs" dxfId="1030" priority="161" stopIfTrue="1" operator="equal">
      <formula>"NO ADMISIBLE"</formula>
    </cfRule>
    <cfRule type="cellIs" dxfId="1029" priority="162" stopIfTrue="1" operator="equal">
      <formula>"ADMISIBLE"</formula>
    </cfRule>
  </conditionalFormatting>
  <conditionalFormatting sqref="Y244:Y253">
    <cfRule type="cellIs" dxfId="1028" priority="159" stopIfTrue="1" operator="equal">
      <formula>"NO ADMISIBLE"</formula>
    </cfRule>
    <cfRule type="cellIs" dxfId="1027" priority="160" stopIfTrue="1" operator="equal">
      <formula>"ADMISIBLE"</formula>
    </cfRule>
  </conditionalFormatting>
  <conditionalFormatting sqref="Z244:AA244 AA245:AA253">
    <cfRule type="cellIs" dxfId="1026" priority="158" stopIfTrue="1" operator="equal">
      <formula>"NO ADMISIBLE"</formula>
    </cfRule>
  </conditionalFormatting>
  <conditionalFormatting sqref="Z244">
    <cfRule type="cellIs" dxfId="1025" priority="156" stopIfTrue="1" operator="equal">
      <formula>"NO ADMISIBLE"</formula>
    </cfRule>
    <cfRule type="cellIs" dxfId="1024" priority="157" stopIfTrue="1" operator="equal">
      <formula>"ADMISIBLE"</formula>
    </cfRule>
  </conditionalFormatting>
  <conditionalFormatting sqref="AA244:AA253">
    <cfRule type="cellIs" dxfId="1023" priority="154" stopIfTrue="1" operator="equal">
      <formula>"NO ADMISIBLE"</formula>
    </cfRule>
    <cfRule type="cellIs" dxfId="1022" priority="155" stopIfTrue="1" operator="equal">
      <formula>"ADMISIBLE"</formula>
    </cfRule>
  </conditionalFormatting>
  <conditionalFormatting sqref="AB244:AB253">
    <cfRule type="cellIs" dxfId="1021" priority="152" stopIfTrue="1" operator="equal">
      <formula>"NO ADMISIBLE"</formula>
    </cfRule>
    <cfRule type="cellIs" dxfId="1020" priority="153" stopIfTrue="1" operator="equal">
      <formula>"ADMISIBLE"</formula>
    </cfRule>
  </conditionalFormatting>
  <conditionalFormatting sqref="D244:D253">
    <cfRule type="cellIs" dxfId="1019" priority="151" stopIfTrue="1" operator="equal">
      <formula>"NO ADMISIBLE"</formula>
    </cfRule>
  </conditionalFormatting>
  <conditionalFormatting sqref="X254:AC254">
    <cfRule type="cellIs" dxfId="1017" priority="146" stopIfTrue="1" operator="equal">
      <formula>"NO ADMISIBLE"</formula>
    </cfRule>
  </conditionalFormatting>
  <conditionalFormatting sqref="L244:L253">
    <cfRule type="cellIs" dxfId="1015" priority="143" operator="equal">
      <formula>0</formula>
    </cfRule>
    <cfRule type="cellIs" dxfId="1014" priority="144" operator="greaterThan">
      <formula>0</formula>
    </cfRule>
  </conditionalFormatting>
  <conditionalFormatting sqref="Z245:Z253">
    <cfRule type="cellIs" dxfId="1011" priority="140" stopIfTrue="1" operator="equal">
      <formula>"NO ADMISIBLE"</formula>
    </cfRule>
  </conditionalFormatting>
  <conditionalFormatting sqref="Z245:Z253">
    <cfRule type="cellIs" dxfId="1010" priority="138" stopIfTrue="1" operator="equal">
      <formula>"NO ADMISIBLE"</formula>
    </cfRule>
    <cfRule type="cellIs" dxfId="1009" priority="139" stopIfTrue="1" operator="equal">
      <formula>"ADMISIBLE"</formula>
    </cfRule>
  </conditionalFormatting>
  <conditionalFormatting sqref="R244:R253 T244:T253 V244:V253 Y244:Y253 AA244:AA253">
    <cfRule type="cellIs" dxfId="1008" priority="135" operator="equal">
      <formula>"NO CUMPLE"</formula>
    </cfRule>
    <cfRule type="cellIs" dxfId="1007" priority="136" operator="equal">
      <formula>"CUMPLE"</formula>
    </cfRule>
  </conditionalFormatting>
  <conditionalFormatting sqref="W244:W253 AB244:AB253">
    <cfRule type="cellIs" dxfId="1006" priority="134" operator="equal">
      <formula>"NO CUMPLE"</formula>
    </cfRule>
  </conditionalFormatting>
  <conditionalFormatting sqref="S244:S253 X244:X253 Z244:Z253 M244:Q253">
    <cfRule type="expression" dxfId="1005" priority="133">
      <formula>MOD(ROW(),2)=0</formula>
    </cfRule>
  </conditionalFormatting>
  <conditionalFormatting sqref="V255:V264">
    <cfRule type="cellIs" dxfId="1004" priority="131" stopIfTrue="1" operator="equal">
      <formula>"NO ADMISIBLE"</formula>
    </cfRule>
    <cfRule type="cellIs" dxfId="1003" priority="132" stopIfTrue="1" operator="equal">
      <formula>"ADMISIBLE"</formula>
    </cfRule>
  </conditionalFormatting>
  <conditionalFormatting sqref="X255:Y264">
    <cfRule type="cellIs" dxfId="1002" priority="130" stopIfTrue="1" operator="equal">
      <formula>"NO ADMISIBLE"</formula>
    </cfRule>
  </conditionalFormatting>
  <conditionalFormatting sqref="X255:X264">
    <cfRule type="cellIs" dxfId="1001" priority="128" stopIfTrue="1" operator="equal">
      <formula>"NO ADMISIBLE"</formula>
    </cfRule>
    <cfRule type="cellIs" dxfId="1000" priority="129" stopIfTrue="1" operator="equal">
      <formula>"ADMISIBLE"</formula>
    </cfRule>
  </conditionalFormatting>
  <conditionalFormatting sqref="Y255:Y264">
    <cfRule type="cellIs" dxfId="999" priority="126" stopIfTrue="1" operator="equal">
      <formula>"NO ADMISIBLE"</formula>
    </cfRule>
    <cfRule type="cellIs" dxfId="998" priority="127" stopIfTrue="1" operator="equal">
      <formula>"ADMISIBLE"</formula>
    </cfRule>
  </conditionalFormatting>
  <conditionalFormatting sqref="Z255:AA255 AA256:AA264">
    <cfRule type="cellIs" dxfId="997" priority="125" stopIfTrue="1" operator="equal">
      <formula>"NO ADMISIBLE"</formula>
    </cfRule>
  </conditionalFormatting>
  <conditionalFormatting sqref="Z255">
    <cfRule type="cellIs" dxfId="996" priority="123" stopIfTrue="1" operator="equal">
      <formula>"NO ADMISIBLE"</formula>
    </cfRule>
    <cfRule type="cellIs" dxfId="995" priority="124" stopIfTrue="1" operator="equal">
      <formula>"ADMISIBLE"</formula>
    </cfRule>
  </conditionalFormatting>
  <conditionalFormatting sqref="AA255:AA264">
    <cfRule type="cellIs" dxfId="994" priority="121" stopIfTrue="1" operator="equal">
      <formula>"NO ADMISIBLE"</formula>
    </cfRule>
    <cfRule type="cellIs" dxfId="993" priority="122" stopIfTrue="1" operator="equal">
      <formula>"ADMISIBLE"</formula>
    </cfRule>
  </conditionalFormatting>
  <conditionalFormatting sqref="AB255:AB264">
    <cfRule type="cellIs" dxfId="992" priority="119" stopIfTrue="1" operator="equal">
      <formula>"NO ADMISIBLE"</formula>
    </cfRule>
    <cfRule type="cellIs" dxfId="991" priority="120" stopIfTrue="1" operator="equal">
      <formula>"ADMISIBLE"</formula>
    </cfRule>
  </conditionalFormatting>
  <conditionalFormatting sqref="D255:D264">
    <cfRule type="cellIs" dxfId="990" priority="118" stopIfTrue="1" operator="equal">
      <formula>"NO ADMISIBLE"</formula>
    </cfRule>
  </conditionalFormatting>
  <conditionalFormatting sqref="X265:AC265">
    <cfRule type="cellIs" dxfId="988" priority="113" stopIfTrue="1" operator="equal">
      <formula>"NO ADMISIBLE"</formula>
    </cfRule>
  </conditionalFormatting>
  <conditionalFormatting sqref="L255:L264">
    <cfRule type="cellIs" dxfId="986" priority="110" operator="equal">
      <formula>0</formula>
    </cfRule>
    <cfRule type="cellIs" dxfId="985" priority="111" operator="greaterThan">
      <formula>0</formula>
    </cfRule>
  </conditionalFormatting>
  <conditionalFormatting sqref="Z256:Z264">
    <cfRule type="cellIs" dxfId="982" priority="107" stopIfTrue="1" operator="equal">
      <formula>"NO ADMISIBLE"</formula>
    </cfRule>
  </conditionalFormatting>
  <conditionalFormatting sqref="Z256:Z264">
    <cfRule type="cellIs" dxfId="981" priority="105" stopIfTrue="1" operator="equal">
      <formula>"NO ADMISIBLE"</formula>
    </cfRule>
    <cfRule type="cellIs" dxfId="980" priority="106" stopIfTrue="1" operator="equal">
      <formula>"ADMISIBLE"</formula>
    </cfRule>
  </conditionalFormatting>
  <conditionalFormatting sqref="R255:R264 T255:T264 V255:V264 Y255:Y264 AA255:AA264">
    <cfRule type="cellIs" dxfId="979" priority="102" operator="equal">
      <formula>"NO CUMPLE"</formula>
    </cfRule>
    <cfRule type="cellIs" dxfId="978" priority="103" operator="equal">
      <formula>"CUMPLE"</formula>
    </cfRule>
  </conditionalFormatting>
  <conditionalFormatting sqref="W255:W264 AB255:AB264">
    <cfRule type="cellIs" dxfId="977" priority="101" operator="equal">
      <formula>"NO CUMPLE"</formula>
    </cfRule>
  </conditionalFormatting>
  <conditionalFormatting sqref="S255:S264 X255:X264 Z255:Z264 M255:Q264">
    <cfRule type="expression" dxfId="976" priority="100">
      <formula>MOD(ROW(),2)=0</formula>
    </cfRule>
  </conditionalFormatting>
  <conditionalFormatting sqref="V266:V275">
    <cfRule type="cellIs" dxfId="975" priority="98" stopIfTrue="1" operator="equal">
      <formula>"NO ADMISIBLE"</formula>
    </cfRule>
    <cfRule type="cellIs" dxfId="974" priority="99" stopIfTrue="1" operator="equal">
      <formula>"ADMISIBLE"</formula>
    </cfRule>
  </conditionalFormatting>
  <conditionalFormatting sqref="X266:Y275">
    <cfRule type="cellIs" dxfId="973" priority="97" stopIfTrue="1" operator="equal">
      <formula>"NO ADMISIBLE"</formula>
    </cfRule>
  </conditionalFormatting>
  <conditionalFormatting sqref="X266:X275">
    <cfRule type="cellIs" dxfId="972" priority="95" stopIfTrue="1" operator="equal">
      <formula>"NO ADMISIBLE"</formula>
    </cfRule>
    <cfRule type="cellIs" dxfId="971" priority="96" stopIfTrue="1" operator="equal">
      <formula>"ADMISIBLE"</formula>
    </cfRule>
  </conditionalFormatting>
  <conditionalFormatting sqref="Y266:Y275">
    <cfRule type="cellIs" dxfId="970" priority="93" stopIfTrue="1" operator="equal">
      <formula>"NO ADMISIBLE"</formula>
    </cfRule>
    <cfRule type="cellIs" dxfId="969" priority="94" stopIfTrue="1" operator="equal">
      <formula>"ADMISIBLE"</formula>
    </cfRule>
  </conditionalFormatting>
  <conditionalFormatting sqref="Z266:AA266 AA267:AA275">
    <cfRule type="cellIs" dxfId="968" priority="92" stopIfTrue="1" operator="equal">
      <formula>"NO ADMISIBLE"</formula>
    </cfRule>
  </conditionalFormatting>
  <conditionalFormatting sqref="Z266">
    <cfRule type="cellIs" dxfId="967" priority="90" stopIfTrue="1" operator="equal">
      <formula>"NO ADMISIBLE"</formula>
    </cfRule>
    <cfRule type="cellIs" dxfId="966" priority="91" stopIfTrue="1" operator="equal">
      <formula>"ADMISIBLE"</formula>
    </cfRule>
  </conditionalFormatting>
  <conditionalFormatting sqref="AA266:AA275">
    <cfRule type="cellIs" dxfId="965" priority="88" stopIfTrue="1" operator="equal">
      <formula>"NO ADMISIBLE"</formula>
    </cfRule>
    <cfRule type="cellIs" dxfId="964" priority="89" stopIfTrue="1" operator="equal">
      <formula>"ADMISIBLE"</formula>
    </cfRule>
  </conditionalFormatting>
  <conditionalFormatting sqref="AB266:AB275">
    <cfRule type="cellIs" dxfId="963" priority="86" stopIfTrue="1" operator="equal">
      <formula>"NO ADMISIBLE"</formula>
    </cfRule>
    <cfRule type="cellIs" dxfId="962" priority="87" stopIfTrue="1" operator="equal">
      <formula>"ADMISIBLE"</formula>
    </cfRule>
  </conditionalFormatting>
  <conditionalFormatting sqref="D266:D275">
    <cfRule type="cellIs" dxfId="961" priority="85" stopIfTrue="1" operator="equal">
      <formula>"NO ADMISIBLE"</formula>
    </cfRule>
  </conditionalFormatting>
  <conditionalFormatting sqref="X276:AC276">
    <cfRule type="cellIs" dxfId="959" priority="80" stopIfTrue="1" operator="equal">
      <formula>"NO ADMISIBLE"</formula>
    </cfRule>
  </conditionalFormatting>
  <conditionalFormatting sqref="L266:L275">
    <cfRule type="cellIs" dxfId="957" priority="77" operator="equal">
      <formula>0</formula>
    </cfRule>
    <cfRule type="cellIs" dxfId="956" priority="78" operator="greaterThan">
      <formula>0</formula>
    </cfRule>
  </conditionalFormatting>
  <conditionalFormatting sqref="Z267:Z275">
    <cfRule type="cellIs" dxfId="953" priority="74" stopIfTrue="1" operator="equal">
      <formula>"NO ADMISIBLE"</formula>
    </cfRule>
  </conditionalFormatting>
  <conditionalFormatting sqref="Z267:Z275">
    <cfRule type="cellIs" dxfId="952" priority="72" stopIfTrue="1" operator="equal">
      <formula>"NO ADMISIBLE"</formula>
    </cfRule>
    <cfRule type="cellIs" dxfId="951" priority="73" stopIfTrue="1" operator="equal">
      <formula>"ADMISIBLE"</formula>
    </cfRule>
  </conditionalFormatting>
  <conditionalFormatting sqref="R266:R275 T266:T275 V266:V275 Y266:Y275 AA266:AA275">
    <cfRule type="cellIs" dxfId="950" priority="69" operator="equal">
      <formula>"NO CUMPLE"</formula>
    </cfRule>
    <cfRule type="cellIs" dxfId="949" priority="70" operator="equal">
      <formula>"CUMPLE"</formula>
    </cfRule>
  </conditionalFormatting>
  <conditionalFormatting sqref="W266:W275 AB266:AB275">
    <cfRule type="cellIs" dxfId="948" priority="68" operator="equal">
      <formula>"NO CUMPLE"</formula>
    </cfRule>
  </conditionalFormatting>
  <conditionalFormatting sqref="S266:S275 X266:X275 Z266:Z275 M266:Q275">
    <cfRule type="expression" dxfId="947" priority="67">
      <formula>MOD(ROW(),2)=0</formula>
    </cfRule>
  </conditionalFormatting>
  <conditionalFormatting sqref="V277:V286">
    <cfRule type="cellIs" dxfId="946" priority="65" stopIfTrue="1" operator="equal">
      <formula>"NO ADMISIBLE"</formula>
    </cfRule>
    <cfRule type="cellIs" dxfId="945" priority="66" stopIfTrue="1" operator="equal">
      <formula>"ADMISIBLE"</formula>
    </cfRule>
  </conditionalFormatting>
  <conditionalFormatting sqref="X277:Y286">
    <cfRule type="cellIs" dxfId="944" priority="64" stopIfTrue="1" operator="equal">
      <formula>"NO ADMISIBLE"</formula>
    </cfRule>
  </conditionalFormatting>
  <conditionalFormatting sqref="X277:X286">
    <cfRule type="cellIs" dxfId="943" priority="62" stopIfTrue="1" operator="equal">
      <formula>"NO ADMISIBLE"</formula>
    </cfRule>
    <cfRule type="cellIs" dxfId="942" priority="63" stopIfTrue="1" operator="equal">
      <formula>"ADMISIBLE"</formula>
    </cfRule>
  </conditionalFormatting>
  <conditionalFormatting sqref="Y277:Y286">
    <cfRule type="cellIs" dxfId="941" priority="60" stopIfTrue="1" operator="equal">
      <formula>"NO ADMISIBLE"</formula>
    </cfRule>
    <cfRule type="cellIs" dxfId="940" priority="61" stopIfTrue="1" operator="equal">
      <formula>"ADMISIBLE"</formula>
    </cfRule>
  </conditionalFormatting>
  <conditionalFormatting sqref="Z277:AA277 AA278:AA286">
    <cfRule type="cellIs" dxfId="939" priority="59" stopIfTrue="1" operator="equal">
      <formula>"NO ADMISIBLE"</formula>
    </cfRule>
  </conditionalFormatting>
  <conditionalFormatting sqref="Z277">
    <cfRule type="cellIs" dxfId="938" priority="57" stopIfTrue="1" operator="equal">
      <formula>"NO ADMISIBLE"</formula>
    </cfRule>
    <cfRule type="cellIs" dxfId="937" priority="58" stopIfTrue="1" operator="equal">
      <formula>"ADMISIBLE"</formula>
    </cfRule>
  </conditionalFormatting>
  <conditionalFormatting sqref="AA277:AA286">
    <cfRule type="cellIs" dxfId="936" priority="55" stopIfTrue="1" operator="equal">
      <formula>"NO ADMISIBLE"</formula>
    </cfRule>
    <cfRule type="cellIs" dxfId="935" priority="56" stopIfTrue="1" operator="equal">
      <formula>"ADMISIBLE"</formula>
    </cfRule>
  </conditionalFormatting>
  <conditionalFormatting sqref="AB277:AB286">
    <cfRule type="cellIs" dxfId="934" priority="53" stopIfTrue="1" operator="equal">
      <formula>"NO ADMISIBLE"</formula>
    </cfRule>
    <cfRule type="cellIs" dxfId="933" priority="54" stopIfTrue="1" operator="equal">
      <formula>"ADMISIBLE"</formula>
    </cfRule>
  </conditionalFormatting>
  <conditionalFormatting sqref="D277:D286">
    <cfRule type="cellIs" dxfId="932" priority="52" stopIfTrue="1" operator="equal">
      <formula>"NO ADMISIBLE"</formula>
    </cfRule>
  </conditionalFormatting>
  <conditionalFormatting sqref="X287:AC287">
    <cfRule type="cellIs" dxfId="930" priority="47" stopIfTrue="1" operator="equal">
      <formula>"NO ADMISIBLE"</formula>
    </cfRule>
  </conditionalFormatting>
  <conditionalFormatting sqref="L277:L286">
    <cfRule type="cellIs" dxfId="928" priority="44" operator="equal">
      <formula>0</formula>
    </cfRule>
    <cfRule type="cellIs" dxfId="927" priority="45" operator="greaterThan">
      <formula>0</formula>
    </cfRule>
  </conditionalFormatting>
  <conditionalFormatting sqref="Z278:Z286">
    <cfRule type="cellIs" dxfId="924" priority="41" stopIfTrue="1" operator="equal">
      <formula>"NO ADMISIBLE"</formula>
    </cfRule>
  </conditionalFormatting>
  <conditionalFormatting sqref="Z278:Z286">
    <cfRule type="cellIs" dxfId="923" priority="39" stopIfTrue="1" operator="equal">
      <formula>"NO ADMISIBLE"</formula>
    </cfRule>
    <cfRule type="cellIs" dxfId="922" priority="40" stopIfTrue="1" operator="equal">
      <formula>"ADMISIBLE"</formula>
    </cfRule>
  </conditionalFormatting>
  <conditionalFormatting sqref="R277:R286 T277:T286 V277:V286 Y277:Y286 AA277:AA286">
    <cfRule type="cellIs" dxfId="921" priority="36" operator="equal">
      <formula>"NO CUMPLE"</formula>
    </cfRule>
    <cfRule type="cellIs" dxfId="920" priority="37" operator="equal">
      <formula>"CUMPLE"</formula>
    </cfRule>
  </conditionalFormatting>
  <conditionalFormatting sqref="W277:W286 AB277:AB286">
    <cfRule type="cellIs" dxfId="919" priority="35" operator="equal">
      <formula>"NO CUMPLE"</formula>
    </cfRule>
  </conditionalFormatting>
  <conditionalFormatting sqref="S277:S286 X277:X286 Z277:Z286 M277:Q286">
    <cfRule type="expression" dxfId="918" priority="34">
      <formula>MOD(ROW(),2)=0</formula>
    </cfRule>
  </conditionalFormatting>
  <conditionalFormatting sqref="V288:V297">
    <cfRule type="cellIs" dxfId="917" priority="32" stopIfTrue="1" operator="equal">
      <formula>"NO ADMISIBLE"</formula>
    </cfRule>
    <cfRule type="cellIs" dxfId="916" priority="33" stopIfTrue="1" operator="equal">
      <formula>"ADMISIBLE"</formula>
    </cfRule>
  </conditionalFormatting>
  <conditionalFormatting sqref="X288:Y297">
    <cfRule type="cellIs" dxfId="915" priority="31" stopIfTrue="1" operator="equal">
      <formula>"NO ADMISIBLE"</formula>
    </cfRule>
  </conditionalFormatting>
  <conditionalFormatting sqref="X288:X297">
    <cfRule type="cellIs" dxfId="914" priority="29" stopIfTrue="1" operator="equal">
      <formula>"NO ADMISIBLE"</formula>
    </cfRule>
    <cfRule type="cellIs" dxfId="913" priority="30" stopIfTrue="1" operator="equal">
      <formula>"ADMISIBLE"</formula>
    </cfRule>
  </conditionalFormatting>
  <conditionalFormatting sqref="Y288:Y297">
    <cfRule type="cellIs" dxfId="912" priority="27" stopIfTrue="1" operator="equal">
      <formula>"NO ADMISIBLE"</formula>
    </cfRule>
    <cfRule type="cellIs" dxfId="911" priority="28" stopIfTrue="1" operator="equal">
      <formula>"ADMISIBLE"</formula>
    </cfRule>
  </conditionalFormatting>
  <conditionalFormatting sqref="Z288:AA288 AA289:AA297">
    <cfRule type="cellIs" dxfId="910" priority="26" stopIfTrue="1" operator="equal">
      <formula>"NO ADMISIBLE"</formula>
    </cfRule>
  </conditionalFormatting>
  <conditionalFormatting sqref="Z288">
    <cfRule type="cellIs" dxfId="909" priority="24" stopIfTrue="1" operator="equal">
      <formula>"NO ADMISIBLE"</formula>
    </cfRule>
    <cfRule type="cellIs" dxfId="908" priority="25" stopIfTrue="1" operator="equal">
      <formula>"ADMISIBLE"</formula>
    </cfRule>
  </conditionalFormatting>
  <conditionalFormatting sqref="AA288:AA297">
    <cfRule type="cellIs" dxfId="907" priority="22" stopIfTrue="1" operator="equal">
      <formula>"NO ADMISIBLE"</formula>
    </cfRule>
    <cfRule type="cellIs" dxfId="906" priority="23" stopIfTrue="1" operator="equal">
      <formula>"ADMISIBLE"</formula>
    </cfRule>
  </conditionalFormatting>
  <conditionalFormatting sqref="AB288:AB297">
    <cfRule type="cellIs" dxfId="905" priority="20" stopIfTrue="1" operator="equal">
      <formula>"NO ADMISIBLE"</formula>
    </cfRule>
    <cfRule type="cellIs" dxfId="904" priority="21" stopIfTrue="1" operator="equal">
      <formula>"ADMISIBLE"</formula>
    </cfRule>
  </conditionalFormatting>
  <conditionalFormatting sqref="D288:D297">
    <cfRule type="cellIs" dxfId="903" priority="19" stopIfTrue="1" operator="equal">
      <formula>"NO ADMISIBLE"</formula>
    </cfRule>
  </conditionalFormatting>
  <conditionalFormatting sqref="X298:AC298">
    <cfRule type="cellIs" dxfId="901" priority="14" stopIfTrue="1" operator="equal">
      <formula>"NO ADMISIBLE"</formula>
    </cfRule>
  </conditionalFormatting>
  <conditionalFormatting sqref="L288:L297">
    <cfRule type="cellIs" dxfId="899" priority="11" operator="equal">
      <formula>0</formula>
    </cfRule>
    <cfRule type="cellIs" dxfId="898" priority="12" operator="greaterThan">
      <formula>0</formula>
    </cfRule>
  </conditionalFormatting>
  <conditionalFormatting sqref="Z289:Z297">
    <cfRule type="cellIs" dxfId="895" priority="8" stopIfTrue="1" operator="equal">
      <formula>"NO ADMISIBLE"</formula>
    </cfRule>
  </conditionalFormatting>
  <conditionalFormatting sqref="Z289:Z297">
    <cfRule type="cellIs" dxfId="894" priority="6" stopIfTrue="1" operator="equal">
      <formula>"NO ADMISIBLE"</formula>
    </cfRule>
    <cfRule type="cellIs" dxfId="893" priority="7" stopIfTrue="1" operator="equal">
      <formula>"ADMISIBLE"</formula>
    </cfRule>
  </conditionalFormatting>
  <conditionalFormatting sqref="R288:R297 T288:T297 V288:V297 Y288:Y297 AA288:AA297">
    <cfRule type="cellIs" dxfId="892" priority="3" operator="equal">
      <formula>"NO CUMPLE"</formula>
    </cfRule>
    <cfRule type="cellIs" dxfId="891" priority="4" operator="equal">
      <formula>"CUMPLE"</formula>
    </cfRule>
  </conditionalFormatting>
  <conditionalFormatting sqref="W288:W297 AB288:AB297">
    <cfRule type="cellIs" dxfId="890" priority="2" operator="equal">
      <formula>"NO CUMPLE"</formula>
    </cfRule>
  </conditionalFormatting>
  <conditionalFormatting sqref="S288:S297 X288:X297 Z288:Z297 M288:Q297">
    <cfRule type="expression" dxfId="889" priority="1">
      <formula>MOD(ROW(),2)=0</formula>
    </cfRule>
  </conditionalFormatting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JJR&amp;D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D3779-0FE2-4D51-9A4B-773B7CF63343}">
  <dimension ref="A1:P862"/>
  <sheetViews>
    <sheetView topLeftCell="D29" zoomScale="130" zoomScaleNormal="130" workbookViewId="0">
      <selection activeCell="G20" sqref="G20"/>
    </sheetView>
  </sheetViews>
  <sheetFormatPr baseColWidth="10" defaultRowHeight="13.2" x14ac:dyDescent="0.25"/>
  <cols>
    <col min="1" max="1" width="12" customWidth="1"/>
    <col min="2" max="2" width="5.109375" customWidth="1"/>
    <col min="3" max="3" width="6.88671875" customWidth="1"/>
    <col min="4" max="4" width="21" customWidth="1"/>
    <col min="5" max="5" width="13.33203125" style="21" customWidth="1"/>
    <col min="7" max="7" width="19.88671875" customWidth="1"/>
    <col min="8" max="8" width="16" customWidth="1"/>
    <col min="14" max="14" width="15.33203125" customWidth="1"/>
    <col min="15" max="15" width="21.44140625" style="104" customWidth="1"/>
    <col min="16" max="16" width="19.5546875" customWidth="1"/>
    <col min="18" max="18" width="15.88671875" customWidth="1"/>
  </cols>
  <sheetData>
    <row r="1" spans="2:16" ht="13.8" thickBot="1" x14ac:dyDescent="0.3"/>
    <row r="2" spans="2:16" x14ac:dyDescent="0.25">
      <c r="B2" s="422" t="s">
        <v>223</v>
      </c>
      <c r="C2" s="415" t="s">
        <v>224</v>
      </c>
      <c r="D2" s="415" t="s">
        <v>225</v>
      </c>
      <c r="E2" s="415" t="s">
        <v>226</v>
      </c>
      <c r="F2" s="415" t="s">
        <v>227</v>
      </c>
      <c r="G2" s="415" t="s">
        <v>228</v>
      </c>
      <c r="H2" s="415" t="s">
        <v>229</v>
      </c>
      <c r="I2" s="415" t="s">
        <v>230</v>
      </c>
      <c r="J2" s="415" t="s">
        <v>231</v>
      </c>
      <c r="K2" s="415" t="s">
        <v>232</v>
      </c>
      <c r="L2" s="415" t="s">
        <v>233</v>
      </c>
      <c r="M2" s="415" t="s">
        <v>234</v>
      </c>
      <c r="N2" s="417" t="s">
        <v>235</v>
      </c>
      <c r="O2" s="419" t="s">
        <v>236</v>
      </c>
    </row>
    <row r="3" spans="2:16" ht="13.8" thickBot="1" x14ac:dyDescent="0.3">
      <c r="B3" s="423"/>
      <c r="C3" s="416"/>
      <c r="D3" s="416"/>
      <c r="E3" s="416"/>
      <c r="F3" s="416"/>
      <c r="G3" s="416" t="s">
        <v>237</v>
      </c>
      <c r="H3" s="416" t="s">
        <v>237</v>
      </c>
      <c r="I3" s="416"/>
      <c r="J3" s="416" t="s">
        <v>1</v>
      </c>
      <c r="K3" s="416"/>
      <c r="L3" s="416"/>
      <c r="M3" s="416"/>
      <c r="N3" s="418"/>
      <c r="O3" s="420"/>
    </row>
    <row r="4" spans="2:16" ht="14.4" thickBot="1" x14ac:dyDescent="0.35">
      <c r="B4" s="228">
        <v>1</v>
      </c>
      <c r="C4" s="229"/>
      <c r="D4" s="229"/>
      <c r="E4" s="244"/>
      <c r="F4" s="229">
        <v>83.06</v>
      </c>
      <c r="G4" s="230">
        <v>198298760042</v>
      </c>
      <c r="H4" s="241">
        <v>15916105.630000001</v>
      </c>
      <c r="I4" s="231">
        <v>44748</v>
      </c>
      <c r="J4" s="232">
        <v>0.25</v>
      </c>
      <c r="K4" s="236">
        <v>45470</v>
      </c>
      <c r="L4" s="233">
        <f>+K4-I4</f>
        <v>722</v>
      </c>
      <c r="M4" s="233">
        <f t="shared" ref="M4:M15" si="0">+MIN(F4*30-L4,360)</f>
        <v>360</v>
      </c>
      <c r="N4" s="246">
        <f>H4/(F4*30)</f>
        <v>6387.3929007143433</v>
      </c>
      <c r="O4" s="310">
        <f t="shared" ref="O4" si="1">(+N4*M4*J4)</f>
        <v>574865.36106429086</v>
      </c>
    </row>
    <row r="5" spans="2:16" ht="14.4" thickBot="1" x14ac:dyDescent="0.35">
      <c r="B5" s="239">
        <v>2</v>
      </c>
      <c r="C5" s="240"/>
      <c r="D5" s="240"/>
      <c r="E5" s="245"/>
      <c r="F5" s="240">
        <v>68.599999999999994</v>
      </c>
      <c r="G5" s="241">
        <v>163871009386.12</v>
      </c>
      <c r="H5" s="241">
        <v>19906585.199999999</v>
      </c>
      <c r="I5" s="231">
        <v>45470</v>
      </c>
      <c r="J5" s="243">
        <v>0.05</v>
      </c>
      <c r="K5" s="236">
        <v>45470</v>
      </c>
      <c r="L5" s="233">
        <f t="shared" ref="L5:L15" si="2">+K5-I5</f>
        <v>0</v>
      </c>
      <c r="M5" s="233">
        <f t="shared" si="0"/>
        <v>360</v>
      </c>
      <c r="N5" s="234">
        <f t="shared" ref="N5:N9" si="3">H5/(F5*30)</f>
        <v>9672.7819241982506</v>
      </c>
      <c r="O5" s="310">
        <f t="shared" ref="O5:O15" si="4">(+N5*M5*J5)</f>
        <v>174110.07463556854</v>
      </c>
    </row>
    <row r="6" spans="2:16" ht="14.4" thickBot="1" x14ac:dyDescent="0.35">
      <c r="B6" s="239">
        <v>3</v>
      </c>
      <c r="C6" s="240"/>
      <c r="D6" s="240"/>
      <c r="E6" s="245"/>
      <c r="F6" s="240">
        <v>76.739999999999995</v>
      </c>
      <c r="G6" s="241">
        <v>80268340319</v>
      </c>
      <c r="H6" s="241">
        <v>758819207.30999994</v>
      </c>
      <c r="I6" s="242">
        <v>43955</v>
      </c>
      <c r="J6" s="243">
        <v>0.25</v>
      </c>
      <c r="K6" s="236">
        <v>45470</v>
      </c>
      <c r="L6" s="233">
        <f t="shared" si="2"/>
        <v>1515</v>
      </c>
      <c r="M6" s="233">
        <f t="shared" si="0"/>
        <v>360</v>
      </c>
      <c r="N6" s="234">
        <f t="shared" si="3"/>
        <v>329606.1190643732</v>
      </c>
      <c r="O6" s="310">
        <f t="shared" si="4"/>
        <v>29664550.715793587</v>
      </c>
    </row>
    <row r="7" spans="2:16" ht="14.4" thickBot="1" x14ac:dyDescent="0.35">
      <c r="B7" s="239">
        <v>4</v>
      </c>
      <c r="C7" s="240"/>
      <c r="D7" s="240"/>
      <c r="E7" s="245"/>
      <c r="F7" s="240">
        <v>7</v>
      </c>
      <c r="G7" s="241">
        <v>5976264022.1999998</v>
      </c>
      <c r="H7" s="241">
        <v>2031929767.55</v>
      </c>
      <c r="I7" s="242">
        <v>45470</v>
      </c>
      <c r="J7" s="243">
        <v>0.7</v>
      </c>
      <c r="K7" s="236">
        <v>45470</v>
      </c>
      <c r="L7" s="233">
        <f t="shared" si="2"/>
        <v>0</v>
      </c>
      <c r="M7" s="233">
        <f t="shared" si="0"/>
        <v>210</v>
      </c>
      <c r="N7" s="234">
        <f t="shared" si="3"/>
        <v>9675856.0359523799</v>
      </c>
      <c r="O7" s="310">
        <f t="shared" si="4"/>
        <v>1422350837.2849996</v>
      </c>
    </row>
    <row r="8" spans="2:16" ht="14.4" thickBot="1" x14ac:dyDescent="0.35">
      <c r="B8" s="239">
        <v>5</v>
      </c>
      <c r="C8" s="240"/>
      <c r="D8" s="240"/>
      <c r="E8" s="245"/>
      <c r="F8" s="240">
        <v>18.100000000000001</v>
      </c>
      <c r="G8" s="241">
        <v>18129682391.310001</v>
      </c>
      <c r="H8" s="241">
        <v>133551988.15000001</v>
      </c>
      <c r="I8" s="242">
        <v>45470</v>
      </c>
      <c r="J8" s="243">
        <v>1</v>
      </c>
      <c r="K8" s="236">
        <v>45470</v>
      </c>
      <c r="L8" s="233">
        <f t="shared" si="2"/>
        <v>0</v>
      </c>
      <c r="M8" s="233">
        <f t="shared" si="0"/>
        <v>360</v>
      </c>
      <c r="N8" s="234">
        <f t="shared" si="3"/>
        <v>245952.09604051567</v>
      </c>
      <c r="O8" s="310">
        <f t="shared" si="4"/>
        <v>88542754.574585646</v>
      </c>
    </row>
    <row r="9" spans="2:16" ht="14.4" thickBot="1" x14ac:dyDescent="0.35">
      <c r="B9" s="239">
        <v>6</v>
      </c>
      <c r="C9" s="240"/>
      <c r="D9" s="240"/>
      <c r="E9" s="245"/>
      <c r="F9" s="240">
        <v>23</v>
      </c>
      <c r="G9" s="241">
        <v>21322892660</v>
      </c>
      <c r="H9" s="241">
        <v>923992015.26999998</v>
      </c>
      <c r="I9" s="242">
        <v>45075</v>
      </c>
      <c r="J9" s="243">
        <v>0.65</v>
      </c>
      <c r="K9" s="236">
        <v>45470</v>
      </c>
      <c r="L9" s="233">
        <f t="shared" si="2"/>
        <v>395</v>
      </c>
      <c r="M9" s="233">
        <f t="shared" si="0"/>
        <v>295</v>
      </c>
      <c r="N9" s="234">
        <f t="shared" si="3"/>
        <v>1339118.8627101448</v>
      </c>
      <c r="O9" s="310">
        <f t="shared" si="4"/>
        <v>256776041.92467028</v>
      </c>
    </row>
    <row r="10" spans="2:16" ht="14.4" thickBot="1" x14ac:dyDescent="0.35">
      <c r="B10" s="239">
        <v>7</v>
      </c>
      <c r="C10" s="240"/>
      <c r="D10" s="240"/>
      <c r="E10" s="245"/>
      <c r="F10" s="240">
        <v>4</v>
      </c>
      <c r="G10" s="241">
        <v>1385910918</v>
      </c>
      <c r="H10" s="241"/>
      <c r="I10" s="242">
        <v>45470</v>
      </c>
      <c r="J10" s="243">
        <v>0.95</v>
      </c>
      <c r="K10" s="236">
        <v>45470</v>
      </c>
      <c r="L10" s="233">
        <f t="shared" si="2"/>
        <v>0</v>
      </c>
      <c r="M10" s="233">
        <f t="shared" si="0"/>
        <v>120</v>
      </c>
      <c r="N10" s="234">
        <f t="shared" ref="N10:N15" si="5">G10/(F10*30)</f>
        <v>11549257.65</v>
      </c>
      <c r="O10" s="310">
        <f t="shared" si="4"/>
        <v>1316615372.0999999</v>
      </c>
    </row>
    <row r="11" spans="2:16" ht="14.4" thickBot="1" x14ac:dyDescent="0.35">
      <c r="B11" s="239">
        <v>8</v>
      </c>
      <c r="C11" s="240"/>
      <c r="D11" s="240"/>
      <c r="E11" s="245"/>
      <c r="F11" s="240">
        <v>19.05</v>
      </c>
      <c r="G11" s="241">
        <v>37472996396.610001</v>
      </c>
      <c r="H11" s="241"/>
      <c r="I11" s="242">
        <v>44901</v>
      </c>
      <c r="J11" s="243">
        <v>0.3</v>
      </c>
      <c r="K11" s="236">
        <v>45470</v>
      </c>
      <c r="L11" s="233">
        <f t="shared" si="2"/>
        <v>569</v>
      </c>
      <c r="M11" s="233">
        <f t="shared" si="0"/>
        <v>2.5</v>
      </c>
      <c r="N11" s="234">
        <f t="shared" si="5"/>
        <v>65569547.500629924</v>
      </c>
      <c r="O11" s="310">
        <f t="shared" si="4"/>
        <v>49177160.625472441</v>
      </c>
    </row>
    <row r="12" spans="2:16" ht="14.4" thickBot="1" x14ac:dyDescent="0.35">
      <c r="B12" s="239">
        <v>9</v>
      </c>
      <c r="C12" s="240"/>
      <c r="D12" s="240"/>
      <c r="E12" s="245"/>
      <c r="F12" s="240">
        <v>17</v>
      </c>
      <c r="G12" s="241">
        <v>12810723358.889999</v>
      </c>
      <c r="H12" s="241">
        <v>22607158.870000001</v>
      </c>
      <c r="I12" s="242">
        <v>45345</v>
      </c>
      <c r="J12" s="243">
        <v>0.15</v>
      </c>
      <c r="K12" s="236">
        <v>45470</v>
      </c>
      <c r="L12" s="233">
        <f t="shared" si="2"/>
        <v>125</v>
      </c>
      <c r="M12" s="233">
        <f t="shared" si="0"/>
        <v>360</v>
      </c>
      <c r="N12" s="234">
        <f>H12/(F12*30)</f>
        <v>44327.762490196081</v>
      </c>
      <c r="O12" s="310">
        <f t="shared" si="4"/>
        <v>2393699.1744705881</v>
      </c>
    </row>
    <row r="13" spans="2:16" ht="14.4" thickBot="1" x14ac:dyDescent="0.35">
      <c r="B13" s="239">
        <v>10</v>
      </c>
      <c r="C13" s="240"/>
      <c r="D13" s="240"/>
      <c r="E13" s="245"/>
      <c r="F13" s="240">
        <v>12</v>
      </c>
      <c r="G13" s="241">
        <v>23985997000</v>
      </c>
      <c r="H13" s="241"/>
      <c r="I13" s="242">
        <v>45336</v>
      </c>
      <c r="J13" s="243">
        <v>0.1</v>
      </c>
      <c r="K13" s="236">
        <v>45470</v>
      </c>
      <c r="L13" s="233">
        <f t="shared" si="2"/>
        <v>134</v>
      </c>
      <c r="M13" s="233">
        <f t="shared" si="0"/>
        <v>226</v>
      </c>
      <c r="N13" s="234">
        <f t="shared" si="5"/>
        <v>66627769.444444448</v>
      </c>
      <c r="O13" s="310">
        <f t="shared" si="4"/>
        <v>1505787589.4444447</v>
      </c>
    </row>
    <row r="14" spans="2:16" ht="14.4" thickBot="1" x14ac:dyDescent="0.35">
      <c r="B14" s="239">
        <v>11</v>
      </c>
      <c r="C14" s="240"/>
      <c r="D14" s="240"/>
      <c r="E14" s="245"/>
      <c r="F14" s="240">
        <v>9</v>
      </c>
      <c r="G14" s="241">
        <v>21780568433</v>
      </c>
      <c r="H14" s="241"/>
      <c r="I14" s="242">
        <v>45470</v>
      </c>
      <c r="J14" s="243">
        <v>0.5</v>
      </c>
      <c r="K14" s="236">
        <v>45470</v>
      </c>
      <c r="L14" s="233">
        <f t="shared" si="2"/>
        <v>0</v>
      </c>
      <c r="M14" s="233">
        <f t="shared" si="0"/>
        <v>270</v>
      </c>
      <c r="N14" s="234">
        <f t="shared" si="5"/>
        <v>80668771.974074081</v>
      </c>
      <c r="O14" s="310">
        <f t="shared" si="4"/>
        <v>10890284216.5</v>
      </c>
    </row>
    <row r="15" spans="2:16" ht="13.8" x14ac:dyDescent="0.3">
      <c r="B15" s="239">
        <v>12</v>
      </c>
      <c r="C15" s="240"/>
      <c r="D15" s="240"/>
      <c r="E15" s="245"/>
      <c r="F15" s="240">
        <v>8</v>
      </c>
      <c r="G15" s="241">
        <v>7197335075.2299995</v>
      </c>
      <c r="H15" s="241"/>
      <c r="I15" s="242">
        <v>45427</v>
      </c>
      <c r="J15" s="243">
        <v>0.1</v>
      </c>
      <c r="K15" s="236">
        <v>45470</v>
      </c>
      <c r="L15" s="233">
        <f t="shared" si="2"/>
        <v>43</v>
      </c>
      <c r="M15" s="233">
        <f t="shared" si="0"/>
        <v>197</v>
      </c>
      <c r="N15" s="234">
        <f t="shared" si="5"/>
        <v>29988896.146791663</v>
      </c>
      <c r="O15" s="310">
        <f t="shared" si="4"/>
        <v>590781254.0917958</v>
      </c>
    </row>
    <row r="16" spans="2:16" ht="14.4" thickBot="1" x14ac:dyDescent="0.35">
      <c r="B16" s="237"/>
      <c r="C16" s="421" t="s">
        <v>238</v>
      </c>
      <c r="D16" s="421"/>
      <c r="E16" s="421"/>
      <c r="F16" s="421"/>
      <c r="G16" s="421"/>
      <c r="H16" s="421"/>
      <c r="I16" s="421"/>
      <c r="J16" s="421"/>
      <c r="K16" s="421"/>
      <c r="L16" s="421"/>
      <c r="M16" s="421"/>
      <c r="N16" s="421"/>
      <c r="O16" s="311">
        <f>SUM(O4:O15)</f>
        <v>16153122451.871931</v>
      </c>
      <c r="P16">
        <v>16153122451.870001</v>
      </c>
    </row>
    <row r="17" spans="1:16" ht="13.8" thickBot="1" x14ac:dyDescent="0.3"/>
    <row r="18" spans="1:16" x14ac:dyDescent="0.25">
      <c r="A18" s="321" t="s">
        <v>307</v>
      </c>
      <c r="B18" s="422" t="s">
        <v>223</v>
      </c>
      <c r="C18" s="415" t="s">
        <v>224</v>
      </c>
      <c r="D18" s="415" t="s">
        <v>225</v>
      </c>
      <c r="E18" s="415" t="s">
        <v>226</v>
      </c>
      <c r="F18" s="415" t="s">
        <v>227</v>
      </c>
      <c r="G18" s="415" t="s">
        <v>228</v>
      </c>
      <c r="H18" s="415" t="s">
        <v>229</v>
      </c>
      <c r="I18" s="415" t="s">
        <v>230</v>
      </c>
      <c r="J18" s="415" t="s">
        <v>231</v>
      </c>
      <c r="K18" s="415" t="s">
        <v>232</v>
      </c>
      <c r="L18" s="415" t="s">
        <v>233</v>
      </c>
      <c r="M18" s="415" t="s">
        <v>234</v>
      </c>
      <c r="N18" s="417" t="s">
        <v>235</v>
      </c>
      <c r="O18" s="419" t="s">
        <v>236</v>
      </c>
    </row>
    <row r="19" spans="1:16" ht="13.8" thickBot="1" x14ac:dyDescent="0.3">
      <c r="B19" s="423"/>
      <c r="C19" s="416"/>
      <c r="D19" s="416"/>
      <c r="E19" s="416"/>
      <c r="F19" s="416"/>
      <c r="G19" s="416" t="s">
        <v>237</v>
      </c>
      <c r="H19" s="416" t="s">
        <v>237</v>
      </c>
      <c r="I19" s="416"/>
      <c r="J19" s="416" t="s">
        <v>1</v>
      </c>
      <c r="K19" s="416"/>
      <c r="L19" s="416"/>
      <c r="M19" s="416"/>
      <c r="N19" s="418"/>
      <c r="O19" s="420"/>
    </row>
    <row r="20" spans="1:16" ht="14.4" thickBot="1" x14ac:dyDescent="0.35">
      <c r="B20" s="228">
        <v>1</v>
      </c>
      <c r="C20" s="229"/>
      <c r="D20" s="229"/>
      <c r="E20" s="229"/>
      <c r="F20" s="229">
        <v>7</v>
      </c>
      <c r="G20" s="230">
        <v>1754260738</v>
      </c>
      <c r="H20" s="230">
        <v>60146082.450000003</v>
      </c>
      <c r="I20" s="236">
        <v>45470</v>
      </c>
      <c r="J20" s="232">
        <v>0.2</v>
      </c>
      <c r="K20" s="236">
        <v>45470</v>
      </c>
      <c r="L20" s="233">
        <f>+K20-I20</f>
        <v>0</v>
      </c>
      <c r="M20" s="233">
        <f>+MIN(F20*30-L20,360)</f>
        <v>210</v>
      </c>
      <c r="N20" s="248">
        <f>H20/(F20*30)</f>
        <v>286409.91642857145</v>
      </c>
      <c r="O20" s="312">
        <f t="shared" ref="O20:O24" si="6">(+N20*M20*J20)</f>
        <v>12029216.490000002</v>
      </c>
    </row>
    <row r="21" spans="1:16" ht="14.4" thickBot="1" x14ac:dyDescent="0.35">
      <c r="B21" s="239"/>
      <c r="C21" s="240"/>
      <c r="D21" s="240"/>
      <c r="E21" s="240"/>
      <c r="F21" s="240">
        <v>16</v>
      </c>
      <c r="G21" s="241">
        <v>13583543958.384001</v>
      </c>
      <c r="H21" s="241">
        <v>249031639.24000001</v>
      </c>
      <c r="I21" s="242">
        <v>45330</v>
      </c>
      <c r="J21" s="243">
        <v>0.8</v>
      </c>
      <c r="K21" s="236">
        <v>45470</v>
      </c>
      <c r="L21" s="233">
        <f t="shared" ref="L21:L24" si="7">+K21-I21</f>
        <v>140</v>
      </c>
      <c r="M21" s="233">
        <f t="shared" ref="M21:M24" si="8">+MIN(F21*30-L21,360)</f>
        <v>340</v>
      </c>
      <c r="N21" s="248">
        <f>H21/(F21*30)</f>
        <v>518815.91508333333</v>
      </c>
      <c r="O21" s="312">
        <f t="shared" si="6"/>
        <v>141117928.90266666</v>
      </c>
    </row>
    <row r="22" spans="1:16" ht="14.4" thickBot="1" x14ac:dyDescent="0.35">
      <c r="B22" s="239"/>
      <c r="C22" s="240"/>
      <c r="D22" s="240"/>
      <c r="E22" s="240"/>
      <c r="F22" s="240">
        <v>43</v>
      </c>
      <c r="G22" s="241">
        <v>40153910430</v>
      </c>
      <c r="H22" s="241"/>
      <c r="I22" s="242">
        <v>45257</v>
      </c>
      <c r="J22" s="243">
        <v>0.25</v>
      </c>
      <c r="K22" s="236">
        <v>45470</v>
      </c>
      <c r="L22" s="233">
        <f t="shared" si="7"/>
        <v>213</v>
      </c>
      <c r="M22" s="233">
        <f t="shared" si="8"/>
        <v>360</v>
      </c>
      <c r="N22" s="248">
        <f t="shared" ref="N22:N24" si="9">G22/(F22*30)</f>
        <v>31127062.348837208</v>
      </c>
      <c r="O22" s="312">
        <f t="shared" si="6"/>
        <v>2801435611.3953485</v>
      </c>
    </row>
    <row r="23" spans="1:16" ht="14.4" thickBot="1" x14ac:dyDescent="0.35">
      <c r="B23" s="239"/>
      <c r="C23" s="240"/>
      <c r="D23" s="240"/>
      <c r="E23" s="240"/>
      <c r="F23" s="240">
        <v>12</v>
      </c>
      <c r="G23" s="241">
        <v>23985997000</v>
      </c>
      <c r="H23" s="241"/>
      <c r="I23" s="236">
        <v>45470</v>
      </c>
      <c r="J23" s="243">
        <v>0.34</v>
      </c>
      <c r="K23" s="236">
        <v>45470</v>
      </c>
      <c r="L23" s="233">
        <f t="shared" si="7"/>
        <v>0</v>
      </c>
      <c r="M23" s="233">
        <f t="shared" si="8"/>
        <v>360</v>
      </c>
      <c r="N23" s="248">
        <f t="shared" si="9"/>
        <v>66627769.444444448</v>
      </c>
      <c r="O23" s="312">
        <f t="shared" si="6"/>
        <v>8155238980.000001</v>
      </c>
    </row>
    <row r="24" spans="1:16" ht="13.8" x14ac:dyDescent="0.3">
      <c r="B24" s="239"/>
      <c r="C24" s="240"/>
      <c r="D24" s="240"/>
      <c r="E24" s="240"/>
      <c r="F24" s="240">
        <v>2</v>
      </c>
      <c r="G24" s="241">
        <v>1540406324</v>
      </c>
      <c r="H24" s="241"/>
      <c r="I24" s="236">
        <v>45470</v>
      </c>
      <c r="J24" s="243">
        <v>0.5</v>
      </c>
      <c r="K24" s="236">
        <v>45470</v>
      </c>
      <c r="L24" s="233">
        <f t="shared" si="7"/>
        <v>0</v>
      </c>
      <c r="M24" s="233">
        <f t="shared" si="8"/>
        <v>60</v>
      </c>
      <c r="N24" s="248">
        <f t="shared" si="9"/>
        <v>25673438.733333334</v>
      </c>
      <c r="O24" s="312">
        <f t="shared" si="6"/>
        <v>770203162</v>
      </c>
    </row>
    <row r="25" spans="1:16" ht="14.4" thickBot="1" x14ac:dyDescent="0.35">
      <c r="B25" s="237"/>
      <c r="C25" s="421" t="s">
        <v>238</v>
      </c>
      <c r="D25" s="421"/>
      <c r="E25" s="421"/>
      <c r="F25" s="421"/>
      <c r="G25" s="421"/>
      <c r="H25" s="421"/>
      <c r="I25" s="421"/>
      <c r="J25" s="421"/>
      <c r="K25" s="421"/>
      <c r="L25" s="421"/>
      <c r="M25" s="421"/>
      <c r="N25" s="421"/>
      <c r="O25" s="311">
        <f>SUM(O20:O24)</f>
        <v>11880024898.788017</v>
      </c>
      <c r="P25">
        <v>11880024898.790001</v>
      </c>
    </row>
    <row r="29" spans="1:16" ht="13.8" thickBot="1" x14ac:dyDescent="0.3">
      <c r="B29" s="104" t="s">
        <v>306</v>
      </c>
    </row>
    <row r="30" spans="1:16" x14ac:dyDescent="0.25">
      <c r="B30" s="422" t="s">
        <v>223</v>
      </c>
      <c r="C30" s="415" t="s">
        <v>224</v>
      </c>
      <c r="D30" s="415" t="s">
        <v>225</v>
      </c>
      <c r="E30" s="415" t="s">
        <v>226</v>
      </c>
      <c r="F30" s="415" t="s">
        <v>227</v>
      </c>
      <c r="G30" s="415" t="s">
        <v>228</v>
      </c>
      <c r="H30" s="415" t="s">
        <v>229</v>
      </c>
      <c r="I30" s="415" t="s">
        <v>230</v>
      </c>
      <c r="J30" s="415" t="s">
        <v>231</v>
      </c>
      <c r="K30" s="415" t="s">
        <v>232</v>
      </c>
      <c r="L30" s="415" t="s">
        <v>233</v>
      </c>
      <c r="M30" s="415" t="s">
        <v>234</v>
      </c>
      <c r="N30" s="417" t="s">
        <v>235</v>
      </c>
      <c r="O30" s="419" t="s">
        <v>236</v>
      </c>
    </row>
    <row r="31" spans="1:16" ht="13.8" thickBot="1" x14ac:dyDescent="0.3">
      <c r="B31" s="423"/>
      <c r="C31" s="416"/>
      <c r="D31" s="416"/>
      <c r="E31" s="416"/>
      <c r="F31" s="416"/>
      <c r="G31" s="416" t="s">
        <v>237</v>
      </c>
      <c r="H31" s="416" t="s">
        <v>237</v>
      </c>
      <c r="I31" s="416"/>
      <c r="J31" s="416" t="s">
        <v>1</v>
      </c>
      <c r="K31" s="416"/>
      <c r="L31" s="416"/>
      <c r="M31" s="416"/>
      <c r="N31" s="418"/>
      <c r="O31" s="420"/>
    </row>
    <row r="32" spans="1:16" ht="14.4" thickBot="1" x14ac:dyDescent="0.35">
      <c r="B32" s="228">
        <v>1</v>
      </c>
      <c r="C32" s="229"/>
      <c r="D32" s="229"/>
      <c r="E32" s="229"/>
      <c r="F32" s="229">
        <v>7</v>
      </c>
      <c r="G32" s="230">
        <v>5976264022.1999998</v>
      </c>
      <c r="H32" s="230">
        <v>870827043.23000002</v>
      </c>
      <c r="I32" s="242">
        <v>45470</v>
      </c>
      <c r="J32" s="232">
        <v>0.3</v>
      </c>
      <c r="K32" s="236">
        <v>45470</v>
      </c>
      <c r="L32" s="233">
        <f>+K32-I32</f>
        <v>0</v>
      </c>
      <c r="M32" s="233">
        <f>+MIN(F32*30-L32,360)</f>
        <v>210</v>
      </c>
      <c r="N32" s="248">
        <f>H32/(F32*30)</f>
        <v>4146795.4439523811</v>
      </c>
      <c r="O32" s="312">
        <f t="shared" ref="O32" si="10">(+N32*M32*J32)</f>
        <v>261248112.96899998</v>
      </c>
    </row>
    <row r="33" spans="2:16" ht="14.4" thickBot="1" x14ac:dyDescent="0.35">
      <c r="B33" s="239"/>
      <c r="C33" s="240"/>
      <c r="D33" s="240"/>
      <c r="E33" s="240"/>
      <c r="F33" s="240">
        <v>18</v>
      </c>
      <c r="G33" s="241">
        <v>94720184458</v>
      </c>
      <c r="H33" s="241"/>
      <c r="I33" s="242">
        <v>44998</v>
      </c>
      <c r="J33" s="243">
        <v>0.5</v>
      </c>
      <c r="K33" s="236">
        <v>45470</v>
      </c>
      <c r="L33" s="233">
        <f t="shared" ref="L33:L40" si="11">+K33-I33</f>
        <v>472</v>
      </c>
      <c r="M33" s="233">
        <f t="shared" ref="M33:M40" si="12">+MIN(F33*30-L33,360)</f>
        <v>68</v>
      </c>
      <c r="N33" s="248">
        <f t="shared" ref="N33:N40" si="13">G33/(F33*30)</f>
        <v>175407748.99629629</v>
      </c>
      <c r="O33" s="312">
        <f t="shared" ref="O33:O40" si="14">(+N33*M33*J33)</f>
        <v>5963863465.874074</v>
      </c>
    </row>
    <row r="34" spans="2:16" ht="14.4" thickBot="1" x14ac:dyDescent="0.35">
      <c r="B34" s="239"/>
      <c r="C34" s="240"/>
      <c r="D34" s="240"/>
      <c r="E34" s="240"/>
      <c r="F34" s="240">
        <v>7</v>
      </c>
      <c r="G34" s="241">
        <v>4829418251</v>
      </c>
      <c r="H34" s="241"/>
      <c r="I34" s="242">
        <v>45420</v>
      </c>
      <c r="J34" s="243">
        <v>0.75</v>
      </c>
      <c r="K34" s="236">
        <v>45470</v>
      </c>
      <c r="L34" s="233">
        <f t="shared" si="11"/>
        <v>50</v>
      </c>
      <c r="M34" s="233">
        <f t="shared" si="12"/>
        <v>160</v>
      </c>
      <c r="N34" s="248">
        <f t="shared" si="13"/>
        <v>22997229.766666666</v>
      </c>
      <c r="O34" s="312">
        <f t="shared" si="14"/>
        <v>2759667572</v>
      </c>
    </row>
    <row r="35" spans="2:16" ht="14.4" thickBot="1" x14ac:dyDescent="0.35">
      <c r="B35" s="239"/>
      <c r="C35" s="240"/>
      <c r="D35" s="240"/>
      <c r="E35" s="240"/>
      <c r="F35" s="240">
        <v>43</v>
      </c>
      <c r="G35" s="241">
        <v>40153910430</v>
      </c>
      <c r="H35" s="241"/>
      <c r="I35" s="242">
        <v>45257</v>
      </c>
      <c r="J35" s="243">
        <v>0.55000000000000004</v>
      </c>
      <c r="K35" s="236">
        <v>45470</v>
      </c>
      <c r="L35" s="233">
        <f t="shared" si="11"/>
        <v>213</v>
      </c>
      <c r="M35" s="233">
        <f t="shared" si="12"/>
        <v>360</v>
      </c>
      <c r="N35" s="248">
        <f t="shared" si="13"/>
        <v>31127062.348837208</v>
      </c>
      <c r="O35" s="312">
        <f t="shared" si="14"/>
        <v>6163158345.069767</v>
      </c>
    </row>
    <row r="36" spans="2:16" ht="14.4" thickBot="1" x14ac:dyDescent="0.35">
      <c r="B36" s="239"/>
      <c r="C36" s="240"/>
      <c r="D36" s="240"/>
      <c r="E36" s="240"/>
      <c r="F36" s="240">
        <v>12.7</v>
      </c>
      <c r="G36" s="241">
        <v>8015529253.3000002</v>
      </c>
      <c r="H36" s="241">
        <v>746853775.57000005</v>
      </c>
      <c r="I36" s="242">
        <v>45430</v>
      </c>
      <c r="J36" s="243">
        <v>0.25</v>
      </c>
      <c r="K36" s="236">
        <v>45470</v>
      </c>
      <c r="L36" s="233">
        <f t="shared" si="11"/>
        <v>40</v>
      </c>
      <c r="M36" s="233">
        <f t="shared" si="12"/>
        <v>341</v>
      </c>
      <c r="N36" s="248">
        <f>H36/(F36*30)</f>
        <v>1960246.130104987</v>
      </c>
      <c r="O36" s="312">
        <f t="shared" si="14"/>
        <v>167110982.59145012</v>
      </c>
    </row>
    <row r="37" spans="2:16" ht="14.4" thickBot="1" x14ac:dyDescent="0.35">
      <c r="B37" s="239"/>
      <c r="C37" s="240"/>
      <c r="D37" s="240"/>
      <c r="E37" s="240"/>
      <c r="F37" s="240">
        <v>12</v>
      </c>
      <c r="G37" s="241">
        <v>23985997000</v>
      </c>
      <c r="H37" s="241"/>
      <c r="I37" s="242">
        <v>45336</v>
      </c>
      <c r="J37" s="243">
        <v>0.5</v>
      </c>
      <c r="K37" s="236">
        <v>45470</v>
      </c>
      <c r="L37" s="233">
        <f t="shared" si="11"/>
        <v>134</v>
      </c>
      <c r="M37" s="233">
        <f t="shared" si="12"/>
        <v>226</v>
      </c>
      <c r="N37" s="248">
        <f t="shared" si="13"/>
        <v>66627769.444444448</v>
      </c>
      <c r="O37" s="312">
        <f t="shared" si="14"/>
        <v>7528937947.2222223</v>
      </c>
    </row>
    <row r="38" spans="2:16" ht="14.4" thickBot="1" x14ac:dyDescent="0.35">
      <c r="B38" s="239"/>
      <c r="C38" s="240"/>
      <c r="D38" s="240"/>
      <c r="E38" s="240"/>
      <c r="F38" s="240">
        <v>7.67</v>
      </c>
      <c r="G38" s="241">
        <v>3531975994</v>
      </c>
      <c r="H38" s="241">
        <v>200401246.62</v>
      </c>
      <c r="I38" s="242">
        <v>45307</v>
      </c>
      <c r="J38" s="243">
        <v>0.45</v>
      </c>
      <c r="K38" s="236">
        <v>45470</v>
      </c>
      <c r="L38" s="233">
        <f t="shared" si="11"/>
        <v>163</v>
      </c>
      <c r="M38" s="233">
        <f t="shared" si="12"/>
        <v>67.099999999999994</v>
      </c>
      <c r="N38" s="248">
        <f>H38/(F38*30)</f>
        <v>870931.10221642768</v>
      </c>
      <c r="O38" s="312">
        <f t="shared" si="14"/>
        <v>26297764.631425034</v>
      </c>
    </row>
    <row r="39" spans="2:16" ht="14.4" thickBot="1" x14ac:dyDescent="0.35">
      <c r="B39" s="239"/>
      <c r="C39" s="240"/>
      <c r="D39" s="240"/>
      <c r="E39" s="240"/>
      <c r="F39" s="240">
        <v>2</v>
      </c>
      <c r="G39" s="241">
        <v>1540406324</v>
      </c>
      <c r="H39" s="241"/>
      <c r="I39" s="236">
        <v>45470</v>
      </c>
      <c r="J39" s="243">
        <v>0.5</v>
      </c>
      <c r="K39" s="236">
        <v>45470</v>
      </c>
      <c r="L39" s="233">
        <f t="shared" si="11"/>
        <v>0</v>
      </c>
      <c r="M39" s="233">
        <f t="shared" si="12"/>
        <v>60</v>
      </c>
      <c r="N39" s="248">
        <f t="shared" si="13"/>
        <v>25673438.733333334</v>
      </c>
      <c r="O39" s="312">
        <f t="shared" si="14"/>
        <v>770203162</v>
      </c>
    </row>
    <row r="40" spans="2:16" ht="13.8" x14ac:dyDescent="0.3">
      <c r="B40" s="235">
        <v>2</v>
      </c>
      <c r="C40" s="247"/>
      <c r="D40" s="247"/>
      <c r="E40" s="247"/>
      <c r="F40" s="240">
        <v>9</v>
      </c>
      <c r="G40" s="241">
        <v>21780568433</v>
      </c>
      <c r="H40" s="236"/>
      <c r="I40" s="236">
        <v>45470</v>
      </c>
      <c r="J40" s="243">
        <v>0.4</v>
      </c>
      <c r="K40" s="236">
        <v>45470</v>
      </c>
      <c r="L40" s="233">
        <f t="shared" si="11"/>
        <v>0</v>
      </c>
      <c r="M40" s="233">
        <f t="shared" si="12"/>
        <v>270</v>
      </c>
      <c r="N40" s="248">
        <f t="shared" si="13"/>
        <v>80668771.974074081</v>
      </c>
      <c r="O40" s="312">
        <f t="shared" si="14"/>
        <v>8712227373.2000008</v>
      </c>
    </row>
    <row r="41" spans="2:16" ht="14.4" thickBot="1" x14ac:dyDescent="0.35">
      <c r="B41" s="237"/>
      <c r="C41" s="421" t="s">
        <v>238</v>
      </c>
      <c r="D41" s="421"/>
      <c r="E41" s="421"/>
      <c r="F41" s="421"/>
      <c r="G41" s="421"/>
      <c r="H41" s="421"/>
      <c r="I41" s="421"/>
      <c r="J41" s="421"/>
      <c r="K41" s="421"/>
      <c r="L41" s="421"/>
      <c r="M41" s="421"/>
      <c r="N41" s="421"/>
      <c r="O41" s="311">
        <f>SUM(O32:O40)</f>
        <v>32352714725.557938</v>
      </c>
      <c r="P41">
        <v>32352714725.557899</v>
      </c>
    </row>
    <row r="43" spans="2:16" ht="13.8" thickBot="1" x14ac:dyDescent="0.3">
      <c r="B43" s="104" t="s">
        <v>305</v>
      </c>
    </row>
    <row r="44" spans="2:16" x14ac:dyDescent="0.25">
      <c r="B44" s="422" t="s">
        <v>223</v>
      </c>
      <c r="C44" s="415" t="s">
        <v>224</v>
      </c>
      <c r="D44" s="415" t="s">
        <v>225</v>
      </c>
      <c r="E44" s="415" t="s">
        <v>226</v>
      </c>
      <c r="F44" s="415" t="s">
        <v>227</v>
      </c>
      <c r="G44" s="415" t="s">
        <v>228</v>
      </c>
      <c r="H44" s="415" t="s">
        <v>229</v>
      </c>
      <c r="I44" s="415" t="s">
        <v>230</v>
      </c>
      <c r="J44" s="415" t="s">
        <v>231</v>
      </c>
      <c r="K44" s="415" t="s">
        <v>232</v>
      </c>
      <c r="L44" s="415" t="s">
        <v>233</v>
      </c>
      <c r="M44" s="415" t="s">
        <v>234</v>
      </c>
      <c r="N44" s="417" t="s">
        <v>235</v>
      </c>
      <c r="O44" s="419" t="s">
        <v>236</v>
      </c>
    </row>
    <row r="45" spans="2:16" ht="13.8" thickBot="1" x14ac:dyDescent="0.3">
      <c r="B45" s="423"/>
      <c r="C45" s="416"/>
      <c r="D45" s="416"/>
      <c r="E45" s="416"/>
      <c r="F45" s="416"/>
      <c r="G45" s="416" t="s">
        <v>237</v>
      </c>
      <c r="H45" s="416" t="s">
        <v>237</v>
      </c>
      <c r="I45" s="416"/>
      <c r="J45" s="416" t="s">
        <v>1</v>
      </c>
      <c r="K45" s="416"/>
      <c r="L45" s="416"/>
      <c r="M45" s="416"/>
      <c r="N45" s="418"/>
      <c r="O45" s="420"/>
    </row>
    <row r="46" spans="2:16" ht="14.4" thickBot="1" x14ac:dyDescent="0.35">
      <c r="B46" s="228">
        <v>1</v>
      </c>
      <c r="C46" s="229"/>
      <c r="D46" s="229"/>
      <c r="E46" s="229"/>
      <c r="F46" s="229">
        <v>7</v>
      </c>
      <c r="G46" s="230">
        <v>5382690155</v>
      </c>
      <c r="H46" s="241">
        <v>487005299.74000001</v>
      </c>
      <c r="I46" s="236">
        <v>45470</v>
      </c>
      <c r="J46" s="232">
        <v>0.5</v>
      </c>
      <c r="K46" s="236">
        <v>45470</v>
      </c>
      <c r="L46" s="233">
        <f>+K46-I46</f>
        <v>0</v>
      </c>
      <c r="M46" s="233">
        <f t="shared" ref="M46:M50" si="15">+MIN(F46*30-L46,360)</f>
        <v>210</v>
      </c>
      <c r="N46" s="248">
        <f>H46/(F46*30)</f>
        <v>2319072.8559047622</v>
      </c>
      <c r="O46" s="312">
        <f t="shared" ref="O46:O50" si="16">(+N46*M46*J46)</f>
        <v>243502649.87000003</v>
      </c>
    </row>
    <row r="47" spans="2:16" ht="14.4" thickBot="1" x14ac:dyDescent="0.35">
      <c r="B47" s="239"/>
      <c r="C47" s="240"/>
      <c r="D47" s="240"/>
      <c r="E47" s="240"/>
      <c r="F47" s="240">
        <v>76.739999999999995</v>
      </c>
      <c r="G47" s="241">
        <v>80268340319</v>
      </c>
      <c r="H47" s="241">
        <v>758819207.30999994</v>
      </c>
      <c r="I47" s="242">
        <v>43955</v>
      </c>
      <c r="J47" s="243">
        <v>0.25</v>
      </c>
      <c r="K47" s="236">
        <v>45470</v>
      </c>
      <c r="L47" s="233">
        <f t="shared" ref="L47:L50" si="17">+K47-I47</f>
        <v>1515</v>
      </c>
      <c r="M47" s="233">
        <f t="shared" si="15"/>
        <v>360</v>
      </c>
      <c r="N47" s="248">
        <f t="shared" ref="N47:N49" si="18">H47/(F47*30)</f>
        <v>329606.1190643732</v>
      </c>
      <c r="O47" s="312">
        <f t="shared" si="16"/>
        <v>29664550.715793587</v>
      </c>
    </row>
    <row r="48" spans="2:16" ht="14.4" thickBot="1" x14ac:dyDescent="0.35">
      <c r="B48" s="239"/>
      <c r="C48" s="240"/>
      <c r="D48" s="240"/>
      <c r="E48" s="240"/>
      <c r="F48" s="240">
        <v>7</v>
      </c>
      <c r="G48" s="241">
        <v>4074408860</v>
      </c>
      <c r="H48" s="241">
        <v>9700973.4800000004</v>
      </c>
      <c r="I48" s="236">
        <v>45470</v>
      </c>
      <c r="J48" s="243">
        <v>0.5</v>
      </c>
      <c r="K48" s="236">
        <v>45470</v>
      </c>
      <c r="L48" s="233">
        <f t="shared" ref="L48" si="19">+K48-I48</f>
        <v>0</v>
      </c>
      <c r="M48" s="233">
        <f t="shared" si="15"/>
        <v>210</v>
      </c>
      <c r="N48" s="248">
        <f t="shared" si="18"/>
        <v>46195.111809523813</v>
      </c>
      <c r="O48" s="312">
        <f t="shared" ref="O48" si="20">(+N48*M48*J48)</f>
        <v>4850486.74</v>
      </c>
    </row>
    <row r="49" spans="2:16" ht="14.4" thickBot="1" x14ac:dyDescent="0.35">
      <c r="B49" s="239"/>
      <c r="C49" s="240"/>
      <c r="D49" s="240"/>
      <c r="E49" s="240"/>
      <c r="F49" s="240">
        <v>15.43</v>
      </c>
      <c r="G49" s="241">
        <v>16955988547.92</v>
      </c>
      <c r="H49" s="241">
        <v>76906211.560000002</v>
      </c>
      <c r="I49" s="242">
        <v>45345</v>
      </c>
      <c r="J49" s="243">
        <v>0.3</v>
      </c>
      <c r="K49" s="236">
        <v>45470</v>
      </c>
      <c r="L49" s="233">
        <f t="shared" si="17"/>
        <v>125</v>
      </c>
      <c r="M49" s="233">
        <f t="shared" si="15"/>
        <v>337.9</v>
      </c>
      <c r="N49" s="248">
        <f t="shared" si="18"/>
        <v>166140.01201123354</v>
      </c>
      <c r="O49" s="312">
        <f t="shared" si="16"/>
        <v>16841613.017578743</v>
      </c>
    </row>
    <row r="50" spans="2:16" ht="13.8" x14ac:dyDescent="0.3">
      <c r="B50" s="235">
        <v>2</v>
      </c>
      <c r="C50" s="247"/>
      <c r="D50" s="247"/>
      <c r="E50" s="247"/>
      <c r="F50" s="240">
        <v>7.67</v>
      </c>
      <c r="G50" s="241">
        <v>3531975994</v>
      </c>
      <c r="H50" s="241"/>
      <c r="I50" s="242">
        <v>45251</v>
      </c>
      <c r="J50" s="243">
        <v>0.4</v>
      </c>
      <c r="K50" s="236">
        <v>45470</v>
      </c>
      <c r="L50" s="233">
        <f t="shared" si="17"/>
        <v>219</v>
      </c>
      <c r="M50" s="233">
        <f t="shared" si="15"/>
        <v>11.099999999999994</v>
      </c>
      <c r="N50" s="248">
        <f t="shared" ref="N50" si="21">G50/(F50*30)</f>
        <v>15349743.563667972</v>
      </c>
      <c r="O50" s="312">
        <f t="shared" si="16"/>
        <v>68152861.422685757</v>
      </c>
    </row>
    <row r="51" spans="2:16" ht="14.4" thickBot="1" x14ac:dyDescent="0.35">
      <c r="B51" s="237"/>
      <c r="C51" s="421" t="s">
        <v>238</v>
      </c>
      <c r="D51" s="421"/>
      <c r="E51" s="421"/>
      <c r="F51" s="421"/>
      <c r="G51" s="421"/>
      <c r="H51" s="421"/>
      <c r="I51" s="421"/>
      <c r="J51" s="421"/>
      <c r="K51" s="421"/>
      <c r="L51" s="421"/>
      <c r="M51" s="421"/>
      <c r="N51" s="421"/>
      <c r="O51" s="320">
        <f>SUM(O46:O50)</f>
        <v>363012161.76605809</v>
      </c>
      <c r="P51">
        <v>363012161.76999998</v>
      </c>
    </row>
    <row r="53" spans="2:16" ht="13.8" thickBot="1" x14ac:dyDescent="0.3">
      <c r="B53" s="249" t="s">
        <v>239</v>
      </c>
    </row>
    <row r="54" spans="2:16" x14ac:dyDescent="0.25">
      <c r="B54" s="422" t="s">
        <v>223</v>
      </c>
      <c r="C54" s="415" t="s">
        <v>224</v>
      </c>
      <c r="D54" s="415" t="s">
        <v>225</v>
      </c>
      <c r="E54" s="415" t="s">
        <v>226</v>
      </c>
      <c r="F54" s="415" t="s">
        <v>227</v>
      </c>
      <c r="G54" s="415" t="s">
        <v>228</v>
      </c>
      <c r="H54" s="415" t="s">
        <v>229</v>
      </c>
      <c r="I54" s="415" t="s">
        <v>230</v>
      </c>
      <c r="J54" s="415" t="s">
        <v>231</v>
      </c>
      <c r="K54" s="415" t="s">
        <v>232</v>
      </c>
      <c r="L54" s="415" t="s">
        <v>233</v>
      </c>
      <c r="M54" s="415" t="s">
        <v>234</v>
      </c>
      <c r="N54" s="417" t="s">
        <v>235</v>
      </c>
      <c r="O54" s="419" t="s">
        <v>236</v>
      </c>
    </row>
    <row r="55" spans="2:16" ht="13.8" thickBot="1" x14ac:dyDescent="0.3">
      <c r="B55" s="423"/>
      <c r="C55" s="416"/>
      <c r="D55" s="416"/>
      <c r="E55" s="416"/>
      <c r="F55" s="416"/>
      <c r="G55" s="416" t="s">
        <v>237</v>
      </c>
      <c r="H55" s="416" t="s">
        <v>237</v>
      </c>
      <c r="I55" s="416"/>
      <c r="J55" s="416" t="s">
        <v>1</v>
      </c>
      <c r="K55" s="416"/>
      <c r="L55" s="416"/>
      <c r="M55" s="416"/>
      <c r="N55" s="418"/>
      <c r="O55" s="420"/>
    </row>
    <row r="56" spans="2:16" ht="13.8" x14ac:dyDescent="0.3">
      <c r="B56" s="228">
        <v>1</v>
      </c>
      <c r="C56" s="229"/>
      <c r="D56" s="229"/>
      <c r="E56" s="229"/>
      <c r="F56" s="229">
        <v>6.66</v>
      </c>
      <c r="G56" s="230">
        <v>9640165351</v>
      </c>
      <c r="H56" s="230"/>
      <c r="I56" s="231">
        <v>45272</v>
      </c>
      <c r="J56" s="232">
        <v>1</v>
      </c>
      <c r="K56" s="236">
        <v>45470</v>
      </c>
      <c r="L56" s="233">
        <f>+K56-I56</f>
        <v>198</v>
      </c>
      <c r="M56" s="233">
        <f>+MIN(F56*30-L56,360)</f>
        <v>1.8000000000000114</v>
      </c>
      <c r="N56" s="248">
        <f>G56/(F56*30)</f>
        <v>48249075.830830827</v>
      </c>
      <c r="O56" s="312">
        <f t="shared" ref="O56" si="22">(+N56*M56*J56)</f>
        <v>86848336.495496035</v>
      </c>
    </row>
    <row r="57" spans="2:16" ht="14.4" thickBot="1" x14ac:dyDescent="0.35">
      <c r="B57" s="237"/>
      <c r="C57" s="421" t="s">
        <v>238</v>
      </c>
      <c r="D57" s="421"/>
      <c r="E57" s="421"/>
      <c r="F57" s="421"/>
      <c r="G57" s="421"/>
      <c r="H57" s="421"/>
      <c r="I57" s="421"/>
      <c r="J57" s="421"/>
      <c r="K57" s="421"/>
      <c r="L57" s="421"/>
      <c r="M57" s="421"/>
      <c r="N57" s="421"/>
      <c r="O57" s="311">
        <f>SUM(O56:O56)</f>
        <v>86848336.495496035</v>
      </c>
      <c r="P57">
        <v>86848336.5</v>
      </c>
    </row>
    <row r="59" spans="2:16" ht="13.8" thickBot="1" x14ac:dyDescent="0.3">
      <c r="B59" s="250" t="s">
        <v>248</v>
      </c>
    </row>
    <row r="60" spans="2:16" x14ac:dyDescent="0.25">
      <c r="B60" s="422" t="s">
        <v>223</v>
      </c>
      <c r="C60" s="415" t="s">
        <v>224</v>
      </c>
      <c r="D60" s="415" t="s">
        <v>225</v>
      </c>
      <c r="E60" s="415" t="s">
        <v>226</v>
      </c>
      <c r="F60" s="415" t="s">
        <v>227</v>
      </c>
      <c r="G60" s="415" t="s">
        <v>228</v>
      </c>
      <c r="H60" s="415" t="s">
        <v>229</v>
      </c>
      <c r="I60" s="415" t="s">
        <v>230</v>
      </c>
      <c r="J60" s="415" t="s">
        <v>231</v>
      </c>
      <c r="K60" s="415" t="s">
        <v>232</v>
      </c>
      <c r="L60" s="415" t="s">
        <v>233</v>
      </c>
      <c r="M60" s="415" t="s">
        <v>234</v>
      </c>
      <c r="N60" s="417" t="s">
        <v>235</v>
      </c>
      <c r="O60" s="419" t="s">
        <v>236</v>
      </c>
    </row>
    <row r="61" spans="2:16" ht="13.8" thickBot="1" x14ac:dyDescent="0.3">
      <c r="B61" s="423"/>
      <c r="C61" s="416"/>
      <c r="D61" s="416"/>
      <c r="E61" s="416"/>
      <c r="F61" s="416"/>
      <c r="G61" s="416" t="s">
        <v>237</v>
      </c>
      <c r="H61" s="416" t="s">
        <v>237</v>
      </c>
      <c r="I61" s="416"/>
      <c r="J61" s="416" t="s">
        <v>1</v>
      </c>
      <c r="K61" s="416"/>
      <c r="L61" s="416"/>
      <c r="M61" s="416"/>
      <c r="N61" s="418"/>
      <c r="O61" s="420"/>
    </row>
    <row r="62" spans="2:16" ht="14.4" thickBot="1" x14ac:dyDescent="0.35">
      <c r="B62" s="228">
        <v>1</v>
      </c>
      <c r="C62" s="229"/>
      <c r="D62" s="229"/>
      <c r="E62" s="229"/>
      <c r="F62" s="229">
        <v>6.5</v>
      </c>
      <c r="G62" s="230">
        <v>2777860193.1999998</v>
      </c>
      <c r="H62" s="230"/>
      <c r="I62" s="242">
        <v>45280</v>
      </c>
      <c r="J62" s="232">
        <v>0.1</v>
      </c>
      <c r="K62" s="236">
        <v>45470</v>
      </c>
      <c r="L62" s="233">
        <f>+K62-I62</f>
        <v>190</v>
      </c>
      <c r="M62" s="233">
        <f>+MIN(F62*30-L62,360)</f>
        <v>5</v>
      </c>
      <c r="N62" s="248">
        <f>G62/(F62*30)</f>
        <v>14245436.888205128</v>
      </c>
      <c r="O62" s="312">
        <f t="shared" ref="O62:O63" si="23">(+N62*M62*J62)</f>
        <v>7122718.4441025648</v>
      </c>
    </row>
    <row r="63" spans="2:16" ht="13.8" x14ac:dyDescent="0.3">
      <c r="B63" s="239"/>
      <c r="C63" s="240"/>
      <c r="D63" s="240"/>
      <c r="E63" s="240"/>
      <c r="F63" s="240">
        <v>4</v>
      </c>
      <c r="G63" s="241">
        <v>1749449806.9000001</v>
      </c>
      <c r="H63" s="236"/>
      <c r="I63" s="242">
        <v>45470</v>
      </c>
      <c r="J63" s="243">
        <v>0.1</v>
      </c>
      <c r="K63" s="236">
        <v>45470</v>
      </c>
      <c r="L63" s="233">
        <f t="shared" ref="L63" si="24">+K63-I63</f>
        <v>0</v>
      </c>
      <c r="M63" s="233">
        <f>+MIN(F63*30-L63,360)</f>
        <v>120</v>
      </c>
      <c r="N63" s="248">
        <f>G63/(F63*30)</f>
        <v>14578748.390833335</v>
      </c>
      <c r="O63" s="312">
        <f t="shared" si="23"/>
        <v>174944980.69000003</v>
      </c>
    </row>
    <row r="64" spans="2:16" ht="14.4" thickBot="1" x14ac:dyDescent="0.35">
      <c r="B64" s="237"/>
      <c r="C64" s="421" t="s">
        <v>238</v>
      </c>
      <c r="D64" s="421"/>
      <c r="E64" s="421"/>
      <c r="F64" s="421"/>
      <c r="G64" s="421"/>
      <c r="H64" s="421"/>
      <c r="I64" s="421"/>
      <c r="J64" s="421"/>
      <c r="K64" s="421"/>
      <c r="L64" s="421"/>
      <c r="M64" s="421"/>
      <c r="N64" s="421"/>
      <c r="O64" s="311">
        <f>SUM(O62:O63)</f>
        <v>182067699.13410258</v>
      </c>
      <c r="P64">
        <v>182067699.13</v>
      </c>
    </row>
    <row r="66" spans="2:16" ht="13.8" thickBot="1" x14ac:dyDescent="0.3">
      <c r="B66" s="251" t="s">
        <v>249</v>
      </c>
    </row>
    <row r="67" spans="2:16" x14ac:dyDescent="0.25">
      <c r="B67" s="422" t="s">
        <v>223</v>
      </c>
      <c r="C67" s="415" t="s">
        <v>224</v>
      </c>
      <c r="D67" s="415" t="s">
        <v>225</v>
      </c>
      <c r="E67" s="415" t="s">
        <v>226</v>
      </c>
      <c r="F67" s="415" t="s">
        <v>227</v>
      </c>
      <c r="G67" s="415" t="s">
        <v>228</v>
      </c>
      <c r="H67" s="415" t="s">
        <v>229</v>
      </c>
      <c r="I67" s="415" t="s">
        <v>230</v>
      </c>
      <c r="J67" s="415" t="s">
        <v>231</v>
      </c>
      <c r="K67" s="415" t="s">
        <v>232</v>
      </c>
      <c r="L67" s="415" t="s">
        <v>233</v>
      </c>
      <c r="M67" s="415" t="s">
        <v>234</v>
      </c>
      <c r="N67" s="417" t="s">
        <v>235</v>
      </c>
      <c r="O67" s="419" t="s">
        <v>236</v>
      </c>
    </row>
    <row r="68" spans="2:16" ht="13.8" thickBot="1" x14ac:dyDescent="0.3">
      <c r="B68" s="423"/>
      <c r="C68" s="416"/>
      <c r="D68" s="416"/>
      <c r="E68" s="416"/>
      <c r="F68" s="416"/>
      <c r="G68" s="416" t="s">
        <v>237</v>
      </c>
      <c r="H68" s="416" t="s">
        <v>237</v>
      </c>
      <c r="I68" s="416"/>
      <c r="J68" s="416" t="s">
        <v>1</v>
      </c>
      <c r="K68" s="416"/>
      <c r="L68" s="416"/>
      <c r="M68" s="416"/>
      <c r="N68" s="418"/>
      <c r="O68" s="420"/>
    </row>
    <row r="69" spans="2:16" ht="13.8" x14ac:dyDescent="0.3">
      <c r="B69" s="228">
        <v>1</v>
      </c>
      <c r="C69" s="229"/>
      <c r="D69" s="229"/>
      <c r="E69" s="229"/>
      <c r="F69" s="229">
        <v>2</v>
      </c>
      <c r="G69" s="230">
        <v>800522650</v>
      </c>
      <c r="H69" s="230"/>
      <c r="I69" s="231">
        <v>45443</v>
      </c>
      <c r="J69" s="232">
        <v>0.9</v>
      </c>
      <c r="K69" s="236">
        <v>45470</v>
      </c>
      <c r="L69" s="233">
        <f>+K69-I69</f>
        <v>27</v>
      </c>
      <c r="M69" s="233">
        <f>+MIN(F69*30-L69,360)</f>
        <v>33</v>
      </c>
      <c r="N69" s="248">
        <f>G69/(F69*30)</f>
        <v>13342044.166666666</v>
      </c>
      <c r="O69" s="312">
        <f t="shared" ref="O69" si="25">(+N69*M69*J69)</f>
        <v>396258711.75</v>
      </c>
    </row>
    <row r="70" spans="2:16" ht="14.4" thickBot="1" x14ac:dyDescent="0.35">
      <c r="B70" s="237"/>
      <c r="C70" s="421" t="s">
        <v>238</v>
      </c>
      <c r="D70" s="421"/>
      <c r="E70" s="421"/>
      <c r="F70" s="421"/>
      <c r="G70" s="421"/>
      <c r="H70" s="421"/>
      <c r="I70" s="421"/>
      <c r="J70" s="421"/>
      <c r="K70" s="421"/>
      <c r="L70" s="421"/>
      <c r="M70" s="421"/>
      <c r="N70" s="421"/>
      <c r="O70" s="311">
        <f>SUM(O69:O69)</f>
        <v>396258711.75</v>
      </c>
      <c r="P70">
        <v>396258711.75</v>
      </c>
    </row>
    <row r="73" spans="2:16" ht="13.8" thickBot="1" x14ac:dyDescent="0.3">
      <c r="B73" s="251" t="s">
        <v>250</v>
      </c>
    </row>
    <row r="74" spans="2:16" x14ac:dyDescent="0.25">
      <c r="B74" s="422" t="s">
        <v>223</v>
      </c>
      <c r="C74" s="415" t="s">
        <v>224</v>
      </c>
      <c r="D74" s="415" t="s">
        <v>225</v>
      </c>
      <c r="E74" s="415" t="s">
        <v>226</v>
      </c>
      <c r="F74" s="415" t="s">
        <v>227</v>
      </c>
      <c r="G74" s="415" t="s">
        <v>228</v>
      </c>
      <c r="H74" s="415" t="s">
        <v>229</v>
      </c>
      <c r="I74" s="415" t="s">
        <v>230</v>
      </c>
      <c r="J74" s="415" t="s">
        <v>231</v>
      </c>
      <c r="K74" s="415" t="s">
        <v>232</v>
      </c>
      <c r="L74" s="415" t="s">
        <v>233</v>
      </c>
      <c r="M74" s="415" t="s">
        <v>234</v>
      </c>
      <c r="N74" s="417" t="s">
        <v>235</v>
      </c>
      <c r="O74" s="419" t="s">
        <v>236</v>
      </c>
    </row>
    <row r="75" spans="2:16" ht="13.8" thickBot="1" x14ac:dyDescent="0.3">
      <c r="B75" s="423"/>
      <c r="C75" s="416"/>
      <c r="D75" s="416"/>
      <c r="E75" s="416"/>
      <c r="F75" s="416"/>
      <c r="G75" s="416" t="s">
        <v>237</v>
      </c>
      <c r="H75" s="416" t="s">
        <v>237</v>
      </c>
      <c r="I75" s="416"/>
      <c r="J75" s="416" t="s">
        <v>1</v>
      </c>
      <c r="K75" s="416"/>
      <c r="L75" s="416"/>
      <c r="M75" s="416"/>
      <c r="N75" s="418"/>
      <c r="O75" s="420"/>
    </row>
    <row r="76" spans="2:16" ht="13.8" x14ac:dyDescent="0.3">
      <c r="B76" s="228">
        <v>1</v>
      </c>
      <c r="C76" s="229"/>
      <c r="D76" s="229"/>
      <c r="E76" s="229"/>
      <c r="F76" s="229">
        <v>2</v>
      </c>
      <c r="G76" s="230">
        <v>800522650</v>
      </c>
      <c r="H76" s="230"/>
      <c r="I76" s="231">
        <v>45443</v>
      </c>
      <c r="J76" s="232">
        <v>0.1</v>
      </c>
      <c r="K76" s="236">
        <v>45470</v>
      </c>
      <c r="L76" s="233">
        <f>+K76-I76</f>
        <v>27</v>
      </c>
      <c r="M76" s="233">
        <f>+MIN(F76*30-L76,360)</f>
        <v>33</v>
      </c>
      <c r="N76" s="248">
        <f>G76/(F76*30)</f>
        <v>13342044.166666666</v>
      </c>
      <c r="O76" s="312">
        <f t="shared" ref="O76" si="26">(+N76*M76*J76)</f>
        <v>44028745.75</v>
      </c>
    </row>
    <row r="77" spans="2:16" ht="14.4" thickBot="1" x14ac:dyDescent="0.35">
      <c r="B77" s="237"/>
      <c r="C77" s="421" t="s">
        <v>238</v>
      </c>
      <c r="D77" s="421"/>
      <c r="E77" s="421"/>
      <c r="F77" s="421"/>
      <c r="G77" s="421"/>
      <c r="H77" s="421"/>
      <c r="I77" s="421"/>
      <c r="J77" s="421"/>
      <c r="K77" s="421"/>
      <c r="L77" s="421"/>
      <c r="M77" s="421"/>
      <c r="N77" s="421"/>
      <c r="O77" s="311">
        <f>SUM(O76:O76)</f>
        <v>44028745.75</v>
      </c>
      <c r="P77">
        <v>44028745.75</v>
      </c>
    </row>
    <row r="79" spans="2:16" ht="13.8" thickBot="1" x14ac:dyDescent="0.3">
      <c r="B79" s="250" t="s">
        <v>251</v>
      </c>
    </row>
    <row r="80" spans="2:16" x14ac:dyDescent="0.25">
      <c r="B80" s="422" t="s">
        <v>223</v>
      </c>
      <c r="C80" s="415" t="s">
        <v>224</v>
      </c>
      <c r="D80" s="415" t="s">
        <v>225</v>
      </c>
      <c r="E80" s="415" t="s">
        <v>226</v>
      </c>
      <c r="F80" s="415" t="s">
        <v>227</v>
      </c>
      <c r="G80" s="415" t="s">
        <v>228</v>
      </c>
      <c r="H80" s="415" t="s">
        <v>229</v>
      </c>
      <c r="I80" s="415" t="s">
        <v>230</v>
      </c>
      <c r="J80" s="415" t="s">
        <v>231</v>
      </c>
      <c r="K80" s="415" t="s">
        <v>232</v>
      </c>
      <c r="L80" s="415" t="s">
        <v>233</v>
      </c>
      <c r="M80" s="415" t="s">
        <v>234</v>
      </c>
      <c r="N80" s="417" t="s">
        <v>235</v>
      </c>
      <c r="O80" s="419" t="s">
        <v>236</v>
      </c>
    </row>
    <row r="81" spans="2:16" ht="13.8" thickBot="1" x14ac:dyDescent="0.3">
      <c r="B81" s="423"/>
      <c r="C81" s="416"/>
      <c r="D81" s="416"/>
      <c r="E81" s="416"/>
      <c r="F81" s="416"/>
      <c r="G81" s="416" t="s">
        <v>237</v>
      </c>
      <c r="H81" s="416" t="s">
        <v>237</v>
      </c>
      <c r="I81" s="416"/>
      <c r="J81" s="416" t="s">
        <v>1</v>
      </c>
      <c r="K81" s="416"/>
      <c r="L81" s="416"/>
      <c r="M81" s="416"/>
      <c r="N81" s="418"/>
      <c r="O81" s="420"/>
    </row>
    <row r="82" spans="2:16" ht="14.4" thickBot="1" x14ac:dyDescent="0.35">
      <c r="B82" s="228">
        <v>1</v>
      </c>
      <c r="C82" s="229"/>
      <c r="D82" s="229"/>
      <c r="E82" s="229"/>
      <c r="F82" s="229">
        <v>3</v>
      </c>
      <c r="G82" s="230">
        <v>967963992</v>
      </c>
      <c r="H82" s="230"/>
      <c r="I82" s="242">
        <v>45447</v>
      </c>
      <c r="J82" s="232">
        <v>0.5</v>
      </c>
      <c r="K82" s="236">
        <v>45470</v>
      </c>
      <c r="L82" s="233">
        <f>+K82-I82</f>
        <v>23</v>
      </c>
      <c r="M82" s="233">
        <f>+MIN(F82*30-L82,360)</f>
        <v>67</v>
      </c>
      <c r="N82" s="248">
        <f>G82/(F82*30)</f>
        <v>10755155.466666667</v>
      </c>
      <c r="O82" s="312">
        <f t="shared" ref="O82" si="27">(+N82*M82*J82)</f>
        <v>360297708.13333333</v>
      </c>
    </row>
    <row r="83" spans="2:16" ht="14.4" thickBot="1" x14ac:dyDescent="0.35">
      <c r="B83" s="239"/>
      <c r="C83" s="240"/>
      <c r="D83" s="240"/>
      <c r="E83" s="240"/>
      <c r="F83" s="240">
        <v>5</v>
      </c>
      <c r="G83" s="241">
        <v>988533900</v>
      </c>
      <c r="H83" s="236"/>
      <c r="I83" s="242">
        <v>45327</v>
      </c>
      <c r="J83" s="243">
        <v>0.5</v>
      </c>
      <c r="K83" s="236">
        <v>45470</v>
      </c>
      <c r="L83" s="233">
        <f t="shared" ref="L83:L84" si="28">+K83-I83</f>
        <v>143</v>
      </c>
      <c r="M83" s="233">
        <f>+MIN(F83*30-L83,360)</f>
        <v>7</v>
      </c>
      <c r="N83" s="248">
        <f>G83/(F83*30)</f>
        <v>6590226</v>
      </c>
      <c r="O83" s="312">
        <f t="shared" ref="O83:O84" si="29">(+N83*M83*J83)</f>
        <v>23065791</v>
      </c>
    </row>
    <row r="84" spans="2:16" ht="13.8" x14ac:dyDescent="0.3">
      <c r="B84" s="239"/>
      <c r="C84" s="240"/>
      <c r="D84" s="240"/>
      <c r="E84" s="240"/>
      <c r="F84" s="240">
        <v>6</v>
      </c>
      <c r="G84" s="241">
        <v>785962349</v>
      </c>
      <c r="H84" s="242"/>
      <c r="I84" s="242">
        <v>45331</v>
      </c>
      <c r="J84" s="243">
        <v>0.5</v>
      </c>
      <c r="K84" s="236">
        <v>45470</v>
      </c>
      <c r="L84" s="233">
        <f t="shared" si="28"/>
        <v>139</v>
      </c>
      <c r="M84" s="233">
        <f>+MIN(F84*30-L84,360)</f>
        <v>41</v>
      </c>
      <c r="N84" s="248">
        <f>G84/(F84*30)</f>
        <v>4366457.4944444448</v>
      </c>
      <c r="O84" s="312">
        <f t="shared" si="29"/>
        <v>89512378.63611111</v>
      </c>
    </row>
    <row r="85" spans="2:16" ht="14.4" thickBot="1" x14ac:dyDescent="0.35">
      <c r="B85" s="237"/>
      <c r="C85" s="421" t="s">
        <v>238</v>
      </c>
      <c r="D85" s="421"/>
      <c r="E85" s="421"/>
      <c r="F85" s="421"/>
      <c r="G85" s="421"/>
      <c r="H85" s="421"/>
      <c r="I85" s="421"/>
      <c r="J85" s="421"/>
      <c r="K85" s="421"/>
      <c r="L85" s="421"/>
      <c r="M85" s="421"/>
      <c r="N85" s="421"/>
      <c r="O85" s="311">
        <f>SUM(O82:O84)</f>
        <v>472875877.76944447</v>
      </c>
      <c r="P85">
        <v>472875877.76999998</v>
      </c>
    </row>
    <row r="88" spans="2:16" ht="13.8" thickBot="1" x14ac:dyDescent="0.3">
      <c r="B88" s="250" t="s">
        <v>252</v>
      </c>
    </row>
    <row r="89" spans="2:16" x14ac:dyDescent="0.25">
      <c r="B89" s="422" t="s">
        <v>223</v>
      </c>
      <c r="C89" s="415" t="s">
        <v>224</v>
      </c>
      <c r="D89" s="415" t="s">
        <v>225</v>
      </c>
      <c r="E89" s="415" t="s">
        <v>226</v>
      </c>
      <c r="F89" s="415" t="s">
        <v>227</v>
      </c>
      <c r="G89" s="415" t="s">
        <v>228</v>
      </c>
      <c r="H89" s="415" t="s">
        <v>229</v>
      </c>
      <c r="I89" s="415" t="s">
        <v>230</v>
      </c>
      <c r="J89" s="415" t="s">
        <v>231</v>
      </c>
      <c r="K89" s="415" t="s">
        <v>232</v>
      </c>
      <c r="L89" s="415" t="s">
        <v>233</v>
      </c>
      <c r="M89" s="415" t="s">
        <v>234</v>
      </c>
      <c r="N89" s="417" t="s">
        <v>235</v>
      </c>
      <c r="O89" s="419" t="s">
        <v>236</v>
      </c>
    </row>
    <row r="90" spans="2:16" ht="13.8" thickBot="1" x14ac:dyDescent="0.3">
      <c r="B90" s="423"/>
      <c r="C90" s="416"/>
      <c r="D90" s="416"/>
      <c r="E90" s="416"/>
      <c r="F90" s="416"/>
      <c r="G90" s="416" t="s">
        <v>237</v>
      </c>
      <c r="H90" s="416" t="s">
        <v>237</v>
      </c>
      <c r="I90" s="416"/>
      <c r="J90" s="416" t="s">
        <v>1</v>
      </c>
      <c r="K90" s="416"/>
      <c r="L90" s="416"/>
      <c r="M90" s="416"/>
      <c r="N90" s="418"/>
      <c r="O90" s="420"/>
    </row>
    <row r="91" spans="2:16" ht="14.4" thickBot="1" x14ac:dyDescent="0.35">
      <c r="B91" s="228">
        <v>1</v>
      </c>
      <c r="C91" s="229"/>
      <c r="D91" s="229"/>
      <c r="E91" s="229"/>
      <c r="F91" s="229">
        <v>23</v>
      </c>
      <c r="G91" s="230">
        <v>9196808185</v>
      </c>
      <c r="H91" s="230"/>
      <c r="I91" s="242">
        <v>44782</v>
      </c>
      <c r="J91" s="232">
        <v>1</v>
      </c>
      <c r="K91" s="236">
        <v>45470</v>
      </c>
      <c r="L91" s="233">
        <f>+K91-I91</f>
        <v>688</v>
      </c>
      <c r="M91" s="233">
        <f>+MIN(F91*30-L91,360)</f>
        <v>2</v>
      </c>
      <c r="N91" s="248">
        <f>G91/(F91*30)</f>
        <v>13328707.514492754</v>
      </c>
      <c r="O91" s="312">
        <f t="shared" ref="O91:O95" si="30">(+N91*M91*J91)</f>
        <v>26657415.028985508</v>
      </c>
    </row>
    <row r="92" spans="2:16" ht="14.4" thickBot="1" x14ac:dyDescent="0.35">
      <c r="B92" s="239"/>
      <c r="C92" s="240"/>
      <c r="D92" s="240"/>
      <c r="E92" s="240"/>
      <c r="F92" s="240">
        <v>12</v>
      </c>
      <c r="G92" s="241">
        <v>3272877083</v>
      </c>
      <c r="H92" s="236"/>
      <c r="I92" s="242">
        <v>45252</v>
      </c>
      <c r="J92" s="243">
        <v>1</v>
      </c>
      <c r="K92" s="236">
        <v>45470</v>
      </c>
      <c r="L92" s="233">
        <f t="shared" ref="L92:L95" si="31">+K92-I92</f>
        <v>218</v>
      </c>
      <c r="M92" s="233">
        <f>+MIN(F92*30-L92,360)</f>
        <v>142</v>
      </c>
      <c r="N92" s="248">
        <f>G92/(F92*30)</f>
        <v>9091325.2305555549</v>
      </c>
      <c r="O92" s="312">
        <f t="shared" si="30"/>
        <v>1290968182.7388887</v>
      </c>
    </row>
    <row r="93" spans="2:16" ht="14.4" thickBot="1" x14ac:dyDescent="0.35">
      <c r="B93" s="239"/>
      <c r="C93" s="240"/>
      <c r="D93" s="240"/>
      <c r="E93" s="240"/>
      <c r="F93" s="240">
        <v>16.100000000000001</v>
      </c>
      <c r="G93" s="241">
        <v>2821541660</v>
      </c>
      <c r="H93" s="242"/>
      <c r="I93" s="242">
        <v>44990</v>
      </c>
      <c r="J93" s="243">
        <v>0.5</v>
      </c>
      <c r="K93" s="236">
        <v>45470</v>
      </c>
      <c r="L93" s="233">
        <f t="shared" si="31"/>
        <v>480</v>
      </c>
      <c r="M93" s="233">
        <f>+MIN(F93*30-L93,360)</f>
        <v>3.0000000000000568</v>
      </c>
      <c r="N93" s="248">
        <f>G93/(F93*30)</f>
        <v>5841701.1594202891</v>
      </c>
      <c r="O93" s="312">
        <f t="shared" si="30"/>
        <v>8762551.7391305994</v>
      </c>
    </row>
    <row r="94" spans="2:16" ht="14.4" thickBot="1" x14ac:dyDescent="0.35">
      <c r="B94" s="239"/>
      <c r="C94" s="240"/>
      <c r="D94" s="240"/>
      <c r="E94" s="240"/>
      <c r="F94" s="240">
        <v>6</v>
      </c>
      <c r="G94" s="241">
        <v>1243291416</v>
      </c>
      <c r="H94" s="242"/>
      <c r="I94" s="242">
        <v>45313</v>
      </c>
      <c r="J94" s="243">
        <v>0.5</v>
      </c>
      <c r="K94" s="236">
        <v>45470</v>
      </c>
      <c r="L94" s="233">
        <f t="shared" si="31"/>
        <v>157</v>
      </c>
      <c r="M94" s="233">
        <f>+MIN(F94*30-L94,360)</f>
        <v>23</v>
      </c>
      <c r="N94" s="248">
        <f>G94/(F94*30)</f>
        <v>6907174.5333333332</v>
      </c>
      <c r="O94" s="312">
        <f t="shared" si="30"/>
        <v>79432507.133333325</v>
      </c>
    </row>
    <row r="95" spans="2:16" ht="13.8" x14ac:dyDescent="0.3">
      <c r="B95" s="239"/>
      <c r="C95" s="240"/>
      <c r="D95" s="240"/>
      <c r="E95" s="240"/>
      <c r="F95" s="240">
        <v>8.83</v>
      </c>
      <c r="G95" s="241">
        <v>900229479</v>
      </c>
      <c r="H95" s="241"/>
      <c r="I95" s="242">
        <v>45300</v>
      </c>
      <c r="J95" s="243">
        <v>0.5</v>
      </c>
      <c r="K95" s="236">
        <v>45470</v>
      </c>
      <c r="L95" s="233">
        <f t="shared" si="31"/>
        <v>170</v>
      </c>
      <c r="M95" s="233">
        <f>+MIN(F95*30-L95,360)</f>
        <v>94.899999999999977</v>
      </c>
      <c r="N95" s="248">
        <f>G95/(F95*30)</f>
        <v>3398374.7791619482</v>
      </c>
      <c r="O95" s="312">
        <f t="shared" si="30"/>
        <v>161252883.27123439</v>
      </c>
    </row>
    <row r="96" spans="2:16" ht="14.4" thickBot="1" x14ac:dyDescent="0.35">
      <c r="B96" s="237"/>
      <c r="C96" s="421" t="s">
        <v>238</v>
      </c>
      <c r="D96" s="421"/>
      <c r="E96" s="421"/>
      <c r="F96" s="421"/>
      <c r="G96" s="421"/>
      <c r="H96" s="421"/>
      <c r="I96" s="421"/>
      <c r="J96" s="421"/>
      <c r="K96" s="421"/>
      <c r="L96" s="421"/>
      <c r="M96" s="421"/>
      <c r="N96" s="421"/>
      <c r="O96" s="311">
        <f>SUM(O91:O95)</f>
        <v>1567073539.9115725</v>
      </c>
      <c r="P96">
        <v>1567073539.9100001</v>
      </c>
    </row>
    <row r="98" spans="2:16" ht="13.8" thickBot="1" x14ac:dyDescent="0.3">
      <c r="B98" s="104" t="s">
        <v>253</v>
      </c>
    </row>
    <row r="99" spans="2:16" x14ac:dyDescent="0.25">
      <c r="B99" s="422" t="s">
        <v>223</v>
      </c>
      <c r="C99" s="415" t="s">
        <v>224</v>
      </c>
      <c r="D99" s="415" t="s">
        <v>225</v>
      </c>
      <c r="E99" s="415" t="s">
        <v>226</v>
      </c>
      <c r="F99" s="415" t="s">
        <v>227</v>
      </c>
      <c r="G99" s="415" t="s">
        <v>228</v>
      </c>
      <c r="H99" s="415" t="s">
        <v>229</v>
      </c>
      <c r="I99" s="415" t="s">
        <v>230</v>
      </c>
      <c r="J99" s="415" t="s">
        <v>231</v>
      </c>
      <c r="K99" s="415" t="s">
        <v>232</v>
      </c>
      <c r="L99" s="415" t="s">
        <v>233</v>
      </c>
      <c r="M99" s="415" t="s">
        <v>234</v>
      </c>
      <c r="N99" s="417" t="s">
        <v>235</v>
      </c>
      <c r="O99" s="419" t="s">
        <v>236</v>
      </c>
    </row>
    <row r="100" spans="2:16" ht="13.8" thickBot="1" x14ac:dyDescent="0.3">
      <c r="B100" s="423"/>
      <c r="C100" s="416"/>
      <c r="D100" s="416"/>
      <c r="E100" s="416"/>
      <c r="F100" s="416"/>
      <c r="G100" s="416" t="s">
        <v>237</v>
      </c>
      <c r="H100" s="416" t="s">
        <v>237</v>
      </c>
      <c r="I100" s="416"/>
      <c r="J100" s="416" t="s">
        <v>1</v>
      </c>
      <c r="K100" s="416"/>
      <c r="L100" s="416"/>
      <c r="M100" s="416"/>
      <c r="N100" s="418"/>
      <c r="O100" s="420"/>
    </row>
    <row r="101" spans="2:16" ht="14.4" thickBot="1" x14ac:dyDescent="0.35">
      <c r="B101" s="228">
        <v>1</v>
      </c>
      <c r="C101" s="229"/>
      <c r="D101" s="229"/>
      <c r="E101" s="244"/>
      <c r="F101" s="229">
        <v>38.57</v>
      </c>
      <c r="G101" s="230">
        <v>71998402754</v>
      </c>
      <c r="H101" s="236"/>
      <c r="I101" s="231">
        <v>44384</v>
      </c>
      <c r="J101" s="232">
        <v>0.35</v>
      </c>
      <c r="K101" s="236">
        <v>45470</v>
      </c>
      <c r="L101" s="233">
        <f>+K101-I101</f>
        <v>1086</v>
      </c>
      <c r="M101" s="233">
        <f t="shared" ref="M101:M109" si="32">+MIN(F101*30-L101,360)</f>
        <v>71.099999999999909</v>
      </c>
      <c r="N101" s="246">
        <f>G101/(F101*30)</f>
        <v>62223146.447152369</v>
      </c>
      <c r="O101" s="310">
        <f t="shared" ref="O101:O109" si="33">(+N101*M101*J101)</f>
        <v>1548422999.3373845</v>
      </c>
    </row>
    <row r="102" spans="2:16" ht="14.4" thickBot="1" x14ac:dyDescent="0.35">
      <c r="B102" s="239">
        <v>2</v>
      </c>
      <c r="C102" s="240"/>
      <c r="D102" s="240"/>
      <c r="E102" s="245"/>
      <c r="F102" s="240">
        <v>22</v>
      </c>
      <c r="G102" s="241">
        <v>24971399146</v>
      </c>
      <c r="H102" s="256">
        <v>23074520666</v>
      </c>
      <c r="I102" s="231">
        <v>45443</v>
      </c>
      <c r="J102" s="243">
        <v>0.43</v>
      </c>
      <c r="K102" s="236">
        <v>45470</v>
      </c>
      <c r="L102" s="233">
        <f t="shared" ref="L102:L109" si="34">+K102-I102</f>
        <v>27</v>
      </c>
      <c r="M102" s="233">
        <f t="shared" si="32"/>
        <v>360</v>
      </c>
      <c r="N102" s="246">
        <f>H102/(F102*30)</f>
        <v>34961394.948484845</v>
      </c>
      <c r="O102" s="310">
        <f t="shared" si="33"/>
        <v>5412023938.0254536</v>
      </c>
    </row>
    <row r="103" spans="2:16" ht="14.4" thickBot="1" x14ac:dyDescent="0.35">
      <c r="B103" s="239">
        <v>3</v>
      </c>
      <c r="C103" s="240"/>
      <c r="D103" s="240"/>
      <c r="E103" s="245"/>
      <c r="F103" s="240">
        <v>16.100000000000001</v>
      </c>
      <c r="G103" s="241">
        <v>2821541660</v>
      </c>
      <c r="H103" s="241"/>
      <c r="I103" s="242">
        <v>44990</v>
      </c>
      <c r="J103" s="243">
        <v>0.5</v>
      </c>
      <c r="K103" s="236">
        <v>45470</v>
      </c>
      <c r="L103" s="233">
        <f t="shared" si="34"/>
        <v>480</v>
      </c>
      <c r="M103" s="233">
        <f t="shared" si="32"/>
        <v>3.0000000000000568</v>
      </c>
      <c r="N103" s="234">
        <f t="shared" ref="N103:N109" si="35">G103/(F103*30)</f>
        <v>5841701.1594202891</v>
      </c>
      <c r="O103" s="310">
        <f t="shared" si="33"/>
        <v>8762551.7391305994</v>
      </c>
    </row>
    <row r="104" spans="2:16" ht="14.4" thickBot="1" x14ac:dyDescent="0.35">
      <c r="B104" s="239">
        <v>4</v>
      </c>
      <c r="C104" s="240"/>
      <c r="D104" s="240"/>
      <c r="E104" s="245"/>
      <c r="F104" s="240">
        <v>6</v>
      </c>
      <c r="G104" s="241">
        <v>1243291416</v>
      </c>
      <c r="H104" s="241"/>
      <c r="I104" s="242">
        <v>45313</v>
      </c>
      <c r="J104" s="243">
        <v>0.5</v>
      </c>
      <c r="K104" s="236">
        <v>45470</v>
      </c>
      <c r="L104" s="233">
        <f t="shared" si="34"/>
        <v>157</v>
      </c>
      <c r="M104" s="233">
        <f t="shared" si="32"/>
        <v>23</v>
      </c>
      <c r="N104" s="234">
        <f t="shared" si="35"/>
        <v>6907174.5333333332</v>
      </c>
      <c r="O104" s="310">
        <f t="shared" si="33"/>
        <v>79432507.133333325</v>
      </c>
    </row>
    <row r="105" spans="2:16" ht="14.4" thickBot="1" x14ac:dyDescent="0.35">
      <c r="B105" s="239">
        <v>5</v>
      </c>
      <c r="C105" s="240"/>
      <c r="D105" s="240"/>
      <c r="E105" s="245"/>
      <c r="F105" s="240">
        <v>8.83</v>
      </c>
      <c r="G105" s="241">
        <v>900229479</v>
      </c>
      <c r="H105" s="236"/>
      <c r="I105" s="242">
        <v>45300</v>
      </c>
      <c r="J105" s="243">
        <v>0.5</v>
      </c>
      <c r="K105" s="236">
        <v>45470</v>
      </c>
      <c r="L105" s="233">
        <f t="shared" si="34"/>
        <v>170</v>
      </c>
      <c r="M105" s="233">
        <f t="shared" si="32"/>
        <v>94.899999999999977</v>
      </c>
      <c r="N105" s="234">
        <f t="shared" si="35"/>
        <v>3398374.7791619482</v>
      </c>
      <c r="O105" s="310">
        <f t="shared" si="33"/>
        <v>161252883.27123439</v>
      </c>
    </row>
    <row r="106" spans="2:16" ht="14.4" thickBot="1" x14ac:dyDescent="0.35">
      <c r="B106" s="239">
        <v>6</v>
      </c>
      <c r="C106" s="240"/>
      <c r="D106" s="240"/>
      <c r="E106" s="245"/>
      <c r="F106" s="240">
        <v>9.1999999999999993</v>
      </c>
      <c r="G106" s="241">
        <v>8313401321.4799995</v>
      </c>
      <c r="H106" s="241"/>
      <c r="I106" s="242">
        <v>45196</v>
      </c>
      <c r="J106" s="243">
        <v>0.1</v>
      </c>
      <c r="K106" s="236">
        <v>45470</v>
      </c>
      <c r="L106" s="233">
        <f t="shared" si="34"/>
        <v>274</v>
      </c>
      <c r="M106" s="233">
        <f t="shared" si="32"/>
        <v>2</v>
      </c>
      <c r="N106" s="234">
        <f t="shared" si="35"/>
        <v>30121019.280724637</v>
      </c>
      <c r="O106" s="310">
        <f t="shared" si="33"/>
        <v>6024203.8561449274</v>
      </c>
    </row>
    <row r="107" spans="2:16" ht="14.4" thickBot="1" x14ac:dyDescent="0.35">
      <c r="B107" s="239">
        <v>7</v>
      </c>
      <c r="C107" s="240"/>
      <c r="D107" s="240"/>
      <c r="E107" s="245"/>
      <c r="F107" s="240">
        <v>8.1</v>
      </c>
      <c r="G107" s="241">
        <v>11572085288</v>
      </c>
      <c r="H107" s="241"/>
      <c r="I107" s="242">
        <v>45253</v>
      </c>
      <c r="J107" s="243">
        <v>0.9</v>
      </c>
      <c r="K107" s="236">
        <v>45470</v>
      </c>
      <c r="L107" s="233">
        <f t="shared" si="34"/>
        <v>217</v>
      </c>
      <c r="M107" s="233">
        <f t="shared" si="32"/>
        <v>26</v>
      </c>
      <c r="N107" s="234">
        <f t="shared" si="35"/>
        <v>47621750.156378604</v>
      </c>
      <c r="O107" s="310">
        <f t="shared" si="33"/>
        <v>1114348953.6592596</v>
      </c>
    </row>
    <row r="108" spans="2:16" ht="14.4" thickBot="1" x14ac:dyDescent="0.35">
      <c r="B108" s="239">
        <v>8</v>
      </c>
      <c r="C108" s="240"/>
      <c r="D108" s="240"/>
      <c r="E108" s="245"/>
      <c r="F108" s="240">
        <v>12</v>
      </c>
      <c r="G108" s="241">
        <v>1700536299</v>
      </c>
      <c r="H108" s="241"/>
      <c r="I108" s="242">
        <v>45219</v>
      </c>
      <c r="J108" s="243">
        <v>1</v>
      </c>
      <c r="K108" s="236">
        <v>45470</v>
      </c>
      <c r="L108" s="233">
        <f t="shared" si="34"/>
        <v>251</v>
      </c>
      <c r="M108" s="233">
        <f t="shared" si="32"/>
        <v>109</v>
      </c>
      <c r="N108" s="234">
        <f t="shared" si="35"/>
        <v>4723711.9416666664</v>
      </c>
      <c r="O108" s="310">
        <f t="shared" si="33"/>
        <v>514884601.64166665</v>
      </c>
    </row>
    <row r="109" spans="2:16" ht="13.8" x14ac:dyDescent="0.3">
      <c r="B109" s="239">
        <v>9</v>
      </c>
      <c r="C109" s="240"/>
      <c r="D109" s="240"/>
      <c r="E109" s="245"/>
      <c r="F109" s="240">
        <v>6</v>
      </c>
      <c r="G109" s="241">
        <v>275860180.80000001</v>
      </c>
      <c r="H109" s="241"/>
      <c r="I109" s="242">
        <v>45429</v>
      </c>
      <c r="J109" s="243">
        <v>1</v>
      </c>
      <c r="K109" s="236">
        <v>45470</v>
      </c>
      <c r="L109" s="233">
        <f t="shared" si="34"/>
        <v>41</v>
      </c>
      <c r="M109" s="233">
        <f t="shared" si="32"/>
        <v>139</v>
      </c>
      <c r="N109" s="234">
        <f t="shared" si="35"/>
        <v>1532556.56</v>
      </c>
      <c r="O109" s="310">
        <f t="shared" si="33"/>
        <v>213025361.84</v>
      </c>
    </row>
    <row r="110" spans="2:16" ht="14.4" thickBot="1" x14ac:dyDescent="0.35">
      <c r="B110" s="237"/>
      <c r="C110" s="421" t="s">
        <v>238</v>
      </c>
      <c r="D110" s="421"/>
      <c r="E110" s="421"/>
      <c r="F110" s="421"/>
      <c r="G110" s="421"/>
      <c r="H110" s="421"/>
      <c r="I110" s="421"/>
      <c r="J110" s="421"/>
      <c r="K110" s="421"/>
      <c r="L110" s="421"/>
      <c r="M110" s="421"/>
      <c r="N110" s="421"/>
      <c r="O110" s="311">
        <f>SUM(O101:O109)</f>
        <v>9058178000.5036087</v>
      </c>
      <c r="P110">
        <v>9058178000.5</v>
      </c>
    </row>
    <row r="113" spans="2:15" ht="13.8" thickBot="1" x14ac:dyDescent="0.3"/>
    <row r="114" spans="2:15" x14ac:dyDescent="0.25">
      <c r="B114" s="422" t="s">
        <v>223</v>
      </c>
      <c r="C114" s="415" t="s">
        <v>224</v>
      </c>
      <c r="D114" s="415" t="s">
        <v>225</v>
      </c>
      <c r="E114" s="415" t="s">
        <v>226</v>
      </c>
      <c r="F114" s="415" t="s">
        <v>227</v>
      </c>
      <c r="G114" s="415" t="s">
        <v>228</v>
      </c>
      <c r="H114" s="415" t="s">
        <v>229</v>
      </c>
      <c r="I114" s="415" t="s">
        <v>230</v>
      </c>
      <c r="J114" s="415" t="s">
        <v>231</v>
      </c>
      <c r="K114" s="415" t="s">
        <v>232</v>
      </c>
      <c r="L114" s="415" t="s">
        <v>233</v>
      </c>
      <c r="M114" s="415" t="s">
        <v>234</v>
      </c>
      <c r="N114" s="417" t="s">
        <v>235</v>
      </c>
      <c r="O114" s="419" t="s">
        <v>236</v>
      </c>
    </row>
    <row r="115" spans="2:15" ht="13.8" thickBot="1" x14ac:dyDescent="0.3">
      <c r="B115" s="423"/>
      <c r="C115" s="416"/>
      <c r="D115" s="416"/>
      <c r="E115" s="416"/>
      <c r="F115" s="416"/>
      <c r="G115" s="416" t="s">
        <v>237</v>
      </c>
      <c r="H115" s="416" t="s">
        <v>237</v>
      </c>
      <c r="I115" s="416"/>
      <c r="J115" s="416" t="s">
        <v>1</v>
      </c>
      <c r="K115" s="416"/>
      <c r="L115" s="416"/>
      <c r="M115" s="416"/>
      <c r="N115" s="418"/>
      <c r="O115" s="420"/>
    </row>
    <row r="116" spans="2:15" ht="15.75" customHeight="1" thickBot="1" x14ac:dyDescent="0.35">
      <c r="B116" s="228">
        <v>1</v>
      </c>
      <c r="C116" s="229"/>
      <c r="D116" s="229"/>
      <c r="E116" s="244"/>
      <c r="F116" s="229">
        <v>25.3</v>
      </c>
      <c r="G116" s="230">
        <v>10957562736</v>
      </c>
      <c r="H116" s="256">
        <v>28873683.100000001</v>
      </c>
      <c r="I116" s="242">
        <v>45470</v>
      </c>
      <c r="J116" s="232">
        <v>0.47</v>
      </c>
      <c r="K116" s="236">
        <v>45470</v>
      </c>
      <c r="L116" s="233">
        <f>+K116-I116</f>
        <v>0</v>
      </c>
      <c r="M116" s="233">
        <f t="shared" ref="M116:M136" si="36">+MIN(F116*30-L116,360)</f>
        <v>360</v>
      </c>
      <c r="N116" s="246">
        <f>H116/(F116*30)</f>
        <v>38041.743214756258</v>
      </c>
      <c r="O116" s="310">
        <f t="shared" ref="O116:O136" si="37">(+N116*M116*J116)</f>
        <v>6436662.9519367581</v>
      </c>
    </row>
    <row r="117" spans="2:15" ht="69" customHeight="1" thickBot="1" x14ac:dyDescent="0.35">
      <c r="B117" s="239">
        <v>2</v>
      </c>
      <c r="C117" s="260" t="s">
        <v>256</v>
      </c>
      <c r="D117" s="261" t="s">
        <v>255</v>
      </c>
      <c r="E117" s="261" t="s">
        <v>254</v>
      </c>
      <c r="F117" s="260">
        <v>27</v>
      </c>
      <c r="G117" s="262">
        <v>8434154001</v>
      </c>
      <c r="H117" s="253">
        <v>41650143.210000001</v>
      </c>
      <c r="I117" s="263">
        <v>45421</v>
      </c>
      <c r="J117" s="264">
        <v>0.47</v>
      </c>
      <c r="K117" s="265">
        <v>45470</v>
      </c>
      <c r="L117" s="266">
        <f t="shared" ref="L117:L130" si="38">+K117-I117</f>
        <v>49</v>
      </c>
      <c r="M117" s="233">
        <f t="shared" si="36"/>
        <v>360</v>
      </c>
      <c r="N117" s="246">
        <f>H117/(F117*30)</f>
        <v>51419.929888888888</v>
      </c>
      <c r="O117" s="310">
        <f t="shared" ref="O117:O130" si="39">(+N117*M117*J117)</f>
        <v>8700252.1371999979</v>
      </c>
    </row>
    <row r="118" spans="2:15" ht="15.75" customHeight="1" thickBot="1" x14ac:dyDescent="0.35">
      <c r="B118" s="239">
        <v>3</v>
      </c>
      <c r="C118" s="240"/>
      <c r="D118" s="240"/>
      <c r="E118" s="245"/>
      <c r="F118" s="260">
        <v>26</v>
      </c>
      <c r="G118" s="262">
        <v>12443681257</v>
      </c>
      <c r="H118" s="256">
        <v>366929062.70999998</v>
      </c>
      <c r="I118" s="242">
        <v>45470</v>
      </c>
      <c r="J118" s="243">
        <v>0.47</v>
      </c>
      <c r="K118" s="236">
        <v>45470</v>
      </c>
      <c r="L118" s="233">
        <f t="shared" si="38"/>
        <v>0</v>
      </c>
      <c r="M118" s="233">
        <f t="shared" si="36"/>
        <v>360</v>
      </c>
      <c r="N118" s="246">
        <f t="shared" ref="N118:N120" si="40">H118/(F118*30)</f>
        <v>470421.87526923075</v>
      </c>
      <c r="O118" s="310">
        <f t="shared" si="39"/>
        <v>79595381.295553848</v>
      </c>
    </row>
    <row r="119" spans="2:15" ht="15.75" customHeight="1" thickBot="1" x14ac:dyDescent="0.35">
      <c r="B119" s="239">
        <v>4</v>
      </c>
      <c r="C119" s="240"/>
      <c r="D119" s="240"/>
      <c r="E119" s="245"/>
      <c r="F119" s="260">
        <v>19.5</v>
      </c>
      <c r="G119" s="262">
        <v>16771680570</v>
      </c>
      <c r="H119" s="256">
        <v>86008618.310000002</v>
      </c>
      <c r="I119" s="242">
        <v>45470</v>
      </c>
      <c r="J119" s="243">
        <v>0.9</v>
      </c>
      <c r="K119" s="236">
        <v>45470</v>
      </c>
      <c r="L119" s="233">
        <f t="shared" si="38"/>
        <v>0</v>
      </c>
      <c r="M119" s="233">
        <f t="shared" si="36"/>
        <v>360</v>
      </c>
      <c r="N119" s="246">
        <f t="shared" si="40"/>
        <v>147023.27916239316</v>
      </c>
      <c r="O119" s="310">
        <f t="shared" si="39"/>
        <v>47635542.448615387</v>
      </c>
    </row>
    <row r="120" spans="2:15" ht="15.75" customHeight="1" thickBot="1" x14ac:dyDescent="0.35">
      <c r="B120" s="239">
        <v>5</v>
      </c>
      <c r="C120" s="240"/>
      <c r="D120" s="240"/>
      <c r="E120" s="245"/>
      <c r="F120" s="260">
        <v>6</v>
      </c>
      <c r="G120" s="262">
        <v>1452741189</v>
      </c>
      <c r="H120" s="256">
        <v>419680787.93000001</v>
      </c>
      <c r="I120" s="242">
        <v>45470</v>
      </c>
      <c r="J120" s="243">
        <v>1</v>
      </c>
      <c r="K120" s="236">
        <v>45470</v>
      </c>
      <c r="L120" s="233">
        <f t="shared" si="38"/>
        <v>0</v>
      </c>
      <c r="M120" s="233">
        <f t="shared" si="36"/>
        <v>180</v>
      </c>
      <c r="N120" s="246">
        <f t="shared" si="40"/>
        <v>2331559.9329444445</v>
      </c>
      <c r="O120" s="310">
        <f t="shared" si="39"/>
        <v>419680787.93000001</v>
      </c>
    </row>
    <row r="121" spans="2:15" ht="15.75" customHeight="1" thickBot="1" x14ac:dyDescent="0.35">
      <c r="B121" s="239">
        <v>6</v>
      </c>
      <c r="C121" s="240"/>
      <c r="D121" s="240"/>
      <c r="E121" s="245"/>
      <c r="F121" s="260">
        <v>4</v>
      </c>
      <c r="G121" s="262">
        <v>1340118343</v>
      </c>
      <c r="H121" s="256">
        <v>122844181.44</v>
      </c>
      <c r="I121" s="242">
        <v>45470</v>
      </c>
      <c r="J121" s="243">
        <v>1</v>
      </c>
      <c r="K121" s="236">
        <v>45470</v>
      </c>
      <c r="L121" s="233">
        <f t="shared" si="38"/>
        <v>0</v>
      </c>
      <c r="M121" s="233">
        <f t="shared" si="36"/>
        <v>120</v>
      </c>
      <c r="N121" s="246">
        <f>H121/(F121*30)</f>
        <v>1023701.512</v>
      </c>
      <c r="O121" s="310">
        <f t="shared" si="39"/>
        <v>122844181.44</v>
      </c>
    </row>
    <row r="122" spans="2:15" ht="15.75" customHeight="1" thickBot="1" x14ac:dyDescent="0.35">
      <c r="B122" s="239">
        <v>7</v>
      </c>
      <c r="C122" s="240"/>
      <c r="D122" s="240"/>
      <c r="E122" s="245"/>
      <c r="F122" s="260">
        <v>9</v>
      </c>
      <c r="G122" s="262">
        <v>8714528711</v>
      </c>
      <c r="H122" s="256"/>
      <c r="I122" s="242">
        <v>45202</v>
      </c>
      <c r="J122" s="243">
        <v>0.1</v>
      </c>
      <c r="K122" s="236">
        <v>45470</v>
      </c>
      <c r="L122" s="233">
        <f t="shared" si="38"/>
        <v>268</v>
      </c>
      <c r="M122" s="233">
        <f t="shared" si="36"/>
        <v>2</v>
      </c>
      <c r="N122" s="246">
        <f>G122/(F122*30)</f>
        <v>32276032.262962963</v>
      </c>
      <c r="O122" s="310">
        <f t="shared" si="39"/>
        <v>6455206.4525925927</v>
      </c>
    </row>
    <row r="123" spans="2:15" ht="15.75" customHeight="1" thickBot="1" x14ac:dyDescent="0.35">
      <c r="B123" s="239">
        <v>8</v>
      </c>
      <c r="C123" s="240"/>
      <c r="D123" s="240"/>
      <c r="E123" s="245"/>
      <c r="F123" s="260">
        <v>10</v>
      </c>
      <c r="G123" s="262">
        <v>8409521549.3299999</v>
      </c>
      <c r="H123" s="256"/>
      <c r="I123" s="242">
        <v>45188</v>
      </c>
      <c r="J123" s="243">
        <v>0.9</v>
      </c>
      <c r="K123" s="236">
        <v>45470</v>
      </c>
      <c r="L123" s="233">
        <f t="shared" si="38"/>
        <v>282</v>
      </c>
      <c r="M123" s="233">
        <f t="shared" si="36"/>
        <v>18</v>
      </c>
      <c r="N123" s="246">
        <f>G123/(F123*30)</f>
        <v>28031738.497766666</v>
      </c>
      <c r="O123" s="310">
        <f t="shared" si="39"/>
        <v>454114163.66382003</v>
      </c>
    </row>
    <row r="124" spans="2:15" ht="15.75" customHeight="1" thickBot="1" x14ac:dyDescent="0.35">
      <c r="B124" s="239">
        <v>9</v>
      </c>
      <c r="C124" s="240"/>
      <c r="D124" s="240"/>
      <c r="E124" s="245"/>
      <c r="F124" s="260">
        <v>2</v>
      </c>
      <c r="G124" s="262">
        <v>522166783</v>
      </c>
      <c r="H124" s="256">
        <v>156650034.90000001</v>
      </c>
      <c r="I124" s="242">
        <v>45470</v>
      </c>
      <c r="J124" s="243">
        <v>0.1</v>
      </c>
      <c r="K124" s="236">
        <v>45470</v>
      </c>
      <c r="L124" s="233">
        <f t="shared" si="38"/>
        <v>0</v>
      </c>
      <c r="M124" s="233">
        <f t="shared" si="36"/>
        <v>60</v>
      </c>
      <c r="N124" s="246">
        <f>H124/(F124*30)</f>
        <v>2610833.915</v>
      </c>
      <c r="O124" s="310">
        <f t="shared" si="39"/>
        <v>15665003.490000002</v>
      </c>
    </row>
    <row r="125" spans="2:15" ht="15.75" customHeight="1" thickBot="1" x14ac:dyDescent="0.35">
      <c r="B125" s="239">
        <v>10</v>
      </c>
      <c r="C125" s="240"/>
      <c r="D125" s="240"/>
      <c r="E125" s="245"/>
      <c r="F125" s="260">
        <v>9</v>
      </c>
      <c r="G125" s="262">
        <v>18532109361</v>
      </c>
      <c r="H125" s="256"/>
      <c r="I125" s="242">
        <v>45470</v>
      </c>
      <c r="J125" s="243">
        <v>0.2</v>
      </c>
      <c r="K125" s="236">
        <v>45470</v>
      </c>
      <c r="L125" s="233">
        <f t="shared" si="38"/>
        <v>0</v>
      </c>
      <c r="M125" s="233">
        <f t="shared" si="36"/>
        <v>270</v>
      </c>
      <c r="N125" s="246">
        <f t="shared" ref="N125:N136" si="41">G125/(F125*30)</f>
        <v>68637442.077777773</v>
      </c>
      <c r="O125" s="310">
        <f t="shared" si="39"/>
        <v>3706421872.2000003</v>
      </c>
    </row>
    <row r="126" spans="2:15" ht="15.75" customHeight="1" thickBot="1" x14ac:dyDescent="0.35">
      <c r="B126" s="239">
        <v>11</v>
      </c>
      <c r="C126" s="240"/>
      <c r="D126" s="240"/>
      <c r="E126" s="245"/>
      <c r="F126" s="260">
        <v>8</v>
      </c>
      <c r="G126" s="262">
        <v>1275955057</v>
      </c>
      <c r="H126" s="256"/>
      <c r="I126" s="242">
        <v>45253</v>
      </c>
      <c r="J126" s="243">
        <v>0.05</v>
      </c>
      <c r="K126" s="236">
        <v>45470</v>
      </c>
      <c r="L126" s="233">
        <f t="shared" si="38"/>
        <v>217</v>
      </c>
      <c r="M126" s="233">
        <f t="shared" si="36"/>
        <v>23</v>
      </c>
      <c r="N126" s="246">
        <f t="shared" si="41"/>
        <v>5316479.4041666668</v>
      </c>
      <c r="O126" s="310">
        <f t="shared" si="39"/>
        <v>6113951.3147916673</v>
      </c>
    </row>
    <row r="127" spans="2:15" ht="15.75" customHeight="1" thickBot="1" x14ac:dyDescent="0.35">
      <c r="B127" s="239">
        <v>12</v>
      </c>
      <c r="C127" s="240"/>
      <c r="D127" s="240"/>
      <c r="E127" s="245"/>
      <c r="F127" s="260">
        <v>2</v>
      </c>
      <c r="G127" s="262">
        <v>227867412</v>
      </c>
      <c r="H127" s="236"/>
      <c r="I127" s="242">
        <v>45470</v>
      </c>
      <c r="J127" s="243">
        <v>0.1</v>
      </c>
      <c r="K127" s="236">
        <v>45470</v>
      </c>
      <c r="L127" s="233">
        <f t="shared" si="38"/>
        <v>0</v>
      </c>
      <c r="M127" s="233">
        <f t="shared" si="36"/>
        <v>60</v>
      </c>
      <c r="N127" s="246">
        <f t="shared" si="41"/>
        <v>3797790.2</v>
      </c>
      <c r="O127" s="310">
        <f t="shared" si="39"/>
        <v>22786741.200000003</v>
      </c>
    </row>
    <row r="128" spans="2:15" ht="15.75" customHeight="1" thickBot="1" x14ac:dyDescent="0.35">
      <c r="B128" s="239">
        <v>13</v>
      </c>
      <c r="C128" s="240"/>
      <c r="D128" s="240"/>
      <c r="E128" s="245"/>
      <c r="F128" s="260">
        <v>6.5</v>
      </c>
      <c r="G128" s="262">
        <v>6225653245</v>
      </c>
      <c r="H128" s="236"/>
      <c r="I128" s="242">
        <v>45362</v>
      </c>
      <c r="J128" s="243">
        <v>0.1</v>
      </c>
      <c r="K128" s="236">
        <v>45470</v>
      </c>
      <c r="L128" s="233">
        <f t="shared" si="38"/>
        <v>108</v>
      </c>
      <c r="M128" s="233">
        <f t="shared" si="36"/>
        <v>87</v>
      </c>
      <c r="N128" s="246">
        <f t="shared" si="41"/>
        <v>31926426.897435896</v>
      </c>
      <c r="O128" s="310">
        <f t="shared" si="39"/>
        <v>277759914.00769228</v>
      </c>
    </row>
    <row r="129" spans="2:15" ht="15.75" customHeight="1" thickBot="1" x14ac:dyDescent="0.35">
      <c r="B129" s="239">
        <v>14</v>
      </c>
      <c r="C129" s="240"/>
      <c r="D129" s="240"/>
      <c r="E129" s="245"/>
      <c r="F129" s="260">
        <v>10</v>
      </c>
      <c r="G129" s="262">
        <v>7160145557.1800003</v>
      </c>
      <c r="H129" s="236"/>
      <c r="I129" s="242">
        <v>45405</v>
      </c>
      <c r="J129" s="243">
        <v>0.1</v>
      </c>
      <c r="K129" s="236">
        <v>45470</v>
      </c>
      <c r="L129" s="233">
        <f t="shared" si="38"/>
        <v>65</v>
      </c>
      <c r="M129" s="233">
        <f t="shared" si="36"/>
        <v>235</v>
      </c>
      <c r="N129" s="246">
        <f t="shared" si="41"/>
        <v>23867151.857266668</v>
      </c>
      <c r="O129" s="310">
        <f t="shared" si="39"/>
        <v>560878068.64576674</v>
      </c>
    </row>
    <row r="130" spans="2:15" ht="15.75" customHeight="1" thickBot="1" x14ac:dyDescent="0.35">
      <c r="B130" s="239">
        <v>15</v>
      </c>
      <c r="C130" s="240"/>
      <c r="D130" s="240"/>
      <c r="E130" s="245"/>
      <c r="F130" s="260">
        <v>12</v>
      </c>
      <c r="G130" s="262">
        <v>3896412598</v>
      </c>
      <c r="H130" s="236"/>
      <c r="I130" s="242">
        <v>45111</v>
      </c>
      <c r="J130" s="243">
        <v>0.45</v>
      </c>
      <c r="K130" s="236">
        <v>45470</v>
      </c>
      <c r="L130" s="233">
        <f t="shared" si="38"/>
        <v>359</v>
      </c>
      <c r="M130" s="233">
        <f t="shared" si="36"/>
        <v>1</v>
      </c>
      <c r="N130" s="246">
        <f t="shared" si="41"/>
        <v>10823368.327777777</v>
      </c>
      <c r="O130" s="310">
        <f t="shared" si="39"/>
        <v>4870515.7474999996</v>
      </c>
    </row>
    <row r="131" spans="2:15" ht="14.4" thickBot="1" x14ac:dyDescent="0.35">
      <c r="B131" s="239">
        <v>16</v>
      </c>
      <c r="C131" s="240"/>
      <c r="D131" s="240"/>
      <c r="E131" s="245"/>
      <c r="F131" s="260">
        <v>6</v>
      </c>
      <c r="G131" s="262">
        <v>2280344772</v>
      </c>
      <c r="H131" s="256"/>
      <c r="I131" s="242">
        <v>45470</v>
      </c>
      <c r="J131" s="243">
        <v>0.5</v>
      </c>
      <c r="K131" s="236">
        <v>45470</v>
      </c>
      <c r="L131" s="233">
        <f t="shared" ref="L131:L136" si="42">+K131-I131</f>
        <v>0</v>
      </c>
      <c r="M131" s="233">
        <f t="shared" si="36"/>
        <v>180</v>
      </c>
      <c r="N131" s="246">
        <f t="shared" si="41"/>
        <v>12668582.066666666</v>
      </c>
      <c r="O131" s="310">
        <f t="shared" si="37"/>
        <v>1140172386</v>
      </c>
    </row>
    <row r="132" spans="2:15" ht="14.4" thickBot="1" x14ac:dyDescent="0.35">
      <c r="B132" s="239">
        <v>17</v>
      </c>
      <c r="C132" s="240"/>
      <c r="D132" s="240"/>
      <c r="E132" s="245"/>
      <c r="F132" s="260">
        <v>16</v>
      </c>
      <c r="G132" s="262">
        <v>9905572638</v>
      </c>
      <c r="H132" s="241"/>
      <c r="I132" s="242">
        <v>45470</v>
      </c>
      <c r="J132" s="243">
        <v>0.1</v>
      </c>
      <c r="K132" s="236">
        <v>45470</v>
      </c>
      <c r="L132" s="233">
        <f t="shared" si="42"/>
        <v>0</v>
      </c>
      <c r="M132" s="233">
        <f t="shared" si="36"/>
        <v>360</v>
      </c>
      <c r="N132" s="234">
        <f t="shared" si="41"/>
        <v>20636609.662500001</v>
      </c>
      <c r="O132" s="310">
        <f t="shared" si="37"/>
        <v>742917947.85000014</v>
      </c>
    </row>
    <row r="133" spans="2:15" ht="14.4" thickBot="1" x14ac:dyDescent="0.35">
      <c r="B133" s="239">
        <v>18</v>
      </c>
      <c r="C133" s="240"/>
      <c r="D133" s="240"/>
      <c r="E133" s="245"/>
      <c r="F133" s="260">
        <v>2</v>
      </c>
      <c r="G133" s="262">
        <v>424009832</v>
      </c>
      <c r="H133" s="241"/>
      <c r="I133" s="242">
        <v>45470</v>
      </c>
      <c r="J133" s="243">
        <v>0.1</v>
      </c>
      <c r="K133" s="236">
        <v>45470</v>
      </c>
      <c r="L133" s="233">
        <f t="shared" si="42"/>
        <v>0</v>
      </c>
      <c r="M133" s="233">
        <f t="shared" si="36"/>
        <v>60</v>
      </c>
      <c r="N133" s="234">
        <f t="shared" si="41"/>
        <v>7066830.5333333332</v>
      </c>
      <c r="O133" s="310">
        <f t="shared" si="37"/>
        <v>42400983.200000003</v>
      </c>
    </row>
    <row r="134" spans="2:15" ht="14.4" thickBot="1" x14ac:dyDescent="0.35">
      <c r="B134" s="239">
        <v>19</v>
      </c>
      <c r="C134" s="240"/>
      <c r="D134" s="240"/>
      <c r="E134" s="245"/>
      <c r="F134" s="260">
        <v>3</v>
      </c>
      <c r="G134" s="262">
        <v>2293599321</v>
      </c>
      <c r="H134" s="236"/>
      <c r="I134" s="242">
        <v>45470</v>
      </c>
      <c r="J134" s="243">
        <v>0.9</v>
      </c>
      <c r="K134" s="236">
        <v>45470</v>
      </c>
      <c r="L134" s="233">
        <f t="shared" si="42"/>
        <v>0</v>
      </c>
      <c r="M134" s="233">
        <f t="shared" si="36"/>
        <v>90</v>
      </c>
      <c r="N134" s="234">
        <f t="shared" si="41"/>
        <v>25484436.899999999</v>
      </c>
      <c r="O134" s="310">
        <f t="shared" si="37"/>
        <v>2064239388.9000001</v>
      </c>
    </row>
    <row r="135" spans="2:15" ht="14.4" thickBot="1" x14ac:dyDescent="0.35">
      <c r="B135" s="239">
        <v>20</v>
      </c>
      <c r="C135" s="240"/>
      <c r="D135" s="240"/>
      <c r="E135" s="245"/>
      <c r="F135" s="240">
        <v>8</v>
      </c>
      <c r="G135" s="241">
        <v>8350568604</v>
      </c>
      <c r="H135" s="241"/>
      <c r="I135" s="242">
        <v>45408</v>
      </c>
      <c r="J135" s="243">
        <v>0.9</v>
      </c>
      <c r="K135" s="236">
        <v>45470</v>
      </c>
      <c r="L135" s="233">
        <f t="shared" si="42"/>
        <v>62</v>
      </c>
      <c r="M135" s="233">
        <f t="shared" si="36"/>
        <v>178</v>
      </c>
      <c r="N135" s="234">
        <f t="shared" si="41"/>
        <v>34794035.850000001</v>
      </c>
      <c r="O135" s="310">
        <f t="shared" si="37"/>
        <v>5574004543.1700001</v>
      </c>
    </row>
    <row r="136" spans="2:15" ht="13.8" x14ac:dyDescent="0.3">
      <c r="B136" s="239">
        <v>21</v>
      </c>
      <c r="C136" s="240"/>
      <c r="D136" s="240"/>
      <c r="E136" s="245"/>
      <c r="F136" s="240">
        <v>2</v>
      </c>
      <c r="G136" s="241">
        <v>796715538.91999996</v>
      </c>
      <c r="H136" s="241"/>
      <c r="I136" s="242">
        <v>45470</v>
      </c>
      <c r="J136" s="243">
        <v>0.9</v>
      </c>
      <c r="K136" s="236">
        <v>45470</v>
      </c>
      <c r="L136" s="233">
        <f t="shared" si="42"/>
        <v>0</v>
      </c>
      <c r="M136" s="233">
        <f t="shared" si="36"/>
        <v>60</v>
      </c>
      <c r="N136" s="234">
        <f t="shared" si="41"/>
        <v>13278592.315333333</v>
      </c>
      <c r="O136" s="310">
        <f t="shared" si="37"/>
        <v>717043985.028</v>
      </c>
    </row>
    <row r="137" spans="2:15" ht="14.4" thickBot="1" x14ac:dyDescent="0.35">
      <c r="B137" s="237"/>
      <c r="C137" s="421" t="s">
        <v>238</v>
      </c>
      <c r="D137" s="421"/>
      <c r="E137" s="421"/>
      <c r="F137" s="421"/>
      <c r="G137" s="421"/>
      <c r="H137" s="421"/>
      <c r="I137" s="421"/>
      <c r="J137" s="421"/>
      <c r="K137" s="421"/>
      <c r="L137" s="421"/>
      <c r="M137" s="421"/>
      <c r="N137" s="421"/>
      <c r="O137" s="311">
        <f>SUM(O116:O136)</f>
        <v>16020737479.073469</v>
      </c>
    </row>
    <row r="139" spans="2:15" ht="13.8" thickBot="1" x14ac:dyDescent="0.3"/>
    <row r="140" spans="2:15" x14ac:dyDescent="0.25">
      <c r="B140" s="422" t="s">
        <v>223</v>
      </c>
      <c r="C140" s="415" t="s">
        <v>224</v>
      </c>
      <c r="D140" s="415" t="s">
        <v>225</v>
      </c>
      <c r="E140" s="415" t="s">
        <v>226</v>
      </c>
      <c r="F140" s="415" t="s">
        <v>227</v>
      </c>
      <c r="G140" s="415" t="s">
        <v>228</v>
      </c>
      <c r="H140" s="415" t="s">
        <v>229</v>
      </c>
      <c r="I140" s="415" t="s">
        <v>230</v>
      </c>
      <c r="J140" s="415" t="s">
        <v>231</v>
      </c>
      <c r="K140" s="415" t="s">
        <v>232</v>
      </c>
      <c r="L140" s="415" t="s">
        <v>233</v>
      </c>
      <c r="M140" s="415" t="s">
        <v>234</v>
      </c>
      <c r="N140" s="417" t="s">
        <v>235</v>
      </c>
      <c r="O140" s="419" t="s">
        <v>236</v>
      </c>
    </row>
    <row r="141" spans="2:15" ht="13.8" thickBot="1" x14ac:dyDescent="0.3">
      <c r="B141" s="423"/>
      <c r="C141" s="416"/>
      <c r="D141" s="416"/>
      <c r="E141" s="416"/>
      <c r="F141" s="416"/>
      <c r="G141" s="416" t="s">
        <v>237</v>
      </c>
      <c r="H141" s="416" t="s">
        <v>237</v>
      </c>
      <c r="I141" s="416"/>
      <c r="J141" s="416" t="s">
        <v>1</v>
      </c>
      <c r="K141" s="416"/>
      <c r="L141" s="416"/>
      <c r="M141" s="416"/>
      <c r="N141" s="418"/>
      <c r="O141" s="420"/>
    </row>
    <row r="142" spans="2:15" ht="14.4" thickBot="1" x14ac:dyDescent="0.35">
      <c r="B142" s="228">
        <v>1</v>
      </c>
      <c r="C142" s="229"/>
      <c r="D142" s="229"/>
      <c r="E142" s="244"/>
      <c r="F142" s="244">
        <v>25</v>
      </c>
      <c r="G142" s="262">
        <v>18896043112</v>
      </c>
      <c r="H142" s="256">
        <v>50389448.299999997</v>
      </c>
      <c r="I142" s="265">
        <v>45470</v>
      </c>
      <c r="J142" s="232">
        <v>0.05</v>
      </c>
      <c r="K142" s="236">
        <v>45470</v>
      </c>
      <c r="L142" s="233">
        <f>+K142-I142</f>
        <v>0</v>
      </c>
      <c r="M142" s="233">
        <f t="shared" ref="M142:M153" si="43">+MIN(F142*30-L142,360)</f>
        <v>360</v>
      </c>
      <c r="N142" s="246">
        <f>H142/(F142*30)</f>
        <v>67185.931066666657</v>
      </c>
      <c r="O142" s="310">
        <f t="shared" ref="O142:O153" si="44">(+N142*M142*J142)</f>
        <v>1209346.7592</v>
      </c>
    </row>
    <row r="143" spans="2:15" ht="14.4" thickBot="1" x14ac:dyDescent="0.35">
      <c r="B143" s="239">
        <v>2</v>
      </c>
      <c r="C143" s="260"/>
      <c r="D143" s="261"/>
      <c r="E143" s="261"/>
      <c r="F143" s="261">
        <v>19.5</v>
      </c>
      <c r="G143" s="262">
        <v>16771680570</v>
      </c>
      <c r="H143" s="253">
        <v>57339078.869999997</v>
      </c>
      <c r="I143" s="265">
        <v>45470</v>
      </c>
      <c r="J143" s="264">
        <v>0.05</v>
      </c>
      <c r="K143" s="265">
        <v>45470</v>
      </c>
      <c r="L143" s="266">
        <f t="shared" ref="L143:L153" si="45">+K143-I143</f>
        <v>0</v>
      </c>
      <c r="M143" s="233">
        <f t="shared" si="43"/>
        <v>360</v>
      </c>
      <c r="N143" s="246">
        <f>H143/(F143*30)</f>
        <v>98015.519435897426</v>
      </c>
      <c r="O143" s="310">
        <f t="shared" si="44"/>
        <v>1764279.3498461538</v>
      </c>
    </row>
    <row r="144" spans="2:15" ht="14.4" thickBot="1" x14ac:dyDescent="0.35">
      <c r="B144" s="239">
        <v>3</v>
      </c>
      <c r="C144" s="240"/>
      <c r="D144" s="240"/>
      <c r="E144" s="245"/>
      <c r="F144" s="245">
        <v>22.3</v>
      </c>
      <c r="G144" s="262">
        <v>17086056743</v>
      </c>
      <c r="H144" s="256">
        <v>1434707054.76</v>
      </c>
      <c r="I144" s="242">
        <v>45323</v>
      </c>
      <c r="J144" s="243">
        <v>0.5</v>
      </c>
      <c r="K144" s="236">
        <v>45470</v>
      </c>
      <c r="L144" s="233">
        <f>+K144-I144</f>
        <v>147</v>
      </c>
      <c r="M144" s="233">
        <f t="shared" si="43"/>
        <v>360</v>
      </c>
      <c r="N144" s="246">
        <f>H144/(F144*30)</f>
        <v>2144554.640896861</v>
      </c>
      <c r="O144" s="310">
        <f t="shared" si="44"/>
        <v>386019835.361435</v>
      </c>
    </row>
    <row r="145" spans="2:16" ht="14.4" thickBot="1" x14ac:dyDescent="0.35">
      <c r="B145" s="239">
        <v>4</v>
      </c>
      <c r="C145" s="240"/>
      <c r="D145" s="240"/>
      <c r="E145" s="245"/>
      <c r="F145" s="245">
        <v>11.3</v>
      </c>
      <c r="G145" s="262">
        <v>5826306957.8599997</v>
      </c>
      <c r="H145" s="256">
        <v>51560238.57</v>
      </c>
      <c r="I145" s="265">
        <v>45470</v>
      </c>
      <c r="J145" s="243">
        <v>0.1</v>
      </c>
      <c r="K145" s="236">
        <v>45470</v>
      </c>
      <c r="L145" s="233">
        <f t="shared" si="45"/>
        <v>0</v>
      </c>
      <c r="M145" s="233">
        <f t="shared" si="43"/>
        <v>339</v>
      </c>
      <c r="N145" s="246">
        <f t="shared" ref="N145:N152" si="46">H145/(F145*30)</f>
        <v>152095.09902654868</v>
      </c>
      <c r="O145" s="310">
        <f t="shared" si="44"/>
        <v>5156023.8570000008</v>
      </c>
    </row>
    <row r="146" spans="2:16" ht="14.4" thickBot="1" x14ac:dyDescent="0.35">
      <c r="B146" s="239">
        <v>5</v>
      </c>
      <c r="C146" s="240"/>
      <c r="D146" s="240"/>
      <c r="E146" s="245"/>
      <c r="F146" s="245">
        <v>15.5</v>
      </c>
      <c r="G146" s="262">
        <v>19220484520.610001</v>
      </c>
      <c r="H146" s="256">
        <v>2769403145.98</v>
      </c>
      <c r="I146" s="265">
        <v>45418</v>
      </c>
      <c r="J146" s="243">
        <v>0.1</v>
      </c>
      <c r="K146" s="236">
        <v>45470</v>
      </c>
      <c r="L146" s="233">
        <f t="shared" si="45"/>
        <v>52</v>
      </c>
      <c r="M146" s="233">
        <f t="shared" si="43"/>
        <v>360</v>
      </c>
      <c r="N146" s="246">
        <f t="shared" si="46"/>
        <v>5955705.6902795695</v>
      </c>
      <c r="O146" s="310">
        <f t="shared" si="44"/>
        <v>214405404.85006452</v>
      </c>
    </row>
    <row r="147" spans="2:16" ht="14.4" thickBot="1" x14ac:dyDescent="0.35">
      <c r="B147" s="239">
        <v>6</v>
      </c>
      <c r="C147" s="240"/>
      <c r="D147" s="240"/>
      <c r="E147" s="245"/>
      <c r="F147" s="245">
        <v>10.5</v>
      </c>
      <c r="G147" s="262">
        <v>6193524200</v>
      </c>
      <c r="H147" s="256">
        <v>176957834.28999999</v>
      </c>
      <c r="I147" s="242">
        <v>45383</v>
      </c>
      <c r="J147" s="243">
        <v>1</v>
      </c>
      <c r="K147" s="236">
        <v>45470</v>
      </c>
      <c r="L147" s="233">
        <f t="shared" si="45"/>
        <v>87</v>
      </c>
      <c r="M147" s="233">
        <f t="shared" si="43"/>
        <v>228</v>
      </c>
      <c r="N147" s="246">
        <f>H147/(F147*30)</f>
        <v>561770.90250793647</v>
      </c>
      <c r="O147" s="310">
        <f t="shared" si="44"/>
        <v>128083765.77180952</v>
      </c>
    </row>
    <row r="148" spans="2:16" ht="14.4" thickBot="1" x14ac:dyDescent="0.35">
      <c r="B148" s="239">
        <v>7</v>
      </c>
      <c r="C148" s="240"/>
      <c r="D148" s="240"/>
      <c r="E148" s="245"/>
      <c r="F148" s="245">
        <v>5</v>
      </c>
      <c r="G148" s="262">
        <v>624015645</v>
      </c>
      <c r="H148" s="256">
        <v>116482920.40000001</v>
      </c>
      <c r="I148" s="265">
        <v>45470</v>
      </c>
      <c r="J148" s="243">
        <v>0.9</v>
      </c>
      <c r="K148" s="236">
        <v>45470</v>
      </c>
      <c r="L148" s="233">
        <f t="shared" si="45"/>
        <v>0</v>
      </c>
      <c r="M148" s="233">
        <f t="shared" si="43"/>
        <v>150</v>
      </c>
      <c r="N148" s="246">
        <f t="shared" si="46"/>
        <v>776552.80266666668</v>
      </c>
      <c r="O148" s="310">
        <f t="shared" si="44"/>
        <v>104834628.36000001</v>
      </c>
    </row>
    <row r="149" spans="2:16" ht="14.4" thickBot="1" x14ac:dyDescent="0.35">
      <c r="B149" s="239">
        <v>8</v>
      </c>
      <c r="C149" s="240"/>
      <c r="D149" s="240"/>
      <c r="E149" s="245"/>
      <c r="F149" s="322">
        <v>4</v>
      </c>
      <c r="G149" s="323">
        <v>6883726778</v>
      </c>
      <c r="H149" s="288">
        <v>803101457.42999995</v>
      </c>
      <c r="I149" s="255">
        <v>45395</v>
      </c>
      <c r="J149" s="270">
        <v>0.1</v>
      </c>
      <c r="K149" s="271">
        <v>45470</v>
      </c>
      <c r="L149" s="272">
        <f t="shared" si="45"/>
        <v>75</v>
      </c>
      <c r="M149" s="272">
        <f t="shared" si="43"/>
        <v>45</v>
      </c>
      <c r="N149" s="273">
        <f t="shared" si="46"/>
        <v>6692512.1452499991</v>
      </c>
      <c r="O149" s="314">
        <f t="shared" si="44"/>
        <v>30116304.653624997</v>
      </c>
    </row>
    <row r="150" spans="2:16" ht="14.4" thickBot="1" x14ac:dyDescent="0.35">
      <c r="B150" s="239">
        <v>9</v>
      </c>
      <c r="C150" s="240"/>
      <c r="D150" s="240"/>
      <c r="E150" s="245"/>
      <c r="F150" s="245">
        <v>2</v>
      </c>
      <c r="G150" s="262">
        <v>227867412</v>
      </c>
      <c r="H150" s="256"/>
      <c r="I150" s="265">
        <v>45470</v>
      </c>
      <c r="J150" s="243">
        <v>0.9</v>
      </c>
      <c r="K150" s="236">
        <v>45470</v>
      </c>
      <c r="L150" s="233">
        <f t="shared" si="45"/>
        <v>0</v>
      </c>
      <c r="M150" s="233">
        <f t="shared" si="43"/>
        <v>60</v>
      </c>
      <c r="N150" s="246">
        <f>G150/(F150*30)</f>
        <v>3797790.2</v>
      </c>
      <c r="O150" s="310">
        <f t="shared" si="44"/>
        <v>205080670.80000001</v>
      </c>
    </row>
    <row r="151" spans="2:16" ht="14.4" thickBot="1" x14ac:dyDescent="0.35">
      <c r="B151" s="239">
        <v>10</v>
      </c>
      <c r="C151" s="240"/>
      <c r="D151" s="240"/>
      <c r="E151" s="245"/>
      <c r="F151" s="245">
        <v>6</v>
      </c>
      <c r="G151" s="262">
        <v>1034676844</v>
      </c>
      <c r="H151" s="256">
        <v>942705568.98000002</v>
      </c>
      <c r="I151" s="265">
        <v>45470</v>
      </c>
      <c r="J151" s="243">
        <v>1</v>
      </c>
      <c r="K151" s="236">
        <v>45470</v>
      </c>
      <c r="L151" s="233">
        <f t="shared" si="45"/>
        <v>0</v>
      </c>
      <c r="M151" s="233">
        <f t="shared" si="43"/>
        <v>180</v>
      </c>
      <c r="N151" s="246">
        <f t="shared" si="46"/>
        <v>5237253.1610000003</v>
      </c>
      <c r="O151" s="310">
        <f t="shared" si="44"/>
        <v>942705568.98000002</v>
      </c>
    </row>
    <row r="152" spans="2:16" ht="14.4" thickBot="1" x14ac:dyDescent="0.35">
      <c r="B152" s="239">
        <v>11</v>
      </c>
      <c r="C152" s="240"/>
      <c r="D152" s="240"/>
      <c r="E152" s="245"/>
      <c r="F152" s="245">
        <v>2</v>
      </c>
      <c r="G152" s="262">
        <v>288553942.93000001</v>
      </c>
      <c r="H152" s="256">
        <v>264507781.02000001</v>
      </c>
      <c r="I152" s="265">
        <v>45470</v>
      </c>
      <c r="J152" s="243">
        <v>1</v>
      </c>
      <c r="K152" s="236">
        <v>45470</v>
      </c>
      <c r="L152" s="233">
        <f t="shared" si="45"/>
        <v>0</v>
      </c>
      <c r="M152" s="233">
        <f t="shared" si="43"/>
        <v>60</v>
      </c>
      <c r="N152" s="246">
        <f t="shared" si="46"/>
        <v>4408463.017</v>
      </c>
      <c r="O152" s="310">
        <f t="shared" si="44"/>
        <v>264507781.02000001</v>
      </c>
    </row>
    <row r="153" spans="2:16" ht="13.8" x14ac:dyDescent="0.3">
      <c r="B153" s="239">
        <v>12</v>
      </c>
      <c r="C153" s="240"/>
      <c r="D153" s="240"/>
      <c r="E153" s="245"/>
      <c r="F153" s="245">
        <v>9</v>
      </c>
      <c r="G153" s="262">
        <v>8350568604</v>
      </c>
      <c r="H153" s="236"/>
      <c r="I153" s="242">
        <v>45408</v>
      </c>
      <c r="J153" s="243">
        <v>0.1</v>
      </c>
      <c r="K153" s="236">
        <v>45470</v>
      </c>
      <c r="L153" s="233">
        <f t="shared" si="45"/>
        <v>62</v>
      </c>
      <c r="M153" s="233">
        <f t="shared" si="43"/>
        <v>208</v>
      </c>
      <c r="N153" s="246">
        <f t="shared" ref="N153" si="47">G153/(F153*30)</f>
        <v>30928031.866666667</v>
      </c>
      <c r="O153" s="310">
        <f t="shared" si="44"/>
        <v>643303062.82666671</v>
      </c>
    </row>
    <row r="154" spans="2:16" ht="14.4" thickBot="1" x14ac:dyDescent="0.35">
      <c r="B154" s="237"/>
      <c r="C154" s="421" t="s">
        <v>238</v>
      </c>
      <c r="D154" s="421"/>
      <c r="E154" s="421"/>
      <c r="F154" s="421"/>
      <c r="G154" s="421"/>
      <c r="H154" s="421"/>
      <c r="I154" s="421"/>
      <c r="J154" s="421"/>
      <c r="K154" s="421"/>
      <c r="L154" s="421"/>
      <c r="M154" s="421"/>
      <c r="N154" s="421"/>
      <c r="O154" s="311">
        <f>SUM(O142:O153)</f>
        <v>2927186672.5896473</v>
      </c>
      <c r="P154">
        <v>2927186672.5900002</v>
      </c>
    </row>
    <row r="159" spans="2:16" ht="13.8" thickBot="1" x14ac:dyDescent="0.3">
      <c r="B159" s="250" t="s">
        <v>267</v>
      </c>
    </row>
    <row r="160" spans="2:16" x14ac:dyDescent="0.25">
      <c r="B160" s="422" t="s">
        <v>223</v>
      </c>
      <c r="C160" s="415" t="s">
        <v>224</v>
      </c>
      <c r="D160" s="415" t="s">
        <v>225</v>
      </c>
      <c r="E160" s="415" t="s">
        <v>226</v>
      </c>
      <c r="F160" s="415" t="s">
        <v>227</v>
      </c>
      <c r="G160" s="415" t="s">
        <v>228</v>
      </c>
      <c r="H160" s="415" t="s">
        <v>229</v>
      </c>
      <c r="I160" s="415" t="s">
        <v>230</v>
      </c>
      <c r="J160" s="415" t="s">
        <v>231</v>
      </c>
      <c r="K160" s="415" t="s">
        <v>232</v>
      </c>
      <c r="L160" s="415" t="s">
        <v>233</v>
      </c>
      <c r="M160" s="415" t="s">
        <v>234</v>
      </c>
      <c r="N160" s="417" t="s">
        <v>235</v>
      </c>
      <c r="O160" s="419" t="s">
        <v>236</v>
      </c>
    </row>
    <row r="161" spans="2:16" ht="13.8" thickBot="1" x14ac:dyDescent="0.3">
      <c r="B161" s="423"/>
      <c r="C161" s="416"/>
      <c r="D161" s="416"/>
      <c r="E161" s="416"/>
      <c r="F161" s="416"/>
      <c r="G161" s="416" t="s">
        <v>237</v>
      </c>
      <c r="H161" s="416" t="s">
        <v>237</v>
      </c>
      <c r="I161" s="416"/>
      <c r="J161" s="416" t="s">
        <v>1</v>
      </c>
      <c r="K161" s="425"/>
      <c r="L161" s="425"/>
      <c r="M161" s="425"/>
      <c r="N161" s="426"/>
      <c r="O161" s="424"/>
    </row>
    <row r="162" spans="2:16" ht="13.8" x14ac:dyDescent="0.3">
      <c r="B162" s="228">
        <v>1</v>
      </c>
      <c r="C162" s="229"/>
      <c r="D162" s="229"/>
      <c r="E162" s="244"/>
      <c r="F162" s="279">
        <v>29</v>
      </c>
      <c r="G162" s="280">
        <v>29751800912.060001</v>
      </c>
      <c r="H162" s="281"/>
      <c r="I162" s="282">
        <v>44622</v>
      </c>
      <c r="J162" s="283">
        <v>0.05</v>
      </c>
      <c r="K162" s="236">
        <v>45470</v>
      </c>
      <c r="L162" s="286">
        <f>+K162-I162</f>
        <v>848</v>
      </c>
      <c r="M162" s="286">
        <f t="shared" ref="M162:M170" si="48">+MIN(F162*30-L162,360)</f>
        <v>22</v>
      </c>
      <c r="N162" s="287">
        <f t="shared" ref="N162:N170" si="49">G162/(F162*30)</f>
        <v>34197472.312712647</v>
      </c>
      <c r="O162" s="313">
        <f t="shared" ref="O162:O170" si="50">(+N162*M162*J162)</f>
        <v>37617219.543983914</v>
      </c>
    </row>
    <row r="163" spans="2:16" ht="13.8" x14ac:dyDescent="0.3">
      <c r="B163" s="239">
        <v>2</v>
      </c>
      <c r="C163" s="260"/>
      <c r="D163" s="261"/>
      <c r="E163" s="261"/>
      <c r="F163" s="247">
        <v>21</v>
      </c>
      <c r="G163" s="284">
        <v>30401120270</v>
      </c>
      <c r="H163" s="256"/>
      <c r="I163" s="265">
        <v>45208</v>
      </c>
      <c r="J163" s="285">
        <v>0.14000000000000001</v>
      </c>
      <c r="K163" s="236">
        <v>45470</v>
      </c>
      <c r="L163" s="286">
        <f t="shared" ref="L163:L170" si="51">+K163-I163</f>
        <v>262</v>
      </c>
      <c r="M163" s="286">
        <f t="shared" si="48"/>
        <v>360</v>
      </c>
      <c r="N163" s="287">
        <f t="shared" si="49"/>
        <v>48255746.460317463</v>
      </c>
      <c r="O163" s="313">
        <f t="shared" si="50"/>
        <v>2432089621.6000004</v>
      </c>
    </row>
    <row r="164" spans="2:16" ht="13.8" x14ac:dyDescent="0.3">
      <c r="B164" s="239">
        <v>3</v>
      </c>
      <c r="C164" s="240"/>
      <c r="D164" s="240"/>
      <c r="E164" s="245"/>
      <c r="F164" s="247">
        <v>9</v>
      </c>
      <c r="G164" s="284">
        <v>9429145097</v>
      </c>
      <c r="H164" s="256"/>
      <c r="I164" s="265">
        <v>45208</v>
      </c>
      <c r="J164" s="285">
        <v>0.05</v>
      </c>
      <c r="K164" s="236">
        <v>45470</v>
      </c>
      <c r="L164" s="286">
        <f t="shared" si="51"/>
        <v>262</v>
      </c>
      <c r="M164" s="286">
        <f t="shared" si="48"/>
        <v>8</v>
      </c>
      <c r="N164" s="287">
        <f t="shared" si="49"/>
        <v>34922759.618518516</v>
      </c>
      <c r="O164" s="313">
        <f t="shared" si="50"/>
        <v>13969103.847407408</v>
      </c>
    </row>
    <row r="165" spans="2:16" ht="13.8" x14ac:dyDescent="0.3">
      <c r="B165" s="239"/>
      <c r="C165" s="240"/>
      <c r="D165" s="240"/>
      <c r="E165" s="245"/>
      <c r="F165" s="247">
        <v>19</v>
      </c>
      <c r="G165" s="284">
        <v>1741416098</v>
      </c>
      <c r="H165" s="256"/>
      <c r="I165" s="265">
        <v>45234</v>
      </c>
      <c r="J165" s="285">
        <v>0.05</v>
      </c>
      <c r="K165" s="236">
        <v>45470</v>
      </c>
      <c r="L165" s="286">
        <f t="shared" si="51"/>
        <v>236</v>
      </c>
      <c r="M165" s="286">
        <f t="shared" si="48"/>
        <v>334</v>
      </c>
      <c r="N165" s="287">
        <f t="shared" si="49"/>
        <v>3055115.9614035087</v>
      </c>
      <c r="O165" s="313">
        <f t="shared" si="50"/>
        <v>51020436.5554386</v>
      </c>
    </row>
    <row r="166" spans="2:16" ht="13.8" x14ac:dyDescent="0.3">
      <c r="B166" s="239"/>
      <c r="C166" s="240"/>
      <c r="D166" s="240"/>
      <c r="E166" s="245"/>
      <c r="F166" s="247">
        <v>20</v>
      </c>
      <c r="G166" s="284">
        <v>19137000456</v>
      </c>
      <c r="H166" s="256"/>
      <c r="I166" s="265">
        <v>44992</v>
      </c>
      <c r="J166" s="285">
        <v>0.3</v>
      </c>
      <c r="K166" s="236">
        <v>45470</v>
      </c>
      <c r="L166" s="286">
        <f t="shared" si="51"/>
        <v>478</v>
      </c>
      <c r="M166" s="286">
        <f t="shared" si="48"/>
        <v>122</v>
      </c>
      <c r="N166" s="287">
        <f t="shared" si="49"/>
        <v>31895000.760000002</v>
      </c>
      <c r="O166" s="313">
        <f t="shared" si="50"/>
        <v>1167357027.816</v>
      </c>
    </row>
    <row r="167" spans="2:16" ht="13.8" x14ac:dyDescent="0.3">
      <c r="B167" s="239"/>
      <c r="C167" s="240"/>
      <c r="D167" s="240"/>
      <c r="E167" s="245"/>
      <c r="F167" s="247">
        <v>11</v>
      </c>
      <c r="G167" s="284">
        <v>3546479899</v>
      </c>
      <c r="H167" s="256"/>
      <c r="I167" s="265">
        <v>45163</v>
      </c>
      <c r="J167" s="285">
        <v>0.01</v>
      </c>
      <c r="K167" s="236">
        <v>45470</v>
      </c>
      <c r="L167" s="286">
        <f t="shared" si="51"/>
        <v>307</v>
      </c>
      <c r="M167" s="286">
        <f t="shared" si="48"/>
        <v>23</v>
      </c>
      <c r="N167" s="287">
        <f t="shared" si="49"/>
        <v>10746908.784848485</v>
      </c>
      <c r="O167" s="313">
        <f t="shared" si="50"/>
        <v>2471789.0205151518</v>
      </c>
    </row>
    <row r="168" spans="2:16" ht="13.8" x14ac:dyDescent="0.3">
      <c r="B168" s="239"/>
      <c r="C168" s="240"/>
      <c r="D168" s="240"/>
      <c r="E168" s="245"/>
      <c r="F168" s="247">
        <v>9</v>
      </c>
      <c r="G168" s="284">
        <v>1840113267.4300001</v>
      </c>
      <c r="H168" s="256"/>
      <c r="I168" s="265">
        <v>45310</v>
      </c>
      <c r="J168" s="285">
        <v>1</v>
      </c>
      <c r="K168" s="236">
        <v>45470</v>
      </c>
      <c r="L168" s="286">
        <f t="shared" si="51"/>
        <v>160</v>
      </c>
      <c r="M168" s="286">
        <f t="shared" si="48"/>
        <v>110</v>
      </c>
      <c r="N168" s="287">
        <f t="shared" si="49"/>
        <v>6815234.3238148149</v>
      </c>
      <c r="O168" s="313">
        <f t="shared" si="50"/>
        <v>749675775.61962962</v>
      </c>
    </row>
    <row r="169" spans="2:16" ht="13.8" x14ac:dyDescent="0.3">
      <c r="B169" s="239"/>
      <c r="C169" s="240"/>
      <c r="D169" s="240"/>
      <c r="E169" s="245"/>
      <c r="F169" s="247">
        <v>22</v>
      </c>
      <c r="G169" s="284">
        <v>36666399649.599998</v>
      </c>
      <c r="H169" s="256"/>
      <c r="I169" s="265">
        <v>45369</v>
      </c>
      <c r="J169" s="285">
        <v>0.2</v>
      </c>
      <c r="K169" s="236">
        <v>45470</v>
      </c>
      <c r="L169" s="286">
        <f t="shared" si="51"/>
        <v>101</v>
      </c>
      <c r="M169" s="286">
        <f t="shared" si="48"/>
        <v>360</v>
      </c>
      <c r="N169" s="287">
        <f t="shared" si="49"/>
        <v>55555150.984242424</v>
      </c>
      <c r="O169" s="313">
        <f t="shared" si="50"/>
        <v>3999970870.8654552</v>
      </c>
    </row>
    <row r="170" spans="2:16" ht="13.8" x14ac:dyDescent="0.3">
      <c r="B170" s="239"/>
      <c r="C170" s="240"/>
      <c r="D170" s="240"/>
      <c r="E170" s="245"/>
      <c r="F170" s="247">
        <v>7.7</v>
      </c>
      <c r="G170" s="284">
        <v>21387090725</v>
      </c>
      <c r="H170" s="256"/>
      <c r="I170" s="265">
        <v>45427</v>
      </c>
      <c r="J170" s="285">
        <v>0.05</v>
      </c>
      <c r="K170" s="236">
        <v>45470</v>
      </c>
      <c r="L170" s="286">
        <f t="shared" si="51"/>
        <v>43</v>
      </c>
      <c r="M170" s="286">
        <f t="shared" si="48"/>
        <v>188</v>
      </c>
      <c r="N170" s="287">
        <f t="shared" si="49"/>
        <v>92584808.333333328</v>
      </c>
      <c r="O170" s="313">
        <f t="shared" si="50"/>
        <v>870297198.33333325</v>
      </c>
    </row>
    <row r="171" spans="2:16" ht="14.4" thickBot="1" x14ac:dyDescent="0.35">
      <c r="B171" s="237"/>
      <c r="C171" s="421" t="s">
        <v>238</v>
      </c>
      <c r="D171" s="421"/>
      <c r="E171" s="421"/>
      <c r="F171" s="421"/>
      <c r="G171" s="421"/>
      <c r="H171" s="421"/>
      <c r="I171" s="421"/>
      <c r="J171" s="421"/>
      <c r="K171" s="421"/>
      <c r="L171" s="421"/>
      <c r="M171" s="421"/>
      <c r="N171" s="421"/>
      <c r="O171" s="311">
        <f>SUM(O162:O170)</f>
        <v>9324469043.2017632</v>
      </c>
      <c r="P171">
        <v>9324469043.2000008</v>
      </c>
    </row>
    <row r="176" spans="2:16" ht="13.8" thickBot="1" x14ac:dyDescent="0.3">
      <c r="B176" s="430" t="s">
        <v>257</v>
      </c>
      <c r="C176" s="430"/>
    </row>
    <row r="177" spans="2:15" x14ac:dyDescent="0.25">
      <c r="B177" s="422" t="s">
        <v>223</v>
      </c>
      <c r="C177" s="415" t="s">
        <v>224</v>
      </c>
      <c r="D177" s="415" t="s">
        <v>225</v>
      </c>
      <c r="E177" s="415" t="s">
        <v>226</v>
      </c>
      <c r="F177" s="415" t="s">
        <v>227</v>
      </c>
      <c r="G177" s="415" t="s">
        <v>228</v>
      </c>
      <c r="H177" s="415" t="s">
        <v>229</v>
      </c>
      <c r="I177" s="415" t="s">
        <v>230</v>
      </c>
      <c r="J177" s="415" t="s">
        <v>231</v>
      </c>
      <c r="K177" s="415" t="s">
        <v>232</v>
      </c>
      <c r="L177" s="415" t="s">
        <v>233</v>
      </c>
      <c r="M177" s="415" t="s">
        <v>234</v>
      </c>
      <c r="N177" s="417" t="s">
        <v>235</v>
      </c>
      <c r="O177" s="419" t="s">
        <v>236</v>
      </c>
    </row>
    <row r="178" spans="2:15" ht="13.8" thickBot="1" x14ac:dyDescent="0.3">
      <c r="B178" s="423"/>
      <c r="C178" s="416"/>
      <c r="D178" s="416"/>
      <c r="E178" s="416"/>
      <c r="F178" s="416"/>
      <c r="G178" s="416" t="s">
        <v>237</v>
      </c>
      <c r="H178" s="416" t="s">
        <v>237</v>
      </c>
      <c r="I178" s="416"/>
      <c r="J178" s="416" t="s">
        <v>1</v>
      </c>
      <c r="K178" s="416"/>
      <c r="L178" s="416"/>
      <c r="M178" s="416"/>
      <c r="N178" s="418"/>
      <c r="O178" s="420"/>
    </row>
    <row r="179" spans="2:15" ht="14.4" thickBot="1" x14ac:dyDescent="0.35">
      <c r="B179" s="228">
        <v>1</v>
      </c>
      <c r="C179" s="229"/>
      <c r="D179" s="229"/>
      <c r="E179" s="244"/>
      <c r="F179" s="229">
        <v>18</v>
      </c>
      <c r="G179" s="230">
        <v>7283971264</v>
      </c>
      <c r="H179" s="256"/>
      <c r="I179" s="242">
        <v>45314</v>
      </c>
      <c r="J179" s="232">
        <v>0.2</v>
      </c>
      <c r="K179" s="236">
        <v>45470</v>
      </c>
      <c r="L179" s="233">
        <f>+K179-I179</f>
        <v>156</v>
      </c>
      <c r="M179" s="233">
        <f t="shared" ref="M179:M202" si="52">+MIN(F179*30-L179,360)</f>
        <v>360</v>
      </c>
      <c r="N179" s="246">
        <f>G179/(F179*30)</f>
        <v>13488835.674074074</v>
      </c>
      <c r="O179" s="310">
        <f t="shared" ref="O179" si="53">(+N179*M179*J179)</f>
        <v>971196168.53333342</v>
      </c>
    </row>
    <row r="180" spans="2:15" ht="14.4" thickBot="1" x14ac:dyDescent="0.35">
      <c r="B180" s="239">
        <v>2</v>
      </c>
      <c r="C180" s="260"/>
      <c r="D180" s="261"/>
      <c r="E180" s="261"/>
      <c r="F180" s="260">
        <v>12</v>
      </c>
      <c r="G180" s="262">
        <v>14221237758.120001</v>
      </c>
      <c r="H180" s="253"/>
      <c r="I180" s="263">
        <v>45253</v>
      </c>
      <c r="J180" s="264">
        <v>0.7</v>
      </c>
      <c r="K180" s="265">
        <v>45470</v>
      </c>
      <c r="L180" s="233">
        <f t="shared" ref="L180:L181" si="54">+K180-I180</f>
        <v>217</v>
      </c>
      <c r="M180" s="233">
        <f t="shared" si="52"/>
        <v>143</v>
      </c>
      <c r="N180" s="246">
        <f>G180/(F180*30)</f>
        <v>39503438.217</v>
      </c>
      <c r="O180" s="310">
        <f t="shared" ref="O180:O181" si="55">(+N180*M180*J180)</f>
        <v>3954294165.5216999</v>
      </c>
    </row>
    <row r="181" spans="2:15" ht="14.4" thickBot="1" x14ac:dyDescent="0.35">
      <c r="B181" s="239">
        <v>3</v>
      </c>
      <c r="C181" s="240"/>
      <c r="D181" s="240"/>
      <c r="E181" s="245"/>
      <c r="F181" s="260">
        <v>16</v>
      </c>
      <c r="G181" s="262">
        <v>19190179317.43</v>
      </c>
      <c r="H181" s="253"/>
      <c r="I181" s="242">
        <v>45019</v>
      </c>
      <c r="J181" s="243">
        <v>0.05</v>
      </c>
      <c r="K181" s="236">
        <v>45470</v>
      </c>
      <c r="L181" s="233">
        <f t="shared" si="54"/>
        <v>451</v>
      </c>
      <c r="M181" s="233">
        <f t="shared" si="52"/>
        <v>29</v>
      </c>
      <c r="N181" s="246">
        <f>G181/(F181*30)</f>
        <v>39979540.244645834</v>
      </c>
      <c r="O181" s="310">
        <f t="shared" si="55"/>
        <v>57970333.354736462</v>
      </c>
    </row>
    <row r="182" spans="2:15" ht="14.4" thickBot="1" x14ac:dyDescent="0.35">
      <c r="B182" s="239"/>
      <c r="C182" s="240"/>
      <c r="D182" s="240"/>
      <c r="E182" s="245"/>
      <c r="F182" s="260">
        <v>14</v>
      </c>
      <c r="G182" s="262">
        <v>1952670358.0899999</v>
      </c>
      <c r="H182" s="253"/>
      <c r="I182" s="242">
        <v>45076</v>
      </c>
      <c r="J182" s="243">
        <v>0.1</v>
      </c>
      <c r="K182" s="236">
        <v>45470</v>
      </c>
      <c r="L182" s="233">
        <f t="shared" ref="L182:L202" si="56">+K182-I182</f>
        <v>394</v>
      </c>
      <c r="M182" s="233">
        <f t="shared" si="52"/>
        <v>26</v>
      </c>
      <c r="N182" s="246">
        <f>G182/(F182*30)</f>
        <v>4649215.1383095235</v>
      </c>
      <c r="O182" s="310">
        <f t="shared" ref="O182:O202" si="57">(+N182*M182*J182)</f>
        <v>12087959.359604761</v>
      </c>
    </row>
    <row r="183" spans="2:15" ht="14.4" thickBot="1" x14ac:dyDescent="0.35">
      <c r="B183" s="239"/>
      <c r="C183" s="240"/>
      <c r="D183" s="240"/>
      <c r="E183" s="245"/>
      <c r="F183" s="260">
        <v>12</v>
      </c>
      <c r="G183" s="262">
        <v>15468961964</v>
      </c>
      <c r="H183" s="253"/>
      <c r="I183" s="242">
        <v>45300</v>
      </c>
      <c r="J183" s="243">
        <v>0.25</v>
      </c>
      <c r="K183" s="236">
        <v>45470</v>
      </c>
      <c r="L183" s="233">
        <f t="shared" si="56"/>
        <v>170</v>
      </c>
      <c r="M183" s="233">
        <f t="shared" si="52"/>
        <v>190</v>
      </c>
      <c r="N183" s="246">
        <f>G183/(F183*30)</f>
        <v>42969338.788888887</v>
      </c>
      <c r="O183" s="310">
        <f t="shared" si="57"/>
        <v>2041043592.4722221</v>
      </c>
    </row>
    <row r="184" spans="2:15" ht="14.4" thickBot="1" x14ac:dyDescent="0.35">
      <c r="B184" s="239"/>
      <c r="C184" s="240"/>
      <c r="D184" s="240"/>
      <c r="E184" s="245"/>
      <c r="F184" s="260">
        <v>3</v>
      </c>
      <c r="G184" s="262">
        <v>799920601.99000001</v>
      </c>
      <c r="H184" s="253">
        <v>382184287.62</v>
      </c>
      <c r="I184" s="242">
        <v>45470</v>
      </c>
      <c r="J184" s="243">
        <v>0.9</v>
      </c>
      <c r="K184" s="236">
        <v>45470</v>
      </c>
      <c r="L184" s="233">
        <f t="shared" si="56"/>
        <v>0</v>
      </c>
      <c r="M184" s="233">
        <f t="shared" si="52"/>
        <v>90</v>
      </c>
      <c r="N184" s="246">
        <f>H184/(F184*30)</f>
        <v>4246492.0846666666</v>
      </c>
      <c r="O184" s="310">
        <f t="shared" si="57"/>
        <v>343965858.85800004</v>
      </c>
    </row>
    <row r="185" spans="2:15" ht="14.4" thickBot="1" x14ac:dyDescent="0.35">
      <c r="B185" s="239"/>
      <c r="C185" s="240"/>
      <c r="D185" s="240"/>
      <c r="E185" s="245"/>
      <c r="F185" s="260">
        <v>8</v>
      </c>
      <c r="G185" s="262">
        <v>8683793003.6000004</v>
      </c>
      <c r="H185" s="253">
        <v>976926712.90999997</v>
      </c>
      <c r="I185" s="242">
        <v>45470</v>
      </c>
      <c r="J185" s="243">
        <v>0.9</v>
      </c>
      <c r="K185" s="236">
        <v>45470</v>
      </c>
      <c r="L185" s="233">
        <f t="shared" si="56"/>
        <v>0</v>
      </c>
      <c r="M185" s="233">
        <f t="shared" si="52"/>
        <v>240</v>
      </c>
      <c r="N185" s="246">
        <f>H185/(F185*30)</f>
        <v>4070527.9704583334</v>
      </c>
      <c r="O185" s="310">
        <f t="shared" si="57"/>
        <v>879234041.61899996</v>
      </c>
    </row>
    <row r="186" spans="2:15" ht="14.4" thickBot="1" x14ac:dyDescent="0.35">
      <c r="B186" s="239"/>
      <c r="C186" s="240"/>
      <c r="D186" s="240"/>
      <c r="E186" s="245"/>
      <c r="F186" s="260">
        <v>20</v>
      </c>
      <c r="G186" s="262">
        <v>16949465090</v>
      </c>
      <c r="H186" s="253"/>
      <c r="I186" s="242">
        <v>45265</v>
      </c>
      <c r="J186" s="243">
        <v>0.1</v>
      </c>
      <c r="K186" s="236">
        <v>45470</v>
      </c>
      <c r="L186" s="233">
        <f t="shared" si="56"/>
        <v>205</v>
      </c>
      <c r="M186" s="233">
        <f t="shared" si="52"/>
        <v>360</v>
      </c>
      <c r="N186" s="246">
        <f>G186/(F186*30)</f>
        <v>28249108.483333334</v>
      </c>
      <c r="O186" s="310">
        <f t="shared" si="57"/>
        <v>1016967905.4000001</v>
      </c>
    </row>
    <row r="187" spans="2:15" ht="14.4" thickBot="1" x14ac:dyDescent="0.35">
      <c r="B187" s="239"/>
      <c r="C187" s="240"/>
      <c r="D187" s="240"/>
      <c r="E187" s="245"/>
      <c r="F187" s="260">
        <v>8</v>
      </c>
      <c r="G187" s="262">
        <v>5515270594</v>
      </c>
      <c r="H187" s="253"/>
      <c r="I187" s="242">
        <v>45275</v>
      </c>
      <c r="J187" s="243">
        <v>0.6</v>
      </c>
      <c r="K187" s="236">
        <v>45470</v>
      </c>
      <c r="L187" s="233">
        <f t="shared" si="56"/>
        <v>195</v>
      </c>
      <c r="M187" s="233">
        <f t="shared" si="52"/>
        <v>45</v>
      </c>
      <c r="N187" s="246">
        <f>G187/(F187*30)</f>
        <v>22980294.141666666</v>
      </c>
      <c r="O187" s="310">
        <f t="shared" si="57"/>
        <v>620467941.82499993</v>
      </c>
    </row>
    <row r="188" spans="2:15" ht="14.4" thickBot="1" x14ac:dyDescent="0.35">
      <c r="B188" s="239"/>
      <c r="C188" s="240"/>
      <c r="D188" s="240"/>
      <c r="E188" s="245"/>
      <c r="F188" s="260">
        <v>3</v>
      </c>
      <c r="G188" s="262">
        <v>2795286811.4099998</v>
      </c>
      <c r="H188" s="253">
        <v>217411196.44</v>
      </c>
      <c r="I188" s="242">
        <v>45470</v>
      </c>
      <c r="J188" s="243">
        <v>0.1</v>
      </c>
      <c r="K188" s="236">
        <v>45470</v>
      </c>
      <c r="L188" s="233">
        <f t="shared" si="56"/>
        <v>0</v>
      </c>
      <c r="M188" s="233">
        <f t="shared" si="52"/>
        <v>90</v>
      </c>
      <c r="N188" s="246">
        <f>H188/(F188*30)</f>
        <v>2415679.9604444443</v>
      </c>
      <c r="O188" s="310">
        <f t="shared" si="57"/>
        <v>21741119.644000001</v>
      </c>
    </row>
    <row r="189" spans="2:15" ht="14.4" thickBot="1" x14ac:dyDescent="0.35">
      <c r="B189" s="239"/>
      <c r="C189" s="240"/>
      <c r="D189" s="240"/>
      <c r="E189" s="245"/>
      <c r="F189" s="260">
        <v>9</v>
      </c>
      <c r="G189" s="262">
        <v>8714528711</v>
      </c>
      <c r="H189" s="253"/>
      <c r="I189" s="242">
        <v>45202</v>
      </c>
      <c r="J189" s="243">
        <v>0.8</v>
      </c>
      <c r="K189" s="236">
        <v>45470</v>
      </c>
      <c r="L189" s="233">
        <f t="shared" si="56"/>
        <v>268</v>
      </c>
      <c r="M189" s="233">
        <f t="shared" si="52"/>
        <v>2</v>
      </c>
      <c r="N189" s="246">
        <f>G189/(F189*30)</f>
        <v>32276032.262962963</v>
      </c>
      <c r="O189" s="310">
        <f t="shared" si="57"/>
        <v>51641651.620740741</v>
      </c>
    </row>
    <row r="190" spans="2:15" ht="14.4" thickBot="1" x14ac:dyDescent="0.35">
      <c r="B190" s="239"/>
      <c r="C190" s="240"/>
      <c r="D190" s="240"/>
      <c r="E190" s="245"/>
      <c r="F190" s="260">
        <v>10</v>
      </c>
      <c r="G190" s="262">
        <v>8409521549.3299999</v>
      </c>
      <c r="H190" s="253"/>
      <c r="I190" s="242">
        <v>45188</v>
      </c>
      <c r="J190" s="243">
        <v>0.1</v>
      </c>
      <c r="K190" s="236">
        <v>45470</v>
      </c>
      <c r="L190" s="233">
        <f t="shared" si="56"/>
        <v>282</v>
      </c>
      <c r="M190" s="233">
        <f t="shared" si="52"/>
        <v>18</v>
      </c>
      <c r="N190" s="246">
        <f>G190/(F190*30)</f>
        <v>28031738.497766666</v>
      </c>
      <c r="O190" s="310">
        <f t="shared" si="57"/>
        <v>50457129.295980006</v>
      </c>
    </row>
    <row r="191" spans="2:15" ht="14.4" thickBot="1" x14ac:dyDescent="0.35">
      <c r="B191" s="239"/>
      <c r="C191" s="240"/>
      <c r="D191" s="240"/>
      <c r="E191" s="245"/>
      <c r="F191" s="260">
        <v>7</v>
      </c>
      <c r="G191" s="262">
        <v>1681957857.8399999</v>
      </c>
      <c r="H191" s="253"/>
      <c r="I191" s="242">
        <v>45418</v>
      </c>
      <c r="J191" s="243">
        <v>0.9</v>
      </c>
      <c r="K191" s="236">
        <v>45470</v>
      </c>
      <c r="L191" s="233">
        <f t="shared" si="56"/>
        <v>52</v>
      </c>
      <c r="M191" s="233">
        <f t="shared" si="52"/>
        <v>158</v>
      </c>
      <c r="N191" s="246">
        <f>G191/(F191*30)</f>
        <v>8009323.1325714281</v>
      </c>
      <c r="O191" s="310">
        <f t="shared" si="57"/>
        <v>1138925749.4516573</v>
      </c>
    </row>
    <row r="192" spans="2:15" ht="14.4" thickBot="1" x14ac:dyDescent="0.35">
      <c r="B192" s="239"/>
      <c r="C192" s="240"/>
      <c r="D192" s="240"/>
      <c r="E192" s="245"/>
      <c r="F192" s="260">
        <v>6</v>
      </c>
      <c r="G192" s="262">
        <v>1108310170</v>
      </c>
      <c r="H192" s="253"/>
      <c r="I192" s="242">
        <v>45470</v>
      </c>
      <c r="J192" s="243">
        <v>1</v>
      </c>
      <c r="K192" s="236">
        <v>45470</v>
      </c>
      <c r="L192" s="233">
        <f t="shared" si="56"/>
        <v>0</v>
      </c>
      <c r="M192" s="233">
        <f t="shared" si="52"/>
        <v>180</v>
      </c>
      <c r="N192" s="246">
        <f>G192/(F192*30)</f>
        <v>6157278.722222222</v>
      </c>
      <c r="O192" s="310">
        <f t="shared" si="57"/>
        <v>1108310170</v>
      </c>
    </row>
    <row r="193" spans="2:16" ht="14.4" thickBot="1" x14ac:dyDescent="0.35">
      <c r="B193" s="239"/>
      <c r="C193" s="240"/>
      <c r="D193" s="240"/>
      <c r="E193" s="245"/>
      <c r="F193" s="260">
        <v>5</v>
      </c>
      <c r="G193" s="262">
        <v>614388347</v>
      </c>
      <c r="H193" s="253">
        <v>20479611.57</v>
      </c>
      <c r="I193" s="242">
        <v>45470</v>
      </c>
      <c r="J193" s="243">
        <v>0.95</v>
      </c>
      <c r="K193" s="236">
        <v>45470</v>
      </c>
      <c r="L193" s="233">
        <f t="shared" si="56"/>
        <v>0</v>
      </c>
      <c r="M193" s="233">
        <f t="shared" si="52"/>
        <v>150</v>
      </c>
      <c r="N193" s="246">
        <f>H193/(F193*30)</f>
        <v>136530.7438</v>
      </c>
      <c r="O193" s="310">
        <f t="shared" si="57"/>
        <v>19455630.991499998</v>
      </c>
    </row>
    <row r="194" spans="2:16" ht="14.4" thickBot="1" x14ac:dyDescent="0.35">
      <c r="B194" s="239"/>
      <c r="C194" s="240"/>
      <c r="D194" s="240"/>
      <c r="E194" s="245"/>
      <c r="F194" s="260">
        <v>14</v>
      </c>
      <c r="G194" s="262">
        <v>50893307806</v>
      </c>
      <c r="H194" s="253"/>
      <c r="I194" s="242">
        <v>45322</v>
      </c>
      <c r="J194" s="243">
        <v>0.1</v>
      </c>
      <c r="K194" s="236">
        <v>45470</v>
      </c>
      <c r="L194" s="233">
        <f t="shared" si="56"/>
        <v>148</v>
      </c>
      <c r="M194" s="233">
        <f t="shared" si="52"/>
        <v>272</v>
      </c>
      <c r="N194" s="246">
        <f t="shared" ref="N194:N202" si="58">G194/(F194*30)</f>
        <v>121174542.3952381</v>
      </c>
      <c r="O194" s="310">
        <f t="shared" si="57"/>
        <v>3295947553.1504765</v>
      </c>
    </row>
    <row r="195" spans="2:16" ht="14.4" thickBot="1" x14ac:dyDescent="0.35">
      <c r="B195" s="239"/>
      <c r="C195" s="240"/>
      <c r="D195" s="240"/>
      <c r="E195" s="245"/>
      <c r="F195" s="260">
        <v>5.4</v>
      </c>
      <c r="G195" s="262">
        <v>6183781426</v>
      </c>
      <c r="H195" s="253"/>
      <c r="I195" s="242">
        <v>45362</v>
      </c>
      <c r="J195" s="243">
        <v>0.5</v>
      </c>
      <c r="K195" s="236">
        <v>45470</v>
      </c>
      <c r="L195" s="233">
        <f t="shared" si="56"/>
        <v>108</v>
      </c>
      <c r="M195" s="233">
        <f t="shared" si="52"/>
        <v>54</v>
      </c>
      <c r="N195" s="246">
        <f t="shared" si="58"/>
        <v>38171490.283950619</v>
      </c>
      <c r="O195" s="310">
        <f t="shared" si="57"/>
        <v>1030630237.6666667</v>
      </c>
    </row>
    <row r="196" spans="2:16" ht="14.4" thickBot="1" x14ac:dyDescent="0.35">
      <c r="B196" s="239"/>
      <c r="C196" s="240"/>
      <c r="D196" s="240"/>
      <c r="E196" s="245"/>
      <c r="F196" s="260">
        <v>1</v>
      </c>
      <c r="G196" s="262">
        <v>357341726</v>
      </c>
      <c r="H196" s="253"/>
      <c r="I196" s="242">
        <v>45470</v>
      </c>
      <c r="J196" s="243">
        <v>1</v>
      </c>
      <c r="K196" s="236">
        <v>45470</v>
      </c>
      <c r="L196" s="233">
        <f t="shared" si="56"/>
        <v>0</v>
      </c>
      <c r="M196" s="233">
        <f t="shared" si="52"/>
        <v>30</v>
      </c>
      <c r="N196" s="246">
        <f t="shared" si="58"/>
        <v>11911390.866666667</v>
      </c>
      <c r="O196" s="310">
        <f t="shared" si="57"/>
        <v>357341726</v>
      </c>
    </row>
    <row r="197" spans="2:16" ht="14.4" thickBot="1" x14ac:dyDescent="0.35">
      <c r="B197" s="239"/>
      <c r="C197" s="240"/>
      <c r="D197" s="240"/>
      <c r="E197" s="245"/>
      <c r="F197" s="260">
        <v>3</v>
      </c>
      <c r="G197" s="262">
        <v>1516153710</v>
      </c>
      <c r="H197" s="253"/>
      <c r="I197" s="242">
        <v>45470</v>
      </c>
      <c r="J197" s="243">
        <v>1</v>
      </c>
      <c r="K197" s="236">
        <v>45470</v>
      </c>
      <c r="L197" s="233">
        <f t="shared" si="56"/>
        <v>0</v>
      </c>
      <c r="M197" s="233">
        <f t="shared" si="52"/>
        <v>90</v>
      </c>
      <c r="N197" s="246">
        <f t="shared" si="58"/>
        <v>16846152.333333332</v>
      </c>
      <c r="O197" s="310">
        <f t="shared" si="57"/>
        <v>1516153710</v>
      </c>
    </row>
    <row r="198" spans="2:16" ht="14.4" thickBot="1" x14ac:dyDescent="0.35">
      <c r="B198" s="239"/>
      <c r="C198" s="240"/>
      <c r="D198" s="240"/>
      <c r="E198" s="245"/>
      <c r="F198" s="260">
        <v>10</v>
      </c>
      <c r="G198" s="262">
        <v>7917178557.2700005</v>
      </c>
      <c r="H198" s="253"/>
      <c r="I198" s="242">
        <v>45404</v>
      </c>
      <c r="J198" s="243">
        <v>0.9</v>
      </c>
      <c r="K198" s="236">
        <v>45470</v>
      </c>
      <c r="L198" s="233">
        <f t="shared" si="56"/>
        <v>66</v>
      </c>
      <c r="M198" s="233">
        <f t="shared" si="52"/>
        <v>234</v>
      </c>
      <c r="N198" s="246">
        <f t="shared" si="58"/>
        <v>26390595.190900002</v>
      </c>
      <c r="O198" s="310">
        <f t="shared" si="57"/>
        <v>5557859347.2035398</v>
      </c>
    </row>
    <row r="199" spans="2:16" ht="14.4" thickBot="1" x14ac:dyDescent="0.35">
      <c r="B199" s="239"/>
      <c r="C199" s="240"/>
      <c r="D199" s="240"/>
      <c r="E199" s="245"/>
      <c r="F199" s="260">
        <v>2</v>
      </c>
      <c r="G199" s="262">
        <v>363563949</v>
      </c>
      <c r="H199" s="253"/>
      <c r="I199" s="242">
        <v>45470</v>
      </c>
      <c r="J199" s="243">
        <v>1</v>
      </c>
      <c r="K199" s="236">
        <v>45470</v>
      </c>
      <c r="L199" s="233">
        <f t="shared" si="56"/>
        <v>0</v>
      </c>
      <c r="M199" s="233">
        <f t="shared" si="52"/>
        <v>60</v>
      </c>
      <c r="N199" s="246">
        <f t="shared" si="58"/>
        <v>6059399.1500000004</v>
      </c>
      <c r="O199" s="310">
        <f t="shared" si="57"/>
        <v>363563949</v>
      </c>
    </row>
    <row r="200" spans="2:16" ht="14.4" thickBot="1" x14ac:dyDescent="0.35">
      <c r="B200" s="239">
        <v>4</v>
      </c>
      <c r="C200" s="240"/>
      <c r="D200" s="240"/>
      <c r="E200" s="245"/>
      <c r="F200" s="260">
        <v>4</v>
      </c>
      <c r="G200" s="262">
        <v>299454063</v>
      </c>
      <c r="H200" s="253"/>
      <c r="I200" s="242">
        <v>45470</v>
      </c>
      <c r="J200" s="243">
        <v>1</v>
      </c>
      <c r="K200" s="236">
        <v>45470</v>
      </c>
      <c r="L200" s="233">
        <f t="shared" si="56"/>
        <v>0</v>
      </c>
      <c r="M200" s="233">
        <f t="shared" si="52"/>
        <v>120</v>
      </c>
      <c r="N200" s="246">
        <f t="shared" si="58"/>
        <v>2495450.5249999999</v>
      </c>
      <c r="O200" s="310">
        <f t="shared" si="57"/>
        <v>299454063</v>
      </c>
    </row>
    <row r="201" spans="2:16" ht="14.4" thickBot="1" x14ac:dyDescent="0.35">
      <c r="B201" s="239">
        <v>5</v>
      </c>
      <c r="C201" s="240"/>
      <c r="D201" s="240"/>
      <c r="E201" s="245"/>
      <c r="F201" s="260">
        <v>3</v>
      </c>
      <c r="G201" s="262">
        <v>2293599321</v>
      </c>
      <c r="H201" s="253"/>
      <c r="I201" s="242">
        <v>45470</v>
      </c>
      <c r="J201" s="243">
        <v>0.1</v>
      </c>
      <c r="K201" s="236">
        <v>45470</v>
      </c>
      <c r="L201" s="233">
        <f t="shared" si="56"/>
        <v>0</v>
      </c>
      <c r="M201" s="233">
        <f t="shared" si="52"/>
        <v>90</v>
      </c>
      <c r="N201" s="246">
        <f t="shared" si="58"/>
        <v>25484436.899999999</v>
      </c>
      <c r="O201" s="310">
        <f t="shared" si="57"/>
        <v>229359932.10000002</v>
      </c>
    </row>
    <row r="202" spans="2:16" ht="13.8" x14ac:dyDescent="0.3">
      <c r="B202" s="239">
        <v>6</v>
      </c>
      <c r="C202" s="240"/>
      <c r="D202" s="240"/>
      <c r="E202" s="245"/>
      <c r="F202" s="260">
        <v>5</v>
      </c>
      <c r="G202" s="262">
        <v>25528285876</v>
      </c>
      <c r="H202" s="253"/>
      <c r="I202" s="242">
        <v>45470</v>
      </c>
      <c r="J202" s="243">
        <v>0.1</v>
      </c>
      <c r="K202" s="236">
        <v>45470</v>
      </c>
      <c r="L202" s="233">
        <f t="shared" si="56"/>
        <v>0</v>
      </c>
      <c r="M202" s="233">
        <f t="shared" si="52"/>
        <v>150</v>
      </c>
      <c r="N202" s="246">
        <f t="shared" si="58"/>
        <v>170188572.50666666</v>
      </c>
      <c r="O202" s="310">
        <f t="shared" si="57"/>
        <v>2552828587.5999999</v>
      </c>
    </row>
    <row r="203" spans="2:16" ht="14.4" thickBot="1" x14ac:dyDescent="0.35">
      <c r="B203" s="237"/>
      <c r="C203" s="421" t="s">
        <v>238</v>
      </c>
      <c r="D203" s="421"/>
      <c r="E203" s="421"/>
      <c r="F203" s="421"/>
      <c r="G203" s="421"/>
      <c r="H203" s="421"/>
      <c r="I203" s="421"/>
      <c r="J203" s="421"/>
      <c r="K203" s="421"/>
      <c r="L203" s="421"/>
      <c r="M203" s="421"/>
      <c r="N203" s="421"/>
      <c r="O203" s="311">
        <f>SUM(O179:O202)</f>
        <v>27490898523.668156</v>
      </c>
      <c r="P203">
        <v>27490898523.669998</v>
      </c>
    </row>
    <row r="205" spans="2:16" ht="13.8" thickBot="1" x14ac:dyDescent="0.3">
      <c r="B205" s="250" t="s">
        <v>263</v>
      </c>
    </row>
    <row r="206" spans="2:16" x14ac:dyDescent="0.25">
      <c r="B206" s="422" t="s">
        <v>223</v>
      </c>
      <c r="C206" s="415" t="s">
        <v>224</v>
      </c>
      <c r="D206" s="415" t="s">
        <v>225</v>
      </c>
      <c r="E206" s="415" t="s">
        <v>226</v>
      </c>
      <c r="F206" s="415" t="s">
        <v>227</v>
      </c>
      <c r="G206" s="415" t="s">
        <v>228</v>
      </c>
      <c r="H206" s="415" t="s">
        <v>229</v>
      </c>
      <c r="I206" s="415" t="s">
        <v>230</v>
      </c>
      <c r="J206" s="415" t="s">
        <v>231</v>
      </c>
      <c r="K206" s="415" t="s">
        <v>232</v>
      </c>
      <c r="L206" s="415" t="s">
        <v>233</v>
      </c>
      <c r="M206" s="415" t="s">
        <v>234</v>
      </c>
      <c r="N206" s="417" t="s">
        <v>235</v>
      </c>
      <c r="O206" s="419" t="s">
        <v>236</v>
      </c>
    </row>
    <row r="207" spans="2:16" ht="13.8" thickBot="1" x14ac:dyDescent="0.3">
      <c r="B207" s="423"/>
      <c r="C207" s="416"/>
      <c r="D207" s="416"/>
      <c r="E207" s="416"/>
      <c r="F207" s="416"/>
      <c r="G207" s="416" t="s">
        <v>237</v>
      </c>
      <c r="H207" s="416" t="s">
        <v>237</v>
      </c>
      <c r="I207" s="416"/>
      <c r="J207" s="416" t="s">
        <v>1</v>
      </c>
      <c r="K207" s="416"/>
      <c r="L207" s="416"/>
      <c r="M207" s="416"/>
      <c r="N207" s="418"/>
      <c r="O207" s="420"/>
    </row>
    <row r="208" spans="2:16" ht="14.4" thickBot="1" x14ac:dyDescent="0.35">
      <c r="B208" s="228">
        <v>1</v>
      </c>
      <c r="C208" s="229"/>
      <c r="D208" s="229"/>
      <c r="E208" s="244"/>
      <c r="F208" s="229">
        <v>8.4</v>
      </c>
      <c r="G208" s="230">
        <v>141654110</v>
      </c>
      <c r="H208" s="256">
        <v>23609018.329999998</v>
      </c>
      <c r="I208" s="265">
        <v>45470</v>
      </c>
      <c r="J208" s="232">
        <v>1</v>
      </c>
      <c r="K208" s="236">
        <v>45470</v>
      </c>
      <c r="L208" s="233">
        <f>+K208-I208</f>
        <v>0</v>
      </c>
      <c r="M208" s="233">
        <f t="shared" ref="M208:M211" si="59">+MIN(F208*30-L208,360)</f>
        <v>252</v>
      </c>
      <c r="N208" s="246">
        <f>H208/(F208*30)</f>
        <v>93686.580674603174</v>
      </c>
      <c r="O208" s="310">
        <f t="shared" ref="O208:O211" si="60">(+N208*M208*J208)</f>
        <v>23609018.329999998</v>
      </c>
    </row>
    <row r="209" spans="2:16" ht="14.4" thickBot="1" x14ac:dyDescent="0.35">
      <c r="B209" s="239"/>
      <c r="C209" s="240"/>
      <c r="D209" s="240"/>
      <c r="E209" s="245"/>
      <c r="F209" s="260">
        <v>3</v>
      </c>
      <c r="G209" s="262">
        <v>275000000</v>
      </c>
      <c r="H209" s="253">
        <v>3055555.56</v>
      </c>
      <c r="I209" s="242">
        <v>45470</v>
      </c>
      <c r="J209" s="243">
        <v>1</v>
      </c>
      <c r="K209" s="236">
        <v>45470</v>
      </c>
      <c r="L209" s="233">
        <f t="shared" ref="L209:L211" si="61">+K209-I209</f>
        <v>0</v>
      </c>
      <c r="M209" s="233">
        <f t="shared" si="59"/>
        <v>90</v>
      </c>
      <c r="N209" s="246">
        <f>H209/(F209*30)</f>
        <v>33950.617333333335</v>
      </c>
      <c r="O209" s="310">
        <f t="shared" si="60"/>
        <v>3055555.56</v>
      </c>
    </row>
    <row r="210" spans="2:16" ht="14.4" thickBot="1" x14ac:dyDescent="0.35">
      <c r="B210" s="239"/>
      <c r="C210" s="240"/>
      <c r="D210" s="240"/>
      <c r="E210" s="245"/>
      <c r="F210" s="260">
        <v>2</v>
      </c>
      <c r="G210" s="262">
        <v>919713531.01999998</v>
      </c>
      <c r="H210" s="253"/>
      <c r="I210" s="242">
        <v>45470</v>
      </c>
      <c r="J210" s="243">
        <v>1</v>
      </c>
      <c r="K210" s="236">
        <v>45470</v>
      </c>
      <c r="L210" s="233">
        <f t="shared" si="61"/>
        <v>0</v>
      </c>
      <c r="M210" s="233">
        <f t="shared" si="59"/>
        <v>60</v>
      </c>
      <c r="N210" s="246">
        <f>G210/(F210*30)</f>
        <v>15328558.850333333</v>
      </c>
      <c r="O210" s="310">
        <f t="shared" si="60"/>
        <v>919713531.01999998</v>
      </c>
    </row>
    <row r="211" spans="2:16" ht="13.8" x14ac:dyDescent="0.3">
      <c r="B211" s="239"/>
      <c r="C211" s="240"/>
      <c r="D211" s="240"/>
      <c r="E211" s="245"/>
      <c r="F211" s="260">
        <v>3</v>
      </c>
      <c r="G211" s="262">
        <v>403562336</v>
      </c>
      <c r="H211" s="253"/>
      <c r="I211" s="242">
        <v>45454</v>
      </c>
      <c r="J211" s="243">
        <v>1</v>
      </c>
      <c r="K211" s="236">
        <v>45470</v>
      </c>
      <c r="L211" s="233">
        <f t="shared" si="61"/>
        <v>16</v>
      </c>
      <c r="M211" s="233">
        <f t="shared" si="59"/>
        <v>74</v>
      </c>
      <c r="N211" s="246">
        <f>G211/(F211*30)</f>
        <v>4484025.9555555554</v>
      </c>
      <c r="O211" s="310">
        <f t="shared" si="60"/>
        <v>331817920.71111113</v>
      </c>
    </row>
    <row r="212" spans="2:16" ht="14.4" thickBot="1" x14ac:dyDescent="0.35">
      <c r="B212" s="237"/>
      <c r="C212" s="421" t="s">
        <v>238</v>
      </c>
      <c r="D212" s="421"/>
      <c r="E212" s="421"/>
      <c r="F212" s="421"/>
      <c r="G212" s="421"/>
      <c r="H212" s="421"/>
      <c r="I212" s="421"/>
      <c r="J212" s="421"/>
      <c r="K212" s="421"/>
      <c r="L212" s="421"/>
      <c r="M212" s="421"/>
      <c r="N212" s="421"/>
      <c r="O212" s="311">
        <f>SUM(O208:O211)</f>
        <v>1278196025.6211112</v>
      </c>
      <c r="P212">
        <v>1278196025.6199999</v>
      </c>
    </row>
    <row r="213" spans="2:16" x14ac:dyDescent="0.25">
      <c r="O213" s="104" t="s">
        <v>264</v>
      </c>
    </row>
    <row r="214" spans="2:16" ht="13.8" thickBot="1" x14ac:dyDescent="0.3">
      <c r="B214" s="250" t="s">
        <v>266</v>
      </c>
    </row>
    <row r="215" spans="2:16" x14ac:dyDescent="0.25">
      <c r="B215" s="422" t="s">
        <v>223</v>
      </c>
      <c r="C215" s="415" t="s">
        <v>224</v>
      </c>
      <c r="D215" s="415" t="s">
        <v>225</v>
      </c>
      <c r="E215" s="415" t="s">
        <v>226</v>
      </c>
      <c r="F215" s="415" t="s">
        <v>227</v>
      </c>
      <c r="G215" s="415" t="s">
        <v>228</v>
      </c>
      <c r="H215" s="415" t="s">
        <v>229</v>
      </c>
      <c r="I215" s="415" t="s">
        <v>230</v>
      </c>
      <c r="J215" s="415" t="s">
        <v>231</v>
      </c>
      <c r="K215" s="415" t="s">
        <v>232</v>
      </c>
      <c r="L215" s="415" t="s">
        <v>233</v>
      </c>
      <c r="M215" s="415" t="s">
        <v>234</v>
      </c>
      <c r="N215" s="417" t="s">
        <v>235</v>
      </c>
      <c r="O215" s="419" t="s">
        <v>236</v>
      </c>
    </row>
    <row r="216" spans="2:16" ht="13.8" thickBot="1" x14ac:dyDescent="0.3">
      <c r="B216" s="423"/>
      <c r="C216" s="416"/>
      <c r="D216" s="416"/>
      <c r="E216" s="416"/>
      <c r="F216" s="416"/>
      <c r="G216" s="416" t="s">
        <v>237</v>
      </c>
      <c r="H216" s="416" t="s">
        <v>237</v>
      </c>
      <c r="I216" s="416"/>
      <c r="J216" s="416" t="s">
        <v>1</v>
      </c>
      <c r="K216" s="416"/>
      <c r="L216" s="416"/>
      <c r="M216" s="416"/>
      <c r="N216" s="418"/>
      <c r="O216" s="420"/>
    </row>
    <row r="217" spans="2:16" ht="14.4" thickBot="1" x14ac:dyDescent="0.35">
      <c r="B217" s="239"/>
      <c r="C217" s="240"/>
      <c r="D217" s="240"/>
      <c r="E217" s="245"/>
      <c r="F217" s="260">
        <v>7</v>
      </c>
      <c r="G217" s="262">
        <v>706350000</v>
      </c>
      <c r="H217" s="253">
        <v>282540000</v>
      </c>
      <c r="I217" s="242">
        <v>45470</v>
      </c>
      <c r="J217" s="243">
        <v>1</v>
      </c>
      <c r="K217" s="236">
        <v>45470</v>
      </c>
      <c r="L217" s="277">
        <f t="shared" ref="L217:L218" si="62">+K217-I217</f>
        <v>0</v>
      </c>
      <c r="M217" s="277">
        <f t="shared" ref="M217:M218" si="63">+MIN(F217*30-L217,360)</f>
        <v>210</v>
      </c>
      <c r="N217" s="278">
        <f>H217/(F217*30)</f>
        <v>1345428.5714285714</v>
      </c>
      <c r="O217" s="310">
        <f t="shared" ref="O217:O218" si="64">(+N217*M217*J217)</f>
        <v>282540000</v>
      </c>
    </row>
    <row r="218" spans="2:16" ht="13.8" x14ac:dyDescent="0.3">
      <c r="B218" s="239"/>
      <c r="C218" s="240"/>
      <c r="D218" s="240"/>
      <c r="E218" s="245"/>
      <c r="F218" s="260">
        <v>8</v>
      </c>
      <c r="G218" s="262">
        <v>2371074390.6999998</v>
      </c>
      <c r="H218" s="253">
        <v>29638429.879999999</v>
      </c>
      <c r="I218" s="236">
        <v>45470</v>
      </c>
      <c r="J218" s="243">
        <v>0.05</v>
      </c>
      <c r="K218" s="236">
        <v>45470</v>
      </c>
      <c r="L218" s="277">
        <f t="shared" si="62"/>
        <v>0</v>
      </c>
      <c r="M218" s="277">
        <f t="shared" si="63"/>
        <v>240</v>
      </c>
      <c r="N218" s="278">
        <f>H218/(F218*30)</f>
        <v>123493.45783333333</v>
      </c>
      <c r="O218" s="310">
        <f t="shared" si="64"/>
        <v>1481921.4939999999</v>
      </c>
    </row>
    <row r="219" spans="2:16" ht="14.4" thickBot="1" x14ac:dyDescent="0.35">
      <c r="B219" s="237"/>
      <c r="C219" s="427" t="s">
        <v>238</v>
      </c>
      <c r="D219" s="428"/>
      <c r="E219" s="428"/>
      <c r="F219" s="428"/>
      <c r="G219" s="428"/>
      <c r="H219" s="428"/>
      <c r="I219" s="428"/>
      <c r="J219" s="428"/>
      <c r="K219" s="428"/>
      <c r="L219" s="428"/>
      <c r="M219" s="428"/>
      <c r="N219" s="429"/>
      <c r="O219" s="311">
        <f>SUM(O217:O218)</f>
        <v>284021921.49400002</v>
      </c>
      <c r="P219">
        <v>284021921.49000001</v>
      </c>
    </row>
    <row r="220" spans="2:16" x14ac:dyDescent="0.25">
      <c r="O220" s="104" t="s">
        <v>265</v>
      </c>
    </row>
    <row r="222" spans="2:16" ht="13.8" thickBot="1" x14ac:dyDescent="0.3">
      <c r="B222" s="250" t="s">
        <v>268</v>
      </c>
    </row>
    <row r="223" spans="2:16" x14ac:dyDescent="0.25">
      <c r="B223" s="422" t="s">
        <v>223</v>
      </c>
      <c r="C223" s="415" t="s">
        <v>224</v>
      </c>
      <c r="D223" s="415" t="s">
        <v>225</v>
      </c>
      <c r="E223" s="415" t="s">
        <v>226</v>
      </c>
      <c r="F223" s="415" t="s">
        <v>227</v>
      </c>
      <c r="G223" s="415" t="s">
        <v>228</v>
      </c>
      <c r="H223" s="415" t="s">
        <v>229</v>
      </c>
      <c r="I223" s="415" t="s">
        <v>230</v>
      </c>
      <c r="J223" s="415" t="s">
        <v>231</v>
      </c>
      <c r="K223" s="415" t="s">
        <v>232</v>
      </c>
      <c r="L223" s="415" t="s">
        <v>233</v>
      </c>
      <c r="M223" s="415" t="s">
        <v>234</v>
      </c>
      <c r="N223" s="417" t="s">
        <v>235</v>
      </c>
      <c r="O223" s="419" t="s">
        <v>236</v>
      </c>
    </row>
    <row r="224" spans="2:16" ht="13.8" thickBot="1" x14ac:dyDescent="0.3">
      <c r="B224" s="423"/>
      <c r="C224" s="416"/>
      <c r="D224" s="416"/>
      <c r="E224" s="416"/>
      <c r="F224" s="416"/>
      <c r="G224" s="416" t="s">
        <v>237</v>
      </c>
      <c r="H224" s="416" t="s">
        <v>237</v>
      </c>
      <c r="I224" s="416"/>
      <c r="J224" s="416" t="s">
        <v>1</v>
      </c>
      <c r="K224" s="416"/>
      <c r="L224" s="416"/>
      <c r="M224" s="416"/>
      <c r="N224" s="418"/>
      <c r="O224" s="420"/>
    </row>
    <row r="225" spans="2:15" ht="14.4" thickBot="1" x14ac:dyDescent="0.35">
      <c r="B225" s="228">
        <v>1</v>
      </c>
      <c r="C225" s="229"/>
      <c r="D225" s="229"/>
      <c r="E225" s="244"/>
      <c r="F225" s="229">
        <v>51.77</v>
      </c>
      <c r="G225" s="230">
        <v>163871009388.12</v>
      </c>
      <c r="H225" s="256">
        <v>1094246740</v>
      </c>
      <c r="I225" s="236">
        <v>45470</v>
      </c>
      <c r="J225" s="232">
        <v>0.45</v>
      </c>
      <c r="K225" s="236">
        <v>45470</v>
      </c>
      <c r="L225" s="233">
        <f>+K225-I225</f>
        <v>0</v>
      </c>
      <c r="M225" s="233">
        <f t="shared" ref="M225:M240" si="65">+MIN(F225*30-L225,360)</f>
        <v>360</v>
      </c>
      <c r="N225" s="246">
        <f>H225/(F225*30)</f>
        <v>704556.52565836068</v>
      </c>
      <c r="O225" s="310">
        <f t="shared" ref="O225:O240" si="66">(+N225*M225*J225)</f>
        <v>114138157.15665443</v>
      </c>
    </row>
    <row r="226" spans="2:15" ht="14.4" thickBot="1" x14ac:dyDescent="0.35">
      <c r="B226" s="239">
        <v>2</v>
      </c>
      <c r="C226" s="260"/>
      <c r="D226" s="261"/>
      <c r="E226" s="261"/>
      <c r="F226" s="260">
        <v>67.34</v>
      </c>
      <c r="G226" s="262">
        <v>91459698033.600006</v>
      </c>
      <c r="H226" s="253"/>
      <c r="I226" s="263">
        <v>45327</v>
      </c>
      <c r="J226" s="264">
        <v>0.9</v>
      </c>
      <c r="K226" s="265">
        <v>45470</v>
      </c>
      <c r="L226" s="233">
        <f t="shared" ref="L226:L240" si="67">+K226-I226</f>
        <v>143</v>
      </c>
      <c r="M226" s="233">
        <f t="shared" si="65"/>
        <v>360</v>
      </c>
      <c r="N226" s="246">
        <f t="shared" ref="N226:N233" si="68">G226/(F226*30)</f>
        <v>45272595.799227804</v>
      </c>
      <c r="O226" s="310">
        <f t="shared" si="66"/>
        <v>14668321038.949808</v>
      </c>
    </row>
    <row r="227" spans="2:15" ht="14.4" thickBot="1" x14ac:dyDescent="0.35">
      <c r="B227" s="239">
        <v>3</v>
      </c>
      <c r="C227" s="240"/>
      <c r="D227" s="240"/>
      <c r="E227" s="245"/>
      <c r="F227" s="260">
        <v>47.57</v>
      </c>
      <c r="G227" s="262">
        <v>80902524704.050003</v>
      </c>
      <c r="H227" s="253"/>
      <c r="I227" s="242">
        <v>44138</v>
      </c>
      <c r="J227" s="243">
        <v>1</v>
      </c>
      <c r="K227" s="236">
        <v>45470</v>
      </c>
      <c r="L227" s="233">
        <f t="shared" si="67"/>
        <v>1332</v>
      </c>
      <c r="M227" s="233">
        <f t="shared" si="65"/>
        <v>95.099999999999909</v>
      </c>
      <c r="N227" s="246">
        <f t="shared" si="68"/>
        <v>56690158.155735411</v>
      </c>
      <c r="O227" s="310">
        <f t="shared" si="66"/>
        <v>5391234040.6104326</v>
      </c>
    </row>
    <row r="228" spans="2:15" ht="14.4" thickBot="1" x14ac:dyDescent="0.35">
      <c r="B228" s="239"/>
      <c r="C228" s="240"/>
      <c r="D228" s="240"/>
      <c r="E228" s="245"/>
      <c r="F228" s="260">
        <v>43</v>
      </c>
      <c r="G228" s="262">
        <v>58649869449</v>
      </c>
      <c r="H228" s="253"/>
      <c r="I228" s="242">
        <v>45399</v>
      </c>
      <c r="J228" s="243">
        <v>0.95</v>
      </c>
      <c r="K228" s="236">
        <v>45470</v>
      </c>
      <c r="L228" s="233">
        <f t="shared" si="67"/>
        <v>71</v>
      </c>
      <c r="M228" s="233">
        <f t="shared" si="65"/>
        <v>360</v>
      </c>
      <c r="N228" s="246">
        <f t="shared" si="68"/>
        <v>45465015.076744184</v>
      </c>
      <c r="O228" s="310">
        <f t="shared" si="66"/>
        <v>15549035156.246511</v>
      </c>
    </row>
    <row r="229" spans="2:15" ht="14.4" thickBot="1" x14ac:dyDescent="0.35">
      <c r="B229" s="239"/>
      <c r="C229" s="240"/>
      <c r="D229" s="240"/>
      <c r="E229" s="245"/>
      <c r="F229" s="260">
        <v>48.67</v>
      </c>
      <c r="G229" s="262">
        <v>251032681822</v>
      </c>
      <c r="H229" s="253"/>
      <c r="I229" s="242">
        <v>44369</v>
      </c>
      <c r="J229" s="243">
        <v>0.5</v>
      </c>
      <c r="K229" s="236">
        <v>45470</v>
      </c>
      <c r="L229" s="233">
        <f t="shared" si="67"/>
        <v>1101</v>
      </c>
      <c r="M229" s="233">
        <f t="shared" si="65"/>
        <v>359.10000000000014</v>
      </c>
      <c r="N229" s="246">
        <f t="shared" si="68"/>
        <v>171928417.10978699</v>
      </c>
      <c r="O229" s="310">
        <f t="shared" si="66"/>
        <v>30869747292.062263</v>
      </c>
    </row>
    <row r="230" spans="2:15" ht="14.4" thickBot="1" x14ac:dyDescent="0.35">
      <c r="B230" s="239"/>
      <c r="C230" s="240"/>
      <c r="D230" s="240"/>
      <c r="E230" s="245"/>
      <c r="F230" s="260">
        <v>42.33</v>
      </c>
      <c r="G230" s="262">
        <v>244162710819</v>
      </c>
      <c r="H230" s="253"/>
      <c r="I230" s="242">
        <v>44205</v>
      </c>
      <c r="J230" s="243">
        <v>0.88</v>
      </c>
      <c r="K230" s="236">
        <v>45470</v>
      </c>
      <c r="L230" s="233">
        <f t="shared" si="67"/>
        <v>1265</v>
      </c>
      <c r="M230" s="233">
        <f t="shared" si="65"/>
        <v>4.8999999999998636</v>
      </c>
      <c r="N230" s="246">
        <f t="shared" si="68"/>
        <v>192269242.31750533</v>
      </c>
      <c r="O230" s="310">
        <f t="shared" si="66"/>
        <v>829064972.87305987</v>
      </c>
    </row>
    <row r="231" spans="2:15" ht="14.4" thickBot="1" x14ac:dyDescent="0.35">
      <c r="B231" s="239"/>
      <c r="C231" s="240"/>
      <c r="D231" s="240"/>
      <c r="E231" s="245"/>
      <c r="F231" s="260">
        <v>41.1</v>
      </c>
      <c r="G231" s="262">
        <v>180140620561.47</v>
      </c>
      <c r="H231" s="253"/>
      <c r="I231" s="242">
        <v>44389</v>
      </c>
      <c r="J231" s="243">
        <v>1</v>
      </c>
      <c r="K231" s="236">
        <v>45470</v>
      </c>
      <c r="L231" s="233">
        <f t="shared" si="67"/>
        <v>1081</v>
      </c>
      <c r="M231" s="233">
        <f t="shared" si="65"/>
        <v>152</v>
      </c>
      <c r="N231" s="246">
        <f t="shared" si="68"/>
        <v>146099448.95496351</v>
      </c>
      <c r="O231" s="310">
        <f t="shared" si="66"/>
        <v>22207116241.154453</v>
      </c>
    </row>
    <row r="232" spans="2:15" ht="14.4" thickBot="1" x14ac:dyDescent="0.35">
      <c r="B232" s="239"/>
      <c r="C232" s="240"/>
      <c r="D232" s="240"/>
      <c r="E232" s="245"/>
      <c r="F232" s="260">
        <v>34.700000000000003</v>
      </c>
      <c r="G232" s="262">
        <v>15470897786</v>
      </c>
      <c r="H232" s="253"/>
      <c r="I232" s="242">
        <v>45300</v>
      </c>
      <c r="J232" s="243">
        <v>1</v>
      </c>
      <c r="K232" s="236">
        <v>45470</v>
      </c>
      <c r="L232" s="233">
        <f t="shared" si="67"/>
        <v>170</v>
      </c>
      <c r="M232" s="233">
        <f t="shared" si="65"/>
        <v>360</v>
      </c>
      <c r="N232" s="246">
        <f t="shared" si="68"/>
        <v>14861573.281460134</v>
      </c>
      <c r="O232" s="310">
        <f t="shared" si="66"/>
        <v>5350166381.3256483</v>
      </c>
    </row>
    <row r="233" spans="2:15" ht="14.4" thickBot="1" x14ac:dyDescent="0.35">
      <c r="B233" s="239"/>
      <c r="C233" s="240"/>
      <c r="D233" s="240"/>
      <c r="E233" s="245"/>
      <c r="F233" s="260">
        <v>29.47</v>
      </c>
      <c r="G233" s="262">
        <v>41516033410.589996</v>
      </c>
      <c r="H233" s="253"/>
      <c r="I233" s="242">
        <v>44677</v>
      </c>
      <c r="J233" s="243">
        <v>0.5</v>
      </c>
      <c r="K233" s="236">
        <v>45470</v>
      </c>
      <c r="L233" s="233">
        <f t="shared" si="67"/>
        <v>793</v>
      </c>
      <c r="M233" s="233">
        <f t="shared" si="65"/>
        <v>91.099999999999909</v>
      </c>
      <c r="N233" s="246">
        <f t="shared" si="68"/>
        <v>46958526.649236515</v>
      </c>
      <c r="O233" s="310">
        <f t="shared" si="66"/>
        <v>2138960888.8727212</v>
      </c>
    </row>
    <row r="234" spans="2:15" ht="14.4" thickBot="1" x14ac:dyDescent="0.35">
      <c r="B234" s="239"/>
      <c r="C234" s="240"/>
      <c r="D234" s="240"/>
      <c r="E234" s="245"/>
      <c r="F234" s="260">
        <v>8.6</v>
      </c>
      <c r="G234" s="262">
        <v>4347854553.7799997</v>
      </c>
      <c r="H234" s="253">
        <v>930129450.14999998</v>
      </c>
      <c r="I234" s="242">
        <v>45470</v>
      </c>
      <c r="J234" s="243">
        <v>1</v>
      </c>
      <c r="K234" s="236">
        <v>45470</v>
      </c>
      <c r="L234" s="233">
        <f t="shared" si="67"/>
        <v>0</v>
      </c>
      <c r="M234" s="233">
        <f t="shared" si="65"/>
        <v>258</v>
      </c>
      <c r="N234" s="246">
        <f>H234/(F234*30)</f>
        <v>3605152.9075581394</v>
      </c>
      <c r="O234" s="310">
        <f t="shared" si="66"/>
        <v>930129450.14999998</v>
      </c>
    </row>
    <row r="235" spans="2:15" ht="14.4" thickBot="1" x14ac:dyDescent="0.35">
      <c r="B235" s="239"/>
      <c r="C235" s="240"/>
      <c r="D235" s="240"/>
      <c r="E235" s="245"/>
      <c r="F235" s="260">
        <v>13.1</v>
      </c>
      <c r="G235" s="262">
        <v>29967984161</v>
      </c>
      <c r="H235" s="253"/>
      <c r="I235" s="242">
        <v>45203</v>
      </c>
      <c r="J235" s="243">
        <v>0.5</v>
      </c>
      <c r="K235" s="236">
        <v>45470</v>
      </c>
      <c r="L235" s="233">
        <f t="shared" si="67"/>
        <v>267</v>
      </c>
      <c r="M235" s="233">
        <f t="shared" si="65"/>
        <v>126</v>
      </c>
      <c r="N235" s="246">
        <f t="shared" ref="N235:N240" si="69">G235/(F235*30)</f>
        <v>76254412.623409674</v>
      </c>
      <c r="O235" s="310">
        <f t="shared" si="66"/>
        <v>4804027995.2748098</v>
      </c>
    </row>
    <row r="236" spans="2:15" ht="14.4" thickBot="1" x14ac:dyDescent="0.35">
      <c r="B236" s="239"/>
      <c r="C236" s="240"/>
      <c r="D236" s="240"/>
      <c r="E236" s="245"/>
      <c r="F236" s="260">
        <v>9.1</v>
      </c>
      <c r="G236" s="262">
        <v>4314831277</v>
      </c>
      <c r="H236" s="253"/>
      <c r="I236" s="242">
        <v>45341</v>
      </c>
      <c r="J236" s="243">
        <v>1</v>
      </c>
      <c r="K236" s="236">
        <v>45470</v>
      </c>
      <c r="L236" s="233">
        <f t="shared" si="67"/>
        <v>129</v>
      </c>
      <c r="M236" s="233">
        <f t="shared" si="65"/>
        <v>144</v>
      </c>
      <c r="N236" s="246">
        <f t="shared" si="69"/>
        <v>15805242.772893773</v>
      </c>
      <c r="O236" s="310">
        <f t="shared" si="66"/>
        <v>2275954959.2967033</v>
      </c>
    </row>
    <row r="237" spans="2:15" ht="14.4" thickBot="1" x14ac:dyDescent="0.35">
      <c r="B237" s="239"/>
      <c r="C237" s="240"/>
      <c r="D237" s="240"/>
      <c r="E237" s="245"/>
      <c r="F237" s="260">
        <v>12.2</v>
      </c>
      <c r="G237" s="262">
        <v>2946325933</v>
      </c>
      <c r="H237" s="253"/>
      <c r="I237" s="242">
        <v>45316</v>
      </c>
      <c r="J237" s="243">
        <v>0.5</v>
      </c>
      <c r="K237" s="236">
        <v>45470</v>
      </c>
      <c r="L237" s="233">
        <f t="shared" si="67"/>
        <v>154</v>
      </c>
      <c r="M237" s="233">
        <f t="shared" si="65"/>
        <v>212</v>
      </c>
      <c r="N237" s="246">
        <f t="shared" si="69"/>
        <v>8050070.8551912569</v>
      </c>
      <c r="O237" s="310">
        <f t="shared" si="66"/>
        <v>853307510.6502732</v>
      </c>
    </row>
    <row r="238" spans="2:15" ht="14.4" thickBot="1" x14ac:dyDescent="0.35">
      <c r="B238" s="239"/>
      <c r="C238" s="240"/>
      <c r="D238" s="240"/>
      <c r="E238" s="245"/>
      <c r="F238" s="260">
        <v>5.47</v>
      </c>
      <c r="G238" s="262">
        <v>4892853082.2600002</v>
      </c>
      <c r="H238" s="253"/>
      <c r="I238" s="242">
        <v>45322</v>
      </c>
      <c r="J238" s="243">
        <v>1</v>
      </c>
      <c r="K238" s="236">
        <v>45470</v>
      </c>
      <c r="L238" s="233">
        <f t="shared" si="67"/>
        <v>148</v>
      </c>
      <c r="M238" s="233">
        <f t="shared" si="65"/>
        <v>16.099999999999994</v>
      </c>
      <c r="N238" s="246">
        <f t="shared" si="69"/>
        <v>29816289.349542964</v>
      </c>
      <c r="O238" s="310">
        <f t="shared" si="66"/>
        <v>480042258.52764153</v>
      </c>
    </row>
    <row r="239" spans="2:15" ht="14.4" thickBot="1" x14ac:dyDescent="0.35">
      <c r="B239" s="239"/>
      <c r="C239" s="240"/>
      <c r="D239" s="240"/>
      <c r="E239" s="245"/>
      <c r="F239" s="260">
        <v>5.0999999999999996</v>
      </c>
      <c r="G239" s="262">
        <v>10441266806.82</v>
      </c>
      <c r="H239" s="253"/>
      <c r="I239" s="242">
        <v>45405</v>
      </c>
      <c r="J239" s="243">
        <v>1</v>
      </c>
      <c r="K239" s="236">
        <v>45470</v>
      </c>
      <c r="L239" s="233">
        <f t="shared" si="67"/>
        <v>65</v>
      </c>
      <c r="M239" s="233">
        <f t="shared" si="65"/>
        <v>88</v>
      </c>
      <c r="N239" s="246">
        <f t="shared" si="69"/>
        <v>68243573.900784314</v>
      </c>
      <c r="O239" s="310">
        <f t="shared" si="66"/>
        <v>6005434503.2690201</v>
      </c>
    </row>
    <row r="240" spans="2:15" ht="13.8" x14ac:dyDescent="0.3">
      <c r="B240" s="239"/>
      <c r="C240" s="240"/>
      <c r="D240" s="240"/>
      <c r="E240" s="245"/>
      <c r="F240" s="260">
        <v>5.0999999999999996</v>
      </c>
      <c r="G240" s="262">
        <v>4178042781.5799999</v>
      </c>
      <c r="H240" s="253"/>
      <c r="I240" s="242">
        <v>45421</v>
      </c>
      <c r="J240" s="243">
        <v>1</v>
      </c>
      <c r="K240" s="236">
        <v>45470</v>
      </c>
      <c r="L240" s="233">
        <f t="shared" si="67"/>
        <v>49</v>
      </c>
      <c r="M240" s="233">
        <f t="shared" si="65"/>
        <v>104</v>
      </c>
      <c r="N240" s="246">
        <f t="shared" si="69"/>
        <v>27307469.160653595</v>
      </c>
      <c r="O240" s="310">
        <f t="shared" si="66"/>
        <v>2839976792.707974</v>
      </c>
    </row>
    <row r="241" spans="2:16" ht="14.4" thickBot="1" x14ac:dyDescent="0.35">
      <c r="B241" s="237"/>
      <c r="C241" s="421" t="s">
        <v>238</v>
      </c>
      <c r="D241" s="421"/>
      <c r="E241" s="421"/>
      <c r="F241" s="421"/>
      <c r="G241" s="421"/>
      <c r="H241" s="421"/>
      <c r="I241" s="421"/>
      <c r="J241" s="421"/>
      <c r="K241" s="421"/>
      <c r="L241" s="421"/>
      <c r="M241" s="421"/>
      <c r="N241" s="421"/>
      <c r="O241" s="311">
        <f>SUM(O225:O240)</f>
        <v>115306657639.12799</v>
      </c>
      <c r="P241">
        <v>115306657639.13</v>
      </c>
    </row>
    <row r="244" spans="2:16" ht="13.8" thickBot="1" x14ac:dyDescent="0.3">
      <c r="B244" s="104" t="s">
        <v>261</v>
      </c>
    </row>
    <row r="245" spans="2:16" x14ac:dyDescent="0.25">
      <c r="B245" s="422" t="s">
        <v>223</v>
      </c>
      <c r="C245" s="415" t="s">
        <v>224</v>
      </c>
      <c r="D245" s="415" t="s">
        <v>225</v>
      </c>
      <c r="E245" s="415" t="s">
        <v>226</v>
      </c>
      <c r="F245" s="415" t="s">
        <v>227</v>
      </c>
      <c r="G245" s="415" t="s">
        <v>228</v>
      </c>
      <c r="H245" s="415" t="s">
        <v>229</v>
      </c>
      <c r="I245" s="415" t="s">
        <v>230</v>
      </c>
      <c r="J245" s="415" t="s">
        <v>231</v>
      </c>
      <c r="K245" s="415" t="s">
        <v>232</v>
      </c>
      <c r="L245" s="415" t="s">
        <v>233</v>
      </c>
      <c r="M245" s="415" t="s">
        <v>234</v>
      </c>
      <c r="N245" s="417" t="s">
        <v>235</v>
      </c>
      <c r="O245" s="419" t="s">
        <v>236</v>
      </c>
    </row>
    <row r="246" spans="2:16" ht="13.8" thickBot="1" x14ac:dyDescent="0.3">
      <c r="B246" s="423"/>
      <c r="C246" s="416"/>
      <c r="D246" s="416"/>
      <c r="E246" s="416"/>
      <c r="F246" s="416"/>
      <c r="G246" s="416" t="s">
        <v>237</v>
      </c>
      <c r="H246" s="416" t="s">
        <v>237</v>
      </c>
      <c r="I246" s="416"/>
      <c r="J246" s="416" t="s">
        <v>1</v>
      </c>
      <c r="K246" s="416"/>
      <c r="L246" s="416"/>
      <c r="M246" s="416"/>
      <c r="N246" s="418"/>
      <c r="O246" s="420"/>
    </row>
    <row r="247" spans="2:16" ht="14.4" thickBot="1" x14ac:dyDescent="0.35">
      <c r="B247" s="228">
        <v>1</v>
      </c>
      <c r="C247" s="229"/>
      <c r="D247" s="229"/>
      <c r="E247" s="244"/>
      <c r="F247" s="229">
        <v>85.7</v>
      </c>
      <c r="G247" s="230">
        <v>31285500862</v>
      </c>
      <c r="H247" s="252"/>
      <c r="I247" s="242">
        <v>43000</v>
      </c>
      <c r="J247" s="232">
        <v>0.48</v>
      </c>
      <c r="K247" s="236">
        <v>45470</v>
      </c>
      <c r="L247" s="233">
        <f>+K247-I247</f>
        <v>2470</v>
      </c>
      <c r="M247" s="233">
        <f t="shared" ref="M247:M272" si="70">+MIN(F247*30-L247,360)</f>
        <v>101</v>
      </c>
      <c r="N247" s="246">
        <f t="shared" ref="N247:N252" si="71">G247/(F247*30)</f>
        <v>12168611.770517308</v>
      </c>
      <c r="O247" s="310">
        <f t="shared" ref="O247:O272" si="72">(+N247*M247*J247)</f>
        <v>589934298.63467908</v>
      </c>
    </row>
    <row r="248" spans="2:16" ht="14.4" thickBot="1" x14ac:dyDescent="0.35">
      <c r="B248" s="239">
        <v>2</v>
      </c>
      <c r="C248" s="240"/>
      <c r="D248" s="240"/>
      <c r="E248" s="245"/>
      <c r="F248" s="240">
        <v>71.7</v>
      </c>
      <c r="G248" s="241">
        <v>54920458797</v>
      </c>
      <c r="H248" s="253"/>
      <c r="I248" s="242">
        <v>43493</v>
      </c>
      <c r="J248" s="243">
        <v>0.7</v>
      </c>
      <c r="K248" s="236">
        <v>45470</v>
      </c>
      <c r="L248" s="233">
        <f t="shared" ref="L248:L272" si="73">+K248-I248</f>
        <v>1977</v>
      </c>
      <c r="M248" s="233">
        <f t="shared" si="70"/>
        <v>174</v>
      </c>
      <c r="N248" s="246">
        <f t="shared" si="71"/>
        <v>25532523.847977683</v>
      </c>
      <c r="O248" s="315">
        <f t="shared" si="72"/>
        <v>3109861404.6836815</v>
      </c>
    </row>
    <row r="249" spans="2:16" ht="14.4" thickBot="1" x14ac:dyDescent="0.35">
      <c r="B249" s="239">
        <v>3</v>
      </c>
      <c r="C249" s="240"/>
      <c r="D249" s="240"/>
      <c r="E249" s="245"/>
      <c r="F249" s="240">
        <v>67.599999999999994</v>
      </c>
      <c r="G249" s="241">
        <v>20607695400</v>
      </c>
      <c r="H249" s="254"/>
      <c r="I249" s="242">
        <v>43460</v>
      </c>
      <c r="J249" s="243">
        <v>0.5</v>
      </c>
      <c r="K249" s="236">
        <v>45470</v>
      </c>
      <c r="L249" s="233">
        <f t="shared" si="73"/>
        <v>2010</v>
      </c>
      <c r="M249" s="233">
        <f t="shared" si="70"/>
        <v>17.999999999999773</v>
      </c>
      <c r="N249" s="246">
        <f t="shared" si="71"/>
        <v>10161585.502958581</v>
      </c>
      <c r="O249" s="316">
        <f t="shared" si="72"/>
        <v>91454269.526626065</v>
      </c>
    </row>
    <row r="250" spans="2:16" ht="14.4" thickBot="1" x14ac:dyDescent="0.35">
      <c r="B250" s="228">
        <v>4</v>
      </c>
      <c r="C250" s="240"/>
      <c r="D250" s="240"/>
      <c r="E250" s="245"/>
      <c r="F250" s="240">
        <v>71.5</v>
      </c>
      <c r="G250" s="241">
        <v>44346205646.68</v>
      </c>
      <c r="H250" s="254"/>
      <c r="I250" s="242">
        <v>43495</v>
      </c>
      <c r="J250" s="243">
        <v>0.3</v>
      </c>
      <c r="K250" s="236">
        <v>45470</v>
      </c>
      <c r="L250" s="233">
        <f t="shared" si="73"/>
        <v>1975</v>
      </c>
      <c r="M250" s="233">
        <f t="shared" si="70"/>
        <v>170</v>
      </c>
      <c r="N250" s="246">
        <f t="shared" si="71"/>
        <v>20674221.746703964</v>
      </c>
      <c r="O250" s="316">
        <f t="shared" si="72"/>
        <v>1054385309.0819021</v>
      </c>
    </row>
    <row r="251" spans="2:16" ht="14.4" thickBot="1" x14ac:dyDescent="0.35">
      <c r="B251" s="239">
        <v>5</v>
      </c>
      <c r="C251" s="240"/>
      <c r="D251" s="240"/>
      <c r="E251" s="245"/>
      <c r="F251" s="240">
        <v>61.1</v>
      </c>
      <c r="G251" s="241">
        <v>11751651675</v>
      </c>
      <c r="H251" s="254"/>
      <c r="I251" s="242">
        <v>43655</v>
      </c>
      <c r="J251" s="243">
        <v>0.34</v>
      </c>
      <c r="K251" s="236">
        <v>45470</v>
      </c>
      <c r="L251" s="233">
        <f t="shared" ref="L251:L268" si="74">+K251-I251</f>
        <v>1815</v>
      </c>
      <c r="M251" s="233">
        <f t="shared" si="70"/>
        <v>18</v>
      </c>
      <c r="N251" s="246">
        <f t="shared" si="71"/>
        <v>6411157.4877250409</v>
      </c>
      <c r="O251" s="316">
        <f t="shared" ref="O251:O268" si="75">(+N251*M251*J251)</f>
        <v>39236283.824877255</v>
      </c>
    </row>
    <row r="252" spans="2:16" ht="14.4" thickBot="1" x14ac:dyDescent="0.35">
      <c r="B252" s="239">
        <v>6</v>
      </c>
      <c r="C252" s="240"/>
      <c r="D252" s="240"/>
      <c r="E252" s="245"/>
      <c r="F252" s="240">
        <v>63.5</v>
      </c>
      <c r="G252" s="241">
        <v>69909065458</v>
      </c>
      <c r="H252" s="254"/>
      <c r="I252" s="242">
        <v>43697</v>
      </c>
      <c r="J252" s="243">
        <v>0.5</v>
      </c>
      <c r="K252" s="236">
        <v>45470</v>
      </c>
      <c r="L252" s="233">
        <f t="shared" si="74"/>
        <v>1773</v>
      </c>
      <c r="M252" s="233">
        <f t="shared" si="70"/>
        <v>132</v>
      </c>
      <c r="N252" s="246">
        <f t="shared" si="71"/>
        <v>36697672.156430446</v>
      </c>
      <c r="O252" s="316">
        <f t="shared" si="75"/>
        <v>2422046362.3244095</v>
      </c>
    </row>
    <row r="253" spans="2:16" ht="14.4" thickBot="1" x14ac:dyDescent="0.35">
      <c r="B253" s="228">
        <v>7</v>
      </c>
      <c r="C253" s="240">
        <v>7</v>
      </c>
      <c r="D253" s="240"/>
      <c r="E253" s="245" t="s">
        <v>262</v>
      </c>
      <c r="F253" s="240">
        <v>45</v>
      </c>
      <c r="G253" s="241">
        <v>33227011182</v>
      </c>
      <c r="H253" s="254">
        <v>3322701117.8499999</v>
      </c>
      <c r="I253" s="242">
        <v>45470</v>
      </c>
      <c r="J253" s="243">
        <v>0.25</v>
      </c>
      <c r="K253" s="236">
        <v>45470</v>
      </c>
      <c r="L253" s="233">
        <f t="shared" si="74"/>
        <v>0</v>
      </c>
      <c r="M253" s="233">
        <f t="shared" si="70"/>
        <v>360</v>
      </c>
      <c r="N253" s="246">
        <f>H253/(F253*30)</f>
        <v>2461260.0872962964</v>
      </c>
      <c r="O253" s="316">
        <f t="shared" si="75"/>
        <v>221513407.85666668</v>
      </c>
    </row>
    <row r="254" spans="2:16" ht="14.4" thickBot="1" x14ac:dyDescent="0.35">
      <c r="B254" s="239">
        <v>8</v>
      </c>
      <c r="C254" s="240">
        <v>8</v>
      </c>
      <c r="D254" s="240"/>
      <c r="E254" s="245"/>
      <c r="F254" s="240">
        <v>53.8</v>
      </c>
      <c r="G254" s="241">
        <v>275401001315</v>
      </c>
      <c r="H254" s="254"/>
      <c r="I254" s="242">
        <v>43875</v>
      </c>
      <c r="J254" s="243">
        <v>0.2</v>
      </c>
      <c r="K254" s="236">
        <v>45470</v>
      </c>
      <c r="L254" s="233">
        <f t="shared" si="74"/>
        <v>1595</v>
      </c>
      <c r="M254" s="233">
        <f t="shared" si="70"/>
        <v>19</v>
      </c>
      <c r="N254" s="246">
        <f>G254/(F254*30)</f>
        <v>170632590.65365553</v>
      </c>
      <c r="O254" s="316">
        <f t="shared" si="75"/>
        <v>648403844.48389101</v>
      </c>
    </row>
    <row r="255" spans="2:16" ht="14.4" thickBot="1" x14ac:dyDescent="0.35">
      <c r="B255" s="239">
        <v>9</v>
      </c>
      <c r="C255" s="240">
        <v>9</v>
      </c>
      <c r="D255" s="240"/>
      <c r="E255" s="245"/>
      <c r="F255" s="240">
        <v>41.2</v>
      </c>
      <c r="G255" s="241">
        <v>12715314649</v>
      </c>
      <c r="H255" s="254"/>
      <c r="I255" s="242">
        <v>44252</v>
      </c>
      <c r="J255" s="243">
        <v>0.33</v>
      </c>
      <c r="K255" s="236">
        <v>45470</v>
      </c>
      <c r="L255" s="233">
        <f t="shared" si="74"/>
        <v>1218</v>
      </c>
      <c r="M255" s="233">
        <f t="shared" si="70"/>
        <v>18</v>
      </c>
      <c r="N255" s="246">
        <f>G255/(F255*30)</f>
        <v>10287471.398867315</v>
      </c>
      <c r="O255" s="316">
        <f t="shared" si="75"/>
        <v>61107580.109271847</v>
      </c>
    </row>
    <row r="256" spans="2:16" ht="14.4" thickBot="1" x14ac:dyDescent="0.35">
      <c r="B256" s="228">
        <v>10</v>
      </c>
      <c r="C256" s="240">
        <v>10</v>
      </c>
      <c r="D256" s="240"/>
      <c r="E256" s="245" t="s">
        <v>262</v>
      </c>
      <c r="F256" s="240">
        <v>21.4</v>
      </c>
      <c r="G256" s="241">
        <v>39181090192</v>
      </c>
      <c r="H256" s="254">
        <v>7228911140.5200005</v>
      </c>
      <c r="I256" s="242">
        <v>45470</v>
      </c>
      <c r="J256" s="243">
        <v>0.46</v>
      </c>
      <c r="K256" s="236">
        <v>45470</v>
      </c>
      <c r="L256" s="233">
        <f t="shared" si="74"/>
        <v>0</v>
      </c>
      <c r="M256" s="233">
        <f t="shared" si="70"/>
        <v>360</v>
      </c>
      <c r="N256" s="246">
        <f>H256/(F256*30)</f>
        <v>11259986.200186916</v>
      </c>
      <c r="O256" s="316">
        <f t="shared" si="75"/>
        <v>1864653714.7509534</v>
      </c>
    </row>
    <row r="257" spans="2:15" ht="14.4" thickBot="1" x14ac:dyDescent="0.35">
      <c r="B257" s="239">
        <v>11</v>
      </c>
      <c r="C257" s="240"/>
      <c r="D257" s="240"/>
      <c r="E257" s="245"/>
      <c r="F257" s="240">
        <v>12</v>
      </c>
      <c r="G257" s="241">
        <v>6185557968</v>
      </c>
      <c r="H257" s="254"/>
      <c r="I257" s="242">
        <v>45470</v>
      </c>
      <c r="J257" s="243">
        <v>0.5</v>
      </c>
      <c r="K257" s="236">
        <v>45470</v>
      </c>
      <c r="L257" s="233">
        <f t="shared" si="74"/>
        <v>0</v>
      </c>
      <c r="M257" s="233">
        <f t="shared" si="70"/>
        <v>360</v>
      </c>
      <c r="N257" s="246">
        <f t="shared" ref="N257:N272" si="76">G257/(F257*30)</f>
        <v>17182105.466666665</v>
      </c>
      <c r="O257" s="316">
        <f t="shared" si="75"/>
        <v>3092778983.9999995</v>
      </c>
    </row>
    <row r="258" spans="2:15" ht="14.4" thickBot="1" x14ac:dyDescent="0.35">
      <c r="B258" s="239">
        <v>12</v>
      </c>
      <c r="C258" s="240"/>
      <c r="D258" s="240"/>
      <c r="E258" s="245"/>
      <c r="F258" s="240">
        <v>22.2</v>
      </c>
      <c r="G258" s="241">
        <v>201447587698</v>
      </c>
      <c r="H258" s="254"/>
      <c r="I258" s="242">
        <v>44820</v>
      </c>
      <c r="J258" s="243">
        <v>0.4</v>
      </c>
      <c r="K258" s="236">
        <v>45470</v>
      </c>
      <c r="L258" s="233">
        <f t="shared" si="74"/>
        <v>650</v>
      </c>
      <c r="M258" s="233">
        <f t="shared" si="70"/>
        <v>16</v>
      </c>
      <c r="N258" s="246">
        <f t="shared" si="76"/>
        <v>302473855.4024024</v>
      </c>
      <c r="O258" s="316">
        <f t="shared" si="75"/>
        <v>1935832674.5753756</v>
      </c>
    </row>
    <row r="259" spans="2:15" ht="14.4" thickBot="1" x14ac:dyDescent="0.35">
      <c r="B259" s="228">
        <v>13</v>
      </c>
      <c r="C259" s="240"/>
      <c r="D259" s="240"/>
      <c r="E259" s="245"/>
      <c r="F259" s="240">
        <v>7</v>
      </c>
      <c r="G259" s="241">
        <v>1540062598</v>
      </c>
      <c r="H259" s="254"/>
      <c r="I259" s="242">
        <v>45470</v>
      </c>
      <c r="J259" s="243">
        <v>0.5</v>
      </c>
      <c r="K259" s="236">
        <v>45470</v>
      </c>
      <c r="L259" s="233">
        <f t="shared" si="74"/>
        <v>0</v>
      </c>
      <c r="M259" s="233">
        <f t="shared" si="70"/>
        <v>210</v>
      </c>
      <c r="N259" s="246">
        <f t="shared" si="76"/>
        <v>7333631.4190476192</v>
      </c>
      <c r="O259" s="316">
        <f t="shared" si="75"/>
        <v>770031299</v>
      </c>
    </row>
    <row r="260" spans="2:15" ht="14.4" thickBot="1" x14ac:dyDescent="0.35">
      <c r="B260" s="239">
        <v>14</v>
      </c>
      <c r="C260" s="240"/>
      <c r="D260" s="240"/>
      <c r="E260" s="245"/>
      <c r="F260" s="240">
        <v>24.6</v>
      </c>
      <c r="G260" s="241">
        <v>12500000000</v>
      </c>
      <c r="H260" s="254"/>
      <c r="I260" s="242">
        <v>44767</v>
      </c>
      <c r="J260" s="243">
        <v>0.5</v>
      </c>
      <c r="K260" s="236">
        <v>45470</v>
      </c>
      <c r="L260" s="233">
        <f t="shared" si="74"/>
        <v>703</v>
      </c>
      <c r="M260" s="233">
        <f t="shared" si="70"/>
        <v>35</v>
      </c>
      <c r="N260" s="246">
        <f t="shared" si="76"/>
        <v>16937669.376693767</v>
      </c>
      <c r="O260" s="316">
        <f t="shared" si="75"/>
        <v>296409214.09214091</v>
      </c>
    </row>
    <row r="261" spans="2:15" ht="14.4" thickBot="1" x14ac:dyDescent="0.35">
      <c r="B261" s="239">
        <v>15</v>
      </c>
      <c r="C261" s="240"/>
      <c r="D261" s="240"/>
      <c r="E261" s="245"/>
      <c r="F261" s="240">
        <v>31.1</v>
      </c>
      <c r="G261" s="241">
        <v>192241142027</v>
      </c>
      <c r="H261" s="254"/>
      <c r="I261" s="242">
        <v>44921</v>
      </c>
      <c r="J261" s="243">
        <v>0.3</v>
      </c>
      <c r="K261" s="236">
        <v>45470</v>
      </c>
      <c r="L261" s="233">
        <f t="shared" si="74"/>
        <v>549</v>
      </c>
      <c r="M261" s="233">
        <f t="shared" si="70"/>
        <v>360</v>
      </c>
      <c r="N261" s="246">
        <f t="shared" si="76"/>
        <v>206046240.11468381</v>
      </c>
      <c r="O261" s="316">
        <f t="shared" si="75"/>
        <v>22252993932.385849</v>
      </c>
    </row>
    <row r="262" spans="2:15" ht="14.4" thickBot="1" x14ac:dyDescent="0.35">
      <c r="B262" s="228">
        <v>16</v>
      </c>
      <c r="C262" s="240"/>
      <c r="D262" s="240"/>
      <c r="E262" s="307"/>
      <c r="F262" s="308">
        <v>69.400000000000006</v>
      </c>
      <c r="G262" s="309">
        <v>241542000090</v>
      </c>
      <c r="H262" s="254"/>
      <c r="I262" s="242">
        <v>45035</v>
      </c>
      <c r="J262" s="243">
        <v>0.9</v>
      </c>
      <c r="K262" s="236">
        <v>45470</v>
      </c>
      <c r="L262" s="233">
        <f t="shared" si="74"/>
        <v>435</v>
      </c>
      <c r="M262" s="233">
        <f t="shared" si="70"/>
        <v>360</v>
      </c>
      <c r="N262" s="246">
        <f t="shared" si="76"/>
        <v>116014409.26512969</v>
      </c>
      <c r="O262" s="316">
        <f t="shared" si="75"/>
        <v>37588668601.902016</v>
      </c>
    </row>
    <row r="263" spans="2:15" ht="14.4" thickBot="1" x14ac:dyDescent="0.35">
      <c r="B263" s="239">
        <v>17</v>
      </c>
      <c r="C263" s="240"/>
      <c r="D263" s="240"/>
      <c r="E263" s="245"/>
      <c r="F263" s="240">
        <v>15.3</v>
      </c>
      <c r="G263" s="241">
        <v>21901886494</v>
      </c>
      <c r="H263" s="254"/>
      <c r="I263" s="242">
        <v>45057</v>
      </c>
      <c r="J263" s="243">
        <v>0.5</v>
      </c>
      <c r="K263" s="236">
        <v>45470</v>
      </c>
      <c r="L263" s="233">
        <f t="shared" si="74"/>
        <v>413</v>
      </c>
      <c r="M263" s="233">
        <f t="shared" si="70"/>
        <v>46</v>
      </c>
      <c r="N263" s="246">
        <f t="shared" si="76"/>
        <v>47716528.309368193</v>
      </c>
      <c r="O263" s="316">
        <f t="shared" si="75"/>
        <v>1097480151.1154685</v>
      </c>
    </row>
    <row r="264" spans="2:15" ht="14.4" thickBot="1" x14ac:dyDescent="0.35">
      <c r="B264" s="239">
        <v>18</v>
      </c>
      <c r="C264" s="240"/>
      <c r="D264" s="240"/>
      <c r="E264" s="245"/>
      <c r="F264" s="240">
        <v>16</v>
      </c>
      <c r="G264" s="241">
        <v>21211597183</v>
      </c>
      <c r="H264" s="254"/>
      <c r="I264" s="242">
        <v>45152</v>
      </c>
      <c r="J264" s="243">
        <v>0.1</v>
      </c>
      <c r="K264" s="236">
        <v>45470</v>
      </c>
      <c r="L264" s="233">
        <f t="shared" si="74"/>
        <v>318</v>
      </c>
      <c r="M264" s="233">
        <f t="shared" si="70"/>
        <v>162</v>
      </c>
      <c r="N264" s="246">
        <f t="shared" si="76"/>
        <v>44190827.46458333</v>
      </c>
      <c r="O264" s="316">
        <f t="shared" si="75"/>
        <v>715891404.92624998</v>
      </c>
    </row>
    <row r="265" spans="2:15" ht="14.4" thickBot="1" x14ac:dyDescent="0.35">
      <c r="B265" s="228">
        <v>19</v>
      </c>
      <c r="C265" s="240"/>
      <c r="D265" s="240"/>
      <c r="E265" s="245"/>
      <c r="F265" s="240">
        <v>24.4</v>
      </c>
      <c r="G265" s="241">
        <v>29251157031</v>
      </c>
      <c r="H265" s="254"/>
      <c r="I265" s="242">
        <v>45170</v>
      </c>
      <c r="J265" s="243">
        <v>0.5</v>
      </c>
      <c r="K265" s="236">
        <v>45470</v>
      </c>
      <c r="L265" s="233">
        <f t="shared" si="74"/>
        <v>300</v>
      </c>
      <c r="M265" s="233">
        <f t="shared" si="70"/>
        <v>360</v>
      </c>
      <c r="N265" s="246">
        <f t="shared" si="76"/>
        <v>39960597.036885247</v>
      </c>
      <c r="O265" s="316">
        <f t="shared" si="75"/>
        <v>7192907466.6393442</v>
      </c>
    </row>
    <row r="266" spans="2:15" ht="14.4" thickBot="1" x14ac:dyDescent="0.35">
      <c r="B266" s="239">
        <v>20</v>
      </c>
      <c r="C266" s="240"/>
      <c r="D266" s="240"/>
      <c r="E266" s="245"/>
      <c r="F266" s="240">
        <v>8.3000000000000007</v>
      </c>
      <c r="G266" s="241">
        <v>5890716712</v>
      </c>
      <c r="H266" s="254"/>
      <c r="I266" s="242">
        <v>45241</v>
      </c>
      <c r="J266" s="243">
        <v>0.6</v>
      </c>
      <c r="K266" s="236">
        <v>45470</v>
      </c>
      <c r="L266" s="233">
        <f t="shared" si="74"/>
        <v>229</v>
      </c>
      <c r="M266" s="233">
        <f t="shared" si="70"/>
        <v>20.000000000000028</v>
      </c>
      <c r="N266" s="246">
        <f t="shared" si="76"/>
        <v>23657496.835341364</v>
      </c>
      <c r="O266" s="316">
        <f t="shared" si="75"/>
        <v>283889962.02409673</v>
      </c>
    </row>
    <row r="267" spans="2:15" ht="14.4" thickBot="1" x14ac:dyDescent="0.35">
      <c r="B267" s="239">
        <v>21</v>
      </c>
      <c r="C267" s="240"/>
      <c r="D267" s="240"/>
      <c r="E267" s="245"/>
      <c r="F267" s="240">
        <v>12.2</v>
      </c>
      <c r="G267" s="241">
        <v>26687182998</v>
      </c>
      <c r="H267" s="254"/>
      <c r="I267" s="242">
        <v>45237</v>
      </c>
      <c r="J267" s="243">
        <v>0.02</v>
      </c>
      <c r="K267" s="236">
        <v>45470</v>
      </c>
      <c r="L267" s="233">
        <f t="shared" si="74"/>
        <v>233</v>
      </c>
      <c r="M267" s="233">
        <f t="shared" si="70"/>
        <v>133</v>
      </c>
      <c r="N267" s="246">
        <f t="shared" si="76"/>
        <v>72915800.540983602</v>
      </c>
      <c r="O267" s="316">
        <f t="shared" si="75"/>
        <v>193956029.43901637</v>
      </c>
    </row>
    <row r="268" spans="2:15" ht="14.4" thickBot="1" x14ac:dyDescent="0.35">
      <c r="B268" s="228">
        <v>22</v>
      </c>
      <c r="C268" s="240"/>
      <c r="D268" s="240"/>
      <c r="E268" s="245"/>
      <c r="F268" s="240">
        <v>60.83</v>
      </c>
      <c r="G268" s="241">
        <v>148819865040</v>
      </c>
      <c r="H268" s="254"/>
      <c r="I268" s="242">
        <v>45470</v>
      </c>
      <c r="J268" s="243">
        <v>0.4</v>
      </c>
      <c r="K268" s="236">
        <v>45470</v>
      </c>
      <c r="L268" s="233">
        <f t="shared" si="74"/>
        <v>0</v>
      </c>
      <c r="M268" s="233">
        <f t="shared" si="70"/>
        <v>360</v>
      </c>
      <c r="N268" s="246">
        <f t="shared" si="76"/>
        <v>81549600</v>
      </c>
      <c r="O268" s="316">
        <f t="shared" si="75"/>
        <v>11743142400</v>
      </c>
    </row>
    <row r="269" spans="2:15" ht="14.4" thickBot="1" x14ac:dyDescent="0.35">
      <c r="B269" s="239">
        <v>23</v>
      </c>
      <c r="C269" s="240"/>
      <c r="D269" s="240"/>
      <c r="E269" s="245"/>
      <c r="F269" s="240">
        <v>8.1</v>
      </c>
      <c r="G269" s="241">
        <v>26081650567</v>
      </c>
      <c r="H269" s="254"/>
      <c r="I269" s="242">
        <v>45253</v>
      </c>
      <c r="J269" s="243">
        <v>0.4</v>
      </c>
      <c r="K269" s="236">
        <v>45470</v>
      </c>
      <c r="L269" s="233">
        <f t="shared" si="73"/>
        <v>217</v>
      </c>
      <c r="M269" s="233">
        <f t="shared" si="70"/>
        <v>26</v>
      </c>
      <c r="N269" s="246">
        <f t="shared" si="76"/>
        <v>107331895.33744855</v>
      </c>
      <c r="O269" s="316">
        <f t="shared" si="72"/>
        <v>1116251711.509465</v>
      </c>
    </row>
    <row r="270" spans="2:15" ht="14.4" thickBot="1" x14ac:dyDescent="0.35">
      <c r="B270" s="239">
        <v>24</v>
      </c>
      <c r="C270" s="240"/>
      <c r="D270" s="240"/>
      <c r="E270" s="245"/>
      <c r="F270" s="240">
        <v>60.83</v>
      </c>
      <c r="G270" s="241">
        <v>170238536162</v>
      </c>
      <c r="H270" s="254"/>
      <c r="I270" s="242">
        <v>45470</v>
      </c>
      <c r="J270" s="243">
        <v>0.4</v>
      </c>
      <c r="K270" s="236">
        <v>45470</v>
      </c>
      <c r="L270" s="233">
        <f t="shared" si="73"/>
        <v>0</v>
      </c>
      <c r="M270" s="233">
        <f t="shared" si="70"/>
        <v>360</v>
      </c>
      <c r="N270" s="246">
        <f t="shared" si="76"/>
        <v>93286501.266918749</v>
      </c>
      <c r="O270" s="316">
        <f t="shared" si="72"/>
        <v>13433256182.4363</v>
      </c>
    </row>
    <row r="271" spans="2:15" ht="14.4" thickBot="1" x14ac:dyDescent="0.35">
      <c r="B271" s="228">
        <v>25</v>
      </c>
      <c r="C271" s="240"/>
      <c r="D271" s="240"/>
      <c r="E271" s="245"/>
      <c r="F271" s="240">
        <v>1.5</v>
      </c>
      <c r="G271" s="241">
        <v>4614894291</v>
      </c>
      <c r="H271" s="254"/>
      <c r="I271" s="242">
        <v>45470</v>
      </c>
      <c r="J271" s="243">
        <v>0.4</v>
      </c>
      <c r="K271" s="236">
        <v>45470</v>
      </c>
      <c r="L271" s="233">
        <f t="shared" si="73"/>
        <v>0</v>
      </c>
      <c r="M271" s="233">
        <f t="shared" si="70"/>
        <v>45</v>
      </c>
      <c r="N271" s="246">
        <f t="shared" si="76"/>
        <v>102553206.46666667</v>
      </c>
      <c r="O271" s="316">
        <f t="shared" si="72"/>
        <v>1845957716.4000001</v>
      </c>
    </row>
    <row r="272" spans="2:15" ht="13.8" x14ac:dyDescent="0.3">
      <c r="B272" s="239">
        <v>26</v>
      </c>
      <c r="C272" s="240"/>
      <c r="D272" s="240"/>
      <c r="E272" s="245"/>
      <c r="F272" s="240">
        <v>7.2</v>
      </c>
      <c r="G272" s="241">
        <v>43478367324</v>
      </c>
      <c r="H272" s="254"/>
      <c r="I272" s="242">
        <v>45470</v>
      </c>
      <c r="J272" s="243">
        <v>0.5</v>
      </c>
      <c r="K272" s="236">
        <v>45470</v>
      </c>
      <c r="L272" s="233">
        <f t="shared" si="73"/>
        <v>0</v>
      </c>
      <c r="M272" s="233">
        <f t="shared" si="70"/>
        <v>216</v>
      </c>
      <c r="N272" s="246">
        <f t="shared" si="76"/>
        <v>201288737.6111111</v>
      </c>
      <c r="O272" s="316">
        <f t="shared" si="72"/>
        <v>21739183662</v>
      </c>
    </row>
    <row r="273" spans="2:16" ht="14.4" thickBot="1" x14ac:dyDescent="0.35">
      <c r="B273" s="237"/>
      <c r="C273" s="421" t="s">
        <v>238</v>
      </c>
      <c r="D273" s="421"/>
      <c r="E273" s="421"/>
      <c r="F273" s="421"/>
      <c r="G273" s="421"/>
      <c r="H273" s="421"/>
      <c r="I273" s="421"/>
      <c r="J273" s="421"/>
      <c r="K273" s="421"/>
      <c r="L273" s="421"/>
      <c r="M273" s="421"/>
      <c r="N273" s="421"/>
      <c r="O273" s="311">
        <f>SUM(O247:O272)</f>
        <v>135401227867.72224</v>
      </c>
      <c r="P273">
        <v>135401227867.72</v>
      </c>
    </row>
    <row r="277" spans="2:16" ht="13.8" thickBot="1" x14ac:dyDescent="0.3">
      <c r="B277" s="250" t="s">
        <v>240</v>
      </c>
    </row>
    <row r="278" spans="2:16" x14ac:dyDescent="0.25">
      <c r="B278" s="422" t="s">
        <v>223</v>
      </c>
      <c r="C278" s="415" t="s">
        <v>224</v>
      </c>
      <c r="D278" s="415" t="s">
        <v>225</v>
      </c>
      <c r="E278" s="415" t="s">
        <v>226</v>
      </c>
      <c r="F278" s="415" t="s">
        <v>227</v>
      </c>
      <c r="G278" s="415" t="s">
        <v>228</v>
      </c>
      <c r="H278" s="415" t="s">
        <v>229</v>
      </c>
      <c r="I278" s="415" t="s">
        <v>230</v>
      </c>
      <c r="J278" s="415" t="s">
        <v>231</v>
      </c>
      <c r="K278" s="415" t="s">
        <v>232</v>
      </c>
      <c r="L278" s="415" t="s">
        <v>233</v>
      </c>
      <c r="M278" s="415" t="s">
        <v>234</v>
      </c>
      <c r="N278" s="417" t="s">
        <v>235</v>
      </c>
      <c r="O278" s="419" t="s">
        <v>236</v>
      </c>
    </row>
    <row r="279" spans="2:16" ht="13.8" thickBot="1" x14ac:dyDescent="0.3">
      <c r="B279" s="423"/>
      <c r="C279" s="416"/>
      <c r="D279" s="416"/>
      <c r="E279" s="416"/>
      <c r="F279" s="416"/>
      <c r="G279" s="416" t="s">
        <v>237</v>
      </c>
      <c r="H279" s="416" t="s">
        <v>237</v>
      </c>
      <c r="I279" s="416"/>
      <c r="J279" s="416" t="s">
        <v>1</v>
      </c>
      <c r="K279" s="416"/>
      <c r="L279" s="416"/>
      <c r="M279" s="416"/>
      <c r="N279" s="418"/>
      <c r="O279" s="420"/>
    </row>
    <row r="280" spans="2:16" ht="14.4" thickBot="1" x14ac:dyDescent="0.35">
      <c r="B280" s="228">
        <v>1</v>
      </c>
      <c r="C280" s="229"/>
      <c r="D280" s="229"/>
      <c r="E280" s="244"/>
      <c r="F280" s="229">
        <v>23</v>
      </c>
      <c r="G280" s="230">
        <v>2367001920</v>
      </c>
      <c r="H280" s="230">
        <v>1491211210</v>
      </c>
      <c r="I280" s="242">
        <v>45470</v>
      </c>
      <c r="J280" s="232">
        <v>0.95</v>
      </c>
      <c r="K280" s="236">
        <v>45470</v>
      </c>
      <c r="L280" s="233">
        <f>+K280-I280</f>
        <v>0</v>
      </c>
      <c r="M280" s="233">
        <f t="shared" ref="M280:M289" si="77">+MIN(F280*30-L280,360)</f>
        <v>360</v>
      </c>
      <c r="N280" s="234">
        <f>H280/(F280*30)</f>
        <v>2161175.6666666665</v>
      </c>
      <c r="O280" s="310">
        <f t="shared" ref="O280:O289" si="78">(+N280*M280*J280)</f>
        <v>739122078</v>
      </c>
    </row>
    <row r="281" spans="2:16" ht="14.4" thickBot="1" x14ac:dyDescent="0.35">
      <c r="B281" s="239">
        <v>2</v>
      </c>
      <c r="C281" s="240"/>
      <c r="D281" s="240"/>
      <c r="E281" s="245"/>
      <c r="F281" s="240">
        <v>12</v>
      </c>
      <c r="G281" s="241">
        <v>1673137013</v>
      </c>
      <c r="H281" s="236"/>
      <c r="I281" s="242">
        <v>45111</v>
      </c>
      <c r="J281" s="243">
        <v>1</v>
      </c>
      <c r="K281" s="236">
        <v>45470</v>
      </c>
      <c r="L281" s="233">
        <f t="shared" ref="L281:L289" si="79">+K281-I281</f>
        <v>359</v>
      </c>
      <c r="M281" s="233">
        <f t="shared" si="77"/>
        <v>1</v>
      </c>
      <c r="N281" s="234">
        <f t="shared" ref="N281:N289" si="80">G281/(F281*30)</f>
        <v>4647602.8138888888</v>
      </c>
      <c r="O281" s="310">
        <f t="shared" si="78"/>
        <v>4647602.8138888888</v>
      </c>
    </row>
    <row r="282" spans="2:16" ht="14.4" thickBot="1" x14ac:dyDescent="0.35">
      <c r="B282" s="239">
        <v>3</v>
      </c>
      <c r="C282" s="240"/>
      <c r="D282" s="240"/>
      <c r="E282" s="245"/>
      <c r="F282" s="240">
        <v>12</v>
      </c>
      <c r="G282" s="241">
        <v>1555388268</v>
      </c>
      <c r="H282" s="241"/>
      <c r="I282" s="242">
        <v>45131</v>
      </c>
      <c r="J282" s="243">
        <v>1</v>
      </c>
      <c r="K282" s="236">
        <v>45470</v>
      </c>
      <c r="L282" s="233">
        <f t="shared" si="79"/>
        <v>339</v>
      </c>
      <c r="M282" s="233">
        <f t="shared" si="77"/>
        <v>21</v>
      </c>
      <c r="N282" s="234">
        <f t="shared" si="80"/>
        <v>4320522.9666666668</v>
      </c>
      <c r="O282" s="310">
        <f t="shared" si="78"/>
        <v>90730982.299999997</v>
      </c>
    </row>
    <row r="283" spans="2:16" ht="14.4" thickBot="1" x14ac:dyDescent="0.35">
      <c r="B283" s="239">
        <v>4</v>
      </c>
      <c r="C283" s="240"/>
      <c r="D283" s="240"/>
      <c r="E283" s="245"/>
      <c r="F283" s="240">
        <v>9</v>
      </c>
      <c r="G283" s="241">
        <v>8175049512</v>
      </c>
      <c r="H283" s="241"/>
      <c r="I283" s="242">
        <v>45222</v>
      </c>
      <c r="J283" s="243">
        <v>0.9</v>
      </c>
      <c r="K283" s="236">
        <v>45470</v>
      </c>
      <c r="L283" s="233">
        <f t="shared" si="79"/>
        <v>248</v>
      </c>
      <c r="M283" s="233">
        <f t="shared" si="77"/>
        <v>22</v>
      </c>
      <c r="N283" s="234">
        <f t="shared" si="80"/>
        <v>30277961.155555554</v>
      </c>
      <c r="O283" s="310">
        <f t="shared" si="78"/>
        <v>599503630.88</v>
      </c>
    </row>
    <row r="284" spans="2:16" ht="14.4" thickBot="1" x14ac:dyDescent="0.35">
      <c r="B284" s="239">
        <v>5</v>
      </c>
      <c r="C284" s="240"/>
      <c r="D284" s="240"/>
      <c r="E284" s="245"/>
      <c r="F284" s="240">
        <v>8</v>
      </c>
      <c r="G284" s="241">
        <v>4299699582</v>
      </c>
      <c r="H284" s="236"/>
      <c r="I284" s="242">
        <v>45244</v>
      </c>
      <c r="J284" s="243">
        <v>1</v>
      </c>
      <c r="K284" s="236">
        <v>45470</v>
      </c>
      <c r="L284" s="233">
        <f t="shared" si="79"/>
        <v>226</v>
      </c>
      <c r="M284" s="233">
        <f t="shared" si="77"/>
        <v>14</v>
      </c>
      <c r="N284" s="234">
        <f t="shared" si="80"/>
        <v>17915414.925000001</v>
      </c>
      <c r="O284" s="310">
        <f t="shared" si="78"/>
        <v>250815808.95000002</v>
      </c>
    </row>
    <row r="285" spans="2:16" ht="14.4" thickBot="1" x14ac:dyDescent="0.35">
      <c r="B285" s="239">
        <v>6</v>
      </c>
      <c r="C285" s="240"/>
      <c r="D285" s="240"/>
      <c r="E285" s="245"/>
      <c r="F285" s="240">
        <v>9</v>
      </c>
      <c r="G285" s="241">
        <v>3885567729</v>
      </c>
      <c r="H285" s="241"/>
      <c r="I285" s="242">
        <v>45223</v>
      </c>
      <c r="J285" s="243">
        <v>1</v>
      </c>
      <c r="K285" s="236">
        <v>45470</v>
      </c>
      <c r="L285" s="233">
        <f t="shared" si="79"/>
        <v>247</v>
      </c>
      <c r="M285" s="233">
        <f t="shared" si="77"/>
        <v>23</v>
      </c>
      <c r="N285" s="234">
        <f t="shared" si="80"/>
        <v>14390991.588888889</v>
      </c>
      <c r="O285" s="310">
        <f t="shared" si="78"/>
        <v>330992806.54444444</v>
      </c>
    </row>
    <row r="286" spans="2:16" ht="14.4" thickBot="1" x14ac:dyDescent="0.35">
      <c r="B286" s="239">
        <v>7</v>
      </c>
      <c r="C286" s="240"/>
      <c r="D286" s="240"/>
      <c r="E286" s="245"/>
      <c r="F286" s="240">
        <v>10</v>
      </c>
      <c r="G286" s="241">
        <v>4075365622</v>
      </c>
      <c r="H286" s="241"/>
      <c r="I286" s="242">
        <v>45288</v>
      </c>
      <c r="J286" s="243">
        <v>1</v>
      </c>
      <c r="K286" s="236">
        <v>45470</v>
      </c>
      <c r="L286" s="233">
        <f t="shared" si="79"/>
        <v>182</v>
      </c>
      <c r="M286" s="233">
        <f t="shared" si="77"/>
        <v>118</v>
      </c>
      <c r="N286" s="234">
        <f t="shared" si="80"/>
        <v>13584552.073333334</v>
      </c>
      <c r="O286" s="310">
        <f t="shared" si="78"/>
        <v>1602977144.6533334</v>
      </c>
    </row>
    <row r="287" spans="2:16" ht="14.4" thickBot="1" x14ac:dyDescent="0.35">
      <c r="B287" s="239">
        <v>8</v>
      </c>
      <c r="C287" s="240"/>
      <c r="D287" s="240"/>
      <c r="E287" s="245"/>
      <c r="F287" s="240">
        <v>8</v>
      </c>
      <c r="G287" s="241">
        <v>4816482189</v>
      </c>
      <c r="H287" s="241"/>
      <c r="I287" s="242">
        <v>45244</v>
      </c>
      <c r="J287" s="243">
        <v>0.5</v>
      </c>
      <c r="K287" s="236">
        <v>45470</v>
      </c>
      <c r="L287" s="233">
        <f t="shared" si="79"/>
        <v>226</v>
      </c>
      <c r="M287" s="233">
        <f t="shared" si="77"/>
        <v>14</v>
      </c>
      <c r="N287" s="234">
        <f t="shared" si="80"/>
        <v>20068675.787500001</v>
      </c>
      <c r="O287" s="310">
        <f t="shared" si="78"/>
        <v>140480730.51250002</v>
      </c>
    </row>
    <row r="288" spans="2:16" ht="14.4" thickBot="1" x14ac:dyDescent="0.35">
      <c r="B288" s="239">
        <v>9</v>
      </c>
      <c r="C288" s="240"/>
      <c r="D288" s="240"/>
      <c r="E288" s="245"/>
      <c r="F288" s="240">
        <v>5</v>
      </c>
      <c r="G288" s="241">
        <v>2856635392</v>
      </c>
      <c r="H288" s="241"/>
      <c r="I288" s="242">
        <v>45341</v>
      </c>
      <c r="J288" s="243">
        <v>0.1</v>
      </c>
      <c r="K288" s="236">
        <v>45470</v>
      </c>
      <c r="L288" s="233">
        <f t="shared" si="79"/>
        <v>129</v>
      </c>
      <c r="M288" s="233">
        <f t="shared" si="77"/>
        <v>21</v>
      </c>
      <c r="N288" s="234">
        <f t="shared" si="80"/>
        <v>19044235.946666665</v>
      </c>
      <c r="O288" s="310">
        <f t="shared" si="78"/>
        <v>39992895.487999998</v>
      </c>
    </row>
    <row r="289" spans="2:16" ht="13.8" x14ac:dyDescent="0.3">
      <c r="B289" s="239">
        <v>10</v>
      </c>
      <c r="C289" s="240"/>
      <c r="D289" s="240"/>
      <c r="E289" s="245"/>
      <c r="F289" s="240">
        <v>9</v>
      </c>
      <c r="G289" s="241">
        <v>9018274387</v>
      </c>
      <c r="H289" s="241"/>
      <c r="I289" s="242">
        <v>45414</v>
      </c>
      <c r="J289" s="243">
        <v>0.5</v>
      </c>
      <c r="K289" s="236">
        <v>45470</v>
      </c>
      <c r="L289" s="233">
        <f t="shared" si="79"/>
        <v>56</v>
      </c>
      <c r="M289" s="233">
        <f t="shared" si="77"/>
        <v>214</v>
      </c>
      <c r="N289" s="234">
        <f t="shared" si="80"/>
        <v>33401016.248148147</v>
      </c>
      <c r="O289" s="310">
        <f t="shared" si="78"/>
        <v>3573908738.5518517</v>
      </c>
    </row>
    <row r="290" spans="2:16" ht="14.4" thickBot="1" x14ac:dyDescent="0.35">
      <c r="B290" s="237"/>
      <c r="C290" s="421" t="s">
        <v>238</v>
      </c>
      <c r="D290" s="421"/>
      <c r="E290" s="421"/>
      <c r="F290" s="421"/>
      <c r="G290" s="421"/>
      <c r="H290" s="421"/>
      <c r="I290" s="421"/>
      <c r="J290" s="421"/>
      <c r="K290" s="421"/>
      <c r="L290" s="421"/>
      <c r="M290" s="421"/>
      <c r="N290" s="421"/>
      <c r="O290" s="311">
        <f>SUM(O280:O289)</f>
        <v>7373172418.6940174</v>
      </c>
      <c r="P290">
        <v>7373172418.6899996</v>
      </c>
    </row>
    <row r="292" spans="2:16" ht="13.8" thickBot="1" x14ac:dyDescent="0.3">
      <c r="B292" s="250" t="s">
        <v>269</v>
      </c>
    </row>
    <row r="293" spans="2:16" x14ac:dyDescent="0.25">
      <c r="B293" s="422" t="s">
        <v>223</v>
      </c>
      <c r="C293" s="415" t="s">
        <v>224</v>
      </c>
      <c r="D293" s="415" t="s">
        <v>225</v>
      </c>
      <c r="E293" s="415" t="s">
        <v>226</v>
      </c>
      <c r="F293" s="415" t="s">
        <v>227</v>
      </c>
      <c r="G293" s="415" t="s">
        <v>228</v>
      </c>
      <c r="H293" s="415" t="s">
        <v>229</v>
      </c>
      <c r="I293" s="415" t="s">
        <v>230</v>
      </c>
      <c r="J293" s="415" t="s">
        <v>231</v>
      </c>
      <c r="K293" s="415" t="s">
        <v>232</v>
      </c>
      <c r="L293" s="415" t="s">
        <v>233</v>
      </c>
      <c r="M293" s="415" t="s">
        <v>234</v>
      </c>
      <c r="N293" s="417" t="s">
        <v>235</v>
      </c>
      <c r="O293" s="419" t="s">
        <v>236</v>
      </c>
    </row>
    <row r="294" spans="2:16" ht="13.8" thickBot="1" x14ac:dyDescent="0.3">
      <c r="B294" s="423"/>
      <c r="C294" s="416"/>
      <c r="D294" s="416"/>
      <c r="E294" s="416"/>
      <c r="F294" s="416"/>
      <c r="G294" s="416" t="s">
        <v>237</v>
      </c>
      <c r="H294" s="416" t="s">
        <v>237</v>
      </c>
      <c r="I294" s="416"/>
      <c r="J294" s="416" t="s">
        <v>1</v>
      </c>
      <c r="K294" s="416"/>
      <c r="L294" s="416"/>
      <c r="M294" s="416"/>
      <c r="N294" s="418"/>
      <c r="O294" s="420"/>
    </row>
    <row r="295" spans="2:16" ht="14.4" thickBot="1" x14ac:dyDescent="0.35">
      <c r="B295" s="228">
        <v>1</v>
      </c>
      <c r="C295" s="229"/>
      <c r="D295" s="229"/>
      <c r="E295" s="244"/>
      <c r="F295" s="229">
        <v>31.77</v>
      </c>
      <c r="G295" s="230">
        <v>38901375671</v>
      </c>
      <c r="H295" s="236"/>
      <c r="I295" s="242">
        <v>44578</v>
      </c>
      <c r="J295" s="232">
        <v>1</v>
      </c>
      <c r="K295" s="236">
        <v>45470</v>
      </c>
      <c r="L295" s="233">
        <f>+K295-I295</f>
        <v>892</v>
      </c>
      <c r="M295" s="233">
        <f t="shared" ref="M295:M300" si="81">+MIN(F295*30-L295,360)</f>
        <v>61.100000000000023</v>
      </c>
      <c r="N295" s="246">
        <f>G295/(F295*30)</f>
        <v>40815628.654915541</v>
      </c>
      <c r="O295" s="310">
        <f t="shared" ref="O295:O300" si="82">(+N295*M295*J295)</f>
        <v>2493834910.8153405</v>
      </c>
    </row>
    <row r="296" spans="2:16" ht="14.4" thickBot="1" x14ac:dyDescent="0.35">
      <c r="B296" s="239">
        <v>2</v>
      </c>
      <c r="C296" s="240"/>
      <c r="D296" s="240"/>
      <c r="E296" s="245"/>
      <c r="F296" s="240">
        <v>24.27</v>
      </c>
      <c r="G296" s="241">
        <v>16200978553</v>
      </c>
      <c r="H296" s="256">
        <v>12960782842</v>
      </c>
      <c r="I296" s="242">
        <v>45470</v>
      </c>
      <c r="J296" s="243">
        <v>0.4</v>
      </c>
      <c r="K296" s="236">
        <v>45470</v>
      </c>
      <c r="L296" s="233">
        <f t="shared" ref="L296:L300" si="83">+K296-I296</f>
        <v>0</v>
      </c>
      <c r="M296" s="233">
        <f t="shared" si="81"/>
        <v>360</v>
      </c>
      <c r="N296" s="246">
        <f>H296/(F296*30)</f>
        <v>17800827.965938743</v>
      </c>
      <c r="O296" s="310">
        <f t="shared" si="82"/>
        <v>2563319227.0951791</v>
      </c>
    </row>
    <row r="297" spans="2:16" ht="14.4" thickBot="1" x14ac:dyDescent="0.35">
      <c r="B297" s="239">
        <v>3</v>
      </c>
      <c r="C297" s="240"/>
      <c r="D297" s="240"/>
      <c r="E297" s="245"/>
      <c r="F297" s="240">
        <v>9.1300000000000008</v>
      </c>
      <c r="G297" s="241">
        <v>2759666786</v>
      </c>
      <c r="H297" s="241"/>
      <c r="I297" s="242">
        <v>45201</v>
      </c>
      <c r="J297" s="243">
        <v>0.6</v>
      </c>
      <c r="K297" s="236">
        <v>45470</v>
      </c>
      <c r="L297" s="233">
        <f t="shared" si="83"/>
        <v>269</v>
      </c>
      <c r="M297" s="233">
        <f t="shared" si="81"/>
        <v>4.9000000000000341</v>
      </c>
      <c r="N297" s="234">
        <f>G297/(F297*30)</f>
        <v>10075453.764147498</v>
      </c>
      <c r="O297" s="310">
        <f t="shared" si="82"/>
        <v>29621834.066593852</v>
      </c>
    </row>
    <row r="298" spans="2:16" ht="14.4" thickBot="1" x14ac:dyDescent="0.35">
      <c r="B298" s="239">
        <v>4</v>
      </c>
      <c r="C298" s="240"/>
      <c r="D298" s="240"/>
      <c r="E298" s="245"/>
      <c r="F298" s="240">
        <v>8.77</v>
      </c>
      <c r="G298" s="241">
        <v>4059850000</v>
      </c>
      <c r="H298" s="241">
        <v>3247880000</v>
      </c>
      <c r="I298" s="242">
        <v>45350</v>
      </c>
      <c r="J298" s="243">
        <v>0.2</v>
      </c>
      <c r="K298" s="236">
        <v>45470</v>
      </c>
      <c r="L298" s="233">
        <f t="shared" si="83"/>
        <v>120</v>
      </c>
      <c r="M298" s="233">
        <f t="shared" si="81"/>
        <v>143.09999999999997</v>
      </c>
      <c r="N298" s="246">
        <f>H298/(F298*30)</f>
        <v>12344659.825161537</v>
      </c>
      <c r="O298" s="310">
        <f t="shared" si="82"/>
        <v>353304164.19612312</v>
      </c>
    </row>
    <row r="299" spans="2:16" ht="14.4" thickBot="1" x14ac:dyDescent="0.35">
      <c r="B299" s="239">
        <v>5</v>
      </c>
      <c r="C299" s="240"/>
      <c r="D299" s="240"/>
      <c r="E299" s="245"/>
      <c r="F299" s="240">
        <v>79.27</v>
      </c>
      <c r="G299" s="241">
        <v>196240383073</v>
      </c>
      <c r="H299" s="236"/>
      <c r="I299" s="242">
        <v>45470</v>
      </c>
      <c r="J299" s="243">
        <v>0.5</v>
      </c>
      <c r="K299" s="236">
        <v>45470</v>
      </c>
      <c r="L299" s="233">
        <f t="shared" si="83"/>
        <v>0</v>
      </c>
      <c r="M299" s="233">
        <f t="shared" si="81"/>
        <v>360</v>
      </c>
      <c r="N299" s="234">
        <f>G299/(F299*30)</f>
        <v>82519819.634582236</v>
      </c>
      <c r="O299" s="310">
        <f t="shared" si="82"/>
        <v>14853567534.224802</v>
      </c>
    </row>
    <row r="300" spans="2:16" ht="13.8" x14ac:dyDescent="0.3">
      <c r="B300" s="239">
        <v>6</v>
      </c>
      <c r="C300" s="240"/>
      <c r="D300" s="240"/>
      <c r="E300" s="245"/>
      <c r="F300" s="240">
        <v>4.97</v>
      </c>
      <c r="G300" s="241">
        <v>31677761530</v>
      </c>
      <c r="H300" s="241"/>
      <c r="I300" s="242">
        <v>45467</v>
      </c>
      <c r="J300" s="243">
        <v>0.4</v>
      </c>
      <c r="K300" s="236">
        <v>45470</v>
      </c>
      <c r="L300" s="233">
        <f t="shared" si="83"/>
        <v>3</v>
      </c>
      <c r="M300" s="233">
        <f t="shared" si="81"/>
        <v>146.1</v>
      </c>
      <c r="N300" s="234">
        <f>G300/(F300*30)</f>
        <v>212459835.88195843</v>
      </c>
      <c r="O300" s="310">
        <f t="shared" si="82"/>
        <v>12416152808.94165</v>
      </c>
    </row>
    <row r="301" spans="2:16" ht="14.4" thickBot="1" x14ac:dyDescent="0.35">
      <c r="B301" s="237"/>
      <c r="C301" s="421" t="s">
        <v>238</v>
      </c>
      <c r="D301" s="421"/>
      <c r="E301" s="421"/>
      <c r="F301" s="421"/>
      <c r="G301" s="421"/>
      <c r="H301" s="421"/>
      <c r="I301" s="421"/>
      <c r="J301" s="421"/>
      <c r="K301" s="421"/>
      <c r="L301" s="421"/>
      <c r="M301" s="421"/>
      <c r="N301" s="421"/>
      <c r="O301" s="311">
        <f>SUM(O295:O300)</f>
        <v>32709800479.339691</v>
      </c>
      <c r="P301">
        <v>32709800479.34</v>
      </c>
    </row>
    <row r="303" spans="2:16" ht="13.8" thickBot="1" x14ac:dyDescent="0.3">
      <c r="B303" s="250" t="s">
        <v>270</v>
      </c>
    </row>
    <row r="304" spans="2:16" x14ac:dyDescent="0.25">
      <c r="B304" s="422" t="s">
        <v>223</v>
      </c>
      <c r="C304" s="415" t="s">
        <v>224</v>
      </c>
      <c r="D304" s="415" t="s">
        <v>225</v>
      </c>
      <c r="E304" s="415" t="s">
        <v>226</v>
      </c>
      <c r="F304" s="415" t="s">
        <v>227</v>
      </c>
      <c r="G304" s="415" t="s">
        <v>228</v>
      </c>
      <c r="H304" s="415" t="s">
        <v>229</v>
      </c>
      <c r="I304" s="415" t="s">
        <v>230</v>
      </c>
      <c r="J304" s="415" t="s">
        <v>231</v>
      </c>
      <c r="K304" s="415" t="s">
        <v>232</v>
      </c>
      <c r="L304" s="415" t="s">
        <v>233</v>
      </c>
      <c r="M304" s="415" t="s">
        <v>234</v>
      </c>
      <c r="N304" s="417" t="s">
        <v>235</v>
      </c>
      <c r="O304" s="419" t="s">
        <v>236</v>
      </c>
    </row>
    <row r="305" spans="2:16" ht="13.8" thickBot="1" x14ac:dyDescent="0.3">
      <c r="B305" s="423"/>
      <c r="C305" s="416"/>
      <c r="D305" s="416"/>
      <c r="E305" s="416"/>
      <c r="F305" s="416"/>
      <c r="G305" s="416" t="s">
        <v>237</v>
      </c>
      <c r="H305" s="416" t="s">
        <v>237</v>
      </c>
      <c r="I305" s="416"/>
      <c r="J305" s="416" t="s">
        <v>1</v>
      </c>
      <c r="K305" s="416"/>
      <c r="L305" s="416"/>
      <c r="M305" s="416"/>
      <c r="N305" s="418"/>
      <c r="O305" s="420"/>
    </row>
    <row r="306" spans="2:16" ht="14.4" thickBot="1" x14ac:dyDescent="0.35">
      <c r="B306" s="228">
        <v>1</v>
      </c>
      <c r="C306" s="229"/>
      <c r="D306" s="229"/>
      <c r="E306" s="244"/>
      <c r="F306" s="229">
        <v>9.1300000000000008</v>
      </c>
      <c r="G306" s="230">
        <v>2759666786</v>
      </c>
      <c r="H306" s="236"/>
      <c r="I306" s="242">
        <v>45201</v>
      </c>
      <c r="J306" s="232">
        <v>0.4</v>
      </c>
      <c r="K306" s="236">
        <v>45470</v>
      </c>
      <c r="L306" s="233">
        <f>+K306-I306</f>
        <v>269</v>
      </c>
      <c r="M306" s="233">
        <f>+MIN(F306*30-L306,360)</f>
        <v>4.9000000000000341</v>
      </c>
      <c r="N306" s="246">
        <f>G306/(F306*30)</f>
        <v>10075453.764147498</v>
      </c>
      <c r="O306" s="310">
        <f t="shared" ref="O306:O308" si="84">(+N306*M306*J306)</f>
        <v>19747889.377729233</v>
      </c>
    </row>
    <row r="307" spans="2:16" ht="14.4" thickBot="1" x14ac:dyDescent="0.35">
      <c r="B307" s="239">
        <v>2</v>
      </c>
      <c r="C307" s="240"/>
      <c r="D307" s="240"/>
      <c r="E307" s="245"/>
      <c r="F307" s="240">
        <v>8.77</v>
      </c>
      <c r="G307" s="241">
        <v>4059850000</v>
      </c>
      <c r="H307" s="256">
        <v>3247880000</v>
      </c>
      <c r="I307" s="242">
        <v>45350</v>
      </c>
      <c r="J307" s="243">
        <v>0.8</v>
      </c>
      <c r="K307" s="236">
        <v>45470</v>
      </c>
      <c r="L307" s="233">
        <f t="shared" ref="L307:L308" si="85">+K307-I307</f>
        <v>120</v>
      </c>
      <c r="M307" s="233">
        <f>+MIN(F307*30-L307,360)</f>
        <v>143.09999999999997</v>
      </c>
      <c r="N307" s="246">
        <f>H307/(F307*30)</f>
        <v>12344659.825161537</v>
      </c>
      <c r="O307" s="310">
        <f t="shared" si="84"/>
        <v>1413216656.7844925</v>
      </c>
    </row>
    <row r="308" spans="2:16" ht="13.8" x14ac:dyDescent="0.3">
      <c r="B308" s="239">
        <v>3</v>
      </c>
      <c r="C308" s="240"/>
      <c r="D308" s="240"/>
      <c r="E308" s="245"/>
      <c r="F308" s="240">
        <v>1.5</v>
      </c>
      <c r="G308" s="241">
        <v>390701291</v>
      </c>
      <c r="H308" s="241"/>
      <c r="I308" s="242">
        <v>45436</v>
      </c>
      <c r="J308" s="243">
        <v>1</v>
      </c>
      <c r="K308" s="236">
        <v>45470</v>
      </c>
      <c r="L308" s="233">
        <f t="shared" si="85"/>
        <v>34</v>
      </c>
      <c r="M308" s="233">
        <f>+MIN(F308*30-L308,360)</f>
        <v>11</v>
      </c>
      <c r="N308" s="234">
        <f>G308/(F308*30)</f>
        <v>8682250.9111111108</v>
      </c>
      <c r="O308" s="310">
        <f t="shared" si="84"/>
        <v>95504760.022222221</v>
      </c>
    </row>
    <row r="309" spans="2:16" ht="14.4" thickBot="1" x14ac:dyDescent="0.35">
      <c r="B309" s="237"/>
      <c r="C309" s="421" t="s">
        <v>238</v>
      </c>
      <c r="D309" s="421"/>
      <c r="E309" s="421"/>
      <c r="F309" s="421"/>
      <c r="G309" s="421"/>
      <c r="H309" s="421"/>
      <c r="I309" s="421"/>
      <c r="J309" s="421"/>
      <c r="K309" s="421"/>
      <c r="L309" s="421"/>
      <c r="M309" s="421"/>
      <c r="N309" s="421"/>
      <c r="O309" s="311">
        <f>SUM(O306:O308)</f>
        <v>1528469306.184444</v>
      </c>
      <c r="P309">
        <v>1528469306.1800001</v>
      </c>
    </row>
    <row r="311" spans="2:16" ht="13.8" thickBot="1" x14ac:dyDescent="0.3">
      <c r="B311" s="250" t="s">
        <v>271</v>
      </c>
    </row>
    <row r="312" spans="2:16" x14ac:dyDescent="0.25">
      <c r="B312" s="422" t="s">
        <v>223</v>
      </c>
      <c r="C312" s="415" t="s">
        <v>224</v>
      </c>
      <c r="D312" s="415" t="s">
        <v>225</v>
      </c>
      <c r="E312" s="415" t="s">
        <v>226</v>
      </c>
      <c r="F312" s="415" t="s">
        <v>227</v>
      </c>
      <c r="G312" s="415" t="s">
        <v>228</v>
      </c>
      <c r="H312" s="415" t="s">
        <v>229</v>
      </c>
      <c r="I312" s="415" t="s">
        <v>230</v>
      </c>
      <c r="J312" s="415" t="s">
        <v>231</v>
      </c>
      <c r="K312" s="415" t="s">
        <v>232</v>
      </c>
      <c r="L312" s="415" t="s">
        <v>233</v>
      </c>
      <c r="M312" s="415" t="s">
        <v>234</v>
      </c>
      <c r="N312" s="417" t="s">
        <v>235</v>
      </c>
      <c r="O312" s="419" t="s">
        <v>236</v>
      </c>
    </row>
    <row r="313" spans="2:16" ht="13.8" thickBot="1" x14ac:dyDescent="0.3">
      <c r="B313" s="423"/>
      <c r="C313" s="416"/>
      <c r="D313" s="416"/>
      <c r="E313" s="416"/>
      <c r="F313" s="416"/>
      <c r="G313" s="416" t="s">
        <v>237</v>
      </c>
      <c r="H313" s="416" t="s">
        <v>237</v>
      </c>
      <c r="I313" s="416"/>
      <c r="J313" s="416" t="s">
        <v>1</v>
      </c>
      <c r="K313" s="416"/>
      <c r="L313" s="416"/>
      <c r="M313" s="416"/>
      <c r="N313" s="418"/>
      <c r="O313" s="420"/>
    </row>
    <row r="314" spans="2:16" ht="14.4" thickBot="1" x14ac:dyDescent="0.35">
      <c r="B314" s="228">
        <v>1</v>
      </c>
      <c r="C314" s="229"/>
      <c r="D314" s="229"/>
      <c r="E314" s="244"/>
      <c r="F314" s="229">
        <v>114</v>
      </c>
      <c r="G314" s="230">
        <v>215918749263</v>
      </c>
      <c r="H314" s="236"/>
      <c r="I314" s="242">
        <v>44375</v>
      </c>
      <c r="J314" s="232">
        <v>0.3</v>
      </c>
      <c r="K314" s="236">
        <v>45470</v>
      </c>
      <c r="L314" s="233">
        <f>+K314-I314</f>
        <v>1095</v>
      </c>
      <c r="M314" s="233">
        <f>+MIN(F314*30-L314,360)</f>
        <v>360</v>
      </c>
      <c r="N314" s="246">
        <f>G314/(F314*30)</f>
        <v>63134137.211403511</v>
      </c>
      <c r="O314" s="310">
        <f t="shared" ref="O314:O316" si="86">(+N314*M314*J314)</f>
        <v>6818486818.8315783</v>
      </c>
    </row>
    <row r="315" spans="2:16" ht="14.4" thickBot="1" x14ac:dyDescent="0.35">
      <c r="B315" s="239">
        <v>2</v>
      </c>
      <c r="C315" s="240"/>
      <c r="D315" s="240"/>
      <c r="E315" s="245"/>
      <c r="F315" s="240">
        <v>26</v>
      </c>
      <c r="G315" s="241">
        <v>35286424656</v>
      </c>
      <c r="H315" s="256"/>
      <c r="I315" s="242">
        <v>44704</v>
      </c>
      <c r="J315" s="243">
        <v>0.3</v>
      </c>
      <c r="K315" s="236">
        <v>45470</v>
      </c>
      <c r="L315" s="233">
        <f t="shared" ref="L315:L316" si="87">+K315-I315</f>
        <v>766</v>
      </c>
      <c r="M315" s="233">
        <f>+MIN(F315*30-L315,360)</f>
        <v>14</v>
      </c>
      <c r="N315" s="246">
        <f>G315/(F315*30)</f>
        <v>45239005.969230771</v>
      </c>
      <c r="O315" s="310">
        <f t="shared" si="86"/>
        <v>190003825.07076922</v>
      </c>
    </row>
    <row r="316" spans="2:16" ht="13.8" x14ac:dyDescent="0.3">
      <c r="B316" s="239">
        <v>3</v>
      </c>
      <c r="C316" s="240"/>
      <c r="D316" s="240"/>
      <c r="E316" s="245"/>
      <c r="F316" s="240">
        <v>20</v>
      </c>
      <c r="G316" s="241">
        <v>45471733559</v>
      </c>
      <c r="H316" s="241"/>
      <c r="I316" s="242">
        <v>44907</v>
      </c>
      <c r="J316" s="243">
        <v>0.49</v>
      </c>
      <c r="K316" s="236">
        <v>45470</v>
      </c>
      <c r="L316" s="233">
        <f t="shared" si="87"/>
        <v>563</v>
      </c>
      <c r="M316" s="233">
        <f>+MIN(F316*30-L316,360)</f>
        <v>37</v>
      </c>
      <c r="N316" s="234">
        <f>G316/(F316*30)</f>
        <v>75786222.598333329</v>
      </c>
      <c r="O316" s="310">
        <f t="shared" si="86"/>
        <v>1374004215.7077832</v>
      </c>
    </row>
    <row r="317" spans="2:16" ht="14.4" thickBot="1" x14ac:dyDescent="0.35">
      <c r="B317" s="237"/>
      <c r="C317" s="421" t="s">
        <v>238</v>
      </c>
      <c r="D317" s="421"/>
      <c r="E317" s="421"/>
      <c r="F317" s="421"/>
      <c r="G317" s="421"/>
      <c r="H317" s="421"/>
      <c r="I317" s="421"/>
      <c r="J317" s="421"/>
      <c r="K317" s="421"/>
      <c r="L317" s="421"/>
      <c r="M317" s="421"/>
      <c r="N317" s="421"/>
      <c r="O317" s="311">
        <f>SUM(O314:O316)</f>
        <v>8382494859.6101303</v>
      </c>
      <c r="P317">
        <v>8382494859.6099997</v>
      </c>
    </row>
    <row r="319" spans="2:16" ht="13.8" thickBot="1" x14ac:dyDescent="0.3">
      <c r="B319" s="250" t="s">
        <v>272</v>
      </c>
    </row>
    <row r="320" spans="2:16" x14ac:dyDescent="0.25">
      <c r="B320" s="422" t="s">
        <v>223</v>
      </c>
      <c r="C320" s="415" t="s">
        <v>224</v>
      </c>
      <c r="D320" s="415" t="s">
        <v>225</v>
      </c>
      <c r="E320" s="415" t="s">
        <v>226</v>
      </c>
      <c r="F320" s="415" t="s">
        <v>227</v>
      </c>
      <c r="G320" s="415" t="s">
        <v>228</v>
      </c>
      <c r="H320" s="415" t="s">
        <v>229</v>
      </c>
      <c r="I320" s="415" t="s">
        <v>230</v>
      </c>
      <c r="J320" s="415" t="s">
        <v>231</v>
      </c>
      <c r="K320" s="415" t="s">
        <v>232</v>
      </c>
      <c r="L320" s="415" t="s">
        <v>233</v>
      </c>
      <c r="M320" s="415" t="s">
        <v>234</v>
      </c>
      <c r="N320" s="417" t="s">
        <v>235</v>
      </c>
      <c r="O320" s="419" t="s">
        <v>236</v>
      </c>
    </row>
    <row r="321" spans="2:16" ht="13.8" thickBot="1" x14ac:dyDescent="0.3">
      <c r="B321" s="423"/>
      <c r="C321" s="416"/>
      <c r="D321" s="416"/>
      <c r="E321" s="416"/>
      <c r="F321" s="416"/>
      <c r="G321" s="416" t="s">
        <v>237</v>
      </c>
      <c r="H321" s="416" t="s">
        <v>237</v>
      </c>
      <c r="I321" s="416"/>
      <c r="J321" s="416" t="s">
        <v>1</v>
      </c>
      <c r="K321" s="416"/>
      <c r="L321" s="416"/>
      <c r="M321" s="416"/>
      <c r="N321" s="418"/>
      <c r="O321" s="420"/>
    </row>
    <row r="322" spans="2:16" ht="14.4" thickBot="1" x14ac:dyDescent="0.35">
      <c r="B322" s="228">
        <v>1</v>
      </c>
      <c r="C322" s="229"/>
      <c r="D322" s="229"/>
      <c r="E322" s="244"/>
      <c r="F322" s="229">
        <v>7.5</v>
      </c>
      <c r="G322" s="230">
        <v>3788897123</v>
      </c>
      <c r="H322" s="256">
        <v>84197713.840000004</v>
      </c>
      <c r="I322" s="242">
        <v>45470</v>
      </c>
      <c r="J322" s="232">
        <v>1</v>
      </c>
      <c r="K322" s="236">
        <v>45470</v>
      </c>
      <c r="L322" s="233">
        <f>+K322-I322</f>
        <v>0</v>
      </c>
      <c r="M322" s="233">
        <f>+MIN(F322*30-L322,360)</f>
        <v>225</v>
      </c>
      <c r="N322" s="246">
        <f>H322/(F322*30)</f>
        <v>374212.06151111115</v>
      </c>
      <c r="O322" s="310">
        <f t="shared" ref="O322:O325" si="88">(+N322*M322*J322)</f>
        <v>84197713.840000004</v>
      </c>
    </row>
    <row r="323" spans="2:16" ht="14.4" thickBot="1" x14ac:dyDescent="0.35">
      <c r="B323" s="239">
        <v>2</v>
      </c>
      <c r="C323" s="240"/>
      <c r="D323" s="240"/>
      <c r="E323" s="245"/>
      <c r="F323" s="240">
        <v>18</v>
      </c>
      <c r="G323" s="241">
        <v>3445243546</v>
      </c>
      <c r="H323" s="256">
        <v>497646289.98000002</v>
      </c>
      <c r="I323" s="242">
        <v>45355</v>
      </c>
      <c r="J323" s="243">
        <v>0.95</v>
      </c>
      <c r="K323" s="236">
        <v>45470</v>
      </c>
      <c r="L323" s="233">
        <f t="shared" ref="L323:L325" si="89">+K323-I323</f>
        <v>115</v>
      </c>
      <c r="M323" s="233">
        <f>+MIN(F323*30-L323,360)</f>
        <v>360</v>
      </c>
      <c r="N323" s="246">
        <f>H323/(F323*30)</f>
        <v>921567.20366666676</v>
      </c>
      <c r="O323" s="310">
        <f t="shared" si="88"/>
        <v>315175983.65400004</v>
      </c>
    </row>
    <row r="324" spans="2:16" ht="14.4" thickBot="1" x14ac:dyDescent="0.35">
      <c r="B324" s="239">
        <v>3</v>
      </c>
      <c r="C324" s="240"/>
      <c r="D324" s="240"/>
      <c r="E324" s="245"/>
      <c r="F324" s="240">
        <v>14</v>
      </c>
      <c r="G324" s="241">
        <v>16898027326</v>
      </c>
      <c r="H324" s="257">
        <v>6678744133.6099997</v>
      </c>
      <c r="I324" s="242">
        <v>45343</v>
      </c>
      <c r="J324" s="243">
        <v>0.9</v>
      </c>
      <c r="K324" s="236">
        <v>45470</v>
      </c>
      <c r="L324" s="233">
        <f t="shared" si="89"/>
        <v>127</v>
      </c>
      <c r="M324" s="233">
        <f>+MIN(F324*30-L324,360)</f>
        <v>293</v>
      </c>
      <c r="N324" s="234">
        <f>H324/(F324*30)</f>
        <v>15901771.746690474</v>
      </c>
      <c r="O324" s="310">
        <f t="shared" si="88"/>
        <v>4193297209.6022778</v>
      </c>
    </row>
    <row r="325" spans="2:16" ht="13.8" x14ac:dyDescent="0.3">
      <c r="B325" s="239">
        <v>4</v>
      </c>
      <c r="C325" s="240"/>
      <c r="D325" s="240"/>
      <c r="E325" s="245"/>
      <c r="F325" s="240">
        <v>18</v>
      </c>
      <c r="G325" s="241">
        <v>27972979510</v>
      </c>
      <c r="H325" s="257">
        <v>21756761841.110001</v>
      </c>
      <c r="I325" s="242">
        <v>45470</v>
      </c>
      <c r="J325" s="243">
        <v>0.01</v>
      </c>
      <c r="K325" s="236">
        <v>45470</v>
      </c>
      <c r="L325" s="233">
        <f t="shared" si="89"/>
        <v>0</v>
      </c>
      <c r="M325" s="233">
        <f>+MIN(F325*30-L325,360)</f>
        <v>360</v>
      </c>
      <c r="N325" s="246">
        <f>H325/(F325*30)</f>
        <v>40290299.705759257</v>
      </c>
      <c r="O325" s="310">
        <f t="shared" si="88"/>
        <v>145045078.94073331</v>
      </c>
    </row>
    <row r="326" spans="2:16" ht="14.4" thickBot="1" x14ac:dyDescent="0.35">
      <c r="B326" s="237"/>
      <c r="C326" s="421" t="s">
        <v>238</v>
      </c>
      <c r="D326" s="421"/>
      <c r="E326" s="421"/>
      <c r="F326" s="421"/>
      <c r="G326" s="421"/>
      <c r="H326" s="421"/>
      <c r="I326" s="421"/>
      <c r="J326" s="421"/>
      <c r="K326" s="421"/>
      <c r="L326" s="421"/>
      <c r="M326" s="421"/>
      <c r="N326" s="421"/>
      <c r="O326" s="311">
        <f>SUM(O322:O325)</f>
        <v>4737715986.0370111</v>
      </c>
      <c r="P326">
        <v>4737715986.04</v>
      </c>
    </row>
    <row r="329" spans="2:16" ht="13.8" thickBot="1" x14ac:dyDescent="0.3">
      <c r="B329" s="250" t="s">
        <v>273</v>
      </c>
    </row>
    <row r="330" spans="2:16" x14ac:dyDescent="0.25">
      <c r="B330" s="422" t="s">
        <v>223</v>
      </c>
      <c r="C330" s="415" t="s">
        <v>224</v>
      </c>
      <c r="D330" s="415" t="s">
        <v>225</v>
      </c>
      <c r="E330" s="415" t="s">
        <v>226</v>
      </c>
      <c r="F330" s="415" t="s">
        <v>227</v>
      </c>
      <c r="G330" s="415" t="s">
        <v>228</v>
      </c>
      <c r="H330" s="415" t="s">
        <v>229</v>
      </c>
      <c r="I330" s="415" t="s">
        <v>230</v>
      </c>
      <c r="J330" s="415" t="s">
        <v>231</v>
      </c>
      <c r="K330" s="415" t="s">
        <v>232</v>
      </c>
      <c r="L330" s="415" t="s">
        <v>233</v>
      </c>
      <c r="M330" s="415" t="s">
        <v>234</v>
      </c>
      <c r="N330" s="417" t="s">
        <v>235</v>
      </c>
      <c r="O330" s="419" t="s">
        <v>236</v>
      </c>
    </row>
    <row r="331" spans="2:16" ht="13.8" thickBot="1" x14ac:dyDescent="0.3">
      <c r="B331" s="423"/>
      <c r="C331" s="416"/>
      <c r="D331" s="416"/>
      <c r="E331" s="416"/>
      <c r="F331" s="416"/>
      <c r="G331" s="416" t="s">
        <v>237</v>
      </c>
      <c r="H331" s="416" t="s">
        <v>237</v>
      </c>
      <c r="I331" s="416"/>
      <c r="J331" s="416" t="s">
        <v>1</v>
      </c>
      <c r="K331" s="416"/>
      <c r="L331" s="416"/>
      <c r="M331" s="416"/>
      <c r="N331" s="418"/>
      <c r="O331" s="420"/>
    </row>
    <row r="332" spans="2:16" ht="14.4" thickBot="1" x14ac:dyDescent="0.35">
      <c r="B332" s="228">
        <v>1</v>
      </c>
      <c r="C332" s="229"/>
      <c r="D332" s="229"/>
      <c r="E332" s="244"/>
      <c r="F332" s="229">
        <v>30.25</v>
      </c>
      <c r="G332" s="230">
        <v>17082434793</v>
      </c>
      <c r="H332" s="256"/>
      <c r="I332" s="242">
        <v>44566</v>
      </c>
      <c r="J332" s="232">
        <v>0.5</v>
      </c>
      <c r="K332" s="236">
        <v>45470</v>
      </c>
      <c r="L332" s="233">
        <f>+K332-I332</f>
        <v>904</v>
      </c>
      <c r="M332" s="233">
        <f>+MIN(F332*30-L332,360)</f>
        <v>3.5</v>
      </c>
      <c r="N332" s="246">
        <f>G332/(F332*30)</f>
        <v>18823619.606611568</v>
      </c>
      <c r="O332" s="310">
        <f t="shared" ref="O332:O334" si="90">(+N332*M332*J332)</f>
        <v>32941334.311570246</v>
      </c>
    </row>
    <row r="333" spans="2:16" ht="14.4" thickBot="1" x14ac:dyDescent="0.35">
      <c r="B333" s="239">
        <v>2</v>
      </c>
      <c r="C333" s="240"/>
      <c r="D333" s="240"/>
      <c r="E333" s="245"/>
      <c r="F333" s="258">
        <v>12</v>
      </c>
      <c r="G333" s="259">
        <v>7902223781</v>
      </c>
      <c r="H333" s="288"/>
      <c r="I333" s="255">
        <v>45225</v>
      </c>
      <c r="J333" s="270">
        <v>0.6</v>
      </c>
      <c r="K333" s="271">
        <v>45470</v>
      </c>
      <c r="L333" s="272">
        <f t="shared" ref="L333:L334" si="91">+K333-I333</f>
        <v>245</v>
      </c>
      <c r="M333" s="272">
        <f>+MIN(F333*30-L333,360)</f>
        <v>115</v>
      </c>
      <c r="N333" s="273">
        <f>G333/(F333*30)</f>
        <v>21950621.61388889</v>
      </c>
      <c r="O333" s="314">
        <f t="shared" si="90"/>
        <v>1514592891.3583333</v>
      </c>
    </row>
    <row r="334" spans="2:16" ht="13.8" x14ac:dyDescent="0.3">
      <c r="B334" s="239">
        <v>3</v>
      </c>
      <c r="C334" s="240"/>
      <c r="D334" s="240"/>
      <c r="E334" s="245"/>
      <c r="F334" s="240">
        <v>18</v>
      </c>
      <c r="G334" s="241">
        <v>32105895502</v>
      </c>
      <c r="H334" s="257"/>
      <c r="I334" s="242">
        <v>45337</v>
      </c>
      <c r="J334" s="243">
        <v>0.05</v>
      </c>
      <c r="K334" s="236">
        <v>45470</v>
      </c>
      <c r="L334" s="233">
        <f t="shared" si="91"/>
        <v>133</v>
      </c>
      <c r="M334" s="233">
        <f>+MIN(F334*30-L334,360)</f>
        <v>360</v>
      </c>
      <c r="N334" s="234">
        <f>G334/(F334*30)</f>
        <v>59455362.040740743</v>
      </c>
      <c r="O334" s="310">
        <f t="shared" si="90"/>
        <v>1070196516.7333335</v>
      </c>
    </row>
    <row r="335" spans="2:16" ht="14.4" thickBot="1" x14ac:dyDescent="0.35">
      <c r="B335" s="237"/>
      <c r="C335" s="421" t="s">
        <v>238</v>
      </c>
      <c r="D335" s="421"/>
      <c r="E335" s="421"/>
      <c r="F335" s="421"/>
      <c r="G335" s="421"/>
      <c r="H335" s="421"/>
      <c r="I335" s="421"/>
      <c r="J335" s="421"/>
      <c r="K335" s="421"/>
      <c r="L335" s="421"/>
      <c r="M335" s="421"/>
      <c r="N335" s="421"/>
      <c r="O335" s="311">
        <f>SUM(O332:O334)</f>
        <v>2617730742.4032369</v>
      </c>
      <c r="P335">
        <v>2617730742.4000001</v>
      </c>
    </row>
    <row r="336" spans="2:16" ht="26.4" x14ac:dyDescent="0.25">
      <c r="O336" s="318" t="s">
        <v>241</v>
      </c>
    </row>
    <row r="346" spans="2:15" ht="13.8" thickBot="1" x14ac:dyDescent="0.3">
      <c r="B346" s="250" t="s">
        <v>242</v>
      </c>
    </row>
    <row r="347" spans="2:15" ht="12.75" customHeight="1" x14ac:dyDescent="0.25">
      <c r="B347" s="422" t="s">
        <v>223</v>
      </c>
      <c r="C347" s="415" t="s">
        <v>224</v>
      </c>
      <c r="D347" s="415" t="s">
        <v>225</v>
      </c>
      <c r="E347" s="415" t="s">
        <v>226</v>
      </c>
      <c r="F347" s="415" t="s">
        <v>227</v>
      </c>
      <c r="G347" s="274" t="s">
        <v>228</v>
      </c>
      <c r="H347" s="274" t="s">
        <v>229</v>
      </c>
      <c r="I347" s="415" t="s">
        <v>230</v>
      </c>
      <c r="J347" s="274" t="s">
        <v>231</v>
      </c>
      <c r="K347" s="415" t="s">
        <v>232</v>
      </c>
      <c r="L347" s="415" t="s">
        <v>233</v>
      </c>
      <c r="M347" s="415" t="s">
        <v>234</v>
      </c>
      <c r="N347" s="417" t="s">
        <v>235</v>
      </c>
      <c r="O347" s="419" t="s">
        <v>236</v>
      </c>
    </row>
    <row r="348" spans="2:15" ht="14.4" thickBot="1" x14ac:dyDescent="0.3">
      <c r="B348" s="423"/>
      <c r="C348" s="416"/>
      <c r="D348" s="416"/>
      <c r="E348" s="416"/>
      <c r="F348" s="416"/>
      <c r="G348" s="275" t="s">
        <v>237</v>
      </c>
      <c r="H348" s="275" t="s">
        <v>237</v>
      </c>
      <c r="I348" s="416"/>
      <c r="J348" s="275" t="s">
        <v>1</v>
      </c>
      <c r="K348" s="416"/>
      <c r="L348" s="416"/>
      <c r="M348" s="416"/>
      <c r="N348" s="418"/>
      <c r="O348" s="420"/>
    </row>
    <row r="349" spans="2:15" ht="14.4" thickBot="1" x14ac:dyDescent="0.35">
      <c r="B349" s="228">
        <v>1</v>
      </c>
      <c r="C349" s="229"/>
      <c r="D349" s="229"/>
      <c r="E349" s="244"/>
      <c r="F349" s="229">
        <v>22</v>
      </c>
      <c r="G349" s="230">
        <v>18896043112</v>
      </c>
      <c r="H349" s="252">
        <v>57260736.700000003</v>
      </c>
      <c r="I349" s="242">
        <v>45470</v>
      </c>
      <c r="J349" s="232">
        <v>0.9</v>
      </c>
      <c r="K349" s="236">
        <v>45470</v>
      </c>
      <c r="L349" s="233">
        <f>+K349-I349</f>
        <v>0</v>
      </c>
      <c r="M349" s="233">
        <f t="shared" ref="M349:M371" si="92">+MIN(F349*30-L349,360)</f>
        <v>360</v>
      </c>
      <c r="N349" s="246">
        <f>H349/(F349*30)</f>
        <v>86758.691969696971</v>
      </c>
      <c r="O349" s="310">
        <f t="shared" ref="O349:O371" si="93">(+N349*M349*J349)</f>
        <v>28109816.198181819</v>
      </c>
    </row>
    <row r="350" spans="2:15" ht="14.4" thickBot="1" x14ac:dyDescent="0.35">
      <c r="B350" s="239">
        <v>2</v>
      </c>
      <c r="C350" s="240"/>
      <c r="D350" s="240"/>
      <c r="E350" s="245"/>
      <c r="F350" s="240">
        <v>14</v>
      </c>
      <c r="G350" s="241">
        <v>13841810170</v>
      </c>
      <c r="H350" s="253">
        <v>758003890.25999999</v>
      </c>
      <c r="I350" s="242">
        <v>45237</v>
      </c>
      <c r="J350" s="243">
        <v>0.5</v>
      </c>
      <c r="K350" s="236">
        <v>45470</v>
      </c>
      <c r="L350" s="233">
        <f t="shared" ref="L350:L371" si="94">+K350-I350</f>
        <v>233</v>
      </c>
      <c r="M350" s="233">
        <f t="shared" si="92"/>
        <v>187</v>
      </c>
      <c r="N350" s="246">
        <f>H350/(F350*30)</f>
        <v>1804771.1672857143</v>
      </c>
      <c r="O350" s="310">
        <f t="shared" si="93"/>
        <v>168746104.14121428</v>
      </c>
    </row>
    <row r="351" spans="2:15" ht="14.4" thickBot="1" x14ac:dyDescent="0.35">
      <c r="B351" s="239"/>
      <c r="C351" s="240"/>
      <c r="D351" s="240"/>
      <c r="E351" s="245"/>
      <c r="F351" s="240">
        <v>11</v>
      </c>
      <c r="G351" s="241">
        <v>1080536993</v>
      </c>
      <c r="H351" s="254">
        <v>75310154.060000002</v>
      </c>
      <c r="I351" s="242">
        <v>45265</v>
      </c>
      <c r="J351" s="243">
        <v>0.9</v>
      </c>
      <c r="K351" s="236">
        <v>45470</v>
      </c>
      <c r="L351" s="233">
        <f t="shared" ref="L351:L364" si="95">+K351-I351</f>
        <v>205</v>
      </c>
      <c r="M351" s="233">
        <f t="shared" si="92"/>
        <v>125</v>
      </c>
      <c r="N351" s="246">
        <f>H351/(F351*30)</f>
        <v>228212.58806060607</v>
      </c>
      <c r="O351" s="310">
        <f t="shared" ref="O351:O364" si="96">(+N351*M351*J351)</f>
        <v>25673916.156818181</v>
      </c>
    </row>
    <row r="352" spans="2:15" ht="14.4" thickBot="1" x14ac:dyDescent="0.35">
      <c r="B352" s="239"/>
      <c r="C352" s="240"/>
      <c r="D352" s="240"/>
      <c r="E352" s="245"/>
      <c r="F352" s="240">
        <v>12.6</v>
      </c>
      <c r="G352" s="241">
        <v>19220484520.610001</v>
      </c>
      <c r="H352" s="254">
        <v>152543527.94</v>
      </c>
      <c r="I352" s="242">
        <v>45470</v>
      </c>
      <c r="J352" s="243">
        <v>0.9</v>
      </c>
      <c r="K352" s="236">
        <v>45470</v>
      </c>
      <c r="L352" s="233">
        <f t="shared" si="95"/>
        <v>0</v>
      </c>
      <c r="M352" s="233">
        <f t="shared" si="92"/>
        <v>360</v>
      </c>
      <c r="N352" s="246">
        <f>H352/(F352*30)</f>
        <v>403554.30671957671</v>
      </c>
      <c r="O352" s="310">
        <f t="shared" si="96"/>
        <v>130751595.37714286</v>
      </c>
    </row>
    <row r="353" spans="2:15" ht="14.4" thickBot="1" x14ac:dyDescent="0.35">
      <c r="B353" s="239"/>
      <c r="C353" s="240"/>
      <c r="D353" s="240"/>
      <c r="E353" s="245"/>
      <c r="F353" s="240">
        <v>14.6</v>
      </c>
      <c r="G353" s="241">
        <v>3050470368</v>
      </c>
      <c r="H353" s="254"/>
      <c r="I353" s="242">
        <v>45041</v>
      </c>
      <c r="J353" s="243">
        <v>0.9</v>
      </c>
      <c r="K353" s="236">
        <v>45470</v>
      </c>
      <c r="L353" s="233">
        <f t="shared" si="95"/>
        <v>429</v>
      </c>
      <c r="M353" s="233">
        <f t="shared" si="92"/>
        <v>9</v>
      </c>
      <c r="N353" s="246">
        <f>G353/(F353*30)</f>
        <v>6964544.2191780824</v>
      </c>
      <c r="O353" s="310">
        <f t="shared" si="96"/>
        <v>56412808.17534247</v>
      </c>
    </row>
    <row r="354" spans="2:15" ht="14.4" thickBot="1" x14ac:dyDescent="0.35">
      <c r="B354" s="239"/>
      <c r="C354" s="240"/>
      <c r="D354" s="240"/>
      <c r="E354" s="245"/>
      <c r="F354" s="240">
        <v>12</v>
      </c>
      <c r="G354" s="241">
        <v>3337544118.1799998</v>
      </c>
      <c r="H354" s="254"/>
      <c r="I354" s="242">
        <v>45112</v>
      </c>
      <c r="J354" s="243">
        <v>0.1</v>
      </c>
      <c r="K354" s="236">
        <v>45470</v>
      </c>
      <c r="L354" s="233">
        <f t="shared" si="95"/>
        <v>358</v>
      </c>
      <c r="M354" s="233">
        <f t="shared" si="92"/>
        <v>2</v>
      </c>
      <c r="N354" s="246">
        <f>G354/(F354*30)</f>
        <v>9270955.883833332</v>
      </c>
      <c r="O354" s="310">
        <f t="shared" si="96"/>
        <v>1854191.1767666666</v>
      </c>
    </row>
    <row r="355" spans="2:15" ht="14.4" thickBot="1" x14ac:dyDescent="0.35">
      <c r="B355" s="239"/>
      <c r="C355" s="240"/>
      <c r="D355" s="240"/>
      <c r="E355" s="245"/>
      <c r="F355" s="240">
        <v>4</v>
      </c>
      <c r="G355" s="241">
        <v>3111365788.8699999</v>
      </c>
      <c r="H355" s="254">
        <v>881553640.17999995</v>
      </c>
      <c r="I355" s="242">
        <v>45470</v>
      </c>
      <c r="J355" s="243">
        <v>0.3</v>
      </c>
      <c r="K355" s="236">
        <v>45470</v>
      </c>
      <c r="L355" s="233">
        <f t="shared" si="95"/>
        <v>0</v>
      </c>
      <c r="M355" s="233">
        <f t="shared" si="92"/>
        <v>120</v>
      </c>
      <c r="N355" s="246">
        <f>H355/(F355*30)</f>
        <v>7346280.3348333333</v>
      </c>
      <c r="O355" s="310">
        <f t="shared" si="96"/>
        <v>264466092.05399996</v>
      </c>
    </row>
    <row r="356" spans="2:15" ht="14.4" thickBot="1" x14ac:dyDescent="0.35">
      <c r="B356" s="239"/>
      <c r="C356" s="240"/>
      <c r="D356" s="240"/>
      <c r="E356" s="245"/>
      <c r="F356" s="240">
        <v>4</v>
      </c>
      <c r="G356" s="241">
        <v>1977132769.04</v>
      </c>
      <c r="H356" s="254"/>
      <c r="I356" s="242">
        <v>45356</v>
      </c>
      <c r="J356" s="243">
        <v>0.9</v>
      </c>
      <c r="K356" s="236">
        <v>45470</v>
      </c>
      <c r="L356" s="233">
        <f t="shared" si="95"/>
        <v>114</v>
      </c>
      <c r="M356" s="233">
        <f t="shared" si="92"/>
        <v>6</v>
      </c>
      <c r="N356" s="246">
        <f>G356/(F356*30)</f>
        <v>16476106.408666667</v>
      </c>
      <c r="O356" s="310">
        <f t="shared" si="96"/>
        <v>88970974.60679999</v>
      </c>
    </row>
    <row r="357" spans="2:15" ht="14.4" thickBot="1" x14ac:dyDescent="0.35">
      <c r="B357" s="239"/>
      <c r="C357" s="240"/>
      <c r="D357" s="240"/>
      <c r="E357" s="245"/>
      <c r="F357" s="240">
        <v>9.6999999999999993</v>
      </c>
      <c r="G357" s="241">
        <v>2082371140.8800001</v>
      </c>
      <c r="H357" s="254">
        <v>493758105.56999999</v>
      </c>
      <c r="I357" s="242">
        <v>45470</v>
      </c>
      <c r="J357" s="243">
        <v>0.5</v>
      </c>
      <c r="K357" s="236">
        <v>45470</v>
      </c>
      <c r="L357" s="233">
        <f t="shared" si="95"/>
        <v>0</v>
      </c>
      <c r="M357" s="233">
        <f t="shared" si="92"/>
        <v>291</v>
      </c>
      <c r="N357" s="246">
        <f>H357/(F357*30)</f>
        <v>1696763.2493814433</v>
      </c>
      <c r="O357" s="310">
        <f t="shared" si="96"/>
        <v>246879052.785</v>
      </c>
    </row>
    <row r="358" spans="2:15" ht="14.4" thickBot="1" x14ac:dyDescent="0.35">
      <c r="B358" s="239"/>
      <c r="C358" s="240"/>
      <c r="D358" s="240"/>
      <c r="E358" s="245"/>
      <c r="F358" s="240">
        <v>13.3</v>
      </c>
      <c r="G358" s="241">
        <v>1289716672.6600001</v>
      </c>
      <c r="H358" s="254">
        <v>678798248.76999998</v>
      </c>
      <c r="I358" s="242">
        <v>45470</v>
      </c>
      <c r="J358" s="243">
        <v>0.5</v>
      </c>
      <c r="K358" s="236">
        <v>45470</v>
      </c>
      <c r="L358" s="233">
        <f t="shared" si="95"/>
        <v>0</v>
      </c>
      <c r="M358" s="233">
        <f t="shared" si="92"/>
        <v>360</v>
      </c>
      <c r="N358" s="246">
        <f>H358/(F358*30)</f>
        <v>1701248.7437844612</v>
      </c>
      <c r="O358" s="310">
        <f t="shared" si="96"/>
        <v>306224773.881203</v>
      </c>
    </row>
    <row r="359" spans="2:15" ht="14.4" thickBot="1" x14ac:dyDescent="0.35">
      <c r="B359" s="239"/>
      <c r="C359" s="240"/>
      <c r="D359" s="240"/>
      <c r="E359" s="245"/>
      <c r="F359" s="240">
        <v>3</v>
      </c>
      <c r="G359" s="241">
        <v>2795286711.4099998</v>
      </c>
      <c r="H359" s="254">
        <v>217411188.66999999</v>
      </c>
      <c r="I359" s="242">
        <v>45470</v>
      </c>
      <c r="J359" s="243">
        <v>0.9</v>
      </c>
      <c r="K359" s="236">
        <v>45470</v>
      </c>
      <c r="L359" s="233">
        <f t="shared" si="95"/>
        <v>0</v>
      </c>
      <c r="M359" s="233">
        <f t="shared" si="92"/>
        <v>90</v>
      </c>
      <c r="N359" s="246">
        <f>H359/(F359*30)</f>
        <v>2415679.8741111108</v>
      </c>
      <c r="O359" s="310">
        <f t="shared" si="96"/>
        <v>195670069.803</v>
      </c>
    </row>
    <row r="360" spans="2:15" ht="14.4" thickBot="1" x14ac:dyDescent="0.35">
      <c r="B360" s="239"/>
      <c r="C360" s="240"/>
      <c r="D360" s="240"/>
      <c r="E360" s="245"/>
      <c r="F360" s="240">
        <v>10</v>
      </c>
      <c r="G360" s="241">
        <v>8415538714</v>
      </c>
      <c r="H360" s="254"/>
      <c r="I360" s="242">
        <v>45232</v>
      </c>
      <c r="J360" s="243">
        <v>0.9</v>
      </c>
      <c r="K360" s="236">
        <v>45470</v>
      </c>
      <c r="L360" s="233">
        <f t="shared" si="95"/>
        <v>238</v>
      </c>
      <c r="M360" s="233">
        <f t="shared" si="92"/>
        <v>62</v>
      </c>
      <c r="N360" s="246">
        <f>G360/(F360*30)</f>
        <v>28051795.713333335</v>
      </c>
      <c r="O360" s="310">
        <f t="shared" si="96"/>
        <v>1565290200.8040001</v>
      </c>
    </row>
    <row r="361" spans="2:15" ht="14.4" thickBot="1" x14ac:dyDescent="0.35">
      <c r="B361" s="239"/>
      <c r="C361" s="240"/>
      <c r="D361" s="240"/>
      <c r="E361" s="245"/>
      <c r="F361" s="240">
        <v>3</v>
      </c>
      <c r="G361" s="241">
        <v>2445629479</v>
      </c>
      <c r="H361" s="254"/>
      <c r="I361" s="242">
        <v>45470</v>
      </c>
      <c r="J361" s="243">
        <v>0.05</v>
      </c>
      <c r="K361" s="236">
        <v>45470</v>
      </c>
      <c r="L361" s="233">
        <f t="shared" si="95"/>
        <v>0</v>
      </c>
      <c r="M361" s="233">
        <f t="shared" si="92"/>
        <v>90</v>
      </c>
      <c r="N361" s="246">
        <f>G361/(F361*30)</f>
        <v>27173660.877777778</v>
      </c>
      <c r="O361" s="310">
        <f t="shared" si="96"/>
        <v>122281473.95</v>
      </c>
    </row>
    <row r="362" spans="2:15" ht="14.4" thickBot="1" x14ac:dyDescent="0.35">
      <c r="B362" s="239"/>
      <c r="C362" s="240"/>
      <c r="D362" s="240"/>
      <c r="E362" s="245"/>
      <c r="F362" s="240">
        <v>6</v>
      </c>
      <c r="G362" s="241">
        <v>1234817185.01</v>
      </c>
      <c r="H362" s="254">
        <v>13720190.939999999</v>
      </c>
      <c r="I362" s="242">
        <v>45372</v>
      </c>
      <c r="J362" s="243">
        <v>0.2</v>
      </c>
      <c r="K362" s="236">
        <v>45470</v>
      </c>
      <c r="L362" s="233">
        <f t="shared" si="95"/>
        <v>98</v>
      </c>
      <c r="M362" s="233">
        <f t="shared" si="92"/>
        <v>82</v>
      </c>
      <c r="N362" s="246">
        <f>H362/(F362*30)</f>
        <v>76223.282999999996</v>
      </c>
      <c r="O362" s="310">
        <f t="shared" si="96"/>
        <v>1250061.8411999999</v>
      </c>
    </row>
    <row r="363" spans="2:15" ht="14.4" thickBot="1" x14ac:dyDescent="0.35">
      <c r="B363" s="239"/>
      <c r="C363" s="240"/>
      <c r="D363" s="240"/>
      <c r="E363" s="245"/>
      <c r="F363" s="240">
        <v>3</v>
      </c>
      <c r="G363" s="241">
        <v>2005047912.2</v>
      </c>
      <c r="H363" s="254"/>
      <c r="I363" s="242">
        <v>45470</v>
      </c>
      <c r="J363" s="243">
        <v>0.05</v>
      </c>
      <c r="K363" s="236">
        <v>45470</v>
      </c>
      <c r="L363" s="233">
        <f t="shared" si="95"/>
        <v>0</v>
      </c>
      <c r="M363" s="233">
        <f t="shared" si="92"/>
        <v>90</v>
      </c>
      <c r="N363" s="246">
        <f t="shared" ref="N363:N371" si="97">G363/(F363*30)</f>
        <v>22278310.135555558</v>
      </c>
      <c r="O363" s="310">
        <f t="shared" si="96"/>
        <v>100252395.61000001</v>
      </c>
    </row>
    <row r="364" spans="2:15" ht="14.4" thickBot="1" x14ac:dyDescent="0.35">
      <c r="B364" s="239">
        <v>3</v>
      </c>
      <c r="C364" s="240"/>
      <c r="D364" s="240"/>
      <c r="E364" s="245"/>
      <c r="F364" s="240">
        <v>10</v>
      </c>
      <c r="G364" s="241">
        <v>7476625961.1999998</v>
      </c>
      <c r="H364" s="254"/>
      <c r="I364" s="242">
        <v>45280</v>
      </c>
      <c r="J364" s="243">
        <v>0.9</v>
      </c>
      <c r="K364" s="236">
        <v>45470</v>
      </c>
      <c r="L364" s="233">
        <f t="shared" si="95"/>
        <v>190</v>
      </c>
      <c r="M364" s="233">
        <f t="shared" si="92"/>
        <v>110</v>
      </c>
      <c r="N364" s="234">
        <f t="shared" si="97"/>
        <v>24922086.537333332</v>
      </c>
      <c r="O364" s="310">
        <f t="shared" si="96"/>
        <v>2467286567.1960001</v>
      </c>
    </row>
    <row r="365" spans="2:15" ht="14.4" thickBot="1" x14ac:dyDescent="0.35">
      <c r="B365" s="239">
        <v>4</v>
      </c>
      <c r="C365" s="240"/>
      <c r="D365" s="240"/>
      <c r="E365" s="245"/>
      <c r="F365" s="240">
        <v>5</v>
      </c>
      <c r="G365" s="241">
        <v>2336273749.1900001</v>
      </c>
      <c r="H365" s="254"/>
      <c r="I365" s="242">
        <v>45348</v>
      </c>
      <c r="J365" s="243">
        <v>0.8</v>
      </c>
      <c r="K365" s="236">
        <v>45470</v>
      </c>
      <c r="L365" s="233">
        <f t="shared" si="94"/>
        <v>122</v>
      </c>
      <c r="M365" s="233">
        <f t="shared" si="92"/>
        <v>28</v>
      </c>
      <c r="N365" s="234">
        <f t="shared" si="97"/>
        <v>15575158.327933334</v>
      </c>
      <c r="O365" s="310">
        <f t="shared" si="93"/>
        <v>348883546.54570669</v>
      </c>
    </row>
    <row r="366" spans="2:15" ht="14.4" thickBot="1" x14ac:dyDescent="0.35">
      <c r="B366" s="239">
        <v>5</v>
      </c>
      <c r="C366" s="240"/>
      <c r="D366" s="240"/>
      <c r="E366" s="245"/>
      <c r="F366" s="240">
        <v>6</v>
      </c>
      <c r="G366" s="241">
        <v>1736000129</v>
      </c>
      <c r="H366" s="253"/>
      <c r="I366" s="242">
        <v>45316</v>
      </c>
      <c r="J366" s="243">
        <v>0.9</v>
      </c>
      <c r="K366" s="236">
        <v>45470</v>
      </c>
      <c r="L366" s="233">
        <f t="shared" si="94"/>
        <v>154</v>
      </c>
      <c r="M366" s="233">
        <f t="shared" si="92"/>
        <v>26</v>
      </c>
      <c r="N366" s="234">
        <f t="shared" si="97"/>
        <v>9644445.1611111108</v>
      </c>
      <c r="O366" s="310">
        <f t="shared" si="93"/>
        <v>225680016.76999998</v>
      </c>
    </row>
    <row r="367" spans="2:15" ht="14.4" thickBot="1" x14ac:dyDescent="0.35">
      <c r="B367" s="239">
        <v>6</v>
      </c>
      <c r="C367" s="240"/>
      <c r="D367" s="240"/>
      <c r="E367" s="245"/>
      <c r="F367" s="240">
        <v>1</v>
      </c>
      <c r="G367" s="241">
        <v>273591946</v>
      </c>
      <c r="H367" s="241"/>
      <c r="I367" s="242">
        <v>45470</v>
      </c>
      <c r="J367" s="243">
        <v>1</v>
      </c>
      <c r="K367" s="236">
        <v>45470</v>
      </c>
      <c r="L367" s="233">
        <f t="shared" si="94"/>
        <v>0</v>
      </c>
      <c r="M367" s="233">
        <f t="shared" si="92"/>
        <v>30</v>
      </c>
      <c r="N367" s="234">
        <f t="shared" si="97"/>
        <v>9119731.5333333332</v>
      </c>
      <c r="O367" s="310">
        <f t="shared" si="93"/>
        <v>273591946</v>
      </c>
    </row>
    <row r="368" spans="2:15" ht="14.4" thickBot="1" x14ac:dyDescent="0.35">
      <c r="B368" s="239">
        <v>7</v>
      </c>
      <c r="C368" s="240"/>
      <c r="D368" s="240"/>
      <c r="E368" s="245"/>
      <c r="F368" s="240">
        <v>8</v>
      </c>
      <c r="G368" s="241">
        <v>10156865105.959999</v>
      </c>
      <c r="H368" s="241"/>
      <c r="I368" s="242">
        <v>45470</v>
      </c>
      <c r="J368" s="243">
        <v>0.45</v>
      </c>
      <c r="K368" s="236">
        <v>45470</v>
      </c>
      <c r="L368" s="233">
        <f t="shared" si="94"/>
        <v>0</v>
      </c>
      <c r="M368" s="233">
        <f t="shared" si="92"/>
        <v>240</v>
      </c>
      <c r="N368" s="234">
        <f t="shared" si="97"/>
        <v>42320271.274833329</v>
      </c>
      <c r="O368" s="310">
        <f t="shared" si="93"/>
        <v>4570589297.6820002</v>
      </c>
    </row>
    <row r="369" spans="2:16" ht="14.4" thickBot="1" x14ac:dyDescent="0.35">
      <c r="B369" s="239">
        <v>8</v>
      </c>
      <c r="C369" s="240"/>
      <c r="D369" s="240"/>
      <c r="E369" s="245"/>
      <c r="F369" s="240">
        <v>5</v>
      </c>
      <c r="G369" s="241">
        <v>2009648198</v>
      </c>
      <c r="H369" s="241"/>
      <c r="I369" s="242">
        <v>45470</v>
      </c>
      <c r="J369" s="243">
        <v>1</v>
      </c>
      <c r="K369" s="236">
        <v>45470</v>
      </c>
      <c r="L369" s="233">
        <f t="shared" si="94"/>
        <v>0</v>
      </c>
      <c r="M369" s="233">
        <f t="shared" si="92"/>
        <v>150</v>
      </c>
      <c r="N369" s="234">
        <f t="shared" si="97"/>
        <v>13397654.653333334</v>
      </c>
      <c r="O369" s="310">
        <f t="shared" si="93"/>
        <v>2009648198.0000002</v>
      </c>
    </row>
    <row r="370" spans="2:16" ht="14.4" thickBot="1" x14ac:dyDescent="0.35">
      <c r="B370" s="239">
        <v>9</v>
      </c>
      <c r="C370" s="240"/>
      <c r="D370" s="240"/>
      <c r="E370" s="245"/>
      <c r="F370" s="240">
        <v>2</v>
      </c>
      <c r="G370" s="241">
        <v>338027055</v>
      </c>
      <c r="H370" s="241"/>
      <c r="I370" s="242">
        <v>45470</v>
      </c>
      <c r="J370" s="243">
        <v>1</v>
      </c>
      <c r="K370" s="236">
        <v>45470</v>
      </c>
      <c r="L370" s="233">
        <f t="shared" si="94"/>
        <v>0</v>
      </c>
      <c r="M370" s="233">
        <f t="shared" si="92"/>
        <v>60</v>
      </c>
      <c r="N370" s="234">
        <f t="shared" si="97"/>
        <v>5633784.25</v>
      </c>
      <c r="O370" s="310">
        <f t="shared" si="93"/>
        <v>338027055</v>
      </c>
    </row>
    <row r="371" spans="2:16" ht="13.8" x14ac:dyDescent="0.3">
      <c r="B371" s="239">
        <v>10</v>
      </c>
      <c r="C371" s="240"/>
      <c r="D371" s="240"/>
      <c r="E371" s="245"/>
      <c r="F371" s="240">
        <v>6</v>
      </c>
      <c r="G371" s="241">
        <v>17588395107</v>
      </c>
      <c r="H371" s="241"/>
      <c r="I371" s="242">
        <v>45470</v>
      </c>
      <c r="J371" s="243">
        <v>0.9</v>
      </c>
      <c r="K371" s="236">
        <v>45470</v>
      </c>
      <c r="L371" s="233">
        <f t="shared" si="94"/>
        <v>0</v>
      </c>
      <c r="M371" s="233">
        <f t="shared" si="92"/>
        <v>180</v>
      </c>
      <c r="N371" s="234">
        <f t="shared" si="97"/>
        <v>97713306.150000006</v>
      </c>
      <c r="O371" s="310">
        <f t="shared" si="93"/>
        <v>15829555596.300001</v>
      </c>
    </row>
    <row r="372" spans="2:16" ht="14.4" thickBot="1" x14ac:dyDescent="0.35">
      <c r="B372" s="237"/>
      <c r="C372" s="421" t="s">
        <v>238</v>
      </c>
      <c r="D372" s="421"/>
      <c r="E372" s="421"/>
      <c r="F372" s="421"/>
      <c r="G372" s="421"/>
      <c r="H372" s="421"/>
      <c r="I372" s="421"/>
      <c r="J372" s="421"/>
      <c r="K372" s="421"/>
      <c r="L372" s="421"/>
      <c r="M372" s="421"/>
      <c r="N372" s="421"/>
      <c r="O372" s="311">
        <f>SUM(O349:O371)</f>
        <v>29366095750.054375</v>
      </c>
      <c r="P372">
        <v>29366095750.049999</v>
      </c>
    </row>
    <row r="375" spans="2:16" ht="13.8" thickBot="1" x14ac:dyDescent="0.3">
      <c r="B375" s="250" t="s">
        <v>243</v>
      </c>
    </row>
    <row r="376" spans="2:16" x14ac:dyDescent="0.25">
      <c r="B376" s="422" t="s">
        <v>223</v>
      </c>
      <c r="C376" s="415" t="s">
        <v>224</v>
      </c>
      <c r="D376" s="415" t="s">
        <v>225</v>
      </c>
      <c r="E376" s="415" t="s">
        <v>226</v>
      </c>
      <c r="F376" s="415" t="s">
        <v>227</v>
      </c>
      <c r="G376" s="415" t="s">
        <v>228</v>
      </c>
      <c r="H376" s="415" t="s">
        <v>229</v>
      </c>
      <c r="I376" s="415" t="s">
        <v>230</v>
      </c>
      <c r="J376" s="415" t="s">
        <v>231</v>
      </c>
      <c r="K376" s="415" t="s">
        <v>232</v>
      </c>
      <c r="L376" s="415" t="s">
        <v>233</v>
      </c>
      <c r="M376" s="415" t="s">
        <v>234</v>
      </c>
      <c r="N376" s="417" t="s">
        <v>235</v>
      </c>
      <c r="O376" s="419" t="s">
        <v>236</v>
      </c>
    </row>
    <row r="377" spans="2:16" ht="13.8" thickBot="1" x14ac:dyDescent="0.3">
      <c r="B377" s="423"/>
      <c r="C377" s="416"/>
      <c r="D377" s="416"/>
      <c r="E377" s="416"/>
      <c r="F377" s="416"/>
      <c r="G377" s="416" t="s">
        <v>237</v>
      </c>
      <c r="H377" s="416" t="s">
        <v>237</v>
      </c>
      <c r="I377" s="416"/>
      <c r="J377" s="416" t="s">
        <v>1</v>
      </c>
      <c r="K377" s="416"/>
      <c r="L377" s="416"/>
      <c r="M377" s="416"/>
      <c r="N377" s="418"/>
      <c r="O377" s="420"/>
    </row>
    <row r="378" spans="2:16" ht="14.4" thickBot="1" x14ac:dyDescent="0.35">
      <c r="B378" s="228">
        <v>1</v>
      </c>
      <c r="C378" s="229"/>
      <c r="D378" s="229"/>
      <c r="E378" s="244"/>
      <c r="F378" s="229">
        <v>18.5</v>
      </c>
      <c r="G378" s="230">
        <v>2322000000</v>
      </c>
      <c r="H378" s="252"/>
      <c r="I378" s="242">
        <v>44921</v>
      </c>
      <c r="J378" s="232">
        <v>0.4</v>
      </c>
      <c r="K378" s="236">
        <v>45470</v>
      </c>
      <c r="L378" s="233">
        <f>+K378-I378</f>
        <v>549</v>
      </c>
      <c r="M378" s="233">
        <f t="shared" ref="M378:M398" si="98">+MIN(F378*30-L378,360)</f>
        <v>6</v>
      </c>
      <c r="N378" s="246">
        <f>G378/(F378*30)</f>
        <v>4183783.7837837837</v>
      </c>
      <c r="O378" s="310">
        <f t="shared" ref="O378:O398" si="99">(+N378*M378*J378)</f>
        <v>10041081.081081081</v>
      </c>
    </row>
    <row r="379" spans="2:16" ht="14.4" thickBot="1" x14ac:dyDescent="0.35">
      <c r="B379" s="239">
        <v>2</v>
      </c>
      <c r="C379" s="240"/>
      <c r="D379" s="240"/>
      <c r="E379" s="245"/>
      <c r="F379" s="240">
        <v>4</v>
      </c>
      <c r="G379" s="241">
        <v>1535234405</v>
      </c>
      <c r="H379" s="253">
        <v>12793620.039999999</v>
      </c>
      <c r="I379" s="242">
        <v>45470</v>
      </c>
      <c r="J379" s="243">
        <v>0.9</v>
      </c>
      <c r="K379" s="236">
        <v>45470</v>
      </c>
      <c r="L379" s="233">
        <f t="shared" ref="L379:L398" si="100">+K379-I379</f>
        <v>0</v>
      </c>
      <c r="M379" s="233">
        <f t="shared" si="98"/>
        <v>120</v>
      </c>
      <c r="N379" s="246">
        <f>H379/(F379*30)</f>
        <v>106613.50033333333</v>
      </c>
      <c r="O379" s="310">
        <f t="shared" si="99"/>
        <v>11514258.036</v>
      </c>
    </row>
    <row r="380" spans="2:16" ht="14.4" thickBot="1" x14ac:dyDescent="0.35">
      <c r="B380" s="239"/>
      <c r="C380" s="240"/>
      <c r="D380" s="240"/>
      <c r="E380" s="245"/>
      <c r="F380" s="240">
        <v>9</v>
      </c>
      <c r="G380" s="241">
        <v>4657792340</v>
      </c>
      <c r="H380" s="254">
        <v>207012992.88999999</v>
      </c>
      <c r="I380" s="242">
        <v>45470</v>
      </c>
      <c r="J380" s="243">
        <v>0.9</v>
      </c>
      <c r="K380" s="236">
        <v>45470</v>
      </c>
      <c r="L380" s="233">
        <f t="shared" si="100"/>
        <v>0</v>
      </c>
      <c r="M380" s="233">
        <f t="shared" si="98"/>
        <v>270</v>
      </c>
      <c r="N380" s="246">
        <f>H380/(F380*30)</f>
        <v>766714.78848148137</v>
      </c>
      <c r="O380" s="310">
        <f t="shared" si="99"/>
        <v>186311693.60099998</v>
      </c>
    </row>
    <row r="381" spans="2:16" ht="14.4" thickBot="1" x14ac:dyDescent="0.35">
      <c r="B381" s="239"/>
      <c r="C381" s="240"/>
      <c r="D381" s="240"/>
      <c r="E381" s="245"/>
      <c r="F381" s="240">
        <v>10</v>
      </c>
      <c r="G381" s="241">
        <v>2164927631</v>
      </c>
      <c r="H381" s="254"/>
      <c r="I381" s="242">
        <v>45371</v>
      </c>
      <c r="J381" s="243">
        <v>0.1</v>
      </c>
      <c r="K381" s="236">
        <v>45470</v>
      </c>
      <c r="L381" s="233">
        <f t="shared" si="100"/>
        <v>99</v>
      </c>
      <c r="M381" s="233">
        <f t="shared" si="98"/>
        <v>201</v>
      </c>
      <c r="N381" s="246">
        <f>G381/(F381*30)</f>
        <v>7216425.4366666665</v>
      </c>
      <c r="O381" s="310">
        <f t="shared" si="99"/>
        <v>145050151.27700001</v>
      </c>
    </row>
    <row r="382" spans="2:16" ht="14.4" thickBot="1" x14ac:dyDescent="0.35">
      <c r="B382" s="239"/>
      <c r="C382" s="240"/>
      <c r="D382" s="240"/>
      <c r="E382" s="245"/>
      <c r="F382" s="240">
        <v>11.5</v>
      </c>
      <c r="G382" s="241">
        <v>5826306957.8599997</v>
      </c>
      <c r="H382" s="254">
        <v>168878462.55000001</v>
      </c>
      <c r="I382" s="242">
        <v>45470</v>
      </c>
      <c r="J382" s="243">
        <v>0.8</v>
      </c>
      <c r="K382" s="236">
        <v>45470</v>
      </c>
      <c r="L382" s="233">
        <f t="shared" si="100"/>
        <v>0</v>
      </c>
      <c r="M382" s="233">
        <f t="shared" si="98"/>
        <v>345</v>
      </c>
      <c r="N382" s="246">
        <f>H382/(F382*30)</f>
        <v>489502.79000000004</v>
      </c>
      <c r="O382" s="310">
        <f t="shared" si="99"/>
        <v>135102770.04000002</v>
      </c>
    </row>
    <row r="383" spans="2:16" ht="14.4" thickBot="1" x14ac:dyDescent="0.35">
      <c r="B383" s="239"/>
      <c r="C383" s="240"/>
      <c r="D383" s="240"/>
      <c r="E383" s="245"/>
      <c r="F383" s="240">
        <v>12</v>
      </c>
      <c r="G383" s="241">
        <v>3896412598</v>
      </c>
      <c r="H383" s="254"/>
      <c r="I383" s="242">
        <v>45111</v>
      </c>
      <c r="J383" s="243">
        <v>0.45</v>
      </c>
      <c r="K383" s="236">
        <v>45470</v>
      </c>
      <c r="L383" s="233">
        <f t="shared" si="100"/>
        <v>359</v>
      </c>
      <c r="M383" s="233">
        <f t="shared" si="98"/>
        <v>1</v>
      </c>
      <c r="N383" s="246">
        <f>G383/(F383*30)</f>
        <v>10823368.327777777</v>
      </c>
      <c r="O383" s="310">
        <f t="shared" si="99"/>
        <v>4870515.7474999996</v>
      </c>
    </row>
    <row r="384" spans="2:16" ht="14.4" thickBot="1" x14ac:dyDescent="0.35">
      <c r="B384" s="239"/>
      <c r="C384" s="240"/>
      <c r="D384" s="240"/>
      <c r="E384" s="245"/>
      <c r="F384" s="240">
        <v>20</v>
      </c>
      <c r="G384" s="241">
        <v>16949465090</v>
      </c>
      <c r="H384" s="254"/>
      <c r="I384" s="255">
        <v>45265</v>
      </c>
      <c r="J384" s="243">
        <v>0.8</v>
      </c>
      <c r="K384" s="236">
        <v>45470</v>
      </c>
      <c r="L384" s="233">
        <f t="shared" si="100"/>
        <v>205</v>
      </c>
      <c r="M384" s="233">
        <f t="shared" si="98"/>
        <v>360</v>
      </c>
      <c r="N384" s="246">
        <f>G384/(F384*30)</f>
        <v>28249108.483333334</v>
      </c>
      <c r="O384" s="310">
        <f t="shared" si="99"/>
        <v>8135743243.2000008</v>
      </c>
    </row>
    <row r="385" spans="2:16" ht="14.4" thickBot="1" x14ac:dyDescent="0.35">
      <c r="B385" s="239"/>
      <c r="C385" s="240"/>
      <c r="D385" s="240"/>
      <c r="E385" s="245"/>
      <c r="F385" s="240">
        <v>5</v>
      </c>
      <c r="G385" s="241">
        <v>814492708</v>
      </c>
      <c r="H385" s="254">
        <v>59729465.25</v>
      </c>
      <c r="I385" s="242">
        <v>45470</v>
      </c>
      <c r="J385" s="243">
        <v>0.9</v>
      </c>
      <c r="K385" s="236">
        <v>45470</v>
      </c>
      <c r="L385" s="233">
        <f t="shared" si="100"/>
        <v>0</v>
      </c>
      <c r="M385" s="233">
        <f t="shared" si="98"/>
        <v>150</v>
      </c>
      <c r="N385" s="246">
        <f>H385/(F385*30)</f>
        <v>398196.435</v>
      </c>
      <c r="O385" s="310">
        <f t="shared" si="99"/>
        <v>53756518.725000001</v>
      </c>
    </row>
    <row r="386" spans="2:16" ht="14.4" thickBot="1" x14ac:dyDescent="0.35">
      <c r="B386" s="239"/>
      <c r="C386" s="240"/>
      <c r="D386" s="240"/>
      <c r="E386" s="245"/>
      <c r="F386" s="240">
        <v>7</v>
      </c>
      <c r="G386" s="241">
        <v>1852561975.6099999</v>
      </c>
      <c r="H386" s="254">
        <v>185256197.56</v>
      </c>
      <c r="I386" s="242">
        <v>45470</v>
      </c>
      <c r="J386" s="243">
        <v>0.9</v>
      </c>
      <c r="K386" s="236">
        <v>45470</v>
      </c>
      <c r="L386" s="233">
        <f t="shared" si="100"/>
        <v>0</v>
      </c>
      <c r="M386" s="233">
        <f t="shared" si="98"/>
        <v>210</v>
      </c>
      <c r="N386" s="246">
        <f>H386/(F386*30)</f>
        <v>882172.36933333334</v>
      </c>
      <c r="O386" s="310">
        <f t="shared" si="99"/>
        <v>166730577.80400002</v>
      </c>
    </row>
    <row r="387" spans="2:16" ht="14.4" thickBot="1" x14ac:dyDescent="0.35">
      <c r="B387" s="239"/>
      <c r="C387" s="240"/>
      <c r="D387" s="240"/>
      <c r="E387" s="245"/>
      <c r="F387" s="240">
        <v>8</v>
      </c>
      <c r="G387" s="241">
        <v>988604928</v>
      </c>
      <c r="H387" s="254"/>
      <c r="I387" s="242">
        <v>45431</v>
      </c>
      <c r="J387" s="243">
        <v>0.9</v>
      </c>
      <c r="K387" s="236">
        <v>45470</v>
      </c>
      <c r="L387" s="233">
        <f t="shared" si="100"/>
        <v>39</v>
      </c>
      <c r="M387" s="233">
        <f t="shared" si="98"/>
        <v>201</v>
      </c>
      <c r="N387" s="246">
        <f>G387/(F387*30)</f>
        <v>4119187.2</v>
      </c>
      <c r="O387" s="310">
        <f t="shared" si="99"/>
        <v>745160964.48000002</v>
      </c>
    </row>
    <row r="388" spans="2:16" ht="14.4" thickBot="1" x14ac:dyDescent="0.35">
      <c r="B388" s="239"/>
      <c r="C388" s="240"/>
      <c r="D388" s="240"/>
      <c r="E388" s="245"/>
      <c r="F388" s="240">
        <v>7</v>
      </c>
      <c r="G388" s="241">
        <v>2319150928</v>
      </c>
      <c r="H388" s="254"/>
      <c r="I388" s="242">
        <v>45278</v>
      </c>
      <c r="J388" s="243">
        <v>0.9</v>
      </c>
      <c r="K388" s="236">
        <v>45470</v>
      </c>
      <c r="L388" s="233">
        <f t="shared" si="100"/>
        <v>192</v>
      </c>
      <c r="M388" s="233">
        <f t="shared" si="98"/>
        <v>18</v>
      </c>
      <c r="N388" s="246">
        <f>G388/(F388*30)</f>
        <v>11043575.847619047</v>
      </c>
      <c r="O388" s="310">
        <f t="shared" si="99"/>
        <v>178905928.73142856</v>
      </c>
    </row>
    <row r="389" spans="2:16" ht="14.4" thickBot="1" x14ac:dyDescent="0.35">
      <c r="B389" s="239"/>
      <c r="C389" s="240"/>
      <c r="D389" s="240"/>
      <c r="E389" s="245"/>
      <c r="F389" s="240">
        <v>6</v>
      </c>
      <c r="G389" s="241">
        <v>1995823434</v>
      </c>
      <c r="H389" s="254">
        <v>110879079.67</v>
      </c>
      <c r="I389" s="242">
        <v>45470</v>
      </c>
      <c r="J389" s="243">
        <v>0.9</v>
      </c>
      <c r="K389" s="236">
        <v>45470</v>
      </c>
      <c r="L389" s="233">
        <f t="shared" si="100"/>
        <v>0</v>
      </c>
      <c r="M389" s="233">
        <f t="shared" si="98"/>
        <v>180</v>
      </c>
      <c r="N389" s="246">
        <f>H389/(F389*30)</f>
        <v>615994.88705555559</v>
      </c>
      <c r="O389" s="310">
        <f t="shared" si="99"/>
        <v>99791171.703000009</v>
      </c>
    </row>
    <row r="390" spans="2:16" ht="14.4" thickBot="1" x14ac:dyDescent="0.35">
      <c r="B390" s="239"/>
      <c r="C390" s="240"/>
      <c r="D390" s="240"/>
      <c r="E390" s="245"/>
      <c r="F390" s="240">
        <v>4</v>
      </c>
      <c r="G390" s="241">
        <v>1329340671</v>
      </c>
      <c r="H390" s="254">
        <v>121856228.18000001</v>
      </c>
      <c r="I390" s="242">
        <v>45470</v>
      </c>
      <c r="J390" s="243">
        <v>0.9</v>
      </c>
      <c r="K390" s="236">
        <v>45470</v>
      </c>
      <c r="L390" s="233">
        <f t="shared" si="100"/>
        <v>0</v>
      </c>
      <c r="M390" s="233">
        <f t="shared" si="98"/>
        <v>120</v>
      </c>
      <c r="N390" s="246">
        <f>H390/(F390*30)</f>
        <v>1015468.5681666668</v>
      </c>
      <c r="O390" s="310">
        <f t="shared" si="99"/>
        <v>109670605.362</v>
      </c>
    </row>
    <row r="391" spans="2:16" ht="14.4" thickBot="1" x14ac:dyDescent="0.35">
      <c r="B391" s="239"/>
      <c r="C391" s="240"/>
      <c r="D391" s="240"/>
      <c r="E391" s="245"/>
      <c r="F391" s="240">
        <v>8</v>
      </c>
      <c r="G391" s="241">
        <v>1387979913</v>
      </c>
      <c r="H391" s="254"/>
      <c r="I391" s="242">
        <v>45232</v>
      </c>
      <c r="J391" s="243">
        <v>0.9</v>
      </c>
      <c r="K391" s="236">
        <v>45470</v>
      </c>
      <c r="L391" s="233">
        <f t="shared" si="100"/>
        <v>238</v>
      </c>
      <c r="M391" s="233">
        <f t="shared" si="98"/>
        <v>2</v>
      </c>
      <c r="N391" s="246">
        <f t="shared" ref="N391:N398" si="101">G391/(F391*30)</f>
        <v>5783249.6375000002</v>
      </c>
      <c r="O391" s="310">
        <f t="shared" si="99"/>
        <v>10409849.3475</v>
      </c>
    </row>
    <row r="392" spans="2:16" ht="14.4" thickBot="1" x14ac:dyDescent="0.35">
      <c r="B392" s="239"/>
      <c r="C392" s="240"/>
      <c r="D392" s="240"/>
      <c r="E392" s="245"/>
      <c r="F392" s="240">
        <v>7</v>
      </c>
      <c r="G392" s="241">
        <v>1599045250.79</v>
      </c>
      <c r="H392" s="254"/>
      <c r="I392" s="242">
        <v>45266</v>
      </c>
      <c r="J392" s="243">
        <v>0.9</v>
      </c>
      <c r="K392" s="236">
        <v>45470</v>
      </c>
      <c r="L392" s="233">
        <f t="shared" si="100"/>
        <v>204</v>
      </c>
      <c r="M392" s="233">
        <f t="shared" si="98"/>
        <v>6</v>
      </c>
      <c r="N392" s="246">
        <f t="shared" si="101"/>
        <v>7614501.1942380946</v>
      </c>
      <c r="O392" s="310">
        <f t="shared" si="99"/>
        <v>41118306.448885709</v>
      </c>
    </row>
    <row r="393" spans="2:16" ht="14.4" thickBot="1" x14ac:dyDescent="0.35">
      <c r="B393" s="239">
        <v>3</v>
      </c>
      <c r="C393" s="240"/>
      <c r="D393" s="240"/>
      <c r="E393" s="245"/>
      <c r="F393" s="240">
        <v>8</v>
      </c>
      <c r="G393" s="241">
        <v>1556772679</v>
      </c>
      <c r="H393" s="254"/>
      <c r="I393" s="242">
        <v>45265</v>
      </c>
      <c r="J393" s="243">
        <v>0.9</v>
      </c>
      <c r="K393" s="236">
        <v>45470</v>
      </c>
      <c r="L393" s="233">
        <f t="shared" si="100"/>
        <v>205</v>
      </c>
      <c r="M393" s="233">
        <f t="shared" si="98"/>
        <v>35</v>
      </c>
      <c r="N393" s="234">
        <f t="shared" si="101"/>
        <v>6486552.8291666666</v>
      </c>
      <c r="O393" s="310">
        <f t="shared" si="99"/>
        <v>204326414.11875001</v>
      </c>
    </row>
    <row r="394" spans="2:16" ht="14.4" thickBot="1" x14ac:dyDescent="0.35">
      <c r="B394" s="239">
        <v>4</v>
      </c>
      <c r="C394" s="240"/>
      <c r="D394" s="240"/>
      <c r="E394" s="245"/>
      <c r="F394" s="240">
        <v>6</v>
      </c>
      <c r="G394" s="241">
        <v>4012137199.5999999</v>
      </c>
      <c r="H394" s="254"/>
      <c r="I394" s="242">
        <v>45357</v>
      </c>
      <c r="J394" s="243">
        <v>0.9</v>
      </c>
      <c r="K394" s="236">
        <v>45470</v>
      </c>
      <c r="L394" s="233">
        <f t="shared" si="100"/>
        <v>113</v>
      </c>
      <c r="M394" s="233">
        <f t="shared" si="98"/>
        <v>67</v>
      </c>
      <c r="N394" s="234">
        <f t="shared" si="101"/>
        <v>22289651.108888887</v>
      </c>
      <c r="O394" s="310">
        <f t="shared" si="99"/>
        <v>1344065961.8659999</v>
      </c>
    </row>
    <row r="395" spans="2:16" ht="14.4" thickBot="1" x14ac:dyDescent="0.35">
      <c r="B395" s="239">
        <v>5</v>
      </c>
      <c r="C395" s="240"/>
      <c r="D395" s="240"/>
      <c r="E395" s="245"/>
      <c r="F395" s="240">
        <v>4</v>
      </c>
      <c r="G395" s="241">
        <v>1010174824</v>
      </c>
      <c r="H395" s="253"/>
      <c r="I395" s="242">
        <v>45460</v>
      </c>
      <c r="J395" s="243">
        <v>1</v>
      </c>
      <c r="K395" s="236">
        <v>45470</v>
      </c>
      <c r="L395" s="233">
        <f t="shared" si="100"/>
        <v>10</v>
      </c>
      <c r="M395" s="233">
        <f t="shared" si="98"/>
        <v>110</v>
      </c>
      <c r="N395" s="234">
        <f t="shared" si="101"/>
        <v>8418123.5333333332</v>
      </c>
      <c r="O395" s="310">
        <f t="shared" si="99"/>
        <v>925993588.66666663</v>
      </c>
    </row>
    <row r="396" spans="2:16" ht="14.4" thickBot="1" x14ac:dyDescent="0.35">
      <c r="B396" s="239">
        <v>6</v>
      </c>
      <c r="C396" s="240"/>
      <c r="D396" s="240"/>
      <c r="E396" s="245"/>
      <c r="F396" s="240">
        <v>1.5</v>
      </c>
      <c r="G396" s="241">
        <v>28798000</v>
      </c>
      <c r="H396" s="241"/>
      <c r="I396" s="242">
        <v>45460</v>
      </c>
      <c r="J396" s="243">
        <v>1</v>
      </c>
      <c r="K396" s="236">
        <v>45470</v>
      </c>
      <c r="L396" s="233">
        <f t="shared" si="100"/>
        <v>10</v>
      </c>
      <c r="M396" s="233">
        <f t="shared" si="98"/>
        <v>35</v>
      </c>
      <c r="N396" s="234">
        <f t="shared" si="101"/>
        <v>639955.5555555555</v>
      </c>
      <c r="O396" s="310">
        <f t="shared" si="99"/>
        <v>22398444.444444444</v>
      </c>
    </row>
    <row r="397" spans="2:16" ht="14.4" thickBot="1" x14ac:dyDescent="0.35">
      <c r="B397" s="239">
        <v>7</v>
      </c>
      <c r="C397" s="240"/>
      <c r="D397" s="240"/>
      <c r="E397" s="245"/>
      <c r="F397" s="240">
        <v>6</v>
      </c>
      <c r="G397" s="241">
        <v>5678190094</v>
      </c>
      <c r="H397" s="241"/>
      <c r="I397" s="242">
        <v>45408</v>
      </c>
      <c r="J397" s="243">
        <v>0.9</v>
      </c>
      <c r="K397" s="236">
        <v>45470</v>
      </c>
      <c r="L397" s="233">
        <f t="shared" si="100"/>
        <v>62</v>
      </c>
      <c r="M397" s="233">
        <f t="shared" si="98"/>
        <v>118</v>
      </c>
      <c r="N397" s="234">
        <f t="shared" si="101"/>
        <v>31545500.522222221</v>
      </c>
      <c r="O397" s="310">
        <f t="shared" si="99"/>
        <v>3350132155.46</v>
      </c>
    </row>
    <row r="398" spans="2:16" ht="13.8" x14ac:dyDescent="0.3">
      <c r="B398" s="239">
        <v>8</v>
      </c>
      <c r="C398" s="240"/>
      <c r="D398" s="240"/>
      <c r="E398" s="245"/>
      <c r="F398" s="240">
        <v>4</v>
      </c>
      <c r="G398" s="241">
        <v>1526736331</v>
      </c>
      <c r="H398" s="241"/>
      <c r="I398" s="242">
        <v>45457</v>
      </c>
      <c r="J398" s="243">
        <v>0.9</v>
      </c>
      <c r="K398" s="236">
        <v>45470</v>
      </c>
      <c r="L398" s="233">
        <f t="shared" si="100"/>
        <v>13</v>
      </c>
      <c r="M398" s="233">
        <f t="shared" si="98"/>
        <v>107</v>
      </c>
      <c r="N398" s="234">
        <f t="shared" si="101"/>
        <v>12722802.758333333</v>
      </c>
      <c r="O398" s="310">
        <f t="shared" si="99"/>
        <v>1225205905.6275001</v>
      </c>
    </row>
    <row r="399" spans="2:16" ht="14.4" thickBot="1" x14ac:dyDescent="0.35">
      <c r="B399" s="237"/>
      <c r="C399" s="421" t="s">
        <v>238</v>
      </c>
      <c r="D399" s="421"/>
      <c r="E399" s="421"/>
      <c r="F399" s="421"/>
      <c r="G399" s="421"/>
      <c r="H399" s="421"/>
      <c r="I399" s="421"/>
      <c r="J399" s="421"/>
      <c r="K399" s="421"/>
      <c r="L399" s="421"/>
      <c r="M399" s="421"/>
      <c r="N399" s="421"/>
      <c r="O399" s="311">
        <f>SUM(O378:O398)</f>
        <v>17106300105.767756</v>
      </c>
      <c r="P399">
        <v>17106300105.77</v>
      </c>
    </row>
    <row r="401" spans="2:16" ht="13.8" thickBot="1" x14ac:dyDescent="0.3">
      <c r="B401" s="104" t="s">
        <v>311</v>
      </c>
    </row>
    <row r="402" spans="2:16" x14ac:dyDescent="0.25">
      <c r="B402" s="422" t="s">
        <v>223</v>
      </c>
      <c r="C402" s="415" t="s">
        <v>224</v>
      </c>
      <c r="D402" s="415" t="s">
        <v>225</v>
      </c>
      <c r="E402" s="415" t="s">
        <v>226</v>
      </c>
      <c r="F402" s="415" t="s">
        <v>227</v>
      </c>
      <c r="G402" s="415" t="s">
        <v>228</v>
      </c>
      <c r="H402" s="415" t="s">
        <v>229</v>
      </c>
      <c r="I402" s="415" t="s">
        <v>230</v>
      </c>
      <c r="J402" s="415" t="s">
        <v>231</v>
      </c>
      <c r="K402" s="415" t="s">
        <v>232</v>
      </c>
      <c r="L402" s="415" t="s">
        <v>233</v>
      </c>
      <c r="M402" s="415" t="s">
        <v>234</v>
      </c>
      <c r="N402" s="417" t="s">
        <v>235</v>
      </c>
      <c r="O402" s="419" t="s">
        <v>236</v>
      </c>
    </row>
    <row r="403" spans="2:16" ht="13.8" thickBot="1" x14ac:dyDescent="0.3">
      <c r="B403" s="423"/>
      <c r="C403" s="416"/>
      <c r="D403" s="416"/>
      <c r="E403" s="416"/>
      <c r="F403" s="416"/>
      <c r="G403" s="416" t="s">
        <v>237</v>
      </c>
      <c r="H403" s="416" t="s">
        <v>237</v>
      </c>
      <c r="I403" s="416"/>
      <c r="J403" s="416" t="s">
        <v>1</v>
      </c>
      <c r="K403" s="416"/>
      <c r="L403" s="416"/>
      <c r="M403" s="416"/>
      <c r="N403" s="418"/>
      <c r="O403" s="420"/>
    </row>
    <row r="404" spans="2:16" ht="14.4" thickBot="1" x14ac:dyDescent="0.35">
      <c r="B404" s="228">
        <v>1</v>
      </c>
      <c r="C404" s="229"/>
      <c r="D404" s="229"/>
      <c r="E404" s="244"/>
      <c r="F404" s="229">
        <v>13.5</v>
      </c>
      <c r="G404" s="230">
        <v>8829820844</v>
      </c>
      <c r="H404" s="236"/>
      <c r="I404" s="242">
        <v>45079</v>
      </c>
      <c r="J404" s="232">
        <v>0.8</v>
      </c>
      <c r="K404" s="236">
        <v>45470</v>
      </c>
      <c r="L404" s="233">
        <f>+K404-I404</f>
        <v>391</v>
      </c>
      <c r="M404" s="233">
        <f>+MIN(F404*30-L404,360)</f>
        <v>14</v>
      </c>
      <c r="N404" s="246">
        <f>G404/(F404*30)</f>
        <v>21802026.775308643</v>
      </c>
      <c r="O404" s="310">
        <f t="shared" ref="O404:O405" si="102">(+N404*M404*J404)</f>
        <v>244182699.88345683</v>
      </c>
    </row>
    <row r="405" spans="2:16" ht="13.8" x14ac:dyDescent="0.3">
      <c r="B405" s="239">
        <v>2</v>
      </c>
      <c r="C405" s="240"/>
      <c r="D405" s="240"/>
      <c r="E405" s="245"/>
      <c r="F405" s="240">
        <v>6</v>
      </c>
      <c r="G405" s="241">
        <v>4772370000</v>
      </c>
      <c r="H405" s="256"/>
      <c r="I405" s="242">
        <v>45323</v>
      </c>
      <c r="J405" s="243">
        <v>0.9</v>
      </c>
      <c r="K405" s="236">
        <v>45470</v>
      </c>
      <c r="L405" s="233">
        <f t="shared" ref="L405" si="103">+K405-I405</f>
        <v>147</v>
      </c>
      <c r="M405" s="233">
        <f>+MIN(F405*30-L405,360)</f>
        <v>33</v>
      </c>
      <c r="N405" s="246">
        <f>G405/(F405*30)</f>
        <v>26513166.666666668</v>
      </c>
      <c r="O405" s="310">
        <f t="shared" si="102"/>
        <v>787441050</v>
      </c>
    </row>
    <row r="406" spans="2:16" ht="14.4" thickBot="1" x14ac:dyDescent="0.35">
      <c r="B406" s="237"/>
      <c r="C406" s="421" t="s">
        <v>238</v>
      </c>
      <c r="D406" s="421"/>
      <c r="E406" s="421"/>
      <c r="F406" s="421"/>
      <c r="G406" s="421"/>
      <c r="H406" s="421"/>
      <c r="I406" s="421"/>
      <c r="J406" s="421"/>
      <c r="K406" s="421"/>
      <c r="L406" s="421"/>
      <c r="M406" s="421"/>
      <c r="N406" s="421"/>
      <c r="O406" s="311">
        <f>SUM(O404:O405)</f>
        <v>1031623749.8834568</v>
      </c>
      <c r="P406">
        <v>1031623749.88</v>
      </c>
    </row>
    <row r="408" spans="2:16" ht="13.8" thickBot="1" x14ac:dyDescent="0.3">
      <c r="B408" s="104" t="s">
        <v>312</v>
      </c>
    </row>
    <row r="409" spans="2:16" x14ac:dyDescent="0.25">
      <c r="B409" s="422" t="s">
        <v>223</v>
      </c>
      <c r="C409" s="415" t="s">
        <v>224</v>
      </c>
      <c r="D409" s="415" t="s">
        <v>225</v>
      </c>
      <c r="E409" s="415" t="s">
        <v>226</v>
      </c>
      <c r="F409" s="415" t="s">
        <v>227</v>
      </c>
      <c r="G409" s="415" t="s">
        <v>228</v>
      </c>
      <c r="H409" s="415" t="s">
        <v>229</v>
      </c>
      <c r="I409" s="415" t="s">
        <v>230</v>
      </c>
      <c r="J409" s="415" t="s">
        <v>231</v>
      </c>
      <c r="K409" s="415" t="s">
        <v>232</v>
      </c>
      <c r="L409" s="415" t="s">
        <v>233</v>
      </c>
      <c r="M409" s="415" t="s">
        <v>234</v>
      </c>
      <c r="N409" s="417" t="s">
        <v>235</v>
      </c>
      <c r="O409" s="419" t="s">
        <v>236</v>
      </c>
    </row>
    <row r="410" spans="2:16" ht="13.8" thickBot="1" x14ac:dyDescent="0.3">
      <c r="B410" s="423"/>
      <c r="C410" s="416"/>
      <c r="D410" s="416"/>
      <c r="E410" s="416"/>
      <c r="F410" s="416"/>
      <c r="G410" s="416" t="s">
        <v>237</v>
      </c>
      <c r="H410" s="416" t="s">
        <v>237</v>
      </c>
      <c r="I410" s="416"/>
      <c r="J410" s="416" t="s">
        <v>1</v>
      </c>
      <c r="K410" s="416"/>
      <c r="L410" s="416"/>
      <c r="M410" s="416"/>
      <c r="N410" s="418"/>
      <c r="O410" s="420"/>
    </row>
    <row r="411" spans="2:16" ht="13.8" x14ac:dyDescent="0.3">
      <c r="B411" s="228">
        <v>1</v>
      </c>
      <c r="C411" s="229"/>
      <c r="D411" s="229"/>
      <c r="E411" s="244"/>
      <c r="F411" s="229">
        <v>6</v>
      </c>
      <c r="G411" s="230">
        <v>4772370000</v>
      </c>
      <c r="H411" s="236"/>
      <c r="I411" s="242">
        <v>45323</v>
      </c>
      <c r="J411" s="232">
        <v>0.1</v>
      </c>
      <c r="K411" s="236">
        <v>45470</v>
      </c>
      <c r="L411" s="233">
        <f>+K411-I411</f>
        <v>147</v>
      </c>
      <c r="M411" s="233">
        <f>+MIN(F411*30-L411,360)</f>
        <v>33</v>
      </c>
      <c r="N411" s="246">
        <f>G411/(F411*30)</f>
        <v>26513166.666666668</v>
      </c>
      <c r="O411" s="310">
        <f t="shared" ref="O411" si="104">(+N411*M411*J411)</f>
        <v>87493450</v>
      </c>
    </row>
    <row r="412" spans="2:16" ht="14.4" thickBot="1" x14ac:dyDescent="0.35">
      <c r="B412" s="237"/>
      <c r="C412" s="421" t="s">
        <v>238</v>
      </c>
      <c r="D412" s="421"/>
      <c r="E412" s="421"/>
      <c r="F412" s="421"/>
      <c r="G412" s="421"/>
      <c r="H412" s="421"/>
      <c r="I412" s="421"/>
      <c r="J412" s="421"/>
      <c r="K412" s="421"/>
      <c r="L412" s="421"/>
      <c r="M412" s="421"/>
      <c r="N412" s="421"/>
      <c r="O412" s="311">
        <f>SUM(O411:O411)</f>
        <v>87493450</v>
      </c>
      <c r="P412">
        <v>87493450</v>
      </c>
    </row>
    <row r="416" spans="2:16" ht="13.8" thickBot="1" x14ac:dyDescent="0.3">
      <c r="B416" s="250" t="s">
        <v>244</v>
      </c>
    </row>
    <row r="417" spans="2:16" x14ac:dyDescent="0.25">
      <c r="B417" s="422" t="s">
        <v>223</v>
      </c>
      <c r="C417" s="415" t="s">
        <v>224</v>
      </c>
      <c r="D417" s="415" t="s">
        <v>225</v>
      </c>
      <c r="E417" s="415" t="s">
        <v>226</v>
      </c>
      <c r="F417" s="415" t="s">
        <v>227</v>
      </c>
      <c r="G417" s="415" t="s">
        <v>228</v>
      </c>
      <c r="H417" s="415" t="s">
        <v>229</v>
      </c>
      <c r="I417" s="415" t="s">
        <v>230</v>
      </c>
      <c r="J417" s="415" t="s">
        <v>231</v>
      </c>
      <c r="K417" s="415" t="s">
        <v>232</v>
      </c>
      <c r="L417" s="415" t="s">
        <v>233</v>
      </c>
      <c r="M417" s="415" t="s">
        <v>234</v>
      </c>
      <c r="N417" s="417" t="s">
        <v>235</v>
      </c>
      <c r="O417" s="419" t="s">
        <v>236</v>
      </c>
    </row>
    <row r="418" spans="2:16" ht="13.8" thickBot="1" x14ac:dyDescent="0.3">
      <c r="B418" s="423"/>
      <c r="C418" s="416"/>
      <c r="D418" s="416"/>
      <c r="E418" s="416"/>
      <c r="F418" s="416"/>
      <c r="G418" s="416" t="s">
        <v>237</v>
      </c>
      <c r="H418" s="416" t="s">
        <v>237</v>
      </c>
      <c r="I418" s="416"/>
      <c r="J418" s="416" t="s">
        <v>1</v>
      </c>
      <c r="K418" s="416"/>
      <c r="L418" s="416"/>
      <c r="M418" s="416"/>
      <c r="N418" s="418"/>
      <c r="O418" s="420"/>
    </row>
    <row r="419" spans="2:16" ht="14.4" thickBot="1" x14ac:dyDescent="0.35">
      <c r="B419" s="228">
        <v>1</v>
      </c>
      <c r="C419" s="229"/>
      <c r="D419" s="229"/>
      <c r="E419" s="244"/>
      <c r="F419" s="229">
        <v>111.7</v>
      </c>
      <c r="G419" s="230">
        <v>275853856477</v>
      </c>
      <c r="H419" s="236"/>
      <c r="I419" s="242">
        <v>44375</v>
      </c>
      <c r="J419" s="232">
        <v>0.24</v>
      </c>
      <c r="K419" s="236">
        <v>45470</v>
      </c>
      <c r="L419" s="233">
        <f>+K419-I419</f>
        <v>1095</v>
      </c>
      <c r="M419" s="233">
        <f t="shared" ref="M419:M425" si="105">+MIN(F419*30-L419,360)</f>
        <v>360</v>
      </c>
      <c r="N419" s="246">
        <f>G419/(F419*30)</f>
        <v>82319861.676216051</v>
      </c>
      <c r="O419" s="310">
        <f t="shared" ref="O419:O425" si="106">(+N419*M419*J419)</f>
        <v>7112436048.8250666</v>
      </c>
    </row>
    <row r="420" spans="2:16" ht="14.4" thickBot="1" x14ac:dyDescent="0.35">
      <c r="B420" s="239">
        <v>2</v>
      </c>
      <c r="C420" s="240"/>
      <c r="D420" s="240"/>
      <c r="E420" s="245"/>
      <c r="F420" s="240">
        <v>19.37</v>
      </c>
      <c r="G420" s="241">
        <v>94298317799</v>
      </c>
      <c r="H420" s="256">
        <v>94009144451</v>
      </c>
      <c r="I420" s="242">
        <v>45470</v>
      </c>
      <c r="J420" s="243">
        <v>0.5</v>
      </c>
      <c r="K420" s="236">
        <v>45470</v>
      </c>
      <c r="L420" s="233">
        <f t="shared" ref="L420:L425" si="107">+K420-I420</f>
        <v>0</v>
      </c>
      <c r="M420" s="233">
        <f t="shared" si="105"/>
        <v>360</v>
      </c>
      <c r="N420" s="246">
        <f>H420/(F420*30)</f>
        <v>161777911.63483047</v>
      </c>
      <c r="O420" s="310">
        <f t="shared" si="106"/>
        <v>29120024094.269485</v>
      </c>
    </row>
    <row r="421" spans="2:16" ht="14.4" thickBot="1" x14ac:dyDescent="0.35">
      <c r="B421" s="239">
        <v>3</v>
      </c>
      <c r="C421" s="240"/>
      <c r="D421" s="240"/>
      <c r="E421" s="245"/>
      <c r="F421" s="240">
        <v>18.2</v>
      </c>
      <c r="G421" s="241">
        <v>5915593864</v>
      </c>
      <c r="H421" s="241"/>
      <c r="I421" s="242">
        <v>44952</v>
      </c>
      <c r="J421" s="243">
        <v>0.49</v>
      </c>
      <c r="K421" s="236">
        <v>45470</v>
      </c>
      <c r="L421" s="233">
        <f t="shared" si="107"/>
        <v>518</v>
      </c>
      <c r="M421" s="233">
        <f t="shared" si="105"/>
        <v>28</v>
      </c>
      <c r="N421" s="234">
        <f>G421/(F421*30)</f>
        <v>10834420.996336997</v>
      </c>
      <c r="O421" s="310">
        <f t="shared" si="106"/>
        <v>148648256.0697436</v>
      </c>
    </row>
    <row r="422" spans="2:16" ht="14.4" thickBot="1" x14ac:dyDescent="0.35">
      <c r="B422" s="239">
        <v>4</v>
      </c>
      <c r="C422" s="240"/>
      <c r="D422" s="240"/>
      <c r="E422" s="245"/>
      <c r="F422" s="240">
        <v>4.17</v>
      </c>
      <c r="G422" s="241">
        <v>5413042330</v>
      </c>
      <c r="H422" s="241">
        <v>5413042330</v>
      </c>
      <c r="I422" s="242">
        <v>45470</v>
      </c>
      <c r="J422" s="243">
        <v>0.5</v>
      </c>
      <c r="K422" s="236">
        <v>45470</v>
      </c>
      <c r="L422" s="233">
        <f t="shared" si="107"/>
        <v>0</v>
      </c>
      <c r="M422" s="233">
        <f t="shared" si="105"/>
        <v>125.1</v>
      </c>
      <c r="N422" s="234">
        <f>H422/(F422*30)</f>
        <v>43269722.86171063</v>
      </c>
      <c r="O422" s="310">
        <f t="shared" si="106"/>
        <v>2706521165</v>
      </c>
    </row>
    <row r="423" spans="2:16" ht="14.4" thickBot="1" x14ac:dyDescent="0.35">
      <c r="B423" s="239">
        <v>5</v>
      </c>
      <c r="C423" s="240"/>
      <c r="D423" s="240"/>
      <c r="E423" s="245"/>
      <c r="F423" s="240">
        <v>19.100000000000001</v>
      </c>
      <c r="G423" s="241">
        <v>80539767651</v>
      </c>
      <c r="H423" s="236"/>
      <c r="I423" s="242">
        <v>44914</v>
      </c>
      <c r="J423" s="243">
        <v>0.5</v>
      </c>
      <c r="K423" s="236">
        <v>45470</v>
      </c>
      <c r="L423" s="233">
        <f t="shared" si="107"/>
        <v>556</v>
      </c>
      <c r="M423" s="233">
        <f t="shared" si="105"/>
        <v>17</v>
      </c>
      <c r="N423" s="234">
        <f>G423/(F423*30)</f>
        <v>140558058.72774869</v>
      </c>
      <c r="O423" s="310">
        <f t="shared" si="106"/>
        <v>1194743499.185864</v>
      </c>
    </row>
    <row r="424" spans="2:16" ht="14.4" thickBot="1" x14ac:dyDescent="0.35">
      <c r="B424" s="239">
        <v>6</v>
      </c>
      <c r="C424" s="240"/>
      <c r="D424" s="240"/>
      <c r="E424" s="245"/>
      <c r="F424" s="240">
        <v>13.37</v>
      </c>
      <c r="G424" s="241">
        <v>21962537271</v>
      </c>
      <c r="H424" s="241"/>
      <c r="I424" s="242">
        <v>45245</v>
      </c>
      <c r="J424" s="243">
        <v>1</v>
      </c>
      <c r="K424" s="236">
        <v>45470</v>
      </c>
      <c r="L424" s="233">
        <f t="shared" si="107"/>
        <v>225</v>
      </c>
      <c r="M424" s="233">
        <f t="shared" si="105"/>
        <v>176.09999999999997</v>
      </c>
      <c r="N424" s="234">
        <f>G424/(F424*30)</f>
        <v>54755764.824233361</v>
      </c>
      <c r="O424" s="310">
        <f t="shared" si="106"/>
        <v>9642490185.547493</v>
      </c>
    </row>
    <row r="425" spans="2:16" ht="13.8" x14ac:dyDescent="0.3">
      <c r="B425" s="239">
        <v>7</v>
      </c>
      <c r="C425" s="240"/>
      <c r="D425" s="240"/>
      <c r="E425" s="245"/>
      <c r="F425" s="240">
        <v>9</v>
      </c>
      <c r="G425" s="241">
        <v>10483582369</v>
      </c>
      <c r="H425" s="241"/>
      <c r="I425" s="242">
        <v>45441</v>
      </c>
      <c r="J425" s="243">
        <v>1</v>
      </c>
      <c r="K425" s="236">
        <v>45470</v>
      </c>
      <c r="L425" s="233">
        <f t="shared" si="107"/>
        <v>29</v>
      </c>
      <c r="M425" s="233">
        <f t="shared" si="105"/>
        <v>241</v>
      </c>
      <c r="N425" s="234">
        <f>G425/(F425*30)</f>
        <v>38828082.848148145</v>
      </c>
      <c r="O425" s="310">
        <f t="shared" si="106"/>
        <v>9357567966.4037037</v>
      </c>
    </row>
    <row r="426" spans="2:16" ht="14.4" thickBot="1" x14ac:dyDescent="0.35">
      <c r="B426" s="237"/>
      <c r="C426" s="421" t="s">
        <v>238</v>
      </c>
      <c r="D426" s="421"/>
      <c r="E426" s="421"/>
      <c r="F426" s="421"/>
      <c r="G426" s="421"/>
      <c r="H426" s="421"/>
      <c r="I426" s="421"/>
      <c r="J426" s="421"/>
      <c r="K426" s="421"/>
      <c r="L426" s="421"/>
      <c r="M426" s="421"/>
      <c r="N426" s="421"/>
      <c r="O426" s="311">
        <f>SUM(O419:O425)</f>
        <v>59282431215.301353</v>
      </c>
      <c r="P426">
        <v>59282431215.300003</v>
      </c>
    </row>
    <row r="428" spans="2:16" ht="13.8" thickBot="1" x14ac:dyDescent="0.3">
      <c r="B428" s="250" t="s">
        <v>275</v>
      </c>
    </row>
    <row r="429" spans="2:16" x14ac:dyDescent="0.25">
      <c r="B429" s="422" t="s">
        <v>223</v>
      </c>
      <c r="C429" s="415" t="s">
        <v>224</v>
      </c>
      <c r="D429" s="415" t="s">
        <v>225</v>
      </c>
      <c r="E429" s="415" t="s">
        <v>226</v>
      </c>
      <c r="F429" s="415" t="s">
        <v>227</v>
      </c>
      <c r="G429" s="415" t="s">
        <v>228</v>
      </c>
      <c r="H429" s="415" t="s">
        <v>229</v>
      </c>
      <c r="I429" s="415" t="s">
        <v>230</v>
      </c>
      <c r="J429" s="415" t="s">
        <v>231</v>
      </c>
      <c r="K429" s="415" t="s">
        <v>232</v>
      </c>
      <c r="L429" s="415" t="s">
        <v>233</v>
      </c>
      <c r="M429" s="415" t="s">
        <v>234</v>
      </c>
      <c r="N429" s="417" t="s">
        <v>235</v>
      </c>
      <c r="O429" s="419" t="s">
        <v>236</v>
      </c>
    </row>
    <row r="430" spans="2:16" ht="13.8" thickBot="1" x14ac:dyDescent="0.3">
      <c r="B430" s="423"/>
      <c r="C430" s="416"/>
      <c r="D430" s="416"/>
      <c r="E430" s="416"/>
      <c r="F430" s="416"/>
      <c r="G430" s="416" t="s">
        <v>237</v>
      </c>
      <c r="H430" s="416" t="s">
        <v>237</v>
      </c>
      <c r="I430" s="416"/>
      <c r="J430" s="416" t="s">
        <v>1</v>
      </c>
      <c r="K430" s="416"/>
      <c r="L430" s="416"/>
      <c r="M430" s="416"/>
      <c r="N430" s="418"/>
      <c r="O430" s="420"/>
    </row>
    <row r="431" spans="2:16" ht="14.4" thickBot="1" x14ac:dyDescent="0.35">
      <c r="B431" s="228">
        <v>1</v>
      </c>
      <c r="C431" s="229"/>
      <c r="D431" s="229"/>
      <c r="E431" s="244"/>
      <c r="F431" s="229">
        <v>37.299999999999997</v>
      </c>
      <c r="G431" s="230">
        <v>62056249725</v>
      </c>
      <c r="H431" s="236"/>
      <c r="I431" s="242">
        <v>44592</v>
      </c>
      <c r="J431" s="232">
        <v>0.05</v>
      </c>
      <c r="K431" s="236">
        <v>45470</v>
      </c>
      <c r="L431" s="233">
        <f>+K431-I431</f>
        <v>878</v>
      </c>
      <c r="M431" s="233">
        <f>+MIN(F431*30-L431,360)</f>
        <v>241</v>
      </c>
      <c r="N431" s="246">
        <f>G431/(F431*30)</f>
        <v>55456880.898123324</v>
      </c>
      <c r="O431" s="310">
        <f t="shared" ref="O431:O434" si="108">(+N431*M431*J431)</f>
        <v>668255414.82238615</v>
      </c>
    </row>
    <row r="432" spans="2:16" ht="14.4" thickBot="1" x14ac:dyDescent="0.35">
      <c r="B432" s="239">
        <v>2</v>
      </c>
      <c r="C432" s="240"/>
      <c r="D432" s="240"/>
      <c r="E432" s="245"/>
      <c r="F432" s="240">
        <v>31</v>
      </c>
      <c r="G432" s="241">
        <v>72672315745</v>
      </c>
      <c r="H432" s="256"/>
      <c r="I432" s="242">
        <v>44547</v>
      </c>
      <c r="J432" s="243">
        <v>0.05</v>
      </c>
      <c r="K432" s="236">
        <v>45470</v>
      </c>
      <c r="L432" s="233">
        <f t="shared" ref="L432:L434" si="109">+K432-I432</f>
        <v>923</v>
      </c>
      <c r="M432" s="233">
        <f>+MIN(F432*30-L432,360)</f>
        <v>7</v>
      </c>
      <c r="N432" s="246">
        <f>G432/(F432*30)</f>
        <v>78142274.994623661</v>
      </c>
      <c r="O432" s="310">
        <f t="shared" si="108"/>
        <v>27349796.248118281</v>
      </c>
    </row>
    <row r="433" spans="2:16" ht="14.4" thickBot="1" x14ac:dyDescent="0.35">
      <c r="B433" s="239">
        <v>3</v>
      </c>
      <c r="C433" s="240"/>
      <c r="D433" s="240"/>
      <c r="E433" s="245"/>
      <c r="F433" s="240">
        <v>29</v>
      </c>
      <c r="G433" s="241">
        <v>43602347964</v>
      </c>
      <c r="H433" s="241">
        <v>30421014292</v>
      </c>
      <c r="I433" s="242">
        <v>45210</v>
      </c>
      <c r="J433" s="243">
        <v>0.05</v>
      </c>
      <c r="K433" s="236">
        <v>45470</v>
      </c>
      <c r="L433" s="233">
        <f t="shared" si="109"/>
        <v>260</v>
      </c>
      <c r="M433" s="233">
        <f>+MIN(F433*30-L433,360)</f>
        <v>360</v>
      </c>
      <c r="N433" s="246">
        <f>H433/(F433*30)</f>
        <v>34966683.094252877</v>
      </c>
      <c r="O433" s="310">
        <f t="shared" si="108"/>
        <v>629400295.6965518</v>
      </c>
    </row>
    <row r="434" spans="2:16" ht="13.8" x14ac:dyDescent="0.3">
      <c r="B434" s="239">
        <v>4</v>
      </c>
      <c r="C434" s="240"/>
      <c r="D434" s="240"/>
      <c r="E434" s="245"/>
      <c r="F434" s="240">
        <v>28</v>
      </c>
      <c r="G434" s="241">
        <v>44090327357</v>
      </c>
      <c r="H434" s="241">
        <v>19859707311</v>
      </c>
      <c r="I434" s="242">
        <v>44935</v>
      </c>
      <c r="J434" s="243">
        <v>0.05</v>
      </c>
      <c r="K434" s="236">
        <v>45470</v>
      </c>
      <c r="L434" s="233">
        <f t="shared" si="109"/>
        <v>535</v>
      </c>
      <c r="M434" s="233">
        <f>+MIN(F434*30-L434,360)</f>
        <v>305</v>
      </c>
      <c r="N434" s="246">
        <f>H434/(F434*30)</f>
        <v>23642508.703571428</v>
      </c>
      <c r="O434" s="310">
        <f t="shared" si="108"/>
        <v>360548257.72946429</v>
      </c>
    </row>
    <row r="435" spans="2:16" ht="14.4" thickBot="1" x14ac:dyDescent="0.35">
      <c r="B435" s="237"/>
      <c r="C435" s="421" t="s">
        <v>238</v>
      </c>
      <c r="D435" s="421"/>
      <c r="E435" s="421"/>
      <c r="F435" s="421"/>
      <c r="G435" s="421"/>
      <c r="H435" s="421"/>
      <c r="I435" s="421"/>
      <c r="J435" s="421"/>
      <c r="K435" s="421"/>
      <c r="L435" s="421"/>
      <c r="M435" s="421"/>
      <c r="N435" s="421"/>
      <c r="O435" s="311">
        <f>SUM(O431:O434)</f>
        <v>1685553764.4965205</v>
      </c>
      <c r="P435">
        <v>1685553764.5</v>
      </c>
    </row>
    <row r="437" spans="2:16" ht="13.8" thickBot="1" x14ac:dyDescent="0.3">
      <c r="B437" s="251" t="s">
        <v>276</v>
      </c>
    </row>
    <row r="438" spans="2:16" x14ac:dyDescent="0.25">
      <c r="B438" s="422" t="s">
        <v>223</v>
      </c>
      <c r="C438" s="415" t="s">
        <v>224</v>
      </c>
      <c r="D438" s="415" t="s">
        <v>225</v>
      </c>
      <c r="E438" s="415" t="s">
        <v>226</v>
      </c>
      <c r="F438" s="415" t="s">
        <v>227</v>
      </c>
      <c r="G438" s="415" t="s">
        <v>228</v>
      </c>
      <c r="H438" s="415" t="s">
        <v>229</v>
      </c>
      <c r="I438" s="415" t="s">
        <v>230</v>
      </c>
      <c r="J438" s="415" t="s">
        <v>231</v>
      </c>
      <c r="K438" s="415" t="s">
        <v>232</v>
      </c>
      <c r="L438" s="415" t="s">
        <v>233</v>
      </c>
      <c r="M438" s="415" t="s">
        <v>234</v>
      </c>
      <c r="N438" s="417" t="s">
        <v>235</v>
      </c>
      <c r="O438" s="419" t="s">
        <v>236</v>
      </c>
    </row>
    <row r="439" spans="2:16" ht="13.8" thickBot="1" x14ac:dyDescent="0.3">
      <c r="B439" s="423"/>
      <c r="C439" s="416"/>
      <c r="D439" s="416"/>
      <c r="E439" s="416"/>
      <c r="F439" s="416"/>
      <c r="G439" s="416" t="s">
        <v>237</v>
      </c>
      <c r="H439" s="416" t="s">
        <v>237</v>
      </c>
      <c r="I439" s="416"/>
      <c r="J439" s="416" t="s">
        <v>1</v>
      </c>
      <c r="K439" s="416"/>
      <c r="L439" s="416"/>
      <c r="M439" s="416"/>
      <c r="N439" s="418"/>
      <c r="O439" s="420"/>
    </row>
    <row r="440" spans="2:16" ht="14.4" thickBot="1" x14ac:dyDescent="0.35">
      <c r="B440" s="228">
        <v>1</v>
      </c>
      <c r="C440" s="229"/>
      <c r="D440" s="229"/>
      <c r="E440" s="244"/>
      <c r="F440" s="229">
        <v>57.5</v>
      </c>
      <c r="G440" s="230">
        <v>118917756937</v>
      </c>
      <c r="H440" s="252">
        <v>43062570667</v>
      </c>
      <c r="I440" s="242">
        <v>45247</v>
      </c>
      <c r="J440" s="289">
        <v>0.45</v>
      </c>
      <c r="K440" s="236">
        <v>45470</v>
      </c>
      <c r="L440" s="233">
        <f>+K440-I440</f>
        <v>223</v>
      </c>
      <c r="M440" s="233">
        <f t="shared" ref="M440:M451" si="110">+MIN(F440*30-L440,360)</f>
        <v>360</v>
      </c>
      <c r="N440" s="246">
        <f>H440/(F440*30)</f>
        <v>24963809.082318842</v>
      </c>
      <c r="O440" s="310">
        <f t="shared" ref="O440:O451" si="111">(+N440*M440*J440)</f>
        <v>4044137071.3356524</v>
      </c>
    </row>
    <row r="441" spans="2:16" ht="14.4" thickBot="1" x14ac:dyDescent="0.35">
      <c r="B441" s="239">
        <v>2</v>
      </c>
      <c r="C441" s="240"/>
      <c r="D441" s="240"/>
      <c r="E441" s="245"/>
      <c r="F441" s="240">
        <v>43.7</v>
      </c>
      <c r="G441" s="241">
        <v>11098627403</v>
      </c>
      <c r="H441" s="253">
        <v>902501574</v>
      </c>
      <c r="I441" s="242">
        <v>44593</v>
      </c>
      <c r="J441" s="290">
        <v>1</v>
      </c>
      <c r="K441" s="236">
        <v>45470</v>
      </c>
      <c r="L441" s="233">
        <f t="shared" ref="L441:L451" si="112">+K441-I441</f>
        <v>877</v>
      </c>
      <c r="M441" s="233">
        <f t="shared" si="110"/>
        <v>360</v>
      </c>
      <c r="N441" s="246">
        <f>H441/(F441*30)</f>
        <v>688406.99771167047</v>
      </c>
      <c r="O441" s="310">
        <f t="shared" si="111"/>
        <v>247826519.17620137</v>
      </c>
    </row>
    <row r="442" spans="2:16" ht="14.4" thickBot="1" x14ac:dyDescent="0.35">
      <c r="B442" s="239"/>
      <c r="C442" s="240"/>
      <c r="D442" s="240"/>
      <c r="E442" s="245"/>
      <c r="F442" s="240">
        <v>31</v>
      </c>
      <c r="G442" s="241">
        <v>72672315745</v>
      </c>
      <c r="H442" s="254"/>
      <c r="I442" s="242">
        <v>44547</v>
      </c>
      <c r="J442" s="290">
        <v>0.47499999999999998</v>
      </c>
      <c r="K442" s="236">
        <v>45470</v>
      </c>
      <c r="L442" s="233">
        <f t="shared" si="112"/>
        <v>923</v>
      </c>
      <c r="M442" s="233">
        <f t="shared" si="110"/>
        <v>7</v>
      </c>
      <c r="N442" s="246">
        <f>G442/(F442*30)</f>
        <v>78142274.994623661</v>
      </c>
      <c r="O442" s="310">
        <f t="shared" si="111"/>
        <v>259823064.35712367</v>
      </c>
    </row>
    <row r="443" spans="2:16" ht="14.4" thickBot="1" x14ac:dyDescent="0.35">
      <c r="B443" s="239"/>
      <c r="C443" s="240"/>
      <c r="D443" s="240"/>
      <c r="E443" s="245"/>
      <c r="F443" s="240">
        <v>29</v>
      </c>
      <c r="G443" s="241">
        <v>43602347964</v>
      </c>
      <c r="H443" s="254">
        <v>30421014292</v>
      </c>
      <c r="I443" s="242">
        <v>45210</v>
      </c>
      <c r="J443" s="290">
        <v>0.47499999999999998</v>
      </c>
      <c r="K443" s="236">
        <v>45470</v>
      </c>
      <c r="L443" s="233">
        <f t="shared" si="112"/>
        <v>260</v>
      </c>
      <c r="M443" s="233">
        <f t="shared" si="110"/>
        <v>360</v>
      </c>
      <c r="N443" s="246">
        <f>H443/(F443*30)</f>
        <v>34966683.094252877</v>
      </c>
      <c r="O443" s="310">
        <f t="shared" si="111"/>
        <v>5979302809.1172419</v>
      </c>
    </row>
    <row r="444" spans="2:16" ht="14.4" thickBot="1" x14ac:dyDescent="0.35">
      <c r="B444" s="239"/>
      <c r="C444" s="240"/>
      <c r="D444" s="240"/>
      <c r="E444" s="245"/>
      <c r="F444" s="240">
        <v>28</v>
      </c>
      <c r="G444" s="241">
        <v>44090327357</v>
      </c>
      <c r="H444" s="254">
        <v>19859707311</v>
      </c>
      <c r="I444" s="242">
        <v>44935</v>
      </c>
      <c r="J444" s="290">
        <v>0.47499999999999998</v>
      </c>
      <c r="K444" s="236">
        <v>45470</v>
      </c>
      <c r="L444" s="233">
        <f t="shared" si="112"/>
        <v>535</v>
      </c>
      <c r="M444" s="233">
        <f t="shared" si="110"/>
        <v>305</v>
      </c>
      <c r="N444" s="246">
        <f>H444/(F444*30)</f>
        <v>23642508.703571428</v>
      </c>
      <c r="O444" s="310">
        <f t="shared" si="111"/>
        <v>3425208448.4299107</v>
      </c>
    </row>
    <row r="445" spans="2:16" ht="14.4" thickBot="1" x14ac:dyDescent="0.35">
      <c r="B445" s="239"/>
      <c r="C445" s="240"/>
      <c r="D445" s="240"/>
      <c r="E445" s="245"/>
      <c r="F445" s="240">
        <v>21</v>
      </c>
      <c r="G445" s="241">
        <v>19486667320</v>
      </c>
      <c r="H445" s="254"/>
      <c r="I445" s="242">
        <v>45026</v>
      </c>
      <c r="J445" s="290">
        <v>0.5</v>
      </c>
      <c r="K445" s="236">
        <v>45470</v>
      </c>
      <c r="L445" s="233">
        <f t="shared" si="112"/>
        <v>444</v>
      </c>
      <c r="M445" s="233">
        <f t="shared" si="110"/>
        <v>186</v>
      </c>
      <c r="N445" s="246">
        <f t="shared" ref="N445:N451" si="113">G445/(F445*30)</f>
        <v>30931217.968253966</v>
      </c>
      <c r="O445" s="310">
        <f t="shared" si="111"/>
        <v>2876603271.0476189</v>
      </c>
    </row>
    <row r="446" spans="2:16" ht="14.4" thickBot="1" x14ac:dyDescent="0.35">
      <c r="B446" s="239"/>
      <c r="C446" s="240"/>
      <c r="D446" s="240"/>
      <c r="E446" s="245"/>
      <c r="F446" s="240">
        <v>27.5</v>
      </c>
      <c r="G446" s="241">
        <v>38751759959</v>
      </c>
      <c r="H446" s="254"/>
      <c r="I446" s="242">
        <v>44987</v>
      </c>
      <c r="J446" s="290">
        <v>0.4</v>
      </c>
      <c r="K446" s="236">
        <v>45470</v>
      </c>
      <c r="L446" s="233">
        <f t="shared" si="112"/>
        <v>483</v>
      </c>
      <c r="M446" s="233">
        <f t="shared" si="110"/>
        <v>342</v>
      </c>
      <c r="N446" s="246">
        <f t="shared" si="113"/>
        <v>46971830.25333333</v>
      </c>
      <c r="O446" s="310">
        <f t="shared" si="111"/>
        <v>6425746378.6560001</v>
      </c>
    </row>
    <row r="447" spans="2:16" ht="14.4" thickBot="1" x14ac:dyDescent="0.35">
      <c r="B447" s="239"/>
      <c r="C447" s="240"/>
      <c r="D447" s="240"/>
      <c r="E447" s="245"/>
      <c r="F447" s="240">
        <v>17</v>
      </c>
      <c r="G447" s="241">
        <v>16193782269</v>
      </c>
      <c r="H447" s="254"/>
      <c r="I447" s="242">
        <v>45048</v>
      </c>
      <c r="J447" s="290">
        <v>0.7</v>
      </c>
      <c r="K447" s="236">
        <v>45470</v>
      </c>
      <c r="L447" s="233">
        <f t="shared" si="112"/>
        <v>422</v>
      </c>
      <c r="M447" s="233">
        <f t="shared" si="110"/>
        <v>88</v>
      </c>
      <c r="N447" s="246">
        <f t="shared" si="113"/>
        <v>31752514.252941176</v>
      </c>
      <c r="O447" s="310">
        <f t="shared" si="111"/>
        <v>1955954877.9811761</v>
      </c>
    </row>
    <row r="448" spans="2:16" ht="14.4" thickBot="1" x14ac:dyDescent="0.35">
      <c r="B448" s="239"/>
      <c r="C448" s="240"/>
      <c r="D448" s="240"/>
      <c r="E448" s="245"/>
      <c r="F448" s="240">
        <v>14</v>
      </c>
      <c r="G448" s="241">
        <v>11035362043</v>
      </c>
      <c r="H448" s="254"/>
      <c r="I448" s="242">
        <v>45057</v>
      </c>
      <c r="J448" s="290">
        <v>1</v>
      </c>
      <c r="K448" s="236">
        <v>45470</v>
      </c>
      <c r="L448" s="233">
        <f t="shared" si="112"/>
        <v>413</v>
      </c>
      <c r="M448" s="233">
        <f t="shared" si="110"/>
        <v>7</v>
      </c>
      <c r="N448" s="246">
        <f t="shared" si="113"/>
        <v>26274671.530952379</v>
      </c>
      <c r="O448" s="310">
        <f t="shared" si="111"/>
        <v>183922700.71666664</v>
      </c>
    </row>
    <row r="449" spans="2:16" ht="14.4" thickBot="1" x14ac:dyDescent="0.35">
      <c r="B449" s="239"/>
      <c r="C449" s="240"/>
      <c r="D449" s="240"/>
      <c r="E449" s="245"/>
      <c r="F449" s="240">
        <v>25</v>
      </c>
      <c r="G449" s="241">
        <v>23634572389</v>
      </c>
      <c r="H449" s="254"/>
      <c r="I449" s="242">
        <v>45058</v>
      </c>
      <c r="J449" s="290">
        <v>0.5</v>
      </c>
      <c r="K449" s="236">
        <v>45470</v>
      </c>
      <c r="L449" s="233">
        <f t="shared" si="112"/>
        <v>412</v>
      </c>
      <c r="M449" s="233">
        <f t="shared" si="110"/>
        <v>338</v>
      </c>
      <c r="N449" s="246">
        <f t="shared" si="113"/>
        <v>31512763.185333334</v>
      </c>
      <c r="O449" s="310">
        <f t="shared" si="111"/>
        <v>5325656978.3213339</v>
      </c>
    </row>
    <row r="450" spans="2:16" ht="14.4" thickBot="1" x14ac:dyDescent="0.35">
      <c r="B450" s="239"/>
      <c r="C450" s="240"/>
      <c r="D450" s="240"/>
      <c r="E450" s="245"/>
      <c r="F450" s="240">
        <v>19</v>
      </c>
      <c r="G450" s="241">
        <v>22886115321</v>
      </c>
      <c r="H450" s="254"/>
      <c r="I450" s="242">
        <v>45352</v>
      </c>
      <c r="J450" s="290">
        <v>0.28000000000000003</v>
      </c>
      <c r="K450" s="236">
        <v>45470</v>
      </c>
      <c r="L450" s="233">
        <f t="shared" si="112"/>
        <v>118</v>
      </c>
      <c r="M450" s="233">
        <f t="shared" si="110"/>
        <v>360</v>
      </c>
      <c r="N450" s="246">
        <f t="shared" si="113"/>
        <v>40151079.510526314</v>
      </c>
      <c r="O450" s="310">
        <f t="shared" si="111"/>
        <v>4047228814.6610527</v>
      </c>
    </row>
    <row r="451" spans="2:16" ht="13.8" x14ac:dyDescent="0.3">
      <c r="B451" s="239"/>
      <c r="C451" s="240"/>
      <c r="D451" s="240"/>
      <c r="E451" s="245"/>
      <c r="F451" s="240">
        <v>26</v>
      </c>
      <c r="G451" s="241">
        <v>72154694390</v>
      </c>
      <c r="H451" s="254"/>
      <c r="I451" s="242">
        <v>45232</v>
      </c>
      <c r="J451" s="290">
        <v>0.5</v>
      </c>
      <c r="K451" s="236">
        <v>45470</v>
      </c>
      <c r="L451" s="233">
        <f t="shared" si="112"/>
        <v>238</v>
      </c>
      <c r="M451" s="233">
        <f t="shared" si="110"/>
        <v>360</v>
      </c>
      <c r="N451" s="246">
        <f t="shared" si="113"/>
        <v>92506018.448717952</v>
      </c>
      <c r="O451" s="310">
        <f t="shared" si="111"/>
        <v>16651083320.769232</v>
      </c>
    </row>
    <row r="452" spans="2:16" ht="14.4" thickBot="1" x14ac:dyDescent="0.35">
      <c r="B452" s="237"/>
      <c r="C452" s="421" t="s">
        <v>238</v>
      </c>
      <c r="D452" s="421"/>
      <c r="E452" s="421"/>
      <c r="F452" s="421"/>
      <c r="G452" s="421"/>
      <c r="H452" s="421"/>
      <c r="I452" s="421"/>
      <c r="J452" s="421"/>
      <c r="K452" s="421"/>
      <c r="L452" s="421"/>
      <c r="M452" s="421"/>
      <c r="N452" s="421"/>
      <c r="O452" s="311">
        <f>SUM(O440:O451)</f>
        <v>51422494254.569214</v>
      </c>
      <c r="P452">
        <v>51422494254.57</v>
      </c>
    </row>
    <row r="455" spans="2:16" ht="13.8" thickBot="1" x14ac:dyDescent="0.3">
      <c r="B455" s="250" t="s">
        <v>277</v>
      </c>
    </row>
    <row r="456" spans="2:16" x14ac:dyDescent="0.25">
      <c r="B456" s="422" t="s">
        <v>223</v>
      </c>
      <c r="C456" s="415" t="s">
        <v>224</v>
      </c>
      <c r="D456" s="415" t="s">
        <v>225</v>
      </c>
      <c r="E456" s="415" t="s">
        <v>226</v>
      </c>
      <c r="F456" s="415" t="s">
        <v>227</v>
      </c>
      <c r="G456" s="415" t="s">
        <v>228</v>
      </c>
      <c r="H456" s="415" t="s">
        <v>229</v>
      </c>
      <c r="I456" s="415" t="s">
        <v>230</v>
      </c>
      <c r="J456" s="415" t="s">
        <v>231</v>
      </c>
      <c r="K456" s="415" t="s">
        <v>232</v>
      </c>
      <c r="L456" s="415" t="s">
        <v>233</v>
      </c>
      <c r="M456" s="415" t="s">
        <v>234</v>
      </c>
      <c r="N456" s="417" t="s">
        <v>235</v>
      </c>
      <c r="O456" s="419" t="s">
        <v>236</v>
      </c>
    </row>
    <row r="457" spans="2:16" ht="13.8" thickBot="1" x14ac:dyDescent="0.3">
      <c r="B457" s="423"/>
      <c r="C457" s="416"/>
      <c r="D457" s="416"/>
      <c r="E457" s="416"/>
      <c r="F457" s="416"/>
      <c r="G457" s="416" t="s">
        <v>237</v>
      </c>
      <c r="H457" s="416" t="s">
        <v>237</v>
      </c>
      <c r="I457" s="416"/>
      <c r="J457" s="416" t="s">
        <v>1</v>
      </c>
      <c r="K457" s="416"/>
      <c r="L457" s="416"/>
      <c r="M457" s="416"/>
      <c r="N457" s="418"/>
      <c r="O457" s="420"/>
    </row>
    <row r="458" spans="2:16" ht="14.4" thickBot="1" x14ac:dyDescent="0.35">
      <c r="B458" s="228">
        <v>1</v>
      </c>
      <c r="C458" s="229"/>
      <c r="D458" s="229"/>
      <c r="E458" s="244"/>
      <c r="F458" s="229">
        <v>8</v>
      </c>
      <c r="G458" s="230">
        <v>6322397994</v>
      </c>
      <c r="H458" s="252"/>
      <c r="I458" s="242">
        <v>45397</v>
      </c>
      <c r="J458" s="289">
        <v>0.4</v>
      </c>
      <c r="K458" s="236">
        <v>45470</v>
      </c>
      <c r="L458" s="233">
        <f>+K458-I458</f>
        <v>73</v>
      </c>
      <c r="M458" s="233">
        <f>+MIN(F458*30-L458,360)</f>
        <v>167</v>
      </c>
      <c r="N458" s="246">
        <f>G458/(F458*30)</f>
        <v>26343324.975000001</v>
      </c>
      <c r="O458" s="310">
        <f t="shared" ref="O458:O462" si="114">(+N458*M458*J458)</f>
        <v>1759734108.3299999</v>
      </c>
    </row>
    <row r="459" spans="2:16" ht="14.4" thickBot="1" x14ac:dyDescent="0.35">
      <c r="B459" s="239">
        <v>2</v>
      </c>
      <c r="C459" s="240"/>
      <c r="D459" s="240"/>
      <c r="E459" s="245"/>
      <c r="F459" s="240">
        <v>17</v>
      </c>
      <c r="G459" s="241">
        <v>4976676469.1599998</v>
      </c>
      <c r="H459" s="253"/>
      <c r="I459" s="242">
        <v>44970</v>
      </c>
      <c r="J459" s="290">
        <v>0.95</v>
      </c>
      <c r="K459" s="236">
        <v>45470</v>
      </c>
      <c r="L459" s="233">
        <f t="shared" ref="L459:L462" si="115">+K459-I459</f>
        <v>500</v>
      </c>
      <c r="M459" s="233">
        <f>+MIN(F459*30-L459,360)</f>
        <v>10</v>
      </c>
      <c r="N459" s="246">
        <f>G459/(F459*30)</f>
        <v>9758189.1552156862</v>
      </c>
      <c r="O459" s="310">
        <f t="shared" si="114"/>
        <v>92702796.974549025</v>
      </c>
    </row>
    <row r="460" spans="2:16" ht="14.4" thickBot="1" x14ac:dyDescent="0.35">
      <c r="B460" s="239"/>
      <c r="C460" s="240"/>
      <c r="D460" s="240"/>
      <c r="E460" s="245"/>
      <c r="F460" s="240">
        <v>15</v>
      </c>
      <c r="G460" s="241">
        <v>9399102529</v>
      </c>
      <c r="H460" s="254"/>
      <c r="I460" s="242">
        <v>45061</v>
      </c>
      <c r="J460" s="290">
        <v>0.95</v>
      </c>
      <c r="K460" s="236">
        <v>45470</v>
      </c>
      <c r="L460" s="233">
        <f t="shared" si="115"/>
        <v>409</v>
      </c>
      <c r="M460" s="233">
        <f>+MIN(F460*30-L460,360)</f>
        <v>41</v>
      </c>
      <c r="N460" s="246">
        <f>G460/(F460*30)</f>
        <v>20886894.508888889</v>
      </c>
      <c r="O460" s="310">
        <f t="shared" si="114"/>
        <v>813544541.12122226</v>
      </c>
    </row>
    <row r="461" spans="2:16" ht="14.4" thickBot="1" x14ac:dyDescent="0.35">
      <c r="B461" s="239"/>
      <c r="C461" s="240"/>
      <c r="D461" s="240"/>
      <c r="E461" s="245"/>
      <c r="F461" s="240">
        <v>10</v>
      </c>
      <c r="G461" s="241">
        <v>3428959125</v>
      </c>
      <c r="H461" s="254"/>
      <c r="I461" s="242">
        <v>45231</v>
      </c>
      <c r="J461" s="290">
        <v>0.2</v>
      </c>
      <c r="K461" s="236">
        <v>45470</v>
      </c>
      <c r="L461" s="233">
        <f t="shared" si="115"/>
        <v>239</v>
      </c>
      <c r="M461" s="233">
        <f>+MIN(F461*30-L461,360)</f>
        <v>61</v>
      </c>
      <c r="N461" s="246">
        <f>G461/(F461*30)</f>
        <v>11429863.75</v>
      </c>
      <c r="O461" s="310">
        <f t="shared" si="114"/>
        <v>139444337.75</v>
      </c>
    </row>
    <row r="462" spans="2:16" ht="13.8" x14ac:dyDescent="0.3">
      <c r="B462" s="239"/>
      <c r="C462" s="240"/>
      <c r="D462" s="240"/>
      <c r="E462" s="245"/>
      <c r="F462" s="240">
        <v>10</v>
      </c>
      <c r="G462" s="241">
        <v>3341531044</v>
      </c>
      <c r="H462" s="254"/>
      <c r="I462" s="242">
        <v>45240</v>
      </c>
      <c r="J462" s="290">
        <v>0.2</v>
      </c>
      <c r="K462" s="236">
        <v>45470</v>
      </c>
      <c r="L462" s="233">
        <f t="shared" si="115"/>
        <v>230</v>
      </c>
      <c r="M462" s="233">
        <f>+MIN(F462*30-L462,360)</f>
        <v>70</v>
      </c>
      <c r="N462" s="246">
        <f>G462/(F462*30)</f>
        <v>11138436.813333333</v>
      </c>
      <c r="O462" s="310">
        <f t="shared" si="114"/>
        <v>155938115.38666666</v>
      </c>
    </row>
    <row r="463" spans="2:16" ht="14.4" thickBot="1" x14ac:dyDescent="0.35">
      <c r="B463" s="237"/>
      <c r="C463" s="421" t="s">
        <v>238</v>
      </c>
      <c r="D463" s="421"/>
      <c r="E463" s="421"/>
      <c r="F463" s="421"/>
      <c r="G463" s="421"/>
      <c r="H463" s="421"/>
      <c r="I463" s="421"/>
      <c r="J463" s="421"/>
      <c r="K463" s="421"/>
      <c r="L463" s="421"/>
      <c r="M463" s="421"/>
      <c r="N463" s="421"/>
      <c r="O463" s="311">
        <f>SUM(O458:O462)</f>
        <v>2961363899.562438</v>
      </c>
      <c r="P463">
        <v>2961363899.5599999</v>
      </c>
    </row>
    <row r="465" spans="2:15" ht="13.8" thickBot="1" x14ac:dyDescent="0.3">
      <c r="B465" s="250" t="s">
        <v>303</v>
      </c>
    </row>
    <row r="466" spans="2:15" x14ac:dyDescent="0.25">
      <c r="B466" s="422" t="s">
        <v>223</v>
      </c>
      <c r="C466" s="415" t="s">
        <v>224</v>
      </c>
      <c r="D466" s="415" t="s">
        <v>225</v>
      </c>
      <c r="E466" s="415" t="s">
        <v>226</v>
      </c>
      <c r="F466" s="415" t="s">
        <v>227</v>
      </c>
      <c r="G466" s="415" t="s">
        <v>228</v>
      </c>
      <c r="H466" s="415" t="s">
        <v>229</v>
      </c>
      <c r="I466" s="415" t="s">
        <v>230</v>
      </c>
      <c r="J466" s="415" t="s">
        <v>231</v>
      </c>
      <c r="K466" s="415" t="s">
        <v>232</v>
      </c>
      <c r="L466" s="415" t="s">
        <v>233</v>
      </c>
      <c r="M466" s="415" t="s">
        <v>234</v>
      </c>
      <c r="N466" s="417" t="s">
        <v>235</v>
      </c>
      <c r="O466" s="419" t="s">
        <v>236</v>
      </c>
    </row>
    <row r="467" spans="2:15" ht="13.8" thickBot="1" x14ac:dyDescent="0.3">
      <c r="B467" s="423"/>
      <c r="C467" s="416"/>
      <c r="D467" s="416"/>
      <c r="E467" s="416"/>
      <c r="F467" s="416"/>
      <c r="G467" s="416" t="s">
        <v>237</v>
      </c>
      <c r="H467" s="416" t="s">
        <v>237</v>
      </c>
      <c r="I467" s="416"/>
      <c r="J467" s="416" t="s">
        <v>1</v>
      </c>
      <c r="K467" s="416"/>
      <c r="L467" s="416"/>
      <c r="M467" s="416"/>
      <c r="N467" s="418"/>
      <c r="O467" s="420"/>
    </row>
    <row r="468" spans="2:15" ht="14.4" thickBot="1" x14ac:dyDescent="0.35">
      <c r="B468" s="228">
        <v>1</v>
      </c>
      <c r="C468" s="229"/>
      <c r="D468" s="229"/>
      <c r="E468" s="244"/>
      <c r="F468" s="229">
        <v>11</v>
      </c>
      <c r="G468" s="230">
        <v>9408033986</v>
      </c>
      <c r="H468" s="252"/>
      <c r="I468" s="242">
        <v>45155</v>
      </c>
      <c r="J468" s="232">
        <v>0.1</v>
      </c>
      <c r="K468" s="236">
        <v>45470</v>
      </c>
      <c r="L468" s="233">
        <f>+K468-I468</f>
        <v>315</v>
      </c>
      <c r="M468" s="233">
        <f t="shared" ref="M468:M485" si="116">+MIN(F468*30-L468,360)</f>
        <v>15</v>
      </c>
      <c r="N468" s="246">
        <f t="shared" ref="N468:N485" si="117">G468/(F468*30)</f>
        <v>28509193.896969698</v>
      </c>
      <c r="O468" s="310">
        <f t="shared" ref="O468:O485" si="118">(+N468*M468*J468)</f>
        <v>42763790.845454551</v>
      </c>
    </row>
    <row r="469" spans="2:15" ht="14.4" thickBot="1" x14ac:dyDescent="0.35">
      <c r="B469" s="239">
        <v>2</v>
      </c>
      <c r="C469" s="240"/>
      <c r="D469" s="240"/>
      <c r="E469" s="245"/>
      <c r="F469" s="240">
        <v>11</v>
      </c>
      <c r="G469" s="241">
        <v>2597864475</v>
      </c>
      <c r="H469" s="253"/>
      <c r="I469" s="242">
        <v>45152</v>
      </c>
      <c r="J469" s="243">
        <v>0.5</v>
      </c>
      <c r="K469" s="236">
        <v>45470</v>
      </c>
      <c r="L469" s="233">
        <f t="shared" ref="L469:L485" si="119">+K469-I469</f>
        <v>318</v>
      </c>
      <c r="M469" s="233">
        <f t="shared" si="116"/>
        <v>12</v>
      </c>
      <c r="N469" s="246">
        <f t="shared" si="117"/>
        <v>7872316.5909090908</v>
      </c>
      <c r="O469" s="310">
        <f t="shared" si="118"/>
        <v>47233899.545454547</v>
      </c>
    </row>
    <row r="470" spans="2:15" ht="14.4" thickBot="1" x14ac:dyDescent="0.35">
      <c r="B470" s="239"/>
      <c r="C470" s="240"/>
      <c r="D470" s="240"/>
      <c r="E470" s="245"/>
      <c r="F470" s="240">
        <v>9</v>
      </c>
      <c r="G470" s="241">
        <v>3428959125</v>
      </c>
      <c r="H470" s="254"/>
      <c r="I470" s="242">
        <v>45231</v>
      </c>
      <c r="J470" s="243">
        <v>0.2</v>
      </c>
      <c r="K470" s="236">
        <v>45470</v>
      </c>
      <c r="L470" s="233">
        <f t="shared" si="119"/>
        <v>239</v>
      </c>
      <c r="M470" s="233">
        <f t="shared" si="116"/>
        <v>31</v>
      </c>
      <c r="N470" s="246">
        <f t="shared" si="117"/>
        <v>12699848.611111112</v>
      </c>
      <c r="O470" s="310">
        <f t="shared" si="118"/>
        <v>78739061.388888896</v>
      </c>
    </row>
    <row r="471" spans="2:15" ht="14.4" thickBot="1" x14ac:dyDescent="0.35">
      <c r="B471" s="239"/>
      <c r="C471" s="240"/>
      <c r="D471" s="240"/>
      <c r="E471" s="245"/>
      <c r="F471" s="240">
        <v>9</v>
      </c>
      <c r="G471" s="241">
        <v>3341531044</v>
      </c>
      <c r="H471" s="254"/>
      <c r="I471" s="242">
        <v>45245</v>
      </c>
      <c r="J471" s="243">
        <v>0.2</v>
      </c>
      <c r="K471" s="236">
        <v>45470</v>
      </c>
      <c r="L471" s="233">
        <f t="shared" si="119"/>
        <v>225</v>
      </c>
      <c r="M471" s="233">
        <f t="shared" si="116"/>
        <v>45</v>
      </c>
      <c r="N471" s="246">
        <f t="shared" si="117"/>
        <v>12376040.903703704</v>
      </c>
      <c r="O471" s="310">
        <f t="shared" si="118"/>
        <v>111384368.13333336</v>
      </c>
    </row>
    <row r="472" spans="2:15" ht="14.4" thickBot="1" x14ac:dyDescent="0.35">
      <c r="B472" s="239"/>
      <c r="C472" s="240"/>
      <c r="D472" s="240"/>
      <c r="E472" s="245"/>
      <c r="F472" s="240">
        <v>8</v>
      </c>
      <c r="G472" s="241">
        <v>6322397994</v>
      </c>
      <c r="H472" s="254"/>
      <c r="I472" s="242">
        <v>45397</v>
      </c>
      <c r="J472" s="243">
        <v>0.2</v>
      </c>
      <c r="K472" s="236">
        <v>45470</v>
      </c>
      <c r="L472" s="233">
        <f t="shared" si="119"/>
        <v>73</v>
      </c>
      <c r="M472" s="233">
        <f t="shared" si="116"/>
        <v>167</v>
      </c>
      <c r="N472" s="246">
        <f t="shared" si="117"/>
        <v>26343324.975000001</v>
      </c>
      <c r="O472" s="310">
        <f t="shared" si="118"/>
        <v>879867054.16499996</v>
      </c>
    </row>
    <row r="473" spans="2:15" ht="14.4" thickBot="1" x14ac:dyDescent="0.35">
      <c r="B473" s="239"/>
      <c r="C473" s="240"/>
      <c r="D473" s="240"/>
      <c r="E473" s="245"/>
      <c r="F473" s="240">
        <v>9</v>
      </c>
      <c r="G473" s="241">
        <v>1489510192.4100001</v>
      </c>
      <c r="H473" s="254"/>
      <c r="I473" s="242">
        <v>45210</v>
      </c>
      <c r="J473" s="243">
        <v>0.4</v>
      </c>
      <c r="K473" s="236">
        <v>45470</v>
      </c>
      <c r="L473" s="233">
        <f t="shared" si="119"/>
        <v>260</v>
      </c>
      <c r="M473" s="233">
        <f t="shared" si="116"/>
        <v>10</v>
      </c>
      <c r="N473" s="246">
        <f t="shared" si="117"/>
        <v>5516704.4163333336</v>
      </c>
      <c r="O473" s="310">
        <f t="shared" si="118"/>
        <v>22066817.665333334</v>
      </c>
    </row>
    <row r="474" spans="2:15" ht="14.4" thickBot="1" x14ac:dyDescent="0.35">
      <c r="B474" s="239"/>
      <c r="C474" s="240"/>
      <c r="D474" s="240"/>
      <c r="E474" s="245"/>
      <c r="F474" s="240">
        <v>8</v>
      </c>
      <c r="G474" s="241">
        <v>877796943</v>
      </c>
      <c r="H474" s="254"/>
      <c r="I474" s="242">
        <v>45245</v>
      </c>
      <c r="J474" s="243">
        <v>0.1</v>
      </c>
      <c r="K474" s="236">
        <v>45470</v>
      </c>
      <c r="L474" s="233">
        <f t="shared" si="119"/>
        <v>225</v>
      </c>
      <c r="M474" s="233">
        <f t="shared" si="116"/>
        <v>15</v>
      </c>
      <c r="N474" s="246">
        <f t="shared" si="117"/>
        <v>3657487.2625000002</v>
      </c>
      <c r="O474" s="310">
        <f t="shared" si="118"/>
        <v>5486230.8937500007</v>
      </c>
    </row>
    <row r="475" spans="2:15" ht="14.4" thickBot="1" x14ac:dyDescent="0.35">
      <c r="B475" s="239"/>
      <c r="C475" s="240"/>
      <c r="D475" s="240"/>
      <c r="E475" s="245"/>
      <c r="F475" s="240">
        <v>7</v>
      </c>
      <c r="G475" s="241">
        <v>2696984146</v>
      </c>
      <c r="H475" s="254"/>
      <c r="I475" s="242">
        <v>45272</v>
      </c>
      <c r="J475" s="243">
        <v>0.2</v>
      </c>
      <c r="K475" s="236">
        <v>45470</v>
      </c>
      <c r="L475" s="233">
        <f t="shared" si="119"/>
        <v>198</v>
      </c>
      <c r="M475" s="233">
        <f t="shared" si="116"/>
        <v>12</v>
      </c>
      <c r="N475" s="246">
        <f t="shared" si="117"/>
        <v>12842781.647619048</v>
      </c>
      <c r="O475" s="310">
        <f t="shared" si="118"/>
        <v>30822675.954285719</v>
      </c>
    </row>
    <row r="476" spans="2:15" ht="14.4" thickBot="1" x14ac:dyDescent="0.35">
      <c r="B476" s="239"/>
      <c r="C476" s="240"/>
      <c r="D476" s="240"/>
      <c r="E476" s="245"/>
      <c r="F476" s="240">
        <v>1.5</v>
      </c>
      <c r="G476" s="241">
        <v>2191361507</v>
      </c>
      <c r="H476" s="254"/>
      <c r="I476" s="242">
        <v>45437</v>
      </c>
      <c r="J476" s="243">
        <v>0.4</v>
      </c>
      <c r="K476" s="236">
        <v>45470</v>
      </c>
      <c r="L476" s="233">
        <f t="shared" si="119"/>
        <v>33</v>
      </c>
      <c r="M476" s="233">
        <f t="shared" si="116"/>
        <v>12</v>
      </c>
      <c r="N476" s="246">
        <f t="shared" si="117"/>
        <v>48696922.377777778</v>
      </c>
      <c r="O476" s="310">
        <f t="shared" si="118"/>
        <v>233745227.41333333</v>
      </c>
    </row>
    <row r="477" spans="2:15" ht="14.4" thickBot="1" x14ac:dyDescent="0.35">
      <c r="B477" s="239"/>
      <c r="C477" s="240"/>
      <c r="D477" s="240"/>
      <c r="E477" s="245"/>
      <c r="F477" s="240">
        <v>1.5</v>
      </c>
      <c r="G477" s="241">
        <v>1914303154</v>
      </c>
      <c r="H477" s="254"/>
      <c r="I477" s="242">
        <v>45442</v>
      </c>
      <c r="J477" s="243">
        <v>0.1</v>
      </c>
      <c r="K477" s="236">
        <v>45470</v>
      </c>
      <c r="L477" s="233">
        <f t="shared" si="119"/>
        <v>28</v>
      </c>
      <c r="M477" s="233">
        <f t="shared" si="116"/>
        <v>17</v>
      </c>
      <c r="N477" s="246">
        <f t="shared" si="117"/>
        <v>42540070.088888891</v>
      </c>
      <c r="O477" s="310">
        <f t="shared" si="118"/>
        <v>72318119.151111111</v>
      </c>
    </row>
    <row r="478" spans="2:15" ht="14.4" thickBot="1" x14ac:dyDescent="0.35">
      <c r="B478" s="239"/>
      <c r="C478" s="240"/>
      <c r="D478" s="240"/>
      <c r="E478" s="245"/>
      <c r="F478" s="240">
        <v>3.5</v>
      </c>
      <c r="G478" s="241">
        <v>51016542</v>
      </c>
      <c r="H478" s="254"/>
      <c r="I478" s="242">
        <v>45372</v>
      </c>
      <c r="J478" s="243">
        <v>1</v>
      </c>
      <c r="K478" s="236">
        <v>45470</v>
      </c>
      <c r="L478" s="233">
        <f t="shared" si="119"/>
        <v>98</v>
      </c>
      <c r="M478" s="233">
        <f t="shared" si="116"/>
        <v>7</v>
      </c>
      <c r="N478" s="246">
        <f t="shared" si="117"/>
        <v>485871.82857142854</v>
      </c>
      <c r="O478" s="310">
        <f t="shared" si="118"/>
        <v>3401102.8</v>
      </c>
    </row>
    <row r="479" spans="2:15" ht="14.4" thickBot="1" x14ac:dyDescent="0.35">
      <c r="B479" s="239"/>
      <c r="C479" s="240"/>
      <c r="D479" s="240"/>
      <c r="E479" s="245"/>
      <c r="F479" s="240">
        <v>2</v>
      </c>
      <c r="G479" s="241">
        <v>26863918</v>
      </c>
      <c r="H479" s="254"/>
      <c r="I479" s="242">
        <v>45421</v>
      </c>
      <c r="J479" s="243">
        <v>1</v>
      </c>
      <c r="K479" s="236">
        <v>45470</v>
      </c>
      <c r="L479" s="233">
        <f t="shared" si="119"/>
        <v>49</v>
      </c>
      <c r="M479" s="233">
        <f t="shared" si="116"/>
        <v>11</v>
      </c>
      <c r="N479" s="246">
        <f t="shared" si="117"/>
        <v>447731.96666666667</v>
      </c>
      <c r="O479" s="310">
        <f t="shared" si="118"/>
        <v>4925051.6333333338</v>
      </c>
    </row>
    <row r="480" spans="2:15" ht="14.4" thickBot="1" x14ac:dyDescent="0.35">
      <c r="B480" s="239"/>
      <c r="C480" s="240"/>
      <c r="D480" s="240"/>
      <c r="E480" s="245"/>
      <c r="F480" s="240">
        <v>2</v>
      </c>
      <c r="G480" s="241">
        <v>442029093</v>
      </c>
      <c r="H480" s="254"/>
      <c r="I480" s="242">
        <v>45421</v>
      </c>
      <c r="J480" s="243">
        <v>1</v>
      </c>
      <c r="K480" s="236">
        <v>45470</v>
      </c>
      <c r="L480" s="233">
        <f t="shared" si="119"/>
        <v>49</v>
      </c>
      <c r="M480" s="233">
        <f t="shared" si="116"/>
        <v>11</v>
      </c>
      <c r="N480" s="246">
        <f t="shared" si="117"/>
        <v>7367151.5499999998</v>
      </c>
      <c r="O480" s="310">
        <f t="shared" si="118"/>
        <v>81038667.049999997</v>
      </c>
    </row>
    <row r="481" spans="2:16" ht="14.4" thickBot="1" x14ac:dyDescent="0.35">
      <c r="B481" s="239"/>
      <c r="C481" s="240"/>
      <c r="D481" s="240"/>
      <c r="E481" s="245"/>
      <c r="F481" s="240">
        <v>7</v>
      </c>
      <c r="G481" s="241">
        <v>94687378</v>
      </c>
      <c r="H481" s="254"/>
      <c r="I481" s="242">
        <v>45442</v>
      </c>
      <c r="J481" s="243">
        <v>1</v>
      </c>
      <c r="K481" s="236">
        <v>45470</v>
      </c>
      <c r="L481" s="233">
        <f t="shared" si="119"/>
        <v>28</v>
      </c>
      <c r="M481" s="233">
        <f t="shared" si="116"/>
        <v>182</v>
      </c>
      <c r="N481" s="246">
        <f t="shared" si="117"/>
        <v>450892.2761904762</v>
      </c>
      <c r="O481" s="310">
        <f t="shared" si="118"/>
        <v>82062394.266666666</v>
      </c>
    </row>
    <row r="482" spans="2:16" ht="14.4" thickBot="1" x14ac:dyDescent="0.35">
      <c r="B482" s="239"/>
      <c r="C482" s="240"/>
      <c r="D482" s="240"/>
      <c r="E482" s="245"/>
      <c r="F482" s="240">
        <v>8</v>
      </c>
      <c r="G482" s="241">
        <v>10027431070</v>
      </c>
      <c r="H482" s="254"/>
      <c r="I482" s="242">
        <v>45455</v>
      </c>
      <c r="J482" s="243">
        <v>0.1</v>
      </c>
      <c r="K482" s="236">
        <v>45470</v>
      </c>
      <c r="L482" s="233">
        <f t="shared" si="119"/>
        <v>15</v>
      </c>
      <c r="M482" s="233">
        <f t="shared" si="116"/>
        <v>225</v>
      </c>
      <c r="N482" s="246">
        <f t="shared" si="117"/>
        <v>41780962.791666664</v>
      </c>
      <c r="O482" s="310">
        <f t="shared" si="118"/>
        <v>940071662.8125</v>
      </c>
    </row>
    <row r="483" spans="2:16" ht="14.4" thickBot="1" x14ac:dyDescent="0.35">
      <c r="B483" s="239">
        <v>3</v>
      </c>
      <c r="C483" s="240"/>
      <c r="D483" s="240"/>
      <c r="E483" s="245"/>
      <c r="F483" s="240">
        <v>1</v>
      </c>
      <c r="G483" s="241">
        <v>52577799</v>
      </c>
      <c r="H483" s="254"/>
      <c r="I483" s="242">
        <v>45464</v>
      </c>
      <c r="J483" s="243">
        <v>1</v>
      </c>
      <c r="K483" s="236">
        <v>45470</v>
      </c>
      <c r="L483" s="233">
        <f t="shared" si="119"/>
        <v>6</v>
      </c>
      <c r="M483" s="233">
        <f t="shared" si="116"/>
        <v>24</v>
      </c>
      <c r="N483" s="234">
        <f t="shared" si="117"/>
        <v>1752593.3</v>
      </c>
      <c r="O483" s="310">
        <f t="shared" si="118"/>
        <v>42062239.200000003</v>
      </c>
    </row>
    <row r="484" spans="2:16" ht="14.4" thickBot="1" x14ac:dyDescent="0.35">
      <c r="B484" s="239">
        <v>4</v>
      </c>
      <c r="C484" s="240"/>
      <c r="D484" s="240"/>
      <c r="E484" s="245"/>
      <c r="F484" s="240">
        <v>1.5</v>
      </c>
      <c r="G484" s="241">
        <v>312153276</v>
      </c>
      <c r="H484" s="254"/>
      <c r="I484" s="242">
        <v>45470</v>
      </c>
      <c r="J484" s="243">
        <v>0.1</v>
      </c>
      <c r="K484" s="236">
        <v>45470</v>
      </c>
      <c r="L484" s="233">
        <f t="shared" si="119"/>
        <v>0</v>
      </c>
      <c r="M484" s="233">
        <f t="shared" si="116"/>
        <v>45</v>
      </c>
      <c r="N484" s="234">
        <f t="shared" si="117"/>
        <v>6936739.4666666668</v>
      </c>
      <c r="O484" s="310">
        <f t="shared" si="118"/>
        <v>31215327.600000001</v>
      </c>
    </row>
    <row r="485" spans="2:16" ht="13.8" x14ac:dyDescent="0.3">
      <c r="B485" s="239">
        <v>5</v>
      </c>
      <c r="C485" s="240"/>
      <c r="D485" s="240"/>
      <c r="E485" s="245"/>
      <c r="F485" s="240">
        <v>3</v>
      </c>
      <c r="G485" s="241">
        <v>230956305.13999999</v>
      </c>
      <c r="H485" s="253"/>
      <c r="I485" s="242">
        <v>45470</v>
      </c>
      <c r="J485" s="243">
        <v>0.9</v>
      </c>
      <c r="K485" s="236">
        <v>45470</v>
      </c>
      <c r="L485" s="233">
        <f t="shared" si="119"/>
        <v>0</v>
      </c>
      <c r="M485" s="233">
        <f t="shared" si="116"/>
        <v>90</v>
      </c>
      <c r="N485" s="234">
        <f t="shared" si="117"/>
        <v>2566181.168222222</v>
      </c>
      <c r="O485" s="310">
        <f t="shared" si="118"/>
        <v>207860674.62599999</v>
      </c>
    </row>
    <row r="486" spans="2:16" ht="14.4" thickBot="1" x14ac:dyDescent="0.35">
      <c r="B486" s="237"/>
      <c r="C486" s="421" t="s">
        <v>238</v>
      </c>
      <c r="D486" s="421"/>
      <c r="E486" s="421"/>
      <c r="F486" s="421"/>
      <c r="G486" s="421"/>
      <c r="H486" s="421"/>
      <c r="I486" s="421"/>
      <c r="J486" s="421"/>
      <c r="K486" s="421"/>
      <c r="L486" s="421"/>
      <c r="M486" s="421"/>
      <c r="N486" s="421"/>
      <c r="O486" s="311">
        <f>SUM(O468:O485)</f>
        <v>2917064365.1444445</v>
      </c>
      <c r="P486">
        <v>2917064365.1399999</v>
      </c>
    </row>
    <row r="497" spans="2:16" ht="13.8" thickBot="1" x14ac:dyDescent="0.3">
      <c r="B497" s="250" t="s">
        <v>274</v>
      </c>
    </row>
    <row r="498" spans="2:16" x14ac:dyDescent="0.25">
      <c r="B498" s="422" t="s">
        <v>223</v>
      </c>
      <c r="C498" s="415" t="s">
        <v>224</v>
      </c>
      <c r="D498" s="415" t="s">
        <v>225</v>
      </c>
      <c r="E498" s="415" t="s">
        <v>226</v>
      </c>
      <c r="F498" s="415" t="s">
        <v>227</v>
      </c>
      <c r="G498" s="415" t="s">
        <v>228</v>
      </c>
      <c r="H498" s="415" t="s">
        <v>229</v>
      </c>
      <c r="I498" s="415" t="s">
        <v>230</v>
      </c>
      <c r="J498" s="415" t="s">
        <v>231</v>
      </c>
      <c r="K498" s="415" t="s">
        <v>232</v>
      </c>
      <c r="L498" s="415" t="s">
        <v>233</v>
      </c>
      <c r="M498" s="415" t="s">
        <v>234</v>
      </c>
      <c r="N498" s="417" t="s">
        <v>235</v>
      </c>
      <c r="O498" s="419" t="s">
        <v>236</v>
      </c>
    </row>
    <row r="499" spans="2:16" ht="13.8" thickBot="1" x14ac:dyDescent="0.3">
      <c r="B499" s="423"/>
      <c r="C499" s="416"/>
      <c r="D499" s="416"/>
      <c r="E499" s="416"/>
      <c r="F499" s="416"/>
      <c r="G499" s="416" t="s">
        <v>237</v>
      </c>
      <c r="H499" s="416" t="s">
        <v>237</v>
      </c>
      <c r="I499" s="416"/>
      <c r="J499" s="416" t="s">
        <v>1</v>
      </c>
      <c r="K499" s="416"/>
      <c r="L499" s="416"/>
      <c r="M499" s="416"/>
      <c r="N499" s="418"/>
      <c r="O499" s="420"/>
    </row>
    <row r="500" spans="2:16" ht="14.4" thickBot="1" x14ac:dyDescent="0.35">
      <c r="B500" s="228">
        <v>1</v>
      </c>
      <c r="C500" s="229"/>
      <c r="D500" s="229"/>
      <c r="E500" s="244"/>
      <c r="F500" s="229">
        <v>7.9</v>
      </c>
      <c r="G500" s="256">
        <v>14588338087</v>
      </c>
      <c r="H500" s="256">
        <v>437650142.61000001</v>
      </c>
      <c r="I500" s="242">
        <v>45328</v>
      </c>
      <c r="J500" s="232">
        <v>0.5</v>
      </c>
      <c r="K500" s="236">
        <v>45470</v>
      </c>
      <c r="L500" s="233">
        <f>+K500-I500</f>
        <v>142</v>
      </c>
      <c r="M500" s="233">
        <f>+MIN(F500*30-L500,360)</f>
        <v>95</v>
      </c>
      <c r="N500" s="246">
        <f>H500/(F500*30)</f>
        <v>1846625.0743037974</v>
      </c>
      <c r="O500" s="310">
        <f t="shared" ref="O500:O501" si="120">(+N500*M500*J500)</f>
        <v>87714691.029430375</v>
      </c>
    </row>
    <row r="501" spans="2:16" ht="13.8" x14ac:dyDescent="0.3">
      <c r="B501" s="239">
        <v>2</v>
      </c>
      <c r="C501" s="240"/>
      <c r="D501" s="240"/>
      <c r="E501" s="245"/>
      <c r="F501" s="240">
        <v>6</v>
      </c>
      <c r="G501" s="256">
        <v>5875833952</v>
      </c>
      <c r="H501" s="256"/>
      <c r="I501" s="242">
        <v>45337</v>
      </c>
      <c r="J501" s="243">
        <v>1</v>
      </c>
      <c r="K501" s="236">
        <v>45470</v>
      </c>
      <c r="L501" s="233">
        <f t="shared" ref="L501" si="121">+K501-I501</f>
        <v>133</v>
      </c>
      <c r="M501" s="233">
        <f>+MIN(F501*30-L501,360)</f>
        <v>47</v>
      </c>
      <c r="N501" s="246">
        <f>G501/(F501*30)</f>
        <v>32643521.955555554</v>
      </c>
      <c r="O501" s="310">
        <f t="shared" si="120"/>
        <v>1534245531.9111111</v>
      </c>
    </row>
    <row r="502" spans="2:16" ht="14.4" thickBot="1" x14ac:dyDescent="0.35">
      <c r="B502" s="237"/>
      <c r="C502" s="421" t="s">
        <v>238</v>
      </c>
      <c r="D502" s="421"/>
      <c r="E502" s="421"/>
      <c r="F502" s="421"/>
      <c r="G502" s="421"/>
      <c r="H502" s="421"/>
      <c r="I502" s="421"/>
      <c r="J502" s="421"/>
      <c r="K502" s="421"/>
      <c r="L502" s="421"/>
      <c r="M502" s="421"/>
      <c r="N502" s="421"/>
      <c r="O502" s="311">
        <f>SUM(O500:O501)</f>
        <v>1621960222.9405415</v>
      </c>
      <c r="P502">
        <v>1621960222.9400001</v>
      </c>
    </row>
    <row r="505" spans="2:16" ht="13.8" thickBot="1" x14ac:dyDescent="0.3">
      <c r="B505" s="250" t="s">
        <v>278</v>
      </c>
    </row>
    <row r="506" spans="2:16" x14ac:dyDescent="0.25">
      <c r="B506" s="422" t="s">
        <v>223</v>
      </c>
      <c r="C506" s="415" t="s">
        <v>224</v>
      </c>
      <c r="D506" s="415" t="s">
        <v>225</v>
      </c>
      <c r="E506" s="415" t="s">
        <v>226</v>
      </c>
      <c r="F506" s="415" t="s">
        <v>227</v>
      </c>
      <c r="G506" s="415" t="s">
        <v>228</v>
      </c>
      <c r="H506" s="415" t="s">
        <v>229</v>
      </c>
      <c r="I506" s="415" t="s">
        <v>230</v>
      </c>
      <c r="J506" s="415" t="s">
        <v>231</v>
      </c>
      <c r="K506" s="415" t="s">
        <v>232</v>
      </c>
      <c r="L506" s="415" t="s">
        <v>233</v>
      </c>
      <c r="M506" s="415" t="s">
        <v>234</v>
      </c>
      <c r="N506" s="417" t="s">
        <v>235</v>
      </c>
      <c r="O506" s="419" t="s">
        <v>236</v>
      </c>
    </row>
    <row r="507" spans="2:16" ht="13.8" thickBot="1" x14ac:dyDescent="0.3">
      <c r="B507" s="423"/>
      <c r="C507" s="416"/>
      <c r="D507" s="416"/>
      <c r="E507" s="416"/>
      <c r="F507" s="416"/>
      <c r="G507" s="416" t="s">
        <v>237</v>
      </c>
      <c r="H507" s="416" t="s">
        <v>237</v>
      </c>
      <c r="I507" s="416"/>
      <c r="J507" s="416" t="s">
        <v>1</v>
      </c>
      <c r="K507" s="416"/>
      <c r="L507" s="416"/>
      <c r="M507" s="416"/>
      <c r="N507" s="418"/>
      <c r="O507" s="420"/>
    </row>
    <row r="508" spans="2:16" ht="14.4" thickBot="1" x14ac:dyDescent="0.35">
      <c r="B508" s="228">
        <v>1</v>
      </c>
      <c r="C508" s="229"/>
      <c r="D508" s="229"/>
      <c r="E508" s="244"/>
      <c r="F508" s="229">
        <v>370.67</v>
      </c>
      <c r="G508" s="230">
        <v>429595727161</v>
      </c>
      <c r="H508" s="252"/>
      <c r="I508" s="242">
        <v>35232</v>
      </c>
      <c r="J508" s="289">
        <v>0.11786000000000001</v>
      </c>
      <c r="K508" s="236">
        <v>45470</v>
      </c>
      <c r="L508" s="233">
        <f>+K508-I508</f>
        <v>10238</v>
      </c>
      <c r="M508" s="233">
        <f>+MIN(F508*30-L508,360)</f>
        <v>360</v>
      </c>
      <c r="N508" s="246">
        <f>G508/(F508*30)</f>
        <v>38632361.863742232</v>
      </c>
      <c r="O508" s="310">
        <f t="shared" ref="O508:O512" si="122">(+N508*M508*J508)</f>
        <v>1639155660.9338377</v>
      </c>
    </row>
    <row r="509" spans="2:16" ht="14.4" thickBot="1" x14ac:dyDescent="0.35">
      <c r="B509" s="239">
        <v>2</v>
      </c>
      <c r="C509" s="240"/>
      <c r="D509" s="240"/>
      <c r="E509" s="245"/>
      <c r="F509" s="240">
        <v>58.53</v>
      </c>
      <c r="G509" s="241">
        <v>73907566008</v>
      </c>
      <c r="H509" s="253">
        <v>5556010416</v>
      </c>
      <c r="I509" s="242">
        <v>45417</v>
      </c>
      <c r="J509" s="290">
        <v>0.5</v>
      </c>
      <c r="K509" s="236">
        <v>45470</v>
      </c>
      <c r="L509" s="233">
        <f t="shared" ref="L509:L512" si="123">+K509-I509</f>
        <v>53</v>
      </c>
      <c r="M509" s="233">
        <f>+MIN(F509*30-L509,360)</f>
        <v>360</v>
      </c>
      <c r="N509" s="246">
        <f>H509/(F509*30)</f>
        <v>3164195.2366307876</v>
      </c>
      <c r="O509" s="310">
        <f t="shared" si="122"/>
        <v>569555142.59354174</v>
      </c>
    </row>
    <row r="510" spans="2:16" ht="14.4" thickBot="1" x14ac:dyDescent="0.35">
      <c r="B510" s="239"/>
      <c r="C510" s="240"/>
      <c r="D510" s="240"/>
      <c r="E510" s="245"/>
      <c r="F510" s="240">
        <v>6.03</v>
      </c>
      <c r="G510" s="241">
        <v>14647683610</v>
      </c>
      <c r="H510" s="254">
        <v>7692260580</v>
      </c>
      <c r="I510" s="242">
        <v>45470</v>
      </c>
      <c r="J510" s="290">
        <v>0.35</v>
      </c>
      <c r="K510" s="236">
        <v>45470</v>
      </c>
      <c r="L510" s="233">
        <f t="shared" si="123"/>
        <v>0</v>
      </c>
      <c r="M510" s="233">
        <f>+MIN(F510*30-L510,360)</f>
        <v>180.9</v>
      </c>
      <c r="N510" s="246">
        <f>H510/(F510*30)</f>
        <v>42522170.149253733</v>
      </c>
      <c r="O510" s="310">
        <f t="shared" si="122"/>
        <v>2692291203</v>
      </c>
    </row>
    <row r="511" spans="2:16" ht="14.4" thickBot="1" x14ac:dyDescent="0.35">
      <c r="B511" s="239"/>
      <c r="C511" s="240"/>
      <c r="D511" s="240"/>
      <c r="E511" s="245"/>
      <c r="F511" s="240">
        <v>5</v>
      </c>
      <c r="G511" s="241">
        <v>2936974043</v>
      </c>
      <c r="H511" s="254"/>
      <c r="I511" s="242">
        <v>45422</v>
      </c>
      <c r="J511" s="290">
        <v>1</v>
      </c>
      <c r="K511" s="236">
        <v>45470</v>
      </c>
      <c r="L511" s="233">
        <f t="shared" si="123"/>
        <v>48</v>
      </c>
      <c r="M511" s="233">
        <f>+MIN(F511*30-L511,360)</f>
        <v>102</v>
      </c>
      <c r="N511" s="246">
        <f>G511/(F511*30)</f>
        <v>19579826.953333333</v>
      </c>
      <c r="O511" s="310">
        <f t="shared" si="122"/>
        <v>1997142349.24</v>
      </c>
    </row>
    <row r="512" spans="2:16" ht="13.8" x14ac:dyDescent="0.3">
      <c r="B512" s="239"/>
      <c r="C512" s="240"/>
      <c r="D512" s="240"/>
      <c r="E512" s="245"/>
      <c r="F512" s="240">
        <v>1</v>
      </c>
      <c r="G512" s="241">
        <v>1200000000</v>
      </c>
      <c r="H512" s="254"/>
      <c r="I512" s="242">
        <v>45454</v>
      </c>
      <c r="J512" s="290">
        <v>1</v>
      </c>
      <c r="K512" s="236">
        <v>45470</v>
      </c>
      <c r="L512" s="233">
        <f t="shared" si="123"/>
        <v>16</v>
      </c>
      <c r="M512" s="233">
        <f>+MIN(F512*30-L512,360)</f>
        <v>14</v>
      </c>
      <c r="N512" s="246">
        <f>G512/(F512*30)</f>
        <v>40000000</v>
      </c>
      <c r="O512" s="310">
        <f t="shared" si="122"/>
        <v>560000000</v>
      </c>
    </row>
    <row r="513" spans="2:16" ht="14.4" thickBot="1" x14ac:dyDescent="0.35">
      <c r="B513" s="237"/>
      <c r="C513" s="421" t="s">
        <v>238</v>
      </c>
      <c r="D513" s="421"/>
      <c r="E513" s="421"/>
      <c r="F513" s="421"/>
      <c r="G513" s="421"/>
      <c r="H513" s="421"/>
      <c r="I513" s="421"/>
      <c r="J513" s="421"/>
      <c r="K513" s="421"/>
      <c r="L513" s="421"/>
      <c r="M513" s="421"/>
      <c r="N513" s="421"/>
      <c r="O513" s="311">
        <f>SUM(O508:O512)</f>
        <v>7458144355.7673798</v>
      </c>
    </row>
    <row r="515" spans="2:16" ht="13.8" thickBot="1" x14ac:dyDescent="0.3">
      <c r="B515" s="250" t="s">
        <v>279</v>
      </c>
    </row>
    <row r="516" spans="2:16" x14ac:dyDescent="0.25">
      <c r="B516" s="422" t="s">
        <v>223</v>
      </c>
      <c r="C516" s="415" t="s">
        <v>224</v>
      </c>
      <c r="D516" s="415" t="s">
        <v>225</v>
      </c>
      <c r="E516" s="415" t="s">
        <v>226</v>
      </c>
      <c r="F516" s="415" t="s">
        <v>227</v>
      </c>
      <c r="G516" s="415" t="s">
        <v>228</v>
      </c>
      <c r="H516" s="415" t="s">
        <v>229</v>
      </c>
      <c r="I516" s="415" t="s">
        <v>230</v>
      </c>
      <c r="J516" s="415" t="s">
        <v>231</v>
      </c>
      <c r="K516" s="415" t="s">
        <v>232</v>
      </c>
      <c r="L516" s="415" t="s">
        <v>233</v>
      </c>
      <c r="M516" s="415" t="s">
        <v>234</v>
      </c>
      <c r="N516" s="417" t="s">
        <v>235</v>
      </c>
      <c r="O516" s="419" t="s">
        <v>236</v>
      </c>
    </row>
    <row r="517" spans="2:16" ht="13.8" thickBot="1" x14ac:dyDescent="0.3">
      <c r="B517" s="423"/>
      <c r="C517" s="416"/>
      <c r="D517" s="416"/>
      <c r="E517" s="416"/>
      <c r="F517" s="416"/>
      <c r="G517" s="416" t="s">
        <v>237</v>
      </c>
      <c r="H517" s="416" t="s">
        <v>237</v>
      </c>
      <c r="I517" s="416"/>
      <c r="J517" s="416" t="s">
        <v>1</v>
      </c>
      <c r="K517" s="416"/>
      <c r="L517" s="416"/>
      <c r="M517" s="416"/>
      <c r="N517" s="418"/>
      <c r="O517" s="420"/>
    </row>
    <row r="518" spans="2:16" ht="14.4" thickBot="1" x14ac:dyDescent="0.35">
      <c r="B518" s="228">
        <v>1</v>
      </c>
      <c r="C518" s="229"/>
      <c r="D518" s="229"/>
      <c r="E518" s="244"/>
      <c r="F518" s="229">
        <v>6</v>
      </c>
      <c r="G518" s="230">
        <v>4223514933</v>
      </c>
      <c r="H518" s="252"/>
      <c r="I518" s="242">
        <v>45342</v>
      </c>
      <c r="J518" s="289">
        <v>1</v>
      </c>
      <c r="K518" s="236">
        <v>45470</v>
      </c>
      <c r="L518" s="233">
        <f>+K518-I518</f>
        <v>128</v>
      </c>
      <c r="M518" s="233">
        <f>+MIN(F518*30-L518,360)</f>
        <v>52</v>
      </c>
      <c r="N518" s="246">
        <f>G518/(F518*30)</f>
        <v>23463971.850000001</v>
      </c>
      <c r="O518" s="310">
        <f t="shared" ref="O518:O520" si="124">(+N518*M518*J518)</f>
        <v>1220126536.2</v>
      </c>
    </row>
    <row r="519" spans="2:16" ht="14.4" thickBot="1" x14ac:dyDescent="0.35">
      <c r="B519" s="239">
        <v>2</v>
      </c>
      <c r="C519" s="240"/>
      <c r="D519" s="240"/>
      <c r="E519" s="245"/>
      <c r="F519" s="240">
        <v>5</v>
      </c>
      <c r="G519" s="241">
        <v>2682461845</v>
      </c>
      <c r="H519" s="253"/>
      <c r="I519" s="242">
        <v>45394</v>
      </c>
      <c r="J519" s="290">
        <v>1</v>
      </c>
      <c r="K519" s="236">
        <v>45470</v>
      </c>
      <c r="L519" s="233">
        <f t="shared" ref="L519:L520" si="125">+K519-I519</f>
        <v>76</v>
      </c>
      <c r="M519" s="233">
        <f>+MIN(F519*30-L519,360)</f>
        <v>74</v>
      </c>
      <c r="N519" s="246">
        <f>G519/(F519*30)</f>
        <v>17883078.966666665</v>
      </c>
      <c r="O519" s="310">
        <f t="shared" si="124"/>
        <v>1323347843.5333333</v>
      </c>
    </row>
    <row r="520" spans="2:16" ht="13.8" x14ac:dyDescent="0.3">
      <c r="B520" s="239"/>
      <c r="C520" s="240"/>
      <c r="D520" s="240"/>
      <c r="E520" s="245"/>
      <c r="F520" s="240">
        <v>8</v>
      </c>
      <c r="G520" s="241">
        <v>8661152204</v>
      </c>
      <c r="H520" s="254"/>
      <c r="I520" s="242">
        <v>45411</v>
      </c>
      <c r="J520" s="290">
        <v>1</v>
      </c>
      <c r="K520" s="236">
        <v>45470</v>
      </c>
      <c r="L520" s="233">
        <f t="shared" si="125"/>
        <v>59</v>
      </c>
      <c r="M520" s="233">
        <f>+MIN(F520*30-L520,360)</f>
        <v>181</v>
      </c>
      <c r="N520" s="246">
        <f>G520/(F520*30)</f>
        <v>36088134.18333333</v>
      </c>
      <c r="O520" s="310">
        <f t="shared" si="124"/>
        <v>6531952287.1833324</v>
      </c>
    </row>
    <row r="521" spans="2:16" ht="14.4" thickBot="1" x14ac:dyDescent="0.35">
      <c r="B521" s="237"/>
      <c r="C521" s="421" t="s">
        <v>238</v>
      </c>
      <c r="D521" s="421"/>
      <c r="E521" s="421"/>
      <c r="F521" s="421"/>
      <c r="G521" s="421"/>
      <c r="H521" s="421"/>
      <c r="I521" s="421"/>
      <c r="J521" s="421"/>
      <c r="K521" s="421"/>
      <c r="L521" s="421"/>
      <c r="M521" s="421"/>
      <c r="N521" s="421"/>
      <c r="O521" s="311">
        <f>SUM(O518:O520)</f>
        <v>9075426666.916666</v>
      </c>
      <c r="P521" s="238">
        <v>9075426666.9166698</v>
      </c>
    </row>
    <row r="523" spans="2:16" ht="13.8" thickBot="1" x14ac:dyDescent="0.3">
      <c r="B523" s="104" t="s">
        <v>280</v>
      </c>
    </row>
    <row r="524" spans="2:16" x14ac:dyDescent="0.25">
      <c r="B524" s="422" t="s">
        <v>223</v>
      </c>
      <c r="C524" s="415" t="s">
        <v>224</v>
      </c>
      <c r="D524" s="415" t="s">
        <v>225</v>
      </c>
      <c r="E524" s="415" t="s">
        <v>226</v>
      </c>
      <c r="F524" s="415" t="s">
        <v>227</v>
      </c>
      <c r="G524" s="415" t="s">
        <v>228</v>
      </c>
      <c r="H524" s="415" t="s">
        <v>229</v>
      </c>
      <c r="I524" s="415" t="s">
        <v>230</v>
      </c>
      <c r="J524" s="415" t="s">
        <v>231</v>
      </c>
      <c r="K524" s="415" t="s">
        <v>232</v>
      </c>
      <c r="L524" s="415" t="s">
        <v>233</v>
      </c>
      <c r="M524" s="415" t="s">
        <v>234</v>
      </c>
      <c r="N524" s="417" t="s">
        <v>235</v>
      </c>
      <c r="O524" s="419" t="s">
        <v>236</v>
      </c>
    </row>
    <row r="525" spans="2:16" ht="13.8" thickBot="1" x14ac:dyDescent="0.3">
      <c r="B525" s="423"/>
      <c r="C525" s="416"/>
      <c r="D525" s="416"/>
      <c r="E525" s="416"/>
      <c r="F525" s="416"/>
      <c r="G525" s="416" t="s">
        <v>237</v>
      </c>
      <c r="H525" s="416" t="s">
        <v>237</v>
      </c>
      <c r="I525" s="416"/>
      <c r="J525" s="416" t="s">
        <v>1</v>
      </c>
      <c r="K525" s="416"/>
      <c r="L525" s="416"/>
      <c r="M525" s="416"/>
      <c r="N525" s="418"/>
      <c r="O525" s="420"/>
    </row>
    <row r="526" spans="2:16" ht="13.8" x14ac:dyDescent="0.3">
      <c r="B526" s="228">
        <v>1</v>
      </c>
      <c r="C526" s="229"/>
      <c r="D526" s="229"/>
      <c r="E526" s="244"/>
      <c r="F526" s="229">
        <v>9</v>
      </c>
      <c r="G526" s="230">
        <v>4659943285</v>
      </c>
      <c r="H526" s="252">
        <v>655843869.74000001</v>
      </c>
      <c r="I526" s="242">
        <v>45470</v>
      </c>
      <c r="J526" s="289">
        <v>1</v>
      </c>
      <c r="K526" s="236">
        <v>45470</v>
      </c>
      <c r="L526" s="233">
        <f>+K526-I526</f>
        <v>0</v>
      </c>
      <c r="M526" s="233">
        <f>+MIN(F526*30-L526,360)</f>
        <v>270</v>
      </c>
      <c r="N526" s="246">
        <f>H526/(F526*30)</f>
        <v>2429051.3694074075</v>
      </c>
      <c r="O526" s="310">
        <f t="shared" ref="O526" si="126">(+N526*M526*J526)</f>
        <v>655843869.74000001</v>
      </c>
    </row>
    <row r="527" spans="2:16" ht="14.4" thickBot="1" x14ac:dyDescent="0.35">
      <c r="B527" s="237"/>
      <c r="C527" s="421" t="s">
        <v>238</v>
      </c>
      <c r="D527" s="421"/>
      <c r="E527" s="421"/>
      <c r="F527" s="421"/>
      <c r="G527" s="421"/>
      <c r="H527" s="421"/>
      <c r="I527" s="421"/>
      <c r="J527" s="421"/>
      <c r="K527" s="421"/>
      <c r="L527" s="421"/>
      <c r="M527" s="421"/>
      <c r="N527" s="421"/>
      <c r="O527" s="311">
        <f>SUM(O526:O526)</f>
        <v>655843869.74000001</v>
      </c>
      <c r="P527">
        <v>655843869.74000001</v>
      </c>
    </row>
    <row r="529" spans="2:15" ht="13.8" thickBot="1" x14ac:dyDescent="0.3">
      <c r="B529" s="104" t="s">
        <v>281</v>
      </c>
    </row>
    <row r="530" spans="2:15" x14ac:dyDescent="0.25">
      <c r="B530" s="422" t="s">
        <v>223</v>
      </c>
      <c r="C530" s="415" t="s">
        <v>224</v>
      </c>
      <c r="D530" s="415" t="s">
        <v>225</v>
      </c>
      <c r="E530" s="415" t="s">
        <v>226</v>
      </c>
      <c r="F530" s="415" t="s">
        <v>227</v>
      </c>
      <c r="G530" s="415" t="s">
        <v>228</v>
      </c>
      <c r="H530" s="415" t="s">
        <v>229</v>
      </c>
      <c r="I530" s="415" t="s">
        <v>230</v>
      </c>
      <c r="J530" s="415" t="s">
        <v>231</v>
      </c>
      <c r="K530" s="415" t="s">
        <v>232</v>
      </c>
      <c r="L530" s="415" t="s">
        <v>233</v>
      </c>
      <c r="M530" s="415" t="s">
        <v>234</v>
      </c>
      <c r="N530" s="417" t="s">
        <v>235</v>
      </c>
      <c r="O530" s="419" t="s">
        <v>236</v>
      </c>
    </row>
    <row r="531" spans="2:15" ht="13.8" thickBot="1" x14ac:dyDescent="0.3">
      <c r="B531" s="423"/>
      <c r="C531" s="416"/>
      <c r="D531" s="416"/>
      <c r="E531" s="416"/>
      <c r="F531" s="416"/>
      <c r="G531" s="416" t="s">
        <v>237</v>
      </c>
      <c r="H531" s="416" t="s">
        <v>237</v>
      </c>
      <c r="I531" s="416"/>
      <c r="J531" s="416" t="s">
        <v>1</v>
      </c>
      <c r="K531" s="416"/>
      <c r="L531" s="416"/>
      <c r="M531" s="416"/>
      <c r="N531" s="418"/>
      <c r="O531" s="420"/>
    </row>
    <row r="532" spans="2:15" ht="14.4" thickBot="1" x14ac:dyDescent="0.35">
      <c r="B532" s="228">
        <v>1</v>
      </c>
      <c r="C532" s="229"/>
      <c r="D532" s="229"/>
      <c r="E532" s="244"/>
      <c r="F532" s="229">
        <v>10.5</v>
      </c>
      <c r="G532" s="230">
        <v>5672037688.4799995</v>
      </c>
      <c r="H532" s="252">
        <v>342122908.19</v>
      </c>
      <c r="I532" s="242">
        <v>45470</v>
      </c>
      <c r="J532" s="289">
        <v>0.05</v>
      </c>
      <c r="K532" s="236">
        <v>45470</v>
      </c>
      <c r="L532" s="233">
        <f>+K532-I532</f>
        <v>0</v>
      </c>
      <c r="M532" s="233">
        <f t="shared" ref="M532:M537" si="127">+MIN(F532*30-L532,360)</f>
        <v>315</v>
      </c>
      <c r="N532" s="246">
        <f>H532/(F532*30)</f>
        <v>1086104.4704444443</v>
      </c>
      <c r="O532" s="310">
        <f t="shared" ref="O532:O537" si="128">(+N532*M532*J532)</f>
        <v>17106145.409499999</v>
      </c>
    </row>
    <row r="533" spans="2:15" ht="14.4" thickBot="1" x14ac:dyDescent="0.35">
      <c r="B533" s="239">
        <v>2</v>
      </c>
      <c r="C533" s="240"/>
      <c r="D533" s="240"/>
      <c r="E533" s="245"/>
      <c r="F533" s="240">
        <v>18</v>
      </c>
      <c r="G533" s="241">
        <v>1489007019</v>
      </c>
      <c r="H533" s="253"/>
      <c r="I533" s="242">
        <v>44965</v>
      </c>
      <c r="J533" s="290">
        <v>1</v>
      </c>
      <c r="K533" s="236">
        <v>45470</v>
      </c>
      <c r="L533" s="233">
        <f t="shared" ref="L533:L537" si="129">+K533-I533</f>
        <v>505</v>
      </c>
      <c r="M533" s="233">
        <f t="shared" si="127"/>
        <v>35</v>
      </c>
      <c r="N533" s="246">
        <f>G533/(F533*30)</f>
        <v>2757420.4055555556</v>
      </c>
      <c r="O533" s="310">
        <f t="shared" si="128"/>
        <v>96509714.194444448</v>
      </c>
    </row>
    <row r="534" spans="2:15" ht="14.4" thickBot="1" x14ac:dyDescent="0.35">
      <c r="B534" s="239"/>
      <c r="C534" s="240"/>
      <c r="D534" s="240"/>
      <c r="E534" s="245"/>
      <c r="F534" s="240">
        <v>7</v>
      </c>
      <c r="G534" s="241">
        <v>2515333791</v>
      </c>
      <c r="H534" s="254"/>
      <c r="I534" s="242">
        <v>45286</v>
      </c>
      <c r="J534" s="290">
        <v>0.1</v>
      </c>
      <c r="K534" s="236">
        <v>45470</v>
      </c>
      <c r="L534" s="233">
        <f t="shared" si="129"/>
        <v>184</v>
      </c>
      <c r="M534" s="233">
        <f t="shared" si="127"/>
        <v>26</v>
      </c>
      <c r="N534" s="246">
        <f>G534/(F534*30)</f>
        <v>11977779.957142858</v>
      </c>
      <c r="O534" s="310">
        <f t="shared" si="128"/>
        <v>31142227.88857143</v>
      </c>
    </row>
    <row r="535" spans="2:15" ht="14.4" thickBot="1" x14ac:dyDescent="0.35">
      <c r="B535" s="239"/>
      <c r="C535" s="240"/>
      <c r="D535" s="240"/>
      <c r="E535" s="245"/>
      <c r="F535" s="240">
        <v>6</v>
      </c>
      <c r="G535" s="241">
        <v>841551216</v>
      </c>
      <c r="H535" s="254"/>
      <c r="I535" s="242">
        <v>45334</v>
      </c>
      <c r="J535" s="290">
        <v>0.5</v>
      </c>
      <c r="K535" s="236">
        <v>45470</v>
      </c>
      <c r="L535" s="233">
        <f t="shared" si="129"/>
        <v>136</v>
      </c>
      <c r="M535" s="233">
        <f t="shared" si="127"/>
        <v>44</v>
      </c>
      <c r="N535" s="246">
        <f>G535/(F535*30)</f>
        <v>4675284.5333333332</v>
      </c>
      <c r="O535" s="310">
        <f t="shared" si="128"/>
        <v>102856259.73333333</v>
      </c>
    </row>
    <row r="536" spans="2:15" ht="14.4" thickBot="1" x14ac:dyDescent="0.35">
      <c r="B536" s="239"/>
      <c r="C536" s="240"/>
      <c r="D536" s="240"/>
      <c r="E536" s="245"/>
      <c r="F536" s="240">
        <v>6</v>
      </c>
      <c r="G536" s="241">
        <v>1199982638</v>
      </c>
      <c r="H536" s="254"/>
      <c r="I536" s="242">
        <v>45327</v>
      </c>
      <c r="J536" s="290">
        <v>0.5</v>
      </c>
      <c r="K536" s="236">
        <v>45470</v>
      </c>
      <c r="L536" s="233">
        <f t="shared" si="129"/>
        <v>143</v>
      </c>
      <c r="M536" s="233">
        <f t="shared" si="127"/>
        <v>37</v>
      </c>
      <c r="N536" s="246">
        <f>G536/(F536*30)</f>
        <v>6666570.2111111116</v>
      </c>
      <c r="O536" s="310">
        <f t="shared" si="128"/>
        <v>123331548.90555556</v>
      </c>
    </row>
    <row r="537" spans="2:15" ht="13.8" x14ac:dyDescent="0.3">
      <c r="B537" s="239"/>
      <c r="C537" s="240"/>
      <c r="D537" s="240"/>
      <c r="E537" s="245"/>
      <c r="F537" s="240">
        <v>8</v>
      </c>
      <c r="G537" s="241">
        <v>1377658618</v>
      </c>
      <c r="H537" s="254"/>
      <c r="I537" s="242">
        <v>45470</v>
      </c>
      <c r="J537" s="290">
        <v>0.5</v>
      </c>
      <c r="K537" s="236">
        <v>45470</v>
      </c>
      <c r="L537" s="233">
        <f t="shared" si="129"/>
        <v>0</v>
      </c>
      <c r="M537" s="233">
        <f t="shared" si="127"/>
        <v>240</v>
      </c>
      <c r="N537" s="246">
        <f>G537/(F537*30)</f>
        <v>5740244.2416666662</v>
      </c>
      <c r="O537" s="310">
        <f t="shared" si="128"/>
        <v>688829309</v>
      </c>
    </row>
    <row r="538" spans="2:15" ht="14.4" thickBot="1" x14ac:dyDescent="0.35">
      <c r="B538" s="237"/>
      <c r="C538" s="421" t="s">
        <v>238</v>
      </c>
      <c r="D538" s="421"/>
      <c r="E538" s="421"/>
      <c r="F538" s="421"/>
      <c r="G538" s="421"/>
      <c r="H538" s="421"/>
      <c r="I538" s="421"/>
      <c r="J538" s="421"/>
      <c r="K538" s="421"/>
      <c r="L538" s="421"/>
      <c r="M538" s="421"/>
      <c r="N538" s="421"/>
      <c r="O538" s="311">
        <f>SUM(O532:O537)</f>
        <v>1059775205.1314048</v>
      </c>
    </row>
    <row r="539" spans="2:15" ht="13.8" thickBot="1" x14ac:dyDescent="0.3">
      <c r="B539" s="104" t="s">
        <v>304</v>
      </c>
    </row>
    <row r="540" spans="2:15" x14ac:dyDescent="0.25">
      <c r="B540" s="422" t="s">
        <v>223</v>
      </c>
      <c r="C540" s="415" t="s">
        <v>224</v>
      </c>
      <c r="D540" s="415" t="s">
        <v>225</v>
      </c>
      <c r="E540" s="415" t="s">
        <v>226</v>
      </c>
      <c r="F540" s="415" t="s">
        <v>227</v>
      </c>
      <c r="G540" s="415" t="s">
        <v>228</v>
      </c>
      <c r="H540" s="415" t="s">
        <v>229</v>
      </c>
      <c r="I540" s="415" t="s">
        <v>230</v>
      </c>
      <c r="J540" s="415" t="s">
        <v>231</v>
      </c>
      <c r="K540" s="415" t="s">
        <v>232</v>
      </c>
      <c r="L540" s="415" t="s">
        <v>233</v>
      </c>
      <c r="M540" s="415" t="s">
        <v>234</v>
      </c>
      <c r="N540" s="417" t="s">
        <v>235</v>
      </c>
      <c r="O540" s="419" t="s">
        <v>236</v>
      </c>
    </row>
    <row r="541" spans="2:15" ht="13.8" thickBot="1" x14ac:dyDescent="0.3">
      <c r="B541" s="423"/>
      <c r="C541" s="416"/>
      <c r="D541" s="416"/>
      <c r="E541" s="416"/>
      <c r="F541" s="416"/>
      <c r="G541" s="416" t="s">
        <v>237</v>
      </c>
      <c r="H541" s="416" t="s">
        <v>237</v>
      </c>
      <c r="I541" s="416"/>
      <c r="J541" s="416" t="s">
        <v>1</v>
      </c>
      <c r="K541" s="416"/>
      <c r="L541" s="416"/>
      <c r="M541" s="416"/>
      <c r="N541" s="418"/>
      <c r="O541" s="420"/>
    </row>
    <row r="542" spans="2:15" ht="14.4" thickBot="1" x14ac:dyDescent="0.35">
      <c r="B542" s="228">
        <v>1</v>
      </c>
      <c r="C542" s="229"/>
      <c r="D542" s="229"/>
      <c r="E542" s="244"/>
      <c r="F542" s="229">
        <v>8</v>
      </c>
      <c r="G542" s="230">
        <v>1323065080</v>
      </c>
      <c r="H542" s="252">
        <v>170895906.16999999</v>
      </c>
      <c r="I542" s="236">
        <v>45470</v>
      </c>
      <c r="J542" s="289">
        <v>0.7</v>
      </c>
      <c r="K542" s="236">
        <v>45470</v>
      </c>
      <c r="L542" s="233">
        <f>+K542-I542</f>
        <v>0</v>
      </c>
      <c r="M542" s="233">
        <f t="shared" ref="M542:M545" si="130">+MIN(F542*30-L542,360)</f>
        <v>240</v>
      </c>
      <c r="N542" s="246">
        <f>H542/(F542*30)</f>
        <v>712066.27570833324</v>
      </c>
      <c r="O542" s="310">
        <f t="shared" ref="O542:O545" si="131">(+N542*M542*J542)</f>
        <v>119627134.31899998</v>
      </c>
    </row>
    <row r="543" spans="2:15" ht="14.4" thickBot="1" x14ac:dyDescent="0.35">
      <c r="B543" s="239">
        <v>2</v>
      </c>
      <c r="C543" s="240"/>
      <c r="D543" s="240"/>
      <c r="E543" s="245"/>
      <c r="F543" s="240">
        <v>7</v>
      </c>
      <c r="G543" s="241">
        <v>2684213371</v>
      </c>
      <c r="H543" s="253">
        <v>752889116.25999999</v>
      </c>
      <c r="I543" s="236">
        <v>45470</v>
      </c>
      <c r="J543" s="290">
        <v>0.1</v>
      </c>
      <c r="K543" s="236">
        <v>45470</v>
      </c>
      <c r="L543" s="233">
        <f t="shared" ref="L543:L545" si="132">+K543-I543</f>
        <v>0</v>
      </c>
      <c r="M543" s="233">
        <f t="shared" si="130"/>
        <v>210</v>
      </c>
      <c r="N543" s="246">
        <f>H543/(F543*30)</f>
        <v>3585186.2679047617</v>
      </c>
      <c r="O543" s="310">
        <f t="shared" si="131"/>
        <v>75288911.626000002</v>
      </c>
    </row>
    <row r="544" spans="2:15" ht="14.4" thickBot="1" x14ac:dyDescent="0.35">
      <c r="B544" s="239"/>
      <c r="C544" s="240"/>
      <c r="D544" s="240"/>
      <c r="E544" s="245"/>
      <c r="F544" s="240">
        <v>6</v>
      </c>
      <c r="G544" s="241">
        <v>3320044481</v>
      </c>
      <c r="H544" s="254"/>
      <c r="I544" s="242">
        <v>45337</v>
      </c>
      <c r="J544" s="290">
        <v>0.1</v>
      </c>
      <c r="K544" s="236">
        <v>45470</v>
      </c>
      <c r="L544" s="233">
        <f t="shared" si="132"/>
        <v>133</v>
      </c>
      <c r="M544" s="233">
        <f t="shared" si="130"/>
        <v>47</v>
      </c>
      <c r="N544" s="246">
        <f>G544/(F544*30)</f>
        <v>18444691.561111111</v>
      </c>
      <c r="O544" s="310">
        <f t="shared" si="131"/>
        <v>86690050.337222219</v>
      </c>
    </row>
    <row r="545" spans="2:16" ht="13.8" x14ac:dyDescent="0.3">
      <c r="B545" s="239"/>
      <c r="C545" s="240"/>
      <c r="D545" s="240"/>
      <c r="E545" s="245"/>
      <c r="F545" s="240">
        <v>10.1</v>
      </c>
      <c r="G545" s="241">
        <v>1723843909</v>
      </c>
      <c r="H545" s="254">
        <v>22757015.300000001</v>
      </c>
      <c r="I545" s="236">
        <v>45470</v>
      </c>
      <c r="J545" s="290">
        <v>0.5</v>
      </c>
      <c r="K545" s="236">
        <v>45470</v>
      </c>
      <c r="L545" s="233">
        <f t="shared" si="132"/>
        <v>0</v>
      </c>
      <c r="M545" s="233">
        <f t="shared" si="130"/>
        <v>303</v>
      </c>
      <c r="N545" s="246">
        <f>H545/(F545*30)</f>
        <v>75105.661056105615</v>
      </c>
      <c r="O545" s="310">
        <f t="shared" si="131"/>
        <v>11378507.65</v>
      </c>
    </row>
    <row r="546" spans="2:16" ht="14.4" thickBot="1" x14ac:dyDescent="0.35">
      <c r="B546" s="237"/>
      <c r="C546" s="421" t="s">
        <v>238</v>
      </c>
      <c r="D546" s="421"/>
      <c r="E546" s="421"/>
      <c r="F546" s="421"/>
      <c r="G546" s="421"/>
      <c r="H546" s="421"/>
      <c r="I546" s="421"/>
      <c r="J546" s="421"/>
      <c r="K546" s="421"/>
      <c r="L546" s="421"/>
      <c r="M546" s="421"/>
      <c r="N546" s="421"/>
      <c r="O546" s="311">
        <f>SUM(O542:O545)</f>
        <v>292984603.93222219</v>
      </c>
      <c r="P546">
        <v>292984603.93000001</v>
      </c>
    </row>
    <row r="548" spans="2:16" ht="13.8" thickBot="1" x14ac:dyDescent="0.3">
      <c r="B548" s="104" t="s">
        <v>245</v>
      </c>
    </row>
    <row r="549" spans="2:16" x14ac:dyDescent="0.25">
      <c r="B549" s="422" t="s">
        <v>223</v>
      </c>
      <c r="C549" s="415" t="s">
        <v>224</v>
      </c>
      <c r="D549" s="415" t="s">
        <v>225</v>
      </c>
      <c r="E549" s="415" t="s">
        <v>226</v>
      </c>
      <c r="F549" s="415" t="s">
        <v>227</v>
      </c>
      <c r="G549" s="415" t="s">
        <v>228</v>
      </c>
      <c r="H549" s="415" t="s">
        <v>229</v>
      </c>
      <c r="I549" s="415" t="s">
        <v>230</v>
      </c>
      <c r="J549" s="415" t="s">
        <v>231</v>
      </c>
      <c r="K549" s="415" t="s">
        <v>232</v>
      </c>
      <c r="L549" s="415" t="s">
        <v>233</v>
      </c>
      <c r="M549" s="415" t="s">
        <v>234</v>
      </c>
      <c r="N549" s="417" t="s">
        <v>235</v>
      </c>
      <c r="O549" s="419" t="s">
        <v>236</v>
      </c>
    </row>
    <row r="550" spans="2:16" ht="13.8" thickBot="1" x14ac:dyDescent="0.3">
      <c r="B550" s="423"/>
      <c r="C550" s="416"/>
      <c r="D550" s="416"/>
      <c r="E550" s="416"/>
      <c r="F550" s="416"/>
      <c r="G550" s="416" t="s">
        <v>237</v>
      </c>
      <c r="H550" s="416" t="s">
        <v>237</v>
      </c>
      <c r="I550" s="416"/>
      <c r="J550" s="416" t="s">
        <v>1</v>
      </c>
      <c r="K550" s="416"/>
      <c r="L550" s="416"/>
      <c r="M550" s="416"/>
      <c r="N550" s="418"/>
      <c r="O550" s="420"/>
    </row>
    <row r="551" spans="2:16" ht="14.4" thickBot="1" x14ac:dyDescent="0.35">
      <c r="B551" s="228">
        <v>1</v>
      </c>
      <c r="C551" s="229"/>
      <c r="D551" s="229"/>
      <c r="E551" s="244"/>
      <c r="F551" s="229">
        <v>11.067</v>
      </c>
      <c r="G551" s="230">
        <v>19225917395</v>
      </c>
      <c r="H551" s="236"/>
      <c r="I551" s="242">
        <v>45218</v>
      </c>
      <c r="J551" s="232">
        <v>1</v>
      </c>
      <c r="K551" s="236">
        <v>45470</v>
      </c>
      <c r="L551" s="233">
        <f>+K551-I551</f>
        <v>252</v>
      </c>
      <c r="M551" s="233">
        <f>+MIN(F551*30-L551,360)</f>
        <v>80.009999999999991</v>
      </c>
      <c r="N551" s="246">
        <f>G551/(F551*30)</f>
        <v>57907645.537785009</v>
      </c>
      <c r="O551" s="310">
        <f t="shared" ref="O551:O552" si="133">(+N551*M551*J551)</f>
        <v>4633190719.478178</v>
      </c>
    </row>
    <row r="552" spans="2:16" ht="14.4" thickBot="1" x14ac:dyDescent="0.35">
      <c r="B552" s="239">
        <v>2</v>
      </c>
      <c r="C552" s="240"/>
      <c r="D552" s="240"/>
      <c r="E552" s="245"/>
      <c r="F552" s="240">
        <v>5</v>
      </c>
      <c r="G552" s="241">
        <v>6051938145</v>
      </c>
      <c r="H552" s="256">
        <v>2576387466</v>
      </c>
      <c r="I552" s="242">
        <v>45462</v>
      </c>
      <c r="J552" s="243">
        <v>1</v>
      </c>
      <c r="K552" s="236">
        <v>45470</v>
      </c>
      <c r="L552" s="233">
        <f t="shared" ref="L552" si="134">+K552-I552</f>
        <v>8</v>
      </c>
      <c r="M552" s="233">
        <f>+MIN(F552*30-L552,360)</f>
        <v>142</v>
      </c>
      <c r="N552" s="246">
        <f>H552/(F552*30)</f>
        <v>17175916.440000001</v>
      </c>
      <c r="O552" s="310">
        <f t="shared" si="133"/>
        <v>2438980134.48</v>
      </c>
    </row>
    <row r="553" spans="2:16" ht="14.4" thickBot="1" x14ac:dyDescent="0.35">
      <c r="B553" s="239"/>
      <c r="C553" s="240"/>
      <c r="D553" s="240"/>
      <c r="E553" s="245"/>
      <c r="F553" s="240">
        <v>1</v>
      </c>
      <c r="G553" s="241">
        <v>129590800</v>
      </c>
      <c r="H553" s="257"/>
      <c r="I553" s="242">
        <v>45470</v>
      </c>
      <c r="J553" s="243">
        <v>1</v>
      </c>
      <c r="K553" s="236">
        <v>45470</v>
      </c>
      <c r="L553" s="233">
        <f t="shared" ref="L553:L555" si="135">+K553-I553</f>
        <v>0</v>
      </c>
      <c r="M553" s="233">
        <f>+MIN(F553*30-L553,360)</f>
        <v>30</v>
      </c>
      <c r="N553" s="246">
        <f>G553/(F553*30)</f>
        <v>4319693.333333333</v>
      </c>
      <c r="O553" s="310">
        <f t="shared" ref="O553:O555" si="136">(+N553*M553*J553)</f>
        <v>129590799.99999999</v>
      </c>
    </row>
    <row r="554" spans="2:16" ht="14.4" thickBot="1" x14ac:dyDescent="0.35">
      <c r="B554" s="239"/>
      <c r="C554" s="240"/>
      <c r="D554" s="240"/>
      <c r="E554" s="245"/>
      <c r="F554" s="240">
        <v>1</v>
      </c>
      <c r="G554" s="241">
        <v>129310792</v>
      </c>
      <c r="H554" s="257"/>
      <c r="I554" s="242">
        <v>45470</v>
      </c>
      <c r="J554" s="243">
        <v>1</v>
      </c>
      <c r="K554" s="236">
        <v>45470</v>
      </c>
      <c r="L554" s="233">
        <f t="shared" si="135"/>
        <v>0</v>
      </c>
      <c r="M554" s="233">
        <f>+MIN(F554*30-L554,360)</f>
        <v>30</v>
      </c>
      <c r="N554" s="246">
        <f>G554/(F554*30)</f>
        <v>4310359.7333333334</v>
      </c>
      <c r="O554" s="310">
        <f t="shared" si="136"/>
        <v>129310792</v>
      </c>
    </row>
    <row r="555" spans="2:16" ht="13.8" x14ac:dyDescent="0.3">
      <c r="B555" s="239"/>
      <c r="C555" s="240"/>
      <c r="D555" s="240"/>
      <c r="E555" s="245"/>
      <c r="F555" s="240">
        <v>1</v>
      </c>
      <c r="G555" s="241">
        <v>129766975</v>
      </c>
      <c r="H555" s="257"/>
      <c r="I555" s="242">
        <v>45470</v>
      </c>
      <c r="J555" s="243">
        <v>1</v>
      </c>
      <c r="K555" s="236">
        <v>45470</v>
      </c>
      <c r="L555" s="233">
        <f t="shared" si="135"/>
        <v>0</v>
      </c>
      <c r="M555" s="233">
        <f>+MIN(F555*30-L555,360)</f>
        <v>30</v>
      </c>
      <c r="N555" s="246">
        <f>G555/(F555*30)</f>
        <v>4325565.833333333</v>
      </c>
      <c r="O555" s="310">
        <f t="shared" si="136"/>
        <v>129766974.99999999</v>
      </c>
    </row>
    <row r="556" spans="2:16" ht="14.4" thickBot="1" x14ac:dyDescent="0.35">
      <c r="B556" s="237"/>
      <c r="C556" s="421" t="s">
        <v>238</v>
      </c>
      <c r="D556" s="421"/>
      <c r="E556" s="421"/>
      <c r="F556" s="421"/>
      <c r="G556" s="421"/>
      <c r="H556" s="421"/>
      <c r="I556" s="421"/>
      <c r="J556" s="421"/>
      <c r="K556" s="421"/>
      <c r="L556" s="421"/>
      <c r="M556" s="421"/>
      <c r="N556" s="421"/>
      <c r="O556" s="311">
        <f>SUM(O551:O555)</f>
        <v>7460839420.9581776</v>
      </c>
      <c r="P556">
        <v>7460839420.96</v>
      </c>
    </row>
    <row r="558" spans="2:16" ht="13.8" thickBot="1" x14ac:dyDescent="0.3">
      <c r="B558" s="250" t="s">
        <v>282</v>
      </c>
    </row>
    <row r="559" spans="2:16" x14ac:dyDescent="0.25">
      <c r="B559" s="422" t="s">
        <v>223</v>
      </c>
      <c r="C559" s="415" t="s">
        <v>224</v>
      </c>
      <c r="D559" s="415" t="s">
        <v>225</v>
      </c>
      <c r="E559" s="415" t="s">
        <v>226</v>
      </c>
      <c r="F559" s="415" t="s">
        <v>227</v>
      </c>
      <c r="G559" s="415" t="s">
        <v>228</v>
      </c>
      <c r="H559" s="415" t="s">
        <v>229</v>
      </c>
      <c r="I559" s="415" t="s">
        <v>230</v>
      </c>
      <c r="J559" s="415" t="s">
        <v>231</v>
      </c>
      <c r="K559" s="415" t="s">
        <v>232</v>
      </c>
      <c r="L559" s="415" t="s">
        <v>233</v>
      </c>
      <c r="M559" s="415" t="s">
        <v>234</v>
      </c>
      <c r="N559" s="417" t="s">
        <v>235</v>
      </c>
      <c r="O559" s="419" t="s">
        <v>236</v>
      </c>
    </row>
    <row r="560" spans="2:16" ht="13.8" thickBot="1" x14ac:dyDescent="0.3">
      <c r="B560" s="423"/>
      <c r="C560" s="416"/>
      <c r="D560" s="416"/>
      <c r="E560" s="416"/>
      <c r="F560" s="416"/>
      <c r="G560" s="416" t="s">
        <v>237</v>
      </c>
      <c r="H560" s="416" t="s">
        <v>237</v>
      </c>
      <c r="I560" s="416"/>
      <c r="J560" s="416" t="s">
        <v>1</v>
      </c>
      <c r="K560" s="416"/>
      <c r="L560" s="416"/>
      <c r="M560" s="416"/>
      <c r="N560" s="418"/>
      <c r="O560" s="420"/>
    </row>
    <row r="561" spans="2:16" ht="62.4" x14ac:dyDescent="0.3">
      <c r="B561" s="228">
        <v>1</v>
      </c>
      <c r="C561" s="229"/>
      <c r="D561" s="244" t="s">
        <v>283</v>
      </c>
      <c r="E561" s="244"/>
      <c r="F561" s="229">
        <v>16</v>
      </c>
      <c r="G561" s="230">
        <v>23991001377.5</v>
      </c>
      <c r="H561" s="252">
        <v>17663654551</v>
      </c>
      <c r="I561" s="242">
        <v>45399</v>
      </c>
      <c r="J561" s="289">
        <v>0.7</v>
      </c>
      <c r="K561" s="236">
        <v>45470</v>
      </c>
      <c r="L561" s="233">
        <f>+K561-I561</f>
        <v>71</v>
      </c>
      <c r="M561" s="272">
        <f>+MIN(F561*30-L561,360)</f>
        <v>360</v>
      </c>
      <c r="N561" s="273">
        <f>H561/(F561*30)</f>
        <v>36799280.314583331</v>
      </c>
      <c r="O561" s="314">
        <f t="shared" ref="O561" si="137">(+N561*M561*J561)</f>
        <v>9273418639.2749996</v>
      </c>
    </row>
    <row r="562" spans="2:16" ht="14.4" thickBot="1" x14ac:dyDescent="0.35">
      <c r="B562" s="237"/>
      <c r="C562" s="421" t="s">
        <v>238</v>
      </c>
      <c r="D562" s="421"/>
      <c r="E562" s="421"/>
      <c r="F562" s="421"/>
      <c r="G562" s="421"/>
      <c r="H562" s="421"/>
      <c r="I562" s="421"/>
      <c r="J562" s="421"/>
      <c r="K562" s="421"/>
      <c r="L562" s="421"/>
      <c r="M562" s="421"/>
      <c r="N562" s="421"/>
      <c r="O562" s="311">
        <f>SUM(O561:O561)</f>
        <v>9273418639.2749996</v>
      </c>
      <c r="P562">
        <v>9273418639.2800007</v>
      </c>
    </row>
    <row r="563" spans="2:16" x14ac:dyDescent="0.25">
      <c r="O563" s="291" t="s">
        <v>246</v>
      </c>
    </row>
    <row r="564" spans="2:16" ht="13.8" thickBot="1" x14ac:dyDescent="0.3">
      <c r="B564" s="250" t="s">
        <v>284</v>
      </c>
    </row>
    <row r="565" spans="2:16" x14ac:dyDescent="0.25">
      <c r="B565" s="422" t="s">
        <v>223</v>
      </c>
      <c r="C565" s="415" t="s">
        <v>224</v>
      </c>
      <c r="D565" s="415" t="s">
        <v>225</v>
      </c>
      <c r="E565" s="415" t="s">
        <v>226</v>
      </c>
      <c r="F565" s="415" t="s">
        <v>227</v>
      </c>
      <c r="G565" s="415" t="s">
        <v>228</v>
      </c>
      <c r="H565" s="415" t="s">
        <v>229</v>
      </c>
      <c r="I565" s="415" t="s">
        <v>230</v>
      </c>
      <c r="J565" s="415" t="s">
        <v>231</v>
      </c>
      <c r="K565" s="415" t="s">
        <v>232</v>
      </c>
      <c r="L565" s="415" t="s">
        <v>233</v>
      </c>
      <c r="M565" s="415" t="s">
        <v>234</v>
      </c>
      <c r="N565" s="417" t="s">
        <v>235</v>
      </c>
      <c r="O565" s="419" t="s">
        <v>236</v>
      </c>
    </row>
    <row r="566" spans="2:16" ht="13.8" thickBot="1" x14ac:dyDescent="0.3">
      <c r="B566" s="423"/>
      <c r="C566" s="416"/>
      <c r="D566" s="416"/>
      <c r="E566" s="416"/>
      <c r="F566" s="416"/>
      <c r="G566" s="416" t="s">
        <v>237</v>
      </c>
      <c r="H566" s="416" t="s">
        <v>237</v>
      </c>
      <c r="I566" s="416"/>
      <c r="J566" s="416" t="s">
        <v>1</v>
      </c>
      <c r="K566" s="416"/>
      <c r="L566" s="416"/>
      <c r="M566" s="416"/>
      <c r="N566" s="418"/>
      <c r="O566" s="420"/>
    </row>
    <row r="567" spans="2:16" ht="14.4" thickBot="1" x14ac:dyDescent="0.35">
      <c r="B567" s="228">
        <v>1</v>
      </c>
      <c r="C567" s="229"/>
      <c r="D567" s="229"/>
      <c r="E567" s="244"/>
      <c r="F567" s="240">
        <v>16</v>
      </c>
      <c r="G567" s="241">
        <v>23991001377.5</v>
      </c>
      <c r="H567" s="252">
        <v>17663654551</v>
      </c>
      <c r="I567" s="242">
        <v>45399</v>
      </c>
      <c r="J567" s="232">
        <v>0.3</v>
      </c>
      <c r="K567" s="236">
        <v>45470</v>
      </c>
      <c r="L567" s="233">
        <f>+K567-I567</f>
        <v>71</v>
      </c>
      <c r="M567" s="272">
        <f>+MIN(F567*30-L567,360)</f>
        <v>360</v>
      </c>
      <c r="N567" s="273">
        <f>H567/(F567*30)</f>
        <v>36799280.314583331</v>
      </c>
      <c r="O567" s="314">
        <f t="shared" ref="O567:O568" si="138">(+N567*M567*J567)</f>
        <v>3974322273.9749999</v>
      </c>
    </row>
    <row r="568" spans="2:16" ht="13.8" x14ac:dyDescent="0.3">
      <c r="B568" s="239">
        <v>2</v>
      </c>
      <c r="C568" s="240"/>
      <c r="D568" s="240"/>
      <c r="E568" s="245"/>
      <c r="F568" s="240">
        <v>6</v>
      </c>
      <c r="G568" s="241">
        <v>4367544589</v>
      </c>
      <c r="H568" s="256"/>
      <c r="I568" s="242">
        <v>45369</v>
      </c>
      <c r="J568" s="243">
        <v>0.9</v>
      </c>
      <c r="K568" s="236">
        <v>45470</v>
      </c>
      <c r="L568" s="233">
        <f t="shared" ref="L568" si="139">+K568-I568</f>
        <v>101</v>
      </c>
      <c r="M568" s="233">
        <f>+MIN(F568*30-L568,360)</f>
        <v>79</v>
      </c>
      <c r="N568" s="246">
        <f>G568/(F568*30)</f>
        <v>24264136.605555557</v>
      </c>
      <c r="O568" s="310">
        <f t="shared" si="138"/>
        <v>1725180112.655</v>
      </c>
    </row>
    <row r="569" spans="2:16" ht="14.4" thickBot="1" x14ac:dyDescent="0.35">
      <c r="B569" s="237"/>
      <c r="C569" s="421" t="s">
        <v>238</v>
      </c>
      <c r="D569" s="421"/>
      <c r="E569" s="421"/>
      <c r="F569" s="421"/>
      <c r="G569" s="421"/>
      <c r="H569" s="421"/>
      <c r="I569" s="421"/>
      <c r="J569" s="421"/>
      <c r="K569" s="421"/>
      <c r="L569" s="421"/>
      <c r="M569" s="421"/>
      <c r="N569" s="421"/>
      <c r="O569" s="311">
        <f>SUM(O567:O568)</f>
        <v>5699502386.6300001</v>
      </c>
      <c r="P569">
        <v>5699502386.6300001</v>
      </c>
    </row>
    <row r="570" spans="2:16" x14ac:dyDescent="0.25">
      <c r="O570" s="291" t="s">
        <v>285</v>
      </c>
    </row>
    <row r="573" spans="2:16" ht="13.8" thickBot="1" x14ac:dyDescent="0.3">
      <c r="B573" s="292" t="s">
        <v>286</v>
      </c>
    </row>
    <row r="574" spans="2:16" x14ac:dyDescent="0.25">
      <c r="B574" s="422" t="s">
        <v>223</v>
      </c>
      <c r="C574" s="415" t="s">
        <v>224</v>
      </c>
      <c r="D574" s="415" t="s">
        <v>225</v>
      </c>
      <c r="E574" s="415" t="s">
        <v>226</v>
      </c>
      <c r="F574" s="415" t="s">
        <v>227</v>
      </c>
      <c r="G574" s="415" t="s">
        <v>228</v>
      </c>
      <c r="H574" s="415" t="s">
        <v>229</v>
      </c>
      <c r="I574" s="415" t="s">
        <v>230</v>
      </c>
      <c r="J574" s="415" t="s">
        <v>231</v>
      </c>
      <c r="K574" s="415" t="s">
        <v>232</v>
      </c>
      <c r="L574" s="415" t="s">
        <v>233</v>
      </c>
      <c r="M574" s="415" t="s">
        <v>234</v>
      </c>
      <c r="N574" s="417" t="s">
        <v>235</v>
      </c>
      <c r="O574" s="419" t="s">
        <v>236</v>
      </c>
    </row>
    <row r="575" spans="2:16" ht="13.8" thickBot="1" x14ac:dyDescent="0.3">
      <c r="B575" s="423"/>
      <c r="C575" s="416"/>
      <c r="D575" s="416"/>
      <c r="E575" s="416"/>
      <c r="F575" s="416"/>
      <c r="G575" s="416" t="s">
        <v>237</v>
      </c>
      <c r="H575" s="416" t="s">
        <v>237</v>
      </c>
      <c r="I575" s="416"/>
      <c r="J575" s="416" t="s">
        <v>1</v>
      </c>
      <c r="K575" s="416"/>
      <c r="L575" s="416"/>
      <c r="M575" s="416"/>
      <c r="N575" s="418"/>
      <c r="O575" s="420"/>
    </row>
    <row r="576" spans="2:16" ht="14.4" thickBot="1" x14ac:dyDescent="0.35">
      <c r="B576" s="228">
        <v>1</v>
      </c>
      <c r="C576" s="229"/>
      <c r="D576" s="229"/>
      <c r="E576" s="244"/>
      <c r="F576" s="229">
        <v>15</v>
      </c>
      <c r="G576" s="230">
        <v>4164254805.0799999</v>
      </c>
      <c r="H576" s="252">
        <v>453441078.77999997</v>
      </c>
      <c r="I576" s="242">
        <v>45469</v>
      </c>
      <c r="J576" s="289">
        <v>0.95</v>
      </c>
      <c r="K576" s="236">
        <v>45470</v>
      </c>
      <c r="L576" s="233">
        <f>+K576-I576</f>
        <v>1</v>
      </c>
      <c r="M576" s="233">
        <f t="shared" ref="M576:M581" si="140">+MIN(F576*30-L576,360)</f>
        <v>360</v>
      </c>
      <c r="N576" s="246">
        <f>H576/(F576*30)</f>
        <v>1007646.8417333333</v>
      </c>
      <c r="O576" s="310">
        <f t="shared" ref="O576:O581" si="141">(+N576*M576*J576)</f>
        <v>344615219.87279999</v>
      </c>
    </row>
    <row r="577" spans="2:16" ht="14.4" thickBot="1" x14ac:dyDescent="0.35">
      <c r="B577" s="239"/>
      <c r="C577" s="240"/>
      <c r="D577" s="240"/>
      <c r="E577" s="245"/>
      <c r="F577" s="240">
        <v>2.67</v>
      </c>
      <c r="G577" s="241">
        <v>1209155465</v>
      </c>
      <c r="H577" s="253">
        <v>60382295.380000003</v>
      </c>
      <c r="I577" s="242">
        <v>45469</v>
      </c>
      <c r="J577" s="290">
        <v>0.9</v>
      </c>
      <c r="K577" s="236">
        <v>45470</v>
      </c>
      <c r="L577" s="233">
        <f t="shared" ref="L577:L581" si="142">+K577-I577</f>
        <v>1</v>
      </c>
      <c r="M577" s="233">
        <f t="shared" si="140"/>
        <v>79.099999999999994</v>
      </c>
      <c r="N577" s="246">
        <f t="shared" ref="N577:N580" si="143">H577/(F577*30)</f>
        <v>753836.3967540575</v>
      </c>
      <c r="O577" s="310">
        <f t="shared" si="141"/>
        <v>53665613.084921353</v>
      </c>
    </row>
    <row r="578" spans="2:16" ht="14.4" thickBot="1" x14ac:dyDescent="0.35">
      <c r="B578" s="239"/>
      <c r="C578" s="240"/>
      <c r="D578" s="240"/>
      <c r="E578" s="245"/>
      <c r="F578" s="240">
        <v>8.9700000000000006</v>
      </c>
      <c r="G578" s="241">
        <v>9224038807</v>
      </c>
      <c r="H578" s="254">
        <v>34277364.57</v>
      </c>
      <c r="I578" s="242">
        <v>45469</v>
      </c>
      <c r="J578" s="290">
        <v>0.9</v>
      </c>
      <c r="K578" s="236">
        <v>45470</v>
      </c>
      <c r="L578" s="233">
        <f t="shared" si="142"/>
        <v>1</v>
      </c>
      <c r="M578" s="233">
        <f t="shared" si="140"/>
        <v>268.10000000000002</v>
      </c>
      <c r="N578" s="246">
        <f t="shared" si="143"/>
        <v>127377.79476031214</v>
      </c>
      <c r="O578" s="310">
        <f t="shared" si="141"/>
        <v>30734988.097715724</v>
      </c>
    </row>
    <row r="579" spans="2:16" ht="14.4" thickBot="1" x14ac:dyDescent="0.35">
      <c r="B579" s="239"/>
      <c r="C579" s="240"/>
      <c r="D579" s="240"/>
      <c r="E579" s="245"/>
      <c r="F579" s="240">
        <v>16.5</v>
      </c>
      <c r="G579" s="241">
        <v>8469406837</v>
      </c>
      <c r="H579" s="254">
        <v>119769389.61</v>
      </c>
      <c r="I579" s="242">
        <v>45469</v>
      </c>
      <c r="J579" s="290">
        <v>0.9</v>
      </c>
      <c r="K579" s="236">
        <v>45470</v>
      </c>
      <c r="L579" s="233">
        <f t="shared" si="142"/>
        <v>1</v>
      </c>
      <c r="M579" s="233">
        <f t="shared" si="140"/>
        <v>360</v>
      </c>
      <c r="N579" s="246">
        <f t="shared" si="143"/>
        <v>241958.36284848486</v>
      </c>
      <c r="O579" s="310">
        <f t="shared" si="141"/>
        <v>78394509.562909096</v>
      </c>
    </row>
    <row r="580" spans="2:16" ht="14.4" thickBot="1" x14ac:dyDescent="0.35">
      <c r="B580" s="239"/>
      <c r="C580" s="240"/>
      <c r="D580" s="240"/>
      <c r="E580" s="245"/>
      <c r="F580" s="240">
        <v>11</v>
      </c>
      <c r="G580" s="241">
        <v>5308669374.8999996</v>
      </c>
      <c r="H580" s="254">
        <v>80434384.469999999</v>
      </c>
      <c r="I580" s="242">
        <v>45469</v>
      </c>
      <c r="J580" s="290">
        <v>1</v>
      </c>
      <c r="K580" s="236">
        <v>45470</v>
      </c>
      <c r="L580" s="233">
        <f t="shared" si="142"/>
        <v>1</v>
      </c>
      <c r="M580" s="233">
        <f t="shared" si="140"/>
        <v>329</v>
      </c>
      <c r="N580" s="246">
        <f t="shared" si="143"/>
        <v>243740.55900000001</v>
      </c>
      <c r="O580" s="310">
        <f t="shared" si="141"/>
        <v>80190643.910999998</v>
      </c>
    </row>
    <row r="581" spans="2:16" ht="13.8" x14ac:dyDescent="0.3">
      <c r="B581" s="239"/>
      <c r="C581" s="240"/>
      <c r="D581" s="240"/>
      <c r="E581" s="245"/>
      <c r="F581" s="240">
        <v>2</v>
      </c>
      <c r="G581" s="241">
        <v>178240568.88</v>
      </c>
      <c r="H581" s="254"/>
      <c r="I581" s="242">
        <v>45470</v>
      </c>
      <c r="J581" s="290">
        <v>0.9</v>
      </c>
      <c r="K581" s="236">
        <v>45470</v>
      </c>
      <c r="L581" s="233">
        <f t="shared" si="142"/>
        <v>0</v>
      </c>
      <c r="M581" s="233">
        <f t="shared" si="140"/>
        <v>60</v>
      </c>
      <c r="N581" s="246">
        <f>G581/(F581*30)</f>
        <v>2970676.148</v>
      </c>
      <c r="O581" s="310">
        <f t="shared" si="141"/>
        <v>160416511.99200001</v>
      </c>
    </row>
    <row r="582" spans="2:16" ht="14.4" thickBot="1" x14ac:dyDescent="0.35">
      <c r="B582" s="237"/>
      <c r="C582" s="421" t="s">
        <v>238</v>
      </c>
      <c r="D582" s="421"/>
      <c r="E582" s="421"/>
      <c r="F582" s="421"/>
      <c r="G582" s="421"/>
      <c r="H582" s="421"/>
      <c r="I582" s="421"/>
      <c r="J582" s="421"/>
      <c r="K582" s="421"/>
      <c r="L582" s="421"/>
      <c r="M582" s="421"/>
      <c r="N582" s="421"/>
      <c r="O582" s="311">
        <f>SUM(O576:O581)</f>
        <v>748017486.52134621</v>
      </c>
      <c r="P582">
        <v>748017486.51999998</v>
      </c>
    </row>
    <row r="585" spans="2:16" ht="13.8" thickBot="1" x14ac:dyDescent="0.3">
      <c r="B585" s="250" t="s">
        <v>287</v>
      </c>
    </row>
    <row r="586" spans="2:16" x14ac:dyDescent="0.25">
      <c r="B586" s="422" t="s">
        <v>223</v>
      </c>
      <c r="C586" s="415" t="s">
        <v>224</v>
      </c>
      <c r="D586" s="415" t="s">
        <v>225</v>
      </c>
      <c r="E586" s="415" t="s">
        <v>226</v>
      </c>
      <c r="F586" s="415" t="s">
        <v>227</v>
      </c>
      <c r="G586" s="415" t="s">
        <v>228</v>
      </c>
      <c r="H586" s="415" t="s">
        <v>229</v>
      </c>
      <c r="I586" s="415" t="s">
        <v>230</v>
      </c>
      <c r="J586" s="415" t="s">
        <v>231</v>
      </c>
      <c r="K586" s="415" t="s">
        <v>232</v>
      </c>
      <c r="L586" s="415" t="s">
        <v>233</v>
      </c>
      <c r="M586" s="415" t="s">
        <v>234</v>
      </c>
      <c r="N586" s="417" t="s">
        <v>235</v>
      </c>
      <c r="O586" s="419" t="s">
        <v>236</v>
      </c>
    </row>
    <row r="587" spans="2:16" ht="13.8" thickBot="1" x14ac:dyDescent="0.3">
      <c r="B587" s="423"/>
      <c r="C587" s="416"/>
      <c r="D587" s="416"/>
      <c r="E587" s="416"/>
      <c r="F587" s="416"/>
      <c r="G587" s="416" t="s">
        <v>237</v>
      </c>
      <c r="H587" s="416" t="s">
        <v>237</v>
      </c>
      <c r="I587" s="416"/>
      <c r="J587" s="416" t="s">
        <v>1</v>
      </c>
      <c r="K587" s="416"/>
      <c r="L587" s="416"/>
      <c r="M587" s="416"/>
      <c r="N587" s="418"/>
      <c r="O587" s="420"/>
    </row>
    <row r="588" spans="2:16" ht="13.8" x14ac:dyDescent="0.3">
      <c r="B588" s="239">
        <v>2</v>
      </c>
      <c r="C588" s="240"/>
      <c r="D588" s="240"/>
      <c r="E588" s="245"/>
      <c r="F588" s="240">
        <v>8</v>
      </c>
      <c r="G588" s="241">
        <v>2450856534.5700002</v>
      </c>
      <c r="H588" s="256"/>
      <c r="I588" s="242">
        <v>45286</v>
      </c>
      <c r="J588" s="243">
        <v>0.8</v>
      </c>
      <c r="K588" s="236">
        <v>45470</v>
      </c>
      <c r="L588" s="233">
        <f t="shared" ref="L588" si="144">+K588-I588</f>
        <v>184</v>
      </c>
      <c r="M588" s="233">
        <f>+MIN(F588*30-L588,360)</f>
        <v>56</v>
      </c>
      <c r="N588" s="246">
        <f>G588/(F588*30)</f>
        <v>10211902.227375001</v>
      </c>
      <c r="O588" s="310">
        <f t="shared" ref="O588" si="145">(+N588*M588*J588)</f>
        <v>457493219.78640008</v>
      </c>
    </row>
    <row r="589" spans="2:16" ht="14.4" thickBot="1" x14ac:dyDescent="0.35">
      <c r="B589" s="237"/>
      <c r="C589" s="421" t="s">
        <v>238</v>
      </c>
      <c r="D589" s="421"/>
      <c r="E589" s="421"/>
      <c r="F589" s="421"/>
      <c r="G589" s="421"/>
      <c r="H589" s="421"/>
      <c r="I589" s="421"/>
      <c r="J589" s="421"/>
      <c r="K589" s="421"/>
      <c r="L589" s="421"/>
      <c r="M589" s="421"/>
      <c r="N589" s="421"/>
      <c r="O589" s="311">
        <f>SUM(O588:O588)</f>
        <v>457493219.78640008</v>
      </c>
    </row>
    <row r="595" spans="2:15" ht="13.8" thickBot="1" x14ac:dyDescent="0.3">
      <c r="B595" s="250">
        <v>64</v>
      </c>
    </row>
    <row r="596" spans="2:15" x14ac:dyDescent="0.25">
      <c r="B596" s="422" t="s">
        <v>223</v>
      </c>
      <c r="C596" s="415" t="s">
        <v>224</v>
      </c>
      <c r="D596" s="415" t="s">
        <v>225</v>
      </c>
      <c r="E596" s="415" t="s">
        <v>226</v>
      </c>
      <c r="F596" s="415" t="s">
        <v>227</v>
      </c>
      <c r="G596" s="415" t="s">
        <v>228</v>
      </c>
      <c r="H596" s="415" t="s">
        <v>229</v>
      </c>
      <c r="I596" s="415" t="s">
        <v>230</v>
      </c>
      <c r="J596" s="415" t="s">
        <v>231</v>
      </c>
      <c r="K596" s="415" t="s">
        <v>232</v>
      </c>
      <c r="L596" s="415" t="s">
        <v>233</v>
      </c>
      <c r="M596" s="415" t="s">
        <v>234</v>
      </c>
      <c r="N596" s="417" t="s">
        <v>235</v>
      </c>
      <c r="O596" s="419" t="s">
        <v>236</v>
      </c>
    </row>
    <row r="597" spans="2:15" ht="13.8" thickBot="1" x14ac:dyDescent="0.3">
      <c r="B597" s="423"/>
      <c r="C597" s="416"/>
      <c r="D597" s="416"/>
      <c r="E597" s="416"/>
      <c r="F597" s="416"/>
      <c r="G597" s="416" t="s">
        <v>237</v>
      </c>
      <c r="H597" s="416" t="s">
        <v>237</v>
      </c>
      <c r="I597" s="416"/>
      <c r="J597" s="416" t="s">
        <v>1</v>
      </c>
      <c r="K597" s="416"/>
      <c r="L597" s="416"/>
      <c r="M597" s="416"/>
      <c r="N597" s="418"/>
      <c r="O597" s="420"/>
    </row>
    <row r="598" spans="2:15" ht="14.4" thickBot="1" x14ac:dyDescent="0.35">
      <c r="B598" s="228">
        <v>1</v>
      </c>
      <c r="C598" s="229"/>
      <c r="D598" s="229"/>
      <c r="E598" s="244"/>
      <c r="F598" s="229"/>
      <c r="G598" s="230"/>
      <c r="H598" s="252"/>
      <c r="I598" s="242"/>
      <c r="J598" s="289"/>
      <c r="K598" s="236">
        <v>45470</v>
      </c>
      <c r="L598" s="233">
        <f>+K598-I598</f>
        <v>45470</v>
      </c>
      <c r="M598" s="233">
        <f t="shared" ref="M598:M604" si="146">+MIN(F598*30-L598,360)</f>
        <v>-45470</v>
      </c>
      <c r="N598" s="246" t="e">
        <f>H598/(F598*30)</f>
        <v>#DIV/0!</v>
      </c>
      <c r="O598" s="310" t="e">
        <f t="shared" ref="O598:O604" si="147">(+N598*M598*J598)</f>
        <v>#DIV/0!</v>
      </c>
    </row>
    <row r="599" spans="2:15" ht="14.4" thickBot="1" x14ac:dyDescent="0.35">
      <c r="B599" s="239">
        <v>2</v>
      </c>
      <c r="C599" s="240"/>
      <c r="D599" s="240"/>
      <c r="E599" s="245"/>
      <c r="F599" s="240"/>
      <c r="G599" s="241"/>
      <c r="H599" s="253"/>
      <c r="I599" s="242"/>
      <c r="J599" s="290"/>
      <c r="K599" s="236">
        <v>45470</v>
      </c>
      <c r="L599" s="233">
        <f t="shared" ref="L599:L604" si="148">+K599-I599</f>
        <v>45470</v>
      </c>
      <c r="M599" s="233">
        <f t="shared" si="146"/>
        <v>-45470</v>
      </c>
      <c r="N599" s="246" t="e">
        <f>H599/(F599*30)</f>
        <v>#DIV/0!</v>
      </c>
      <c r="O599" s="310" t="e">
        <f t="shared" si="147"/>
        <v>#DIV/0!</v>
      </c>
    </row>
    <row r="600" spans="2:15" ht="14.4" thickBot="1" x14ac:dyDescent="0.35">
      <c r="B600" s="239"/>
      <c r="C600" s="240"/>
      <c r="D600" s="240"/>
      <c r="E600" s="245"/>
      <c r="F600" s="240"/>
      <c r="G600" s="241"/>
      <c r="H600" s="254"/>
      <c r="I600" s="242"/>
      <c r="J600" s="290"/>
      <c r="K600" s="236">
        <v>45470</v>
      </c>
      <c r="L600" s="233">
        <f t="shared" si="148"/>
        <v>45470</v>
      </c>
      <c r="M600" s="233">
        <f t="shared" si="146"/>
        <v>-45470</v>
      </c>
      <c r="N600" s="246" t="e">
        <f>G600/(F600*30)</f>
        <v>#DIV/0!</v>
      </c>
      <c r="O600" s="310" t="e">
        <f t="shared" si="147"/>
        <v>#DIV/0!</v>
      </c>
    </row>
    <row r="601" spans="2:15" ht="14.4" thickBot="1" x14ac:dyDescent="0.35">
      <c r="B601" s="239"/>
      <c r="C601" s="240"/>
      <c r="D601" s="240"/>
      <c r="E601" s="245"/>
      <c r="F601" s="240"/>
      <c r="G601" s="241"/>
      <c r="H601" s="254"/>
      <c r="I601" s="242"/>
      <c r="J601" s="290"/>
      <c r="K601" s="236">
        <v>45470</v>
      </c>
      <c r="L601" s="233">
        <f t="shared" si="148"/>
        <v>45470</v>
      </c>
      <c r="M601" s="233">
        <f t="shared" si="146"/>
        <v>-45470</v>
      </c>
      <c r="N601" s="246" t="e">
        <f>H601/(F601*30)</f>
        <v>#DIV/0!</v>
      </c>
      <c r="O601" s="310" t="e">
        <f t="shared" si="147"/>
        <v>#DIV/0!</v>
      </c>
    </row>
    <row r="602" spans="2:15" ht="14.4" thickBot="1" x14ac:dyDescent="0.35">
      <c r="B602" s="239"/>
      <c r="C602" s="240"/>
      <c r="D602" s="240"/>
      <c r="E602" s="245"/>
      <c r="F602" s="240"/>
      <c r="G602" s="241"/>
      <c r="H602" s="254"/>
      <c r="I602" s="242"/>
      <c r="J602" s="290"/>
      <c r="K602" s="236">
        <v>45470</v>
      </c>
      <c r="L602" s="233">
        <f t="shared" si="148"/>
        <v>45470</v>
      </c>
      <c r="M602" s="233">
        <f t="shared" si="146"/>
        <v>-45470</v>
      </c>
      <c r="N602" s="246" t="e">
        <f>H602/(F602*30)</f>
        <v>#DIV/0!</v>
      </c>
      <c r="O602" s="310" t="e">
        <f t="shared" si="147"/>
        <v>#DIV/0!</v>
      </c>
    </row>
    <row r="603" spans="2:15" ht="14.4" thickBot="1" x14ac:dyDescent="0.35">
      <c r="B603" s="239"/>
      <c r="C603" s="240"/>
      <c r="D603" s="240"/>
      <c r="E603" s="245"/>
      <c r="F603" s="240"/>
      <c r="G603" s="241"/>
      <c r="H603" s="254"/>
      <c r="I603" s="242"/>
      <c r="J603" s="290"/>
      <c r="K603" s="236">
        <v>45470</v>
      </c>
      <c r="L603" s="233">
        <f t="shared" si="148"/>
        <v>45470</v>
      </c>
      <c r="M603" s="233">
        <f t="shared" si="146"/>
        <v>-45470</v>
      </c>
      <c r="N603" s="246" t="e">
        <f>G603/(F603*30)</f>
        <v>#DIV/0!</v>
      </c>
      <c r="O603" s="310" t="e">
        <f t="shared" si="147"/>
        <v>#DIV/0!</v>
      </c>
    </row>
    <row r="604" spans="2:15" ht="13.8" x14ac:dyDescent="0.3">
      <c r="B604" s="239"/>
      <c r="C604" s="240"/>
      <c r="D604" s="240"/>
      <c r="E604" s="245"/>
      <c r="F604" s="240"/>
      <c r="G604" s="241"/>
      <c r="H604" s="254"/>
      <c r="I604" s="242"/>
      <c r="J604" s="290"/>
      <c r="K604" s="236">
        <v>45470</v>
      </c>
      <c r="L604" s="233">
        <f t="shared" si="148"/>
        <v>45470</v>
      </c>
      <c r="M604" s="233">
        <f t="shared" si="146"/>
        <v>-45470</v>
      </c>
      <c r="N604" s="246" t="e">
        <f>G604/(F604*30)</f>
        <v>#DIV/0!</v>
      </c>
      <c r="O604" s="310" t="e">
        <f t="shared" si="147"/>
        <v>#DIV/0!</v>
      </c>
    </row>
    <row r="605" spans="2:15" ht="14.4" thickBot="1" x14ac:dyDescent="0.35">
      <c r="B605" s="237"/>
      <c r="C605" s="421" t="s">
        <v>238</v>
      </c>
      <c r="D605" s="421"/>
      <c r="E605" s="421"/>
      <c r="F605" s="421"/>
      <c r="G605" s="421"/>
      <c r="H605" s="421"/>
      <c r="I605" s="421"/>
      <c r="J605" s="421"/>
      <c r="K605" s="421"/>
      <c r="L605" s="421"/>
      <c r="M605" s="421"/>
      <c r="N605" s="421"/>
      <c r="O605" s="311" t="e">
        <f>SUM(O598:O604)</f>
        <v>#DIV/0!</v>
      </c>
    </row>
    <row r="608" spans="2:15" ht="13.8" thickBot="1" x14ac:dyDescent="0.3">
      <c r="B608" s="104" t="s">
        <v>288</v>
      </c>
    </row>
    <row r="609" spans="2:16" x14ac:dyDescent="0.25">
      <c r="B609" s="422" t="s">
        <v>223</v>
      </c>
      <c r="C609" s="415" t="s">
        <v>224</v>
      </c>
      <c r="D609" s="415" t="s">
        <v>225</v>
      </c>
      <c r="E609" s="415" t="s">
        <v>226</v>
      </c>
      <c r="F609" s="415" t="s">
        <v>227</v>
      </c>
      <c r="G609" s="415" t="s">
        <v>228</v>
      </c>
      <c r="H609" s="415" t="s">
        <v>229</v>
      </c>
      <c r="I609" s="415" t="s">
        <v>230</v>
      </c>
      <c r="J609" s="415" t="s">
        <v>231</v>
      </c>
      <c r="K609" s="415" t="s">
        <v>232</v>
      </c>
      <c r="L609" s="415" t="s">
        <v>233</v>
      </c>
      <c r="M609" s="415" t="s">
        <v>234</v>
      </c>
      <c r="N609" s="417" t="s">
        <v>235</v>
      </c>
      <c r="O609" s="419" t="s">
        <v>236</v>
      </c>
    </row>
    <row r="610" spans="2:16" ht="13.8" thickBot="1" x14ac:dyDescent="0.3">
      <c r="B610" s="423"/>
      <c r="C610" s="416"/>
      <c r="D610" s="416"/>
      <c r="E610" s="416"/>
      <c r="F610" s="416"/>
      <c r="G610" s="416" t="s">
        <v>237</v>
      </c>
      <c r="H610" s="416" t="s">
        <v>237</v>
      </c>
      <c r="I610" s="416"/>
      <c r="J610" s="416" t="s">
        <v>1</v>
      </c>
      <c r="K610" s="416"/>
      <c r="L610" s="416"/>
      <c r="M610" s="416"/>
      <c r="N610" s="418"/>
      <c r="O610" s="420"/>
    </row>
    <row r="611" spans="2:16" ht="14.4" thickBot="1" x14ac:dyDescent="0.35">
      <c r="B611" s="228">
        <v>1</v>
      </c>
      <c r="C611" s="229"/>
      <c r="D611" s="229"/>
      <c r="E611" s="244"/>
      <c r="F611" s="229">
        <v>30.5</v>
      </c>
      <c r="G611" s="230">
        <v>5396649417</v>
      </c>
      <c r="H611" s="252"/>
      <c r="I611" s="242">
        <v>44592</v>
      </c>
      <c r="J611" s="289">
        <v>0.35</v>
      </c>
      <c r="K611" s="236">
        <v>45470</v>
      </c>
      <c r="L611" s="233">
        <f>+K611-I611</f>
        <v>878</v>
      </c>
      <c r="M611" s="233">
        <f>+MIN(F611*30-L611,360)</f>
        <v>37</v>
      </c>
      <c r="N611" s="246">
        <f>G611/(F611*30)</f>
        <v>5897977.5049180323</v>
      </c>
      <c r="O611" s="310">
        <f t="shared" ref="O611:O613" si="149">(+N611*M611*J611)</f>
        <v>76378808.688688517</v>
      </c>
    </row>
    <row r="612" spans="2:16" ht="14.4" thickBot="1" x14ac:dyDescent="0.35">
      <c r="B612" s="239">
        <v>2</v>
      </c>
      <c r="C612" s="240"/>
      <c r="D612" s="240"/>
      <c r="E612" s="245"/>
      <c r="F612" s="240">
        <v>11.31</v>
      </c>
      <c r="G612" s="241">
        <v>4228332887</v>
      </c>
      <c r="H612" s="253"/>
      <c r="I612" s="242">
        <v>45645</v>
      </c>
      <c r="J612" s="290">
        <v>1</v>
      </c>
      <c r="K612" s="236">
        <v>45470</v>
      </c>
      <c r="L612" s="233">
        <f t="shared" ref="L612:L613" si="150">+K612-I612</f>
        <v>-175</v>
      </c>
      <c r="M612" s="233">
        <f>+MIN(F612*30-L612,360)</f>
        <v>360</v>
      </c>
      <c r="N612" s="246">
        <f>G612/(F612*30)</f>
        <v>12461930.111995284</v>
      </c>
      <c r="O612" s="310">
        <f t="shared" si="149"/>
        <v>4486294840.3183022</v>
      </c>
    </row>
    <row r="613" spans="2:16" ht="13.8" x14ac:dyDescent="0.3">
      <c r="B613" s="239"/>
      <c r="C613" s="240"/>
      <c r="D613" s="240"/>
      <c r="E613" s="245"/>
      <c r="F613" s="240">
        <v>7</v>
      </c>
      <c r="G613" s="241">
        <v>1013737099</v>
      </c>
      <c r="H613" s="254"/>
      <c r="I613" s="236">
        <v>45470</v>
      </c>
      <c r="J613" s="290">
        <v>0.5</v>
      </c>
      <c r="K613" s="236">
        <v>45470</v>
      </c>
      <c r="L613" s="233">
        <f t="shared" si="150"/>
        <v>0</v>
      </c>
      <c r="M613" s="233">
        <f>+MIN(F613*30-L613,360)</f>
        <v>210</v>
      </c>
      <c r="N613" s="246">
        <f>G613/(F613*30)</f>
        <v>4827319.5190476188</v>
      </c>
      <c r="O613" s="310">
        <f t="shared" si="149"/>
        <v>506868549.5</v>
      </c>
    </row>
    <row r="614" spans="2:16" ht="14.4" thickBot="1" x14ac:dyDescent="0.35">
      <c r="B614" s="237"/>
      <c r="C614" s="421" t="s">
        <v>238</v>
      </c>
      <c r="D614" s="421"/>
      <c r="E614" s="421"/>
      <c r="F614" s="421"/>
      <c r="G614" s="421"/>
      <c r="H614" s="421"/>
      <c r="I614" s="421"/>
      <c r="J614" s="421"/>
      <c r="K614" s="421"/>
      <c r="L614" s="421"/>
      <c r="M614" s="421"/>
      <c r="N614" s="421"/>
      <c r="O614" s="311">
        <f>SUM(O611:O613)</f>
        <v>5069542198.5069904</v>
      </c>
      <c r="P614">
        <v>5069542198.5100002</v>
      </c>
    </row>
    <row r="616" spans="2:16" ht="13.8" thickBot="1" x14ac:dyDescent="0.3">
      <c r="B616" s="104" t="s">
        <v>289</v>
      </c>
    </row>
    <row r="617" spans="2:16" x14ac:dyDescent="0.25">
      <c r="B617" s="422" t="s">
        <v>223</v>
      </c>
      <c r="C617" s="415" t="s">
        <v>224</v>
      </c>
      <c r="D617" s="415" t="s">
        <v>225</v>
      </c>
      <c r="E617" s="415" t="s">
        <v>226</v>
      </c>
      <c r="F617" s="415" t="s">
        <v>227</v>
      </c>
      <c r="G617" s="415" t="s">
        <v>228</v>
      </c>
      <c r="H617" s="415" t="s">
        <v>229</v>
      </c>
      <c r="I617" s="415" t="s">
        <v>230</v>
      </c>
      <c r="J617" s="415" t="s">
        <v>231</v>
      </c>
      <c r="K617" s="415" t="s">
        <v>232</v>
      </c>
      <c r="L617" s="415" t="s">
        <v>233</v>
      </c>
      <c r="M617" s="415" t="s">
        <v>234</v>
      </c>
      <c r="N617" s="417" t="s">
        <v>235</v>
      </c>
      <c r="O617" s="419" t="s">
        <v>236</v>
      </c>
    </row>
    <row r="618" spans="2:16" ht="13.8" thickBot="1" x14ac:dyDescent="0.3">
      <c r="B618" s="423"/>
      <c r="C618" s="416"/>
      <c r="D618" s="416"/>
      <c r="E618" s="416"/>
      <c r="F618" s="416"/>
      <c r="G618" s="416" t="s">
        <v>237</v>
      </c>
      <c r="H618" s="416" t="s">
        <v>237</v>
      </c>
      <c r="I618" s="416"/>
      <c r="J618" s="416" t="s">
        <v>1</v>
      </c>
      <c r="K618" s="416"/>
      <c r="L618" s="416"/>
      <c r="M618" s="416"/>
      <c r="N618" s="418"/>
      <c r="O618" s="420"/>
    </row>
    <row r="619" spans="2:16" ht="14.4" thickBot="1" x14ac:dyDescent="0.35">
      <c r="B619" s="228">
        <v>1</v>
      </c>
      <c r="C619" s="229"/>
      <c r="D619" s="229"/>
      <c r="E619" s="244"/>
      <c r="F619" s="229">
        <v>10.01</v>
      </c>
      <c r="G619" s="230">
        <v>1969792867</v>
      </c>
      <c r="H619" s="252"/>
      <c r="I619" s="242">
        <v>45253</v>
      </c>
      <c r="J619" s="289">
        <v>0.4</v>
      </c>
      <c r="K619" s="236">
        <v>45470</v>
      </c>
      <c r="L619" s="233">
        <f>+K619-I619</f>
        <v>217</v>
      </c>
      <c r="M619" s="233">
        <f>+MIN(F619*30-L619,360)</f>
        <v>83.300000000000011</v>
      </c>
      <c r="N619" s="246">
        <f>G619/(F619*30)</f>
        <v>6559416.8065268062</v>
      </c>
      <c r="O619" s="310">
        <f t="shared" ref="O619:O622" si="151">(+N619*M619*J619)</f>
        <v>218559767.9934732</v>
      </c>
    </row>
    <row r="620" spans="2:16" ht="14.4" thickBot="1" x14ac:dyDescent="0.35">
      <c r="B620" s="239">
        <v>2</v>
      </c>
      <c r="C620" s="240"/>
      <c r="D620" s="240"/>
      <c r="E620" s="245"/>
      <c r="F620" s="240">
        <v>10</v>
      </c>
      <c r="G620" s="241">
        <v>669753041</v>
      </c>
      <c r="H620" s="253"/>
      <c r="I620" s="242">
        <v>45185</v>
      </c>
      <c r="J620" s="290">
        <v>0.95</v>
      </c>
      <c r="K620" s="236">
        <v>45470</v>
      </c>
      <c r="L620" s="233">
        <f t="shared" ref="L620:L622" si="152">+K620-I620</f>
        <v>285</v>
      </c>
      <c r="M620" s="233">
        <f>+MIN(F620*30-L620,360)</f>
        <v>15</v>
      </c>
      <c r="N620" s="246">
        <f>G620/(F620*30)</f>
        <v>2232510.1366666667</v>
      </c>
      <c r="O620" s="310">
        <f t="shared" si="151"/>
        <v>31813269.447499998</v>
      </c>
    </row>
    <row r="621" spans="2:16" ht="14.4" thickBot="1" x14ac:dyDescent="0.35">
      <c r="B621" s="239"/>
      <c r="C621" s="240"/>
      <c r="D621" s="240"/>
      <c r="E621" s="245"/>
      <c r="F621" s="240">
        <v>10</v>
      </c>
      <c r="G621" s="241">
        <v>233617388</v>
      </c>
      <c r="H621" s="254"/>
      <c r="I621" s="242">
        <v>45198</v>
      </c>
      <c r="J621" s="290">
        <v>1</v>
      </c>
      <c r="K621" s="236">
        <v>45470</v>
      </c>
      <c r="L621" s="233">
        <f t="shared" si="152"/>
        <v>272</v>
      </c>
      <c r="M621" s="233">
        <f>+MIN(F621*30-L621,360)</f>
        <v>28</v>
      </c>
      <c r="N621" s="246">
        <f>G621/(F621*30)</f>
        <v>778724.62666666671</v>
      </c>
      <c r="O621" s="310">
        <f t="shared" si="151"/>
        <v>21804289.546666667</v>
      </c>
    </row>
    <row r="622" spans="2:16" ht="13.8" x14ac:dyDescent="0.3">
      <c r="B622" s="239"/>
      <c r="C622" s="240"/>
      <c r="D622" s="240"/>
      <c r="E622" s="245"/>
      <c r="F622" s="240">
        <v>7.56</v>
      </c>
      <c r="G622" s="241">
        <v>1159990306</v>
      </c>
      <c r="H622" s="254"/>
      <c r="I622" s="242">
        <v>45244</v>
      </c>
      <c r="J622" s="290">
        <v>0.55000000000000004</v>
      </c>
      <c r="K622" s="236">
        <v>45470</v>
      </c>
      <c r="L622" s="233">
        <f t="shared" si="152"/>
        <v>226</v>
      </c>
      <c r="M622" s="233">
        <f>+MIN(F622*30-L622,360)</f>
        <v>0.79999999999998295</v>
      </c>
      <c r="N622" s="246">
        <f>G622/(F622*30)</f>
        <v>5114595.7054673722</v>
      </c>
      <c r="O622" s="310">
        <f t="shared" si="151"/>
        <v>2250422.110405596</v>
      </c>
    </row>
    <row r="623" spans="2:16" ht="14.4" thickBot="1" x14ac:dyDescent="0.35">
      <c r="B623" s="237"/>
      <c r="C623" s="421" t="s">
        <v>238</v>
      </c>
      <c r="D623" s="421"/>
      <c r="E623" s="421"/>
      <c r="F623" s="421"/>
      <c r="G623" s="421"/>
      <c r="H623" s="421"/>
      <c r="I623" s="421"/>
      <c r="J623" s="421"/>
      <c r="K623" s="421"/>
      <c r="L623" s="421"/>
      <c r="M623" s="421"/>
      <c r="N623" s="421"/>
      <c r="O623" s="311">
        <f>SUM(O619:O622)</f>
        <v>274427749.09804547</v>
      </c>
    </row>
    <row r="625" spans="2:16" ht="13.8" thickBot="1" x14ac:dyDescent="0.3">
      <c r="B625" s="321" t="s">
        <v>310</v>
      </c>
    </row>
    <row r="626" spans="2:16" x14ac:dyDescent="0.25">
      <c r="B626" s="422" t="s">
        <v>223</v>
      </c>
      <c r="C626" s="415" t="s">
        <v>224</v>
      </c>
      <c r="D626" s="415" t="s">
        <v>225</v>
      </c>
      <c r="E626" s="415" t="s">
        <v>226</v>
      </c>
      <c r="F626" s="415" t="s">
        <v>227</v>
      </c>
      <c r="G626" s="415" t="s">
        <v>228</v>
      </c>
      <c r="H626" s="415" t="s">
        <v>229</v>
      </c>
      <c r="I626" s="415" t="s">
        <v>230</v>
      </c>
      <c r="J626" s="415" t="s">
        <v>231</v>
      </c>
      <c r="K626" s="415" t="s">
        <v>232</v>
      </c>
      <c r="L626" s="415" t="s">
        <v>233</v>
      </c>
      <c r="M626" s="415" t="s">
        <v>234</v>
      </c>
      <c r="N626" s="417" t="s">
        <v>235</v>
      </c>
      <c r="O626" s="419" t="s">
        <v>236</v>
      </c>
    </row>
    <row r="627" spans="2:16" ht="13.8" thickBot="1" x14ac:dyDescent="0.3">
      <c r="B627" s="423"/>
      <c r="C627" s="416"/>
      <c r="D627" s="416"/>
      <c r="E627" s="416"/>
      <c r="F627" s="416"/>
      <c r="G627" s="416" t="s">
        <v>237</v>
      </c>
      <c r="H627" s="416" t="s">
        <v>237</v>
      </c>
      <c r="I627" s="416"/>
      <c r="J627" s="416" t="s">
        <v>1</v>
      </c>
      <c r="K627" s="416"/>
      <c r="L627" s="416"/>
      <c r="M627" s="416"/>
      <c r="N627" s="418"/>
      <c r="O627" s="420"/>
    </row>
    <row r="628" spans="2:16" ht="14.4" thickBot="1" x14ac:dyDescent="0.35">
      <c r="B628" s="228">
        <v>1</v>
      </c>
      <c r="C628" s="229"/>
      <c r="D628" s="229"/>
      <c r="E628" s="244"/>
      <c r="F628" s="229">
        <v>4.5999999999999996</v>
      </c>
      <c r="G628" s="230">
        <v>2557987348</v>
      </c>
      <c r="H628" s="241">
        <v>1634942741</v>
      </c>
      <c r="I628" s="236">
        <v>45470</v>
      </c>
      <c r="J628" s="289">
        <v>0.5</v>
      </c>
      <c r="K628" s="236">
        <v>45470</v>
      </c>
      <c r="L628" s="233">
        <f>+K628-I628</f>
        <v>0</v>
      </c>
      <c r="M628" s="233">
        <f>+MIN(F628*30-L628,360)</f>
        <v>138</v>
      </c>
      <c r="N628" s="246">
        <f>H628/(F628*30)</f>
        <v>11847411.166666666</v>
      </c>
      <c r="O628" s="310">
        <f t="shared" ref="O628:O631" si="153">(+N628*M628*J628)</f>
        <v>817471370.5</v>
      </c>
    </row>
    <row r="629" spans="2:16" ht="14.4" thickBot="1" x14ac:dyDescent="0.35">
      <c r="B629" s="239">
        <v>2</v>
      </c>
      <c r="C629" s="240"/>
      <c r="D629" s="240"/>
      <c r="E629" s="245"/>
      <c r="F629" s="240">
        <v>6</v>
      </c>
      <c r="G629" s="241">
        <v>8910546698</v>
      </c>
      <c r="H629" s="241">
        <v>8910546698</v>
      </c>
      <c r="I629" s="236">
        <v>45470</v>
      </c>
      <c r="J629" s="290">
        <v>0.45</v>
      </c>
      <c r="K629" s="236">
        <v>45470</v>
      </c>
      <c r="L629" s="233">
        <f t="shared" ref="L629:L631" si="154">+K629-I629</f>
        <v>0</v>
      </c>
      <c r="M629" s="233">
        <f>+MIN(F629*30-L629,360)</f>
        <v>180</v>
      </c>
      <c r="N629" s="246">
        <f>H629/(F629*30)</f>
        <v>49503037.211111113</v>
      </c>
      <c r="O629" s="310">
        <f t="shared" si="153"/>
        <v>4009746014.0999999</v>
      </c>
    </row>
    <row r="630" spans="2:16" ht="14.4" thickBot="1" x14ac:dyDescent="0.35">
      <c r="B630" s="239"/>
      <c r="C630" s="240"/>
      <c r="D630" s="240"/>
      <c r="E630" s="245"/>
      <c r="F630" s="240">
        <v>6</v>
      </c>
      <c r="G630" s="241">
        <v>5294385890</v>
      </c>
      <c r="H630" s="241"/>
      <c r="I630" s="242">
        <v>45317</v>
      </c>
      <c r="J630" s="290">
        <v>0.45</v>
      </c>
      <c r="K630" s="236">
        <v>45470</v>
      </c>
      <c r="L630" s="233">
        <f t="shared" si="154"/>
        <v>153</v>
      </c>
      <c r="M630" s="233">
        <f>+MIN(F630*30-L630,360)</f>
        <v>27</v>
      </c>
      <c r="N630" s="246">
        <f>G630/(F630*30)</f>
        <v>29413254.944444444</v>
      </c>
      <c r="O630" s="310">
        <f t="shared" si="153"/>
        <v>357371047.57499999</v>
      </c>
    </row>
    <row r="631" spans="2:16" ht="13.8" x14ac:dyDescent="0.3">
      <c r="B631" s="239"/>
      <c r="C631" s="240"/>
      <c r="D631" s="240"/>
      <c r="E631" s="245"/>
      <c r="F631" s="240">
        <v>24</v>
      </c>
      <c r="G631" s="241">
        <v>83611009207</v>
      </c>
      <c r="H631" s="241">
        <v>83611009207</v>
      </c>
      <c r="I631" s="242">
        <v>45301</v>
      </c>
      <c r="J631" s="290">
        <v>0.15</v>
      </c>
      <c r="K631" s="236">
        <v>45470</v>
      </c>
      <c r="L631" s="233">
        <f t="shared" si="154"/>
        <v>169</v>
      </c>
      <c r="M631" s="233">
        <f>+MIN(F631*30-L631,360)</f>
        <v>360</v>
      </c>
      <c r="N631" s="246">
        <f>H631/(F631*30)</f>
        <v>116126401.67638889</v>
      </c>
      <c r="O631" s="310">
        <f t="shared" si="153"/>
        <v>6270825690.5249996</v>
      </c>
    </row>
    <row r="632" spans="2:16" ht="14.4" thickBot="1" x14ac:dyDescent="0.35">
      <c r="B632" s="237"/>
      <c r="C632" s="421" t="s">
        <v>238</v>
      </c>
      <c r="D632" s="421"/>
      <c r="E632" s="421"/>
      <c r="F632" s="421"/>
      <c r="G632" s="421"/>
      <c r="H632" s="421"/>
      <c r="I632" s="421"/>
      <c r="J632" s="421"/>
      <c r="K632" s="421"/>
      <c r="L632" s="421"/>
      <c r="M632" s="421"/>
      <c r="N632" s="421"/>
      <c r="O632" s="311">
        <f>SUM(O628:O631)</f>
        <v>11455414122.700001</v>
      </c>
      <c r="P632">
        <v>11455414122.700001</v>
      </c>
    </row>
    <row r="635" spans="2:16" ht="13.8" thickBot="1" x14ac:dyDescent="0.3">
      <c r="B635" s="104" t="s">
        <v>309</v>
      </c>
    </row>
    <row r="636" spans="2:16" x14ac:dyDescent="0.25">
      <c r="B636" s="422" t="s">
        <v>223</v>
      </c>
      <c r="C636" s="415" t="s">
        <v>224</v>
      </c>
      <c r="D636" s="415" t="s">
        <v>225</v>
      </c>
      <c r="E636" s="415" t="s">
        <v>226</v>
      </c>
      <c r="F636" s="415" t="s">
        <v>227</v>
      </c>
      <c r="G636" s="415" t="s">
        <v>228</v>
      </c>
      <c r="H636" s="415" t="s">
        <v>229</v>
      </c>
      <c r="I636" s="415" t="s">
        <v>230</v>
      </c>
      <c r="J636" s="415" t="s">
        <v>231</v>
      </c>
      <c r="K636" s="415" t="s">
        <v>232</v>
      </c>
      <c r="L636" s="415" t="s">
        <v>233</v>
      </c>
      <c r="M636" s="415" t="s">
        <v>234</v>
      </c>
      <c r="N636" s="417" t="s">
        <v>235</v>
      </c>
      <c r="O636" s="419" t="s">
        <v>236</v>
      </c>
    </row>
    <row r="637" spans="2:16" ht="13.8" thickBot="1" x14ac:dyDescent="0.3">
      <c r="B637" s="423"/>
      <c r="C637" s="416"/>
      <c r="D637" s="416"/>
      <c r="E637" s="416"/>
      <c r="F637" s="416"/>
      <c r="G637" s="416" t="s">
        <v>237</v>
      </c>
      <c r="H637" s="416" t="s">
        <v>237</v>
      </c>
      <c r="I637" s="416"/>
      <c r="J637" s="416" t="s">
        <v>1</v>
      </c>
      <c r="K637" s="416"/>
      <c r="L637" s="416"/>
      <c r="M637" s="416"/>
      <c r="N637" s="418"/>
      <c r="O637" s="420"/>
    </row>
    <row r="638" spans="2:16" ht="13.8" x14ac:dyDescent="0.3">
      <c r="B638" s="228">
        <v>1</v>
      </c>
      <c r="C638" s="229"/>
      <c r="D638" s="229"/>
      <c r="E638" s="244"/>
      <c r="F638" s="229">
        <v>21.37</v>
      </c>
      <c r="G638" s="241">
        <v>30360622509.990002</v>
      </c>
      <c r="H638" s="256">
        <v>3177283786</v>
      </c>
      <c r="I638" s="269">
        <v>45281</v>
      </c>
      <c r="J638" s="267">
        <v>0.05</v>
      </c>
      <c r="K638" s="293">
        <v>45470</v>
      </c>
      <c r="L638" s="294">
        <f>+K638-I638</f>
        <v>189</v>
      </c>
      <c r="M638" s="294">
        <f t="shared" ref="M638:M645" si="155">+MIN(F638*30-L638,360)</f>
        <v>360</v>
      </c>
      <c r="N638" s="295">
        <f>H638/(F638*30)</f>
        <v>4955987.8115738574</v>
      </c>
      <c r="O638" s="315">
        <f t="shared" ref="O638:O645" si="156">(+N638*M638*J638)</f>
        <v>89207780.608329445</v>
      </c>
    </row>
    <row r="639" spans="2:16" ht="13.8" x14ac:dyDescent="0.3">
      <c r="B639" s="239"/>
      <c r="C639" s="240"/>
      <c r="D639" s="240"/>
      <c r="E639" s="245"/>
      <c r="F639" s="240">
        <v>15</v>
      </c>
      <c r="G639" s="241">
        <v>16848831903</v>
      </c>
      <c r="H639" s="256">
        <v>6948479304</v>
      </c>
      <c r="I639" s="265">
        <v>45132</v>
      </c>
      <c r="J639" s="268">
        <v>0.7</v>
      </c>
      <c r="K639" s="236">
        <v>45470</v>
      </c>
      <c r="L639" s="286">
        <f t="shared" ref="L639:L645" si="157">+K639-I639</f>
        <v>338</v>
      </c>
      <c r="M639" s="286">
        <f t="shared" si="155"/>
        <v>112</v>
      </c>
      <c r="N639" s="287">
        <f t="shared" ref="N639:N642" si="158">H639/(F639*30)</f>
        <v>15441065.119999999</v>
      </c>
      <c r="O639" s="316">
        <f t="shared" si="156"/>
        <v>1210579505.4079998</v>
      </c>
    </row>
    <row r="640" spans="2:16" ht="13.8" x14ac:dyDescent="0.3">
      <c r="B640" s="239"/>
      <c r="C640" s="240"/>
      <c r="D640" s="240"/>
      <c r="E640" s="245"/>
      <c r="F640" s="240">
        <v>12.5</v>
      </c>
      <c r="G640" s="241">
        <v>9261714832.2099991</v>
      </c>
      <c r="H640" s="256">
        <v>897157238.21000004</v>
      </c>
      <c r="I640" s="265">
        <v>45114</v>
      </c>
      <c r="J640" s="268">
        <v>0.6</v>
      </c>
      <c r="K640" s="236">
        <v>45470</v>
      </c>
      <c r="L640" s="286">
        <f t="shared" si="157"/>
        <v>356</v>
      </c>
      <c r="M640" s="286">
        <f t="shared" si="155"/>
        <v>19</v>
      </c>
      <c r="N640" s="287">
        <f t="shared" si="158"/>
        <v>2392419.3018933334</v>
      </c>
      <c r="O640" s="316">
        <f t="shared" si="156"/>
        <v>27273580.041584</v>
      </c>
    </row>
    <row r="641" spans="2:16" ht="13.8" x14ac:dyDescent="0.3">
      <c r="B641" s="239"/>
      <c r="C641" s="240"/>
      <c r="D641" s="240"/>
      <c r="E641" s="245"/>
      <c r="F641" s="240">
        <v>17</v>
      </c>
      <c r="G641" s="241">
        <v>7978323885</v>
      </c>
      <c r="H641" s="256">
        <v>7517074639</v>
      </c>
      <c r="I641" s="265">
        <v>45261</v>
      </c>
      <c r="J641" s="268">
        <v>0.65</v>
      </c>
      <c r="K641" s="236">
        <v>45470</v>
      </c>
      <c r="L641" s="286">
        <f t="shared" si="157"/>
        <v>209</v>
      </c>
      <c r="M641" s="286">
        <f t="shared" si="155"/>
        <v>301</v>
      </c>
      <c r="N641" s="287">
        <f t="shared" si="158"/>
        <v>14739362.037254902</v>
      </c>
      <c r="O641" s="316">
        <f t="shared" si="156"/>
        <v>2883756182.5889215</v>
      </c>
    </row>
    <row r="642" spans="2:16" ht="13.8" x14ac:dyDescent="0.3">
      <c r="B642" s="239"/>
      <c r="C642" s="240"/>
      <c r="D642" s="240"/>
      <c r="E642" s="245"/>
      <c r="F642" s="240">
        <v>6.5</v>
      </c>
      <c r="G642" s="241">
        <v>29486337523</v>
      </c>
      <c r="H642" s="256">
        <v>13594874476</v>
      </c>
      <c r="I642" s="265">
        <v>45426</v>
      </c>
      <c r="J642" s="268">
        <v>0.7</v>
      </c>
      <c r="K642" s="236">
        <v>45470</v>
      </c>
      <c r="L642" s="286">
        <f t="shared" si="157"/>
        <v>44</v>
      </c>
      <c r="M642" s="286">
        <f t="shared" si="155"/>
        <v>151</v>
      </c>
      <c r="N642" s="287">
        <f t="shared" si="158"/>
        <v>69717305.005128205</v>
      </c>
      <c r="O642" s="316">
        <f t="shared" si="156"/>
        <v>7369119139.0420504</v>
      </c>
    </row>
    <row r="643" spans="2:16" ht="13.8" x14ac:dyDescent="0.3">
      <c r="B643" s="239"/>
      <c r="C643" s="240"/>
      <c r="D643" s="240"/>
      <c r="E643" s="245"/>
      <c r="F643" s="240">
        <v>36</v>
      </c>
      <c r="G643" s="241">
        <v>11922164504</v>
      </c>
      <c r="H643" s="256"/>
      <c r="I643" s="236">
        <v>45470</v>
      </c>
      <c r="J643" s="268">
        <v>0.05</v>
      </c>
      <c r="K643" s="236">
        <v>45470</v>
      </c>
      <c r="L643" s="286">
        <f t="shared" si="157"/>
        <v>0</v>
      </c>
      <c r="M643" s="286">
        <f t="shared" si="155"/>
        <v>360</v>
      </c>
      <c r="N643" s="287">
        <f t="shared" ref="N643:N645" si="159">G643/(F643*30)</f>
        <v>11039041.207407407</v>
      </c>
      <c r="O643" s="316">
        <f t="shared" si="156"/>
        <v>198702741.73333335</v>
      </c>
    </row>
    <row r="644" spans="2:16" ht="13.8" x14ac:dyDescent="0.3">
      <c r="B644" s="239"/>
      <c r="C644" s="240"/>
      <c r="D644" s="240"/>
      <c r="E644" s="245"/>
      <c r="F644" s="240">
        <v>8</v>
      </c>
      <c r="G644" s="241">
        <v>8387633859</v>
      </c>
      <c r="H644" s="256"/>
      <c r="I644" s="265">
        <v>45438</v>
      </c>
      <c r="J644" s="268">
        <v>0.7</v>
      </c>
      <c r="K644" s="236">
        <v>45470</v>
      </c>
      <c r="L644" s="286">
        <f t="shared" si="157"/>
        <v>32</v>
      </c>
      <c r="M644" s="286">
        <f t="shared" si="155"/>
        <v>208</v>
      </c>
      <c r="N644" s="287">
        <f t="shared" si="159"/>
        <v>34948474.412500001</v>
      </c>
      <c r="O644" s="316">
        <f t="shared" si="156"/>
        <v>5088497874.46</v>
      </c>
    </row>
    <row r="645" spans="2:16" ht="13.8" x14ac:dyDescent="0.3">
      <c r="B645" s="239"/>
      <c r="C645" s="240"/>
      <c r="D645" s="240"/>
      <c r="E645" s="245"/>
      <c r="F645" s="240">
        <v>8</v>
      </c>
      <c r="G645" s="241">
        <v>9186635875</v>
      </c>
      <c r="H645" s="256"/>
      <c r="I645" s="236">
        <v>45470</v>
      </c>
      <c r="J645" s="268">
        <v>0.6</v>
      </c>
      <c r="K645" s="236">
        <v>45470</v>
      </c>
      <c r="L645" s="286">
        <f t="shared" si="157"/>
        <v>0</v>
      </c>
      <c r="M645" s="286">
        <f t="shared" si="155"/>
        <v>240</v>
      </c>
      <c r="N645" s="287">
        <f t="shared" si="159"/>
        <v>38277649.479166664</v>
      </c>
      <c r="O645" s="316">
        <f t="shared" si="156"/>
        <v>5511981525</v>
      </c>
    </row>
    <row r="646" spans="2:16" ht="14.4" thickBot="1" x14ac:dyDescent="0.35">
      <c r="B646" s="237"/>
      <c r="C646" s="421" t="s">
        <v>238</v>
      </c>
      <c r="D646" s="421"/>
      <c r="E646" s="421"/>
      <c r="F646" s="421"/>
      <c r="G646" s="421"/>
      <c r="H646" s="421"/>
      <c r="I646" s="421"/>
      <c r="J646" s="421"/>
      <c r="K646" s="421"/>
      <c r="L646" s="421"/>
      <c r="M646" s="421"/>
      <c r="N646" s="421"/>
      <c r="O646" s="311">
        <f>SUM(O638:O645)</f>
        <v>22379118328.882217</v>
      </c>
      <c r="P646">
        <v>22379118328.880001</v>
      </c>
    </row>
    <row r="649" spans="2:16" ht="13.8" thickBot="1" x14ac:dyDescent="0.3">
      <c r="B649" s="250" t="s">
        <v>308</v>
      </c>
    </row>
    <row r="650" spans="2:16" x14ac:dyDescent="0.25">
      <c r="B650" s="422" t="s">
        <v>223</v>
      </c>
      <c r="C650" s="415" t="s">
        <v>224</v>
      </c>
      <c r="D650" s="415" t="s">
        <v>225</v>
      </c>
      <c r="E650" s="415" t="s">
        <v>226</v>
      </c>
      <c r="F650" s="415" t="s">
        <v>227</v>
      </c>
      <c r="G650" s="415" t="s">
        <v>228</v>
      </c>
      <c r="H650" s="415" t="s">
        <v>229</v>
      </c>
      <c r="I650" s="415" t="s">
        <v>230</v>
      </c>
      <c r="J650" s="415" t="s">
        <v>231</v>
      </c>
      <c r="K650" s="415" t="s">
        <v>232</v>
      </c>
      <c r="L650" s="415" t="s">
        <v>233</v>
      </c>
      <c r="M650" s="415" t="s">
        <v>234</v>
      </c>
      <c r="N650" s="417" t="s">
        <v>235</v>
      </c>
      <c r="O650" s="419" t="s">
        <v>236</v>
      </c>
    </row>
    <row r="651" spans="2:16" ht="13.8" thickBot="1" x14ac:dyDescent="0.3">
      <c r="B651" s="423"/>
      <c r="C651" s="416"/>
      <c r="D651" s="416"/>
      <c r="E651" s="416"/>
      <c r="F651" s="416"/>
      <c r="G651" s="416" t="s">
        <v>237</v>
      </c>
      <c r="H651" s="416" t="s">
        <v>237</v>
      </c>
      <c r="I651" s="416"/>
      <c r="J651" s="416" t="s">
        <v>1</v>
      </c>
      <c r="K651" s="425"/>
      <c r="L651" s="425"/>
      <c r="M651" s="425"/>
      <c r="N651" s="426"/>
      <c r="O651" s="424"/>
    </row>
    <row r="652" spans="2:16" ht="13.8" x14ac:dyDescent="0.3">
      <c r="B652" s="228">
        <v>1</v>
      </c>
      <c r="C652" s="229"/>
      <c r="D652" s="229"/>
      <c r="E652" s="244"/>
      <c r="F652" s="229">
        <v>11</v>
      </c>
      <c r="G652" s="230">
        <v>17167103549</v>
      </c>
      <c r="H652" s="256"/>
      <c r="I652" s="269">
        <v>45162</v>
      </c>
      <c r="J652" s="267">
        <v>0.1</v>
      </c>
      <c r="K652" s="236">
        <v>45470</v>
      </c>
      <c r="L652" s="286">
        <f>+K652-I652</f>
        <v>308</v>
      </c>
      <c r="M652" s="286">
        <f t="shared" ref="M652:M682" si="160">+MIN(F652*30-L652,360)</f>
        <v>22</v>
      </c>
      <c r="N652" s="287">
        <f t="shared" ref="N652:N667" si="161">G652/(F652*30)</f>
        <v>52021525.906060606</v>
      </c>
      <c r="O652" s="316">
        <f t="shared" ref="O652" si="162">(+N652*M652*J652)</f>
        <v>114447356.99333334</v>
      </c>
    </row>
    <row r="653" spans="2:16" ht="13.8" x14ac:dyDescent="0.3">
      <c r="B653" s="239"/>
      <c r="C653" s="240"/>
      <c r="D653" s="240"/>
      <c r="E653" s="245"/>
      <c r="F653" s="240">
        <v>9</v>
      </c>
      <c r="G653" s="241">
        <v>4307207340</v>
      </c>
      <c r="H653" s="256"/>
      <c r="I653" s="263">
        <v>45205</v>
      </c>
      <c r="J653" s="264">
        <v>0.1</v>
      </c>
      <c r="K653" s="236">
        <v>45470</v>
      </c>
      <c r="L653" s="286">
        <f t="shared" ref="L653:L672" si="163">+K653-I653</f>
        <v>265</v>
      </c>
      <c r="M653" s="286">
        <f t="shared" si="160"/>
        <v>5</v>
      </c>
      <c r="N653" s="287">
        <f t="shared" si="161"/>
        <v>15952619.777777778</v>
      </c>
      <c r="O653" s="316">
        <f t="shared" ref="O653:O672" si="164">(+N653*M653*J653)</f>
        <v>7976309.8888888899</v>
      </c>
    </row>
    <row r="654" spans="2:16" ht="13.8" x14ac:dyDescent="0.3">
      <c r="B654" s="239"/>
      <c r="C654" s="240"/>
      <c r="D654" s="240"/>
      <c r="E654" s="245"/>
      <c r="F654" s="240">
        <v>6</v>
      </c>
      <c r="G654" s="241">
        <v>6748616530</v>
      </c>
      <c r="H654" s="256"/>
      <c r="I654" s="263">
        <v>45342</v>
      </c>
      <c r="J654" s="264">
        <v>0.5</v>
      </c>
      <c r="K654" s="236">
        <v>45470</v>
      </c>
      <c r="L654" s="286">
        <f t="shared" si="163"/>
        <v>128</v>
      </c>
      <c r="M654" s="286">
        <f t="shared" si="160"/>
        <v>52</v>
      </c>
      <c r="N654" s="287">
        <f t="shared" si="161"/>
        <v>37492314.055555552</v>
      </c>
      <c r="O654" s="316">
        <f t="shared" si="164"/>
        <v>974800165.44444442</v>
      </c>
    </row>
    <row r="655" spans="2:16" ht="13.8" x14ac:dyDescent="0.3">
      <c r="B655" s="239"/>
      <c r="C655" s="240"/>
      <c r="D655" s="240"/>
      <c r="E655" s="245"/>
      <c r="F655" s="240">
        <v>4</v>
      </c>
      <c r="G655" s="241">
        <v>422001864</v>
      </c>
      <c r="H655" s="256"/>
      <c r="I655" s="263">
        <v>45397</v>
      </c>
      <c r="J655" s="264">
        <v>0.1</v>
      </c>
      <c r="K655" s="236">
        <v>45470</v>
      </c>
      <c r="L655" s="286">
        <f t="shared" si="163"/>
        <v>73</v>
      </c>
      <c r="M655" s="286">
        <f t="shared" si="160"/>
        <v>47</v>
      </c>
      <c r="N655" s="287">
        <f t="shared" si="161"/>
        <v>3516682.2</v>
      </c>
      <c r="O655" s="316">
        <f t="shared" si="164"/>
        <v>16528406.340000002</v>
      </c>
    </row>
    <row r="656" spans="2:16" ht="13.8" x14ac:dyDescent="0.3">
      <c r="B656" s="239"/>
      <c r="C656" s="240"/>
      <c r="D656" s="240"/>
      <c r="E656" s="245"/>
      <c r="F656" s="240">
        <v>31.96</v>
      </c>
      <c r="G656" s="241">
        <v>67224147336</v>
      </c>
      <c r="H656" s="256"/>
      <c r="I656" s="263">
        <v>45261</v>
      </c>
      <c r="J656" s="264">
        <v>0.4</v>
      </c>
      <c r="K656" s="236">
        <v>45470</v>
      </c>
      <c r="L656" s="286">
        <f t="shared" si="163"/>
        <v>209</v>
      </c>
      <c r="M656" s="286">
        <f t="shared" si="160"/>
        <v>360</v>
      </c>
      <c r="N656" s="287">
        <f t="shared" si="161"/>
        <v>70112794.468085095</v>
      </c>
      <c r="O656" s="316">
        <f t="shared" si="164"/>
        <v>10096242403.404255</v>
      </c>
    </row>
    <row r="657" spans="2:15" ht="13.8" x14ac:dyDescent="0.3">
      <c r="B657" s="239"/>
      <c r="C657" s="240"/>
      <c r="D657" s="240"/>
      <c r="E657" s="245"/>
      <c r="F657" s="240">
        <v>3</v>
      </c>
      <c r="G657" s="241">
        <v>3755816430</v>
      </c>
      <c r="H657" s="256"/>
      <c r="I657" s="263">
        <v>45432</v>
      </c>
      <c r="J657" s="264">
        <v>0.1</v>
      </c>
      <c r="K657" s="236">
        <v>45470</v>
      </c>
      <c r="L657" s="286">
        <f t="shared" si="163"/>
        <v>38</v>
      </c>
      <c r="M657" s="286">
        <f t="shared" si="160"/>
        <v>52</v>
      </c>
      <c r="N657" s="287">
        <f t="shared" si="161"/>
        <v>41731293.666666664</v>
      </c>
      <c r="O657" s="316">
        <f t="shared" si="164"/>
        <v>217002727.06666666</v>
      </c>
    </row>
    <row r="658" spans="2:15" ht="13.8" x14ac:dyDescent="0.3">
      <c r="B658" s="239"/>
      <c r="C658" s="240"/>
      <c r="D658" s="240"/>
      <c r="E658" s="245"/>
      <c r="F658" s="240">
        <v>6</v>
      </c>
      <c r="G658" s="241">
        <v>1945702290.3800001</v>
      </c>
      <c r="H658" s="256"/>
      <c r="I658" s="263">
        <v>45353</v>
      </c>
      <c r="J658" s="264">
        <v>0.1</v>
      </c>
      <c r="K658" s="236">
        <v>45470</v>
      </c>
      <c r="L658" s="286">
        <f t="shared" si="163"/>
        <v>117</v>
      </c>
      <c r="M658" s="286">
        <f t="shared" si="160"/>
        <v>63</v>
      </c>
      <c r="N658" s="287">
        <f t="shared" si="161"/>
        <v>10809457.168777779</v>
      </c>
      <c r="O658" s="316">
        <f t="shared" si="164"/>
        <v>68099580.163300008</v>
      </c>
    </row>
    <row r="659" spans="2:15" ht="13.8" x14ac:dyDescent="0.3">
      <c r="B659" s="239"/>
      <c r="C659" s="240"/>
      <c r="D659" s="240"/>
      <c r="E659" s="245"/>
      <c r="F659" s="240">
        <v>5</v>
      </c>
      <c r="G659" s="241">
        <v>20086001006</v>
      </c>
      <c r="H659" s="256"/>
      <c r="I659" s="263">
        <v>45324</v>
      </c>
      <c r="J659" s="264">
        <v>0.1</v>
      </c>
      <c r="K659" s="236">
        <v>45470</v>
      </c>
      <c r="L659" s="286">
        <f t="shared" si="163"/>
        <v>146</v>
      </c>
      <c r="M659" s="286">
        <f t="shared" si="160"/>
        <v>4</v>
      </c>
      <c r="N659" s="287">
        <f t="shared" si="161"/>
        <v>133906673.37333333</v>
      </c>
      <c r="O659" s="316">
        <f t="shared" si="164"/>
        <v>53562669.349333338</v>
      </c>
    </row>
    <row r="660" spans="2:15" ht="13.8" x14ac:dyDescent="0.3">
      <c r="B660" s="239"/>
      <c r="C660" s="240"/>
      <c r="D660" s="240"/>
      <c r="E660" s="245"/>
      <c r="F660" s="240">
        <v>9</v>
      </c>
      <c r="G660" s="241">
        <v>9709306024</v>
      </c>
      <c r="H660" s="256"/>
      <c r="I660" s="263">
        <v>45245</v>
      </c>
      <c r="J660" s="264">
        <v>0.1</v>
      </c>
      <c r="K660" s="236">
        <v>45470</v>
      </c>
      <c r="L660" s="286">
        <f t="shared" si="163"/>
        <v>225</v>
      </c>
      <c r="M660" s="286">
        <f t="shared" si="160"/>
        <v>45</v>
      </c>
      <c r="N660" s="287">
        <f t="shared" si="161"/>
        <v>35960392.681481481</v>
      </c>
      <c r="O660" s="316">
        <f t="shared" si="164"/>
        <v>161821767.06666666</v>
      </c>
    </row>
    <row r="661" spans="2:15" ht="13.8" x14ac:dyDescent="0.3">
      <c r="B661" s="239"/>
      <c r="C661" s="240"/>
      <c r="D661" s="240"/>
      <c r="E661" s="245"/>
      <c r="F661" s="240">
        <v>16</v>
      </c>
      <c r="G661" s="241">
        <v>17609067885</v>
      </c>
      <c r="H661" s="256"/>
      <c r="I661" s="263">
        <v>45246</v>
      </c>
      <c r="J661" s="264">
        <v>0.1</v>
      </c>
      <c r="K661" s="236">
        <v>45470</v>
      </c>
      <c r="L661" s="286">
        <f t="shared" si="163"/>
        <v>224</v>
      </c>
      <c r="M661" s="286">
        <f t="shared" si="160"/>
        <v>256</v>
      </c>
      <c r="N661" s="287">
        <f t="shared" si="161"/>
        <v>36685558.09375</v>
      </c>
      <c r="O661" s="316">
        <f t="shared" si="164"/>
        <v>939150287.20000005</v>
      </c>
    </row>
    <row r="662" spans="2:15" ht="13.8" x14ac:dyDescent="0.3">
      <c r="B662" s="239"/>
      <c r="C662" s="240"/>
      <c r="D662" s="240"/>
      <c r="E662" s="245"/>
      <c r="F662" s="240">
        <v>6</v>
      </c>
      <c r="G662" s="241">
        <v>1245719618.4200001</v>
      </c>
      <c r="H662" s="256"/>
      <c r="I662" s="263">
        <v>45310</v>
      </c>
      <c r="J662" s="264">
        <v>0.5</v>
      </c>
      <c r="K662" s="236">
        <v>45470</v>
      </c>
      <c r="L662" s="286">
        <f t="shared" si="163"/>
        <v>160</v>
      </c>
      <c r="M662" s="286">
        <f t="shared" si="160"/>
        <v>20</v>
      </c>
      <c r="N662" s="287">
        <f t="shared" si="161"/>
        <v>6920664.5467777783</v>
      </c>
      <c r="O662" s="316">
        <f t="shared" si="164"/>
        <v>69206645.467777789</v>
      </c>
    </row>
    <row r="663" spans="2:15" ht="13.8" x14ac:dyDescent="0.3">
      <c r="B663" s="239"/>
      <c r="C663" s="240"/>
      <c r="D663" s="240"/>
      <c r="E663" s="245"/>
      <c r="F663" s="240">
        <v>8</v>
      </c>
      <c r="G663" s="241">
        <v>2334092131</v>
      </c>
      <c r="H663" s="256"/>
      <c r="I663" s="263">
        <v>45247</v>
      </c>
      <c r="J663" s="264">
        <v>0.1</v>
      </c>
      <c r="K663" s="236">
        <v>45470</v>
      </c>
      <c r="L663" s="286">
        <f t="shared" si="163"/>
        <v>223</v>
      </c>
      <c r="M663" s="286">
        <f t="shared" si="160"/>
        <v>17</v>
      </c>
      <c r="N663" s="287">
        <f t="shared" si="161"/>
        <v>9725383.8791666664</v>
      </c>
      <c r="O663" s="316">
        <f t="shared" si="164"/>
        <v>16533152.594583333</v>
      </c>
    </row>
    <row r="664" spans="2:15" ht="13.8" x14ac:dyDescent="0.3">
      <c r="B664" s="239"/>
      <c r="C664" s="240"/>
      <c r="D664" s="240"/>
      <c r="E664" s="245"/>
      <c r="F664" s="240">
        <v>12</v>
      </c>
      <c r="G664" s="241">
        <v>21565715649</v>
      </c>
      <c r="H664" s="256"/>
      <c r="I664" s="263">
        <v>45470</v>
      </c>
      <c r="J664" s="264">
        <v>0.3</v>
      </c>
      <c r="K664" s="236">
        <v>45470</v>
      </c>
      <c r="L664" s="286">
        <f t="shared" si="163"/>
        <v>0</v>
      </c>
      <c r="M664" s="286">
        <f t="shared" si="160"/>
        <v>360</v>
      </c>
      <c r="N664" s="287">
        <f t="shared" si="161"/>
        <v>59904765.69166667</v>
      </c>
      <c r="O664" s="316">
        <f t="shared" si="164"/>
        <v>6469714694.6999998</v>
      </c>
    </row>
    <row r="665" spans="2:15" ht="13.8" x14ac:dyDescent="0.3">
      <c r="B665" s="239"/>
      <c r="C665" s="240"/>
      <c r="D665" s="240"/>
      <c r="E665" s="245"/>
      <c r="F665" s="240">
        <v>12</v>
      </c>
      <c r="G665" s="241">
        <v>4916073874.75</v>
      </c>
      <c r="H665" s="256"/>
      <c r="I665" s="263">
        <v>45244</v>
      </c>
      <c r="J665" s="264">
        <v>0.05</v>
      </c>
      <c r="K665" s="236">
        <v>45470</v>
      </c>
      <c r="L665" s="286">
        <f t="shared" si="163"/>
        <v>226</v>
      </c>
      <c r="M665" s="286">
        <f t="shared" si="160"/>
        <v>134</v>
      </c>
      <c r="N665" s="287">
        <f t="shared" si="161"/>
        <v>13655760.763194444</v>
      </c>
      <c r="O665" s="316">
        <f t="shared" si="164"/>
        <v>91493597.113402784</v>
      </c>
    </row>
    <row r="666" spans="2:15" ht="13.8" x14ac:dyDescent="0.3">
      <c r="B666" s="239"/>
      <c r="C666" s="240"/>
      <c r="D666" s="240"/>
      <c r="E666" s="245"/>
      <c r="F666" s="240">
        <v>2</v>
      </c>
      <c r="G666" s="241">
        <v>5601344510</v>
      </c>
      <c r="H666" s="256"/>
      <c r="I666" s="263">
        <v>45470</v>
      </c>
      <c r="J666" s="264">
        <v>0.1</v>
      </c>
      <c r="K666" s="236">
        <v>45470</v>
      </c>
      <c r="L666" s="286">
        <f t="shared" si="163"/>
        <v>0</v>
      </c>
      <c r="M666" s="286">
        <f t="shared" si="160"/>
        <v>60</v>
      </c>
      <c r="N666" s="287">
        <f t="shared" si="161"/>
        <v>93355741.833333328</v>
      </c>
      <c r="O666" s="316">
        <f t="shared" si="164"/>
        <v>560134451</v>
      </c>
    </row>
    <row r="667" spans="2:15" ht="13.8" x14ac:dyDescent="0.3">
      <c r="B667" s="239"/>
      <c r="C667" s="240"/>
      <c r="D667" s="240"/>
      <c r="E667" s="245"/>
      <c r="F667" s="240">
        <v>10.8</v>
      </c>
      <c r="G667" s="241">
        <v>984000039</v>
      </c>
      <c r="H667" s="256"/>
      <c r="I667" s="263">
        <v>45286</v>
      </c>
      <c r="J667" s="264">
        <v>0.5</v>
      </c>
      <c r="K667" s="236">
        <v>45470</v>
      </c>
      <c r="L667" s="286">
        <f t="shared" si="163"/>
        <v>184</v>
      </c>
      <c r="M667" s="286">
        <f t="shared" si="160"/>
        <v>140</v>
      </c>
      <c r="N667" s="287">
        <f t="shared" si="161"/>
        <v>3037037.1574074072</v>
      </c>
      <c r="O667" s="316">
        <f t="shared" si="164"/>
        <v>212592601.01851851</v>
      </c>
    </row>
    <row r="668" spans="2:15" ht="13.8" x14ac:dyDescent="0.3">
      <c r="B668" s="239"/>
      <c r="C668" s="240"/>
      <c r="D668" s="240"/>
      <c r="E668" s="245"/>
      <c r="F668" s="240">
        <v>6</v>
      </c>
      <c r="G668" s="241">
        <v>1248048184.4000001</v>
      </c>
      <c r="H668" s="256">
        <v>1590384487</v>
      </c>
      <c r="I668" s="263">
        <v>45470</v>
      </c>
      <c r="J668" s="264">
        <v>0.5</v>
      </c>
      <c r="K668" s="236">
        <v>45470</v>
      </c>
      <c r="L668" s="286">
        <f t="shared" si="163"/>
        <v>0</v>
      </c>
      <c r="M668" s="286">
        <f t="shared" si="160"/>
        <v>180</v>
      </c>
      <c r="N668" s="287">
        <f>H668/(F668*30)</f>
        <v>8835469.3722222224</v>
      </c>
      <c r="O668" s="316">
        <f t="shared" si="164"/>
        <v>795192243.5</v>
      </c>
    </row>
    <row r="669" spans="2:15" ht="13.8" x14ac:dyDescent="0.3">
      <c r="B669" s="239"/>
      <c r="C669" s="240"/>
      <c r="D669" s="240"/>
      <c r="E669" s="245"/>
      <c r="F669" s="240">
        <v>7</v>
      </c>
      <c r="G669" s="241">
        <v>1964798942.74</v>
      </c>
      <c r="H669" s="256"/>
      <c r="I669" s="263">
        <v>45273</v>
      </c>
      <c r="J669" s="264">
        <v>0.1</v>
      </c>
      <c r="K669" s="236">
        <v>45470</v>
      </c>
      <c r="L669" s="286">
        <f t="shared" si="163"/>
        <v>197</v>
      </c>
      <c r="M669" s="286">
        <f t="shared" si="160"/>
        <v>13</v>
      </c>
      <c r="N669" s="287">
        <f t="shared" ref="N669:N682" si="165">G669/(F669*30)</f>
        <v>9356185.4416190479</v>
      </c>
      <c r="O669" s="316">
        <f t="shared" si="164"/>
        <v>12163041.074104764</v>
      </c>
    </row>
    <row r="670" spans="2:15" ht="13.8" x14ac:dyDescent="0.3">
      <c r="B670" s="239"/>
      <c r="C670" s="240"/>
      <c r="D670" s="240"/>
      <c r="E670" s="245"/>
      <c r="F670" s="240">
        <v>3</v>
      </c>
      <c r="G670" s="241">
        <v>795722047</v>
      </c>
      <c r="H670" s="256"/>
      <c r="I670" s="263">
        <v>45470</v>
      </c>
      <c r="J670" s="264">
        <v>0.1</v>
      </c>
      <c r="K670" s="236">
        <v>45470</v>
      </c>
      <c r="L670" s="286">
        <f t="shared" si="163"/>
        <v>0</v>
      </c>
      <c r="M670" s="286">
        <f t="shared" si="160"/>
        <v>90</v>
      </c>
      <c r="N670" s="287">
        <f t="shared" si="165"/>
        <v>8841356.0777777769</v>
      </c>
      <c r="O670" s="316">
        <f t="shared" si="164"/>
        <v>79572204.699999988</v>
      </c>
    </row>
    <row r="671" spans="2:15" ht="13.8" x14ac:dyDescent="0.3">
      <c r="B671" s="239"/>
      <c r="C671" s="240"/>
      <c r="D671" s="240"/>
      <c r="E671" s="245"/>
      <c r="F671" s="240">
        <v>4</v>
      </c>
      <c r="G671" s="241">
        <v>2810195471.8699999</v>
      </c>
      <c r="H671" s="256"/>
      <c r="I671" s="265">
        <v>45355</v>
      </c>
      <c r="J671" s="268">
        <v>0.1</v>
      </c>
      <c r="K671" s="236">
        <v>45470</v>
      </c>
      <c r="L671" s="286">
        <f t="shared" si="163"/>
        <v>115</v>
      </c>
      <c r="M671" s="286">
        <f t="shared" si="160"/>
        <v>5</v>
      </c>
      <c r="N671" s="287">
        <f t="shared" si="165"/>
        <v>23418295.598916665</v>
      </c>
      <c r="O671" s="316">
        <f t="shared" si="164"/>
        <v>11709147.799458332</v>
      </c>
    </row>
    <row r="672" spans="2:15" ht="13.8" x14ac:dyDescent="0.3">
      <c r="B672" s="239"/>
      <c r="C672" s="240"/>
      <c r="D672" s="240"/>
      <c r="E672" s="245"/>
      <c r="F672" s="240">
        <v>2</v>
      </c>
      <c r="G672" s="241">
        <v>951439177</v>
      </c>
      <c r="H672" s="256"/>
      <c r="I672" s="265">
        <v>45470</v>
      </c>
      <c r="J672" s="268">
        <v>0.1</v>
      </c>
      <c r="K672" s="236">
        <v>45470</v>
      </c>
      <c r="L672" s="286">
        <f t="shared" si="163"/>
        <v>0</v>
      </c>
      <c r="M672" s="286">
        <f t="shared" si="160"/>
        <v>60</v>
      </c>
      <c r="N672" s="287">
        <f t="shared" si="165"/>
        <v>15857319.616666667</v>
      </c>
      <c r="O672" s="316">
        <f t="shared" si="164"/>
        <v>95143917.700000003</v>
      </c>
    </row>
    <row r="673" spans="2:16" ht="13.8" x14ac:dyDescent="0.3">
      <c r="B673" s="239"/>
      <c r="C673" s="240"/>
      <c r="D673" s="240"/>
      <c r="E673" s="245"/>
      <c r="F673" s="240">
        <v>21</v>
      </c>
      <c r="G673" s="241">
        <v>26804840150.080002</v>
      </c>
      <c r="H673" s="256"/>
      <c r="I673" s="265">
        <v>45355</v>
      </c>
      <c r="J673" s="268">
        <v>0.1</v>
      </c>
      <c r="K673" s="236">
        <v>45470</v>
      </c>
      <c r="L673" s="286">
        <f t="shared" ref="L673:L682" si="166">+K673-I673</f>
        <v>115</v>
      </c>
      <c r="M673" s="286">
        <f t="shared" si="160"/>
        <v>360</v>
      </c>
      <c r="N673" s="287">
        <f t="shared" si="165"/>
        <v>42547365.317587301</v>
      </c>
      <c r="O673" s="316">
        <f t="shared" ref="O673:O682" si="167">(+N673*M673*J673)</f>
        <v>1531705151.4331429</v>
      </c>
    </row>
    <row r="674" spans="2:16" ht="13.8" x14ac:dyDescent="0.3">
      <c r="B674" s="239"/>
      <c r="C674" s="240"/>
      <c r="D674" s="240"/>
      <c r="E674" s="245"/>
      <c r="F674" s="240">
        <v>18</v>
      </c>
      <c r="G674" s="241">
        <v>28545089675.18</v>
      </c>
      <c r="H674" s="256"/>
      <c r="I674" s="265">
        <v>45289</v>
      </c>
      <c r="J674" s="268">
        <v>0.1</v>
      </c>
      <c r="K674" s="236">
        <v>45470</v>
      </c>
      <c r="L674" s="286">
        <f t="shared" si="166"/>
        <v>181</v>
      </c>
      <c r="M674" s="286">
        <f t="shared" si="160"/>
        <v>359</v>
      </c>
      <c r="N674" s="287">
        <f t="shared" si="165"/>
        <v>52861277.176259257</v>
      </c>
      <c r="O674" s="316">
        <f t="shared" si="167"/>
        <v>1897719850.6277075</v>
      </c>
    </row>
    <row r="675" spans="2:16" ht="13.8" x14ac:dyDescent="0.3">
      <c r="B675" s="239"/>
      <c r="C675" s="240"/>
      <c r="D675" s="240"/>
      <c r="E675" s="245"/>
      <c r="F675" s="240">
        <v>2</v>
      </c>
      <c r="G675" s="241">
        <v>551910368</v>
      </c>
      <c r="H675" s="256"/>
      <c r="I675" s="265">
        <v>45470</v>
      </c>
      <c r="J675" s="268">
        <v>0.2</v>
      </c>
      <c r="K675" s="236">
        <v>45470</v>
      </c>
      <c r="L675" s="286">
        <f t="shared" si="166"/>
        <v>0</v>
      </c>
      <c r="M675" s="286">
        <f t="shared" si="160"/>
        <v>60</v>
      </c>
      <c r="N675" s="287">
        <f t="shared" si="165"/>
        <v>9198506.1333333328</v>
      </c>
      <c r="O675" s="316">
        <f t="shared" si="167"/>
        <v>110382073.60000001</v>
      </c>
    </row>
    <row r="676" spans="2:16" ht="13.8" x14ac:dyDescent="0.3">
      <c r="B676" s="239"/>
      <c r="C676" s="240"/>
      <c r="D676" s="240"/>
      <c r="E676" s="245"/>
      <c r="F676" s="240">
        <v>1</v>
      </c>
      <c r="G676" s="241">
        <v>324472330</v>
      </c>
      <c r="H676" s="256"/>
      <c r="I676" s="265">
        <v>45470</v>
      </c>
      <c r="J676" s="268">
        <v>0.1</v>
      </c>
      <c r="K676" s="236">
        <v>45470</v>
      </c>
      <c r="L676" s="286">
        <f t="shared" si="166"/>
        <v>0</v>
      </c>
      <c r="M676" s="286">
        <f t="shared" si="160"/>
        <v>30</v>
      </c>
      <c r="N676" s="287">
        <f t="shared" si="165"/>
        <v>10815744.333333334</v>
      </c>
      <c r="O676" s="316">
        <f t="shared" si="167"/>
        <v>32447233</v>
      </c>
    </row>
    <row r="677" spans="2:16" ht="13.8" x14ac:dyDescent="0.3">
      <c r="B677" s="239"/>
      <c r="C677" s="240"/>
      <c r="D677" s="240"/>
      <c r="E677" s="245"/>
      <c r="F677" s="240">
        <v>60</v>
      </c>
      <c r="G677" s="241">
        <v>74617789930</v>
      </c>
      <c r="H677" s="256"/>
      <c r="I677" s="265">
        <v>45470</v>
      </c>
      <c r="J677" s="268">
        <v>0.2</v>
      </c>
      <c r="K677" s="236">
        <v>45470</v>
      </c>
      <c r="L677" s="286">
        <f t="shared" si="166"/>
        <v>0</v>
      </c>
      <c r="M677" s="286">
        <f t="shared" si="160"/>
        <v>360</v>
      </c>
      <c r="N677" s="287">
        <f t="shared" si="165"/>
        <v>41454327.73888889</v>
      </c>
      <c r="O677" s="316">
        <f t="shared" si="167"/>
        <v>2984711597.2000003</v>
      </c>
    </row>
    <row r="678" spans="2:16" ht="13.8" x14ac:dyDescent="0.3">
      <c r="B678" s="239"/>
      <c r="C678" s="240"/>
      <c r="D678" s="240"/>
      <c r="E678" s="245"/>
      <c r="F678" s="240">
        <v>2</v>
      </c>
      <c r="G678" s="241">
        <v>578986209</v>
      </c>
      <c r="H678" s="256"/>
      <c r="I678" s="265">
        <v>45470</v>
      </c>
      <c r="J678" s="268">
        <v>0.1</v>
      </c>
      <c r="K678" s="236">
        <v>45470</v>
      </c>
      <c r="L678" s="286">
        <f t="shared" si="166"/>
        <v>0</v>
      </c>
      <c r="M678" s="286">
        <f t="shared" si="160"/>
        <v>60</v>
      </c>
      <c r="N678" s="287">
        <f t="shared" si="165"/>
        <v>9649770.1500000004</v>
      </c>
      <c r="O678" s="316">
        <f t="shared" si="167"/>
        <v>57898620.900000006</v>
      </c>
    </row>
    <row r="679" spans="2:16" ht="13.8" x14ac:dyDescent="0.3">
      <c r="B679" s="301"/>
      <c r="C679" s="302"/>
      <c r="D679" s="302"/>
      <c r="E679" s="303"/>
      <c r="F679" s="240">
        <v>5</v>
      </c>
      <c r="G679" s="241">
        <v>3579012570.8699999</v>
      </c>
      <c r="H679" s="281"/>
      <c r="I679" s="282">
        <v>45341</v>
      </c>
      <c r="J679" s="304">
        <v>0.1</v>
      </c>
      <c r="K679" s="236">
        <v>45470</v>
      </c>
      <c r="L679" s="305">
        <f t="shared" si="166"/>
        <v>129</v>
      </c>
      <c r="M679" s="305">
        <f t="shared" si="160"/>
        <v>21</v>
      </c>
      <c r="N679" s="306">
        <f t="shared" si="165"/>
        <v>23860083.805799998</v>
      </c>
      <c r="O679" s="319">
        <f t="shared" si="167"/>
        <v>50106175.992179997</v>
      </c>
    </row>
    <row r="680" spans="2:16" ht="13.8" x14ac:dyDescent="0.3">
      <c r="B680" s="301"/>
      <c r="C680" s="302"/>
      <c r="D680" s="302"/>
      <c r="E680" s="303"/>
      <c r="F680" s="240">
        <v>8</v>
      </c>
      <c r="G680" s="241">
        <v>1590000455</v>
      </c>
      <c r="H680" s="281"/>
      <c r="I680" s="282">
        <v>45470</v>
      </c>
      <c r="J680" s="304">
        <v>0.1</v>
      </c>
      <c r="K680" s="236">
        <v>45470</v>
      </c>
      <c r="L680" s="305">
        <f t="shared" si="166"/>
        <v>0</v>
      </c>
      <c r="M680" s="305">
        <f t="shared" si="160"/>
        <v>240</v>
      </c>
      <c r="N680" s="306">
        <f t="shared" si="165"/>
        <v>6625001.895833333</v>
      </c>
      <c r="O680" s="319">
        <f t="shared" si="167"/>
        <v>159000045.5</v>
      </c>
    </row>
    <row r="681" spans="2:16" ht="13.8" x14ac:dyDescent="0.3">
      <c r="B681" s="301"/>
      <c r="C681" s="302"/>
      <c r="D681" s="302"/>
      <c r="E681" s="303"/>
      <c r="F681" s="240">
        <v>2</v>
      </c>
      <c r="G681" s="241">
        <v>133963001</v>
      </c>
      <c r="H681" s="281"/>
      <c r="I681" s="282">
        <v>45470</v>
      </c>
      <c r="J681" s="304">
        <v>0.1</v>
      </c>
      <c r="K681" s="236">
        <v>45470</v>
      </c>
      <c r="L681" s="305">
        <f t="shared" si="166"/>
        <v>0</v>
      </c>
      <c r="M681" s="305">
        <f t="shared" si="160"/>
        <v>60</v>
      </c>
      <c r="N681" s="306">
        <f t="shared" si="165"/>
        <v>2232716.6833333331</v>
      </c>
      <c r="O681" s="319">
        <f t="shared" si="167"/>
        <v>13396300.1</v>
      </c>
    </row>
    <row r="682" spans="2:16" ht="13.8" x14ac:dyDescent="0.3">
      <c r="B682" s="301"/>
      <c r="C682" s="302"/>
      <c r="D682" s="302"/>
      <c r="E682" s="303"/>
      <c r="F682" s="240">
        <v>5</v>
      </c>
      <c r="G682" s="241">
        <v>1467363603</v>
      </c>
      <c r="H682" s="281"/>
      <c r="I682" s="282">
        <v>45470</v>
      </c>
      <c r="J682" s="304">
        <v>0.1</v>
      </c>
      <c r="K682" s="236">
        <v>45470</v>
      </c>
      <c r="L682" s="305">
        <f t="shared" si="166"/>
        <v>0</v>
      </c>
      <c r="M682" s="305">
        <f t="shared" si="160"/>
        <v>150</v>
      </c>
      <c r="N682" s="306">
        <f t="shared" si="165"/>
        <v>9782424.0199999996</v>
      </c>
      <c r="O682" s="319">
        <f t="shared" si="167"/>
        <v>146736360.30000001</v>
      </c>
    </row>
    <row r="683" spans="2:16" ht="14.4" thickBot="1" x14ac:dyDescent="0.35">
      <c r="B683" s="237"/>
      <c r="C683" s="421" t="s">
        <v>238</v>
      </c>
      <c r="D683" s="421"/>
      <c r="E683" s="421"/>
      <c r="F683" s="421"/>
      <c r="G683" s="421"/>
      <c r="H683" s="421"/>
      <c r="I683" s="421"/>
      <c r="J683" s="421"/>
      <c r="K683" s="421"/>
      <c r="L683" s="421"/>
      <c r="M683" s="421"/>
      <c r="N683" s="421"/>
      <c r="O683" s="311">
        <f>SUM(O652:O678)</f>
        <v>27677951896.345589</v>
      </c>
      <c r="P683">
        <v>27677951896.349998</v>
      </c>
    </row>
    <row r="685" spans="2:16" ht="13.8" thickBot="1" x14ac:dyDescent="0.3"/>
    <row r="686" spans="2:16" x14ac:dyDescent="0.25">
      <c r="B686" s="422" t="s">
        <v>223</v>
      </c>
      <c r="C686" s="415" t="s">
        <v>224</v>
      </c>
      <c r="D686" s="415" t="s">
        <v>225</v>
      </c>
      <c r="E686" s="415" t="s">
        <v>226</v>
      </c>
      <c r="F686" s="415" t="s">
        <v>227</v>
      </c>
      <c r="G686" s="415" t="s">
        <v>228</v>
      </c>
      <c r="H686" s="415" t="s">
        <v>229</v>
      </c>
      <c r="I686" s="415" t="s">
        <v>230</v>
      </c>
      <c r="J686" s="415" t="s">
        <v>231</v>
      </c>
      <c r="K686" s="415" t="s">
        <v>232</v>
      </c>
      <c r="L686" s="415" t="s">
        <v>233</v>
      </c>
      <c r="M686" s="415" t="s">
        <v>234</v>
      </c>
      <c r="N686" s="417" t="s">
        <v>235</v>
      </c>
      <c r="O686" s="419" t="s">
        <v>236</v>
      </c>
    </row>
    <row r="687" spans="2:16" ht="13.8" thickBot="1" x14ac:dyDescent="0.3">
      <c r="B687" s="423"/>
      <c r="C687" s="416"/>
      <c r="D687" s="416"/>
      <c r="E687" s="416"/>
      <c r="F687" s="416"/>
      <c r="G687" s="416" t="s">
        <v>237</v>
      </c>
      <c r="H687" s="416" t="s">
        <v>237</v>
      </c>
      <c r="I687" s="416"/>
      <c r="J687" s="416" t="s">
        <v>1</v>
      </c>
      <c r="K687" s="425"/>
      <c r="L687" s="425"/>
      <c r="M687" s="425"/>
      <c r="N687" s="426"/>
      <c r="O687" s="424"/>
    </row>
    <row r="688" spans="2:16" ht="13.8" x14ac:dyDescent="0.3">
      <c r="B688" s="228">
        <v>1</v>
      </c>
      <c r="C688" s="229"/>
      <c r="D688" s="229"/>
      <c r="E688" s="244"/>
      <c r="F688" s="229">
        <v>4.5999999999999996</v>
      </c>
      <c r="G688" s="230">
        <v>2557987348</v>
      </c>
      <c r="H688" s="256" t="s">
        <v>301</v>
      </c>
      <c r="I688" s="269"/>
      <c r="J688" s="267"/>
      <c r="K688" s="236">
        <v>45470</v>
      </c>
      <c r="L688" s="286">
        <f>+K688-I688</f>
        <v>45470</v>
      </c>
      <c r="M688" s="286">
        <f>+MIN(F688*30-L688,360)</f>
        <v>-45332</v>
      </c>
      <c r="N688" s="287" t="e">
        <f>H688/(F688*30)</f>
        <v>#VALUE!</v>
      </c>
      <c r="O688" s="316" t="e">
        <f t="shared" ref="O688:O691" si="168">(+N688*M688*J688)</f>
        <v>#VALUE!</v>
      </c>
    </row>
    <row r="689" spans="2:15" ht="13.8" x14ac:dyDescent="0.3">
      <c r="B689" s="239"/>
      <c r="C689" s="240"/>
      <c r="D689" s="240"/>
      <c r="E689" s="245"/>
      <c r="F689" s="240">
        <v>6</v>
      </c>
      <c r="G689" s="241">
        <v>8910546698</v>
      </c>
      <c r="H689" s="256" t="s">
        <v>299</v>
      </c>
      <c r="I689" s="265"/>
      <c r="J689" s="268"/>
      <c r="K689" s="236">
        <v>45470</v>
      </c>
      <c r="L689" s="286">
        <f t="shared" ref="L689:L691" si="169">+K689-I689</f>
        <v>45470</v>
      </c>
      <c r="M689" s="286">
        <f>+MIN(F689*30-L689,360)</f>
        <v>-45290</v>
      </c>
      <c r="N689" s="287" t="e">
        <f>H689/(F689*30)</f>
        <v>#VALUE!</v>
      </c>
      <c r="O689" s="316" t="e">
        <f t="shared" si="168"/>
        <v>#VALUE!</v>
      </c>
    </row>
    <row r="690" spans="2:15" ht="13.8" x14ac:dyDescent="0.3">
      <c r="B690" s="239"/>
      <c r="C690" s="240"/>
      <c r="D690" s="240"/>
      <c r="E690" s="245"/>
      <c r="F690" s="240">
        <v>6</v>
      </c>
      <c r="G690" s="241">
        <v>5294385890</v>
      </c>
      <c r="H690" s="256"/>
      <c r="I690" s="265"/>
      <c r="J690" s="268"/>
      <c r="K690" s="236">
        <v>45470</v>
      </c>
      <c r="L690" s="286">
        <f t="shared" si="169"/>
        <v>45470</v>
      </c>
      <c r="M690" s="286">
        <f>+MIN(F690*30-L690,360)</f>
        <v>-45290</v>
      </c>
      <c r="N690" s="287">
        <f>G690/(F690*30)</f>
        <v>29413254.944444444</v>
      </c>
      <c r="O690" s="316">
        <f t="shared" si="168"/>
        <v>0</v>
      </c>
    </row>
    <row r="691" spans="2:15" ht="13.8" x14ac:dyDescent="0.3">
      <c r="B691" s="239"/>
      <c r="C691" s="240"/>
      <c r="D691" s="240"/>
      <c r="E691" s="245"/>
      <c r="F691" s="240">
        <v>24</v>
      </c>
      <c r="G691" s="241">
        <v>83611009207</v>
      </c>
      <c r="H691" s="256" t="s">
        <v>300</v>
      </c>
      <c r="I691" s="265"/>
      <c r="J691" s="268"/>
      <c r="K691" s="236">
        <v>45470</v>
      </c>
      <c r="L691" s="286">
        <f t="shared" si="169"/>
        <v>45470</v>
      </c>
      <c r="M691" s="286">
        <f>+MIN(F691*30-L691,360)</f>
        <v>-44750</v>
      </c>
      <c r="N691" s="287" t="e">
        <f>H691/(F691*30)</f>
        <v>#VALUE!</v>
      </c>
      <c r="O691" s="316" t="e">
        <f t="shared" si="168"/>
        <v>#VALUE!</v>
      </c>
    </row>
    <row r="692" spans="2:15" ht="14.4" thickBot="1" x14ac:dyDescent="0.35">
      <c r="B692" s="237"/>
      <c r="C692" s="421" t="s">
        <v>238</v>
      </c>
      <c r="D692" s="421"/>
      <c r="E692" s="421"/>
      <c r="F692" s="421"/>
      <c r="G692" s="421"/>
      <c r="H692" s="421"/>
      <c r="I692" s="421"/>
      <c r="J692" s="421"/>
      <c r="K692" s="421"/>
      <c r="L692" s="421"/>
      <c r="M692" s="421"/>
      <c r="N692" s="421"/>
      <c r="O692" s="311" t="e">
        <f>SUM(O688:O691)</f>
        <v>#VALUE!</v>
      </c>
    </row>
    <row r="699" spans="2:15" ht="13.8" thickBot="1" x14ac:dyDescent="0.3">
      <c r="B699" s="250" t="s">
        <v>290</v>
      </c>
    </row>
    <row r="700" spans="2:15" x14ac:dyDescent="0.25">
      <c r="B700" s="422" t="s">
        <v>223</v>
      </c>
      <c r="C700" s="415" t="s">
        <v>224</v>
      </c>
      <c r="D700" s="415" t="s">
        <v>225</v>
      </c>
      <c r="E700" s="415" t="s">
        <v>226</v>
      </c>
      <c r="F700" s="415" t="s">
        <v>227</v>
      </c>
      <c r="G700" s="415" t="s">
        <v>228</v>
      </c>
      <c r="H700" s="415" t="s">
        <v>229</v>
      </c>
      <c r="I700" s="415" t="s">
        <v>230</v>
      </c>
      <c r="J700" s="415" t="s">
        <v>231</v>
      </c>
      <c r="K700" s="415" t="s">
        <v>232</v>
      </c>
      <c r="L700" s="415" t="s">
        <v>233</v>
      </c>
      <c r="M700" s="415" t="s">
        <v>234</v>
      </c>
      <c r="N700" s="417" t="s">
        <v>235</v>
      </c>
      <c r="O700" s="419" t="s">
        <v>236</v>
      </c>
    </row>
    <row r="701" spans="2:15" ht="13.8" thickBot="1" x14ac:dyDescent="0.3">
      <c r="B701" s="423"/>
      <c r="C701" s="416"/>
      <c r="D701" s="416"/>
      <c r="E701" s="416"/>
      <c r="F701" s="416"/>
      <c r="G701" s="416" t="s">
        <v>237</v>
      </c>
      <c r="H701" s="416" t="s">
        <v>237</v>
      </c>
      <c r="I701" s="416"/>
      <c r="J701" s="416" t="s">
        <v>1</v>
      </c>
      <c r="K701" s="416"/>
      <c r="L701" s="416"/>
      <c r="M701" s="416"/>
      <c r="N701" s="418"/>
      <c r="O701" s="420"/>
    </row>
    <row r="702" spans="2:15" ht="13.8" x14ac:dyDescent="0.3">
      <c r="B702" s="228">
        <v>1</v>
      </c>
      <c r="C702" s="229"/>
      <c r="D702" s="229"/>
      <c r="E702" s="244"/>
      <c r="F702" s="229">
        <v>300</v>
      </c>
      <c r="G702" s="230">
        <v>1225686247240</v>
      </c>
      <c r="H702" s="256"/>
      <c r="I702" s="269">
        <v>42832</v>
      </c>
      <c r="J702" s="267">
        <v>0.59</v>
      </c>
      <c r="K702" s="293">
        <v>45470</v>
      </c>
      <c r="L702" s="294">
        <f>+K702-I702</f>
        <v>2638</v>
      </c>
      <c r="M702" s="294">
        <f t="shared" ref="M702:M723" si="170">+MIN(F702*30-L702,360)</f>
        <v>360</v>
      </c>
      <c r="N702" s="295">
        <f t="shared" ref="N702:N710" si="171">G702/(F702*30)</f>
        <v>136187360.80444443</v>
      </c>
      <c r="O702" s="315">
        <f t="shared" ref="O702:O723" si="172">(+N702*M702*J702)</f>
        <v>28926195434.863998</v>
      </c>
    </row>
    <row r="703" spans="2:15" ht="13.8" x14ac:dyDescent="0.3">
      <c r="B703" s="239"/>
      <c r="C703" s="240"/>
      <c r="D703" s="240"/>
      <c r="E703" s="245"/>
      <c r="F703" s="240">
        <v>336</v>
      </c>
      <c r="G703" s="241">
        <v>1810392000000</v>
      </c>
      <c r="H703" s="256"/>
      <c r="I703" s="265">
        <v>42109</v>
      </c>
      <c r="J703" s="268">
        <v>0.28999999999999998</v>
      </c>
      <c r="K703" s="236">
        <v>45470</v>
      </c>
      <c r="L703" s="286">
        <f t="shared" ref="L703:L723" si="173">+K703-I703</f>
        <v>3361</v>
      </c>
      <c r="M703" s="286">
        <f t="shared" si="170"/>
        <v>360</v>
      </c>
      <c r="N703" s="287">
        <f t="shared" si="171"/>
        <v>179602380.95238096</v>
      </c>
      <c r="O703" s="316">
        <f t="shared" si="172"/>
        <v>18750488571.42857</v>
      </c>
    </row>
    <row r="704" spans="2:15" ht="13.8" x14ac:dyDescent="0.3">
      <c r="B704" s="239"/>
      <c r="C704" s="240"/>
      <c r="D704" s="240"/>
      <c r="E704" s="245"/>
      <c r="F704" s="240">
        <v>360</v>
      </c>
      <c r="G704" s="241">
        <v>2490135961386</v>
      </c>
      <c r="H704" s="256"/>
      <c r="I704" s="265">
        <v>42438</v>
      </c>
      <c r="J704" s="268">
        <v>0.52</v>
      </c>
      <c r="K704" s="236">
        <v>45470</v>
      </c>
      <c r="L704" s="286">
        <f t="shared" ref="L704:L714" si="174">+K704-I704</f>
        <v>3032</v>
      </c>
      <c r="M704" s="286">
        <f t="shared" si="170"/>
        <v>360</v>
      </c>
      <c r="N704" s="287">
        <f t="shared" si="171"/>
        <v>230568144.57277778</v>
      </c>
      <c r="O704" s="316">
        <f t="shared" ref="O704:O714" si="175">(+N704*M704*J704)</f>
        <v>43162356664.024002</v>
      </c>
    </row>
    <row r="705" spans="2:15" ht="13.8" x14ac:dyDescent="0.3">
      <c r="B705" s="239"/>
      <c r="C705" s="240"/>
      <c r="D705" s="240"/>
      <c r="E705" s="245"/>
      <c r="F705" s="240">
        <v>79.2</v>
      </c>
      <c r="G705" s="241">
        <v>569320844337</v>
      </c>
      <c r="H705" s="256"/>
      <c r="I705" s="265">
        <v>43196</v>
      </c>
      <c r="J705" s="268">
        <v>0.57999999999999996</v>
      </c>
      <c r="K705" s="236">
        <v>45470</v>
      </c>
      <c r="L705" s="286">
        <f t="shared" si="174"/>
        <v>2274</v>
      </c>
      <c r="M705" s="286">
        <f t="shared" si="170"/>
        <v>102</v>
      </c>
      <c r="N705" s="287">
        <f t="shared" si="171"/>
        <v>239613149.97348484</v>
      </c>
      <c r="O705" s="316">
        <f t="shared" si="175"/>
        <v>14175513952.431364</v>
      </c>
    </row>
    <row r="706" spans="2:15" ht="13.8" x14ac:dyDescent="0.3">
      <c r="B706" s="239"/>
      <c r="C706" s="240"/>
      <c r="D706" s="240"/>
      <c r="E706" s="245"/>
      <c r="F706" s="240">
        <v>48</v>
      </c>
      <c r="G706" s="241">
        <v>1662606661361</v>
      </c>
      <c r="H706" s="256"/>
      <c r="I706" s="265">
        <v>44411</v>
      </c>
      <c r="J706" s="268">
        <v>0.4</v>
      </c>
      <c r="K706" s="236">
        <v>45470</v>
      </c>
      <c r="L706" s="286">
        <f t="shared" si="174"/>
        <v>1059</v>
      </c>
      <c r="M706" s="286">
        <f t="shared" si="170"/>
        <v>360</v>
      </c>
      <c r="N706" s="287">
        <f t="shared" si="171"/>
        <v>1154587959.2784722</v>
      </c>
      <c r="O706" s="316">
        <f t="shared" si="175"/>
        <v>166260666136.10001</v>
      </c>
    </row>
    <row r="707" spans="2:15" ht="13.8" x14ac:dyDescent="0.3">
      <c r="B707" s="239"/>
      <c r="C707" s="240"/>
      <c r="D707" s="240"/>
      <c r="E707" s="245"/>
      <c r="F707" s="240">
        <v>111.7</v>
      </c>
      <c r="G707" s="241">
        <v>324627245375</v>
      </c>
      <c r="H707" s="256"/>
      <c r="I707" s="265">
        <v>44376</v>
      </c>
      <c r="J707" s="268">
        <v>1</v>
      </c>
      <c r="K707" s="236">
        <v>45470</v>
      </c>
      <c r="L707" s="286">
        <f t="shared" si="174"/>
        <v>1094</v>
      </c>
      <c r="M707" s="286">
        <f t="shared" si="170"/>
        <v>360</v>
      </c>
      <c r="N707" s="287">
        <f t="shared" si="171"/>
        <v>96874737.503730223</v>
      </c>
      <c r="O707" s="316">
        <f t="shared" si="175"/>
        <v>34874905501.34288</v>
      </c>
    </row>
    <row r="708" spans="2:15" ht="13.8" x14ac:dyDescent="0.3">
      <c r="B708" s="239"/>
      <c r="C708" s="240"/>
      <c r="D708" s="240"/>
      <c r="E708" s="245"/>
      <c r="F708" s="240">
        <v>12.1</v>
      </c>
      <c r="G708" s="241">
        <v>40000000</v>
      </c>
      <c r="H708" s="256"/>
      <c r="I708" s="265">
        <v>45293</v>
      </c>
      <c r="J708" s="268">
        <v>1</v>
      </c>
      <c r="K708" s="236">
        <v>45470</v>
      </c>
      <c r="L708" s="286">
        <f t="shared" si="174"/>
        <v>177</v>
      </c>
      <c r="M708" s="286">
        <f t="shared" si="170"/>
        <v>186</v>
      </c>
      <c r="N708" s="287">
        <f t="shared" si="171"/>
        <v>110192.83746556473</v>
      </c>
      <c r="O708" s="316">
        <f t="shared" si="175"/>
        <v>20495867.76859504</v>
      </c>
    </row>
    <row r="709" spans="2:15" ht="13.8" x14ac:dyDescent="0.3">
      <c r="B709" s="239"/>
      <c r="C709" s="240"/>
      <c r="D709" s="240"/>
      <c r="E709" s="245"/>
      <c r="F709" s="240">
        <v>11</v>
      </c>
      <c r="G709" s="241">
        <v>108219494.88</v>
      </c>
      <c r="H709" s="256"/>
      <c r="I709" s="265">
        <v>45327</v>
      </c>
      <c r="J709" s="268">
        <v>1</v>
      </c>
      <c r="K709" s="236">
        <v>45470</v>
      </c>
      <c r="L709" s="286">
        <f t="shared" si="174"/>
        <v>143</v>
      </c>
      <c r="M709" s="286">
        <f t="shared" si="170"/>
        <v>187</v>
      </c>
      <c r="N709" s="287">
        <f t="shared" si="171"/>
        <v>327937.86327272723</v>
      </c>
      <c r="O709" s="316">
        <f t="shared" si="175"/>
        <v>61324380.431999996</v>
      </c>
    </row>
    <row r="710" spans="2:15" ht="13.8" x14ac:dyDescent="0.3">
      <c r="B710" s="239"/>
      <c r="C710" s="240"/>
      <c r="D710" s="240"/>
      <c r="E710" s="245"/>
      <c r="F710" s="240">
        <v>73.2</v>
      </c>
      <c r="G710" s="241">
        <v>630007748262</v>
      </c>
      <c r="H710" s="256"/>
      <c r="I710" s="265">
        <v>44769</v>
      </c>
      <c r="J710" s="268">
        <v>0.75</v>
      </c>
      <c r="K710" s="236">
        <v>45470</v>
      </c>
      <c r="L710" s="286">
        <f t="shared" si="174"/>
        <v>701</v>
      </c>
      <c r="M710" s="286">
        <f t="shared" si="170"/>
        <v>360</v>
      </c>
      <c r="N710" s="287">
        <f t="shared" si="171"/>
        <v>286888774.25409836</v>
      </c>
      <c r="O710" s="316">
        <f t="shared" si="175"/>
        <v>77459969048.606552</v>
      </c>
    </row>
    <row r="711" spans="2:15" ht="13.8" x14ac:dyDescent="0.3">
      <c r="B711" s="239"/>
      <c r="C711" s="240"/>
      <c r="D711" s="240"/>
      <c r="E711" s="245"/>
      <c r="F711" s="240">
        <v>92</v>
      </c>
      <c r="G711" s="241">
        <v>217241226705</v>
      </c>
      <c r="H711" s="256">
        <v>134290586781</v>
      </c>
      <c r="I711" s="265">
        <v>43934</v>
      </c>
      <c r="J711" s="268">
        <v>1</v>
      </c>
      <c r="K711" s="236">
        <v>45470</v>
      </c>
      <c r="L711" s="286">
        <f t="shared" si="174"/>
        <v>1536</v>
      </c>
      <c r="M711" s="286">
        <f t="shared" si="170"/>
        <v>360</v>
      </c>
      <c r="N711" s="287">
        <f>H711/(F711*30)</f>
        <v>48656009.703260869</v>
      </c>
      <c r="O711" s="316">
        <f t="shared" si="175"/>
        <v>17516163493.173912</v>
      </c>
    </row>
    <row r="712" spans="2:15" ht="13.8" x14ac:dyDescent="0.3">
      <c r="B712" s="239"/>
      <c r="C712" s="240"/>
      <c r="D712" s="240"/>
      <c r="E712" s="245"/>
      <c r="F712" s="240">
        <v>16</v>
      </c>
      <c r="G712" s="241">
        <v>41361179727</v>
      </c>
      <c r="H712" s="256"/>
      <c r="I712" s="265">
        <v>45352</v>
      </c>
      <c r="J712" s="268">
        <v>1</v>
      </c>
      <c r="K712" s="236">
        <v>45470</v>
      </c>
      <c r="L712" s="286">
        <f t="shared" si="174"/>
        <v>118</v>
      </c>
      <c r="M712" s="286">
        <f t="shared" si="170"/>
        <v>360</v>
      </c>
      <c r="N712" s="287">
        <f t="shared" ref="N712:N723" si="176">G712/(F712*30)</f>
        <v>86169124.431250006</v>
      </c>
      <c r="O712" s="316">
        <f t="shared" si="175"/>
        <v>31020884795.250004</v>
      </c>
    </row>
    <row r="713" spans="2:15" ht="13.8" x14ac:dyDescent="0.3">
      <c r="B713" s="239"/>
      <c r="C713" s="240"/>
      <c r="D713" s="240"/>
      <c r="E713" s="245"/>
      <c r="F713" s="240">
        <v>36</v>
      </c>
      <c r="G713" s="241">
        <v>76619154726</v>
      </c>
      <c r="H713" s="256"/>
      <c r="I713" s="265">
        <v>44951</v>
      </c>
      <c r="J713" s="268">
        <v>1</v>
      </c>
      <c r="K713" s="236">
        <v>45470</v>
      </c>
      <c r="L713" s="286">
        <f t="shared" si="174"/>
        <v>519</v>
      </c>
      <c r="M713" s="286">
        <f t="shared" si="170"/>
        <v>360</v>
      </c>
      <c r="N713" s="287">
        <f t="shared" si="176"/>
        <v>70943661.783333331</v>
      </c>
      <c r="O713" s="316">
        <f t="shared" si="175"/>
        <v>25539718242</v>
      </c>
    </row>
    <row r="714" spans="2:15" ht="13.8" x14ac:dyDescent="0.3">
      <c r="B714" s="239"/>
      <c r="C714" s="240"/>
      <c r="D714" s="240"/>
      <c r="E714" s="245"/>
      <c r="F714" s="240">
        <v>10.5</v>
      </c>
      <c r="G714" s="241">
        <v>3565543975</v>
      </c>
      <c r="H714" s="256"/>
      <c r="I714" s="265">
        <v>45189</v>
      </c>
      <c r="J714" s="268">
        <v>1</v>
      </c>
      <c r="K714" s="236">
        <v>45470</v>
      </c>
      <c r="L714" s="286">
        <f t="shared" si="174"/>
        <v>281</v>
      </c>
      <c r="M714" s="286">
        <f t="shared" si="170"/>
        <v>34</v>
      </c>
      <c r="N714" s="287">
        <f t="shared" si="176"/>
        <v>11319187.222222222</v>
      </c>
      <c r="O714" s="316">
        <f t="shared" si="175"/>
        <v>384852365.55555552</v>
      </c>
    </row>
    <row r="715" spans="2:15" ht="13.8" x14ac:dyDescent="0.3">
      <c r="B715" s="239"/>
      <c r="C715" s="240"/>
      <c r="D715" s="240"/>
      <c r="E715" s="245"/>
      <c r="F715" s="240">
        <v>4.8</v>
      </c>
      <c r="G715" s="241">
        <v>3021577900</v>
      </c>
      <c r="H715" s="256"/>
      <c r="I715" s="265">
        <v>45330</v>
      </c>
      <c r="J715" s="268">
        <v>1</v>
      </c>
      <c r="K715" s="236">
        <v>45470</v>
      </c>
      <c r="L715" s="286">
        <f t="shared" si="173"/>
        <v>140</v>
      </c>
      <c r="M715" s="286">
        <f t="shared" si="170"/>
        <v>4</v>
      </c>
      <c r="N715" s="287">
        <f t="shared" si="176"/>
        <v>20983179.861111112</v>
      </c>
      <c r="O715" s="316">
        <f t="shared" si="172"/>
        <v>83932719.444444448</v>
      </c>
    </row>
    <row r="716" spans="2:15" ht="13.8" x14ac:dyDescent="0.3">
      <c r="B716" s="239"/>
      <c r="C716" s="240"/>
      <c r="D716" s="240"/>
      <c r="E716" s="245"/>
      <c r="F716" s="240">
        <v>2</v>
      </c>
      <c r="G716" s="241">
        <v>652163409</v>
      </c>
      <c r="H716" s="256"/>
      <c r="I716" s="265">
        <v>45447</v>
      </c>
      <c r="J716" s="268">
        <v>1</v>
      </c>
      <c r="K716" s="236">
        <v>45470</v>
      </c>
      <c r="L716" s="286">
        <f t="shared" si="173"/>
        <v>23</v>
      </c>
      <c r="M716" s="286">
        <f t="shared" si="170"/>
        <v>37</v>
      </c>
      <c r="N716" s="287">
        <f t="shared" si="176"/>
        <v>10869390.15</v>
      </c>
      <c r="O716" s="316">
        <f t="shared" si="172"/>
        <v>402167435.55000001</v>
      </c>
    </row>
    <row r="717" spans="2:15" ht="13.8" x14ac:dyDescent="0.3">
      <c r="B717" s="239"/>
      <c r="C717" s="240"/>
      <c r="D717" s="240"/>
      <c r="E717" s="245"/>
      <c r="F717" s="240">
        <v>1</v>
      </c>
      <c r="G717" s="241">
        <v>441273627</v>
      </c>
      <c r="H717" s="256"/>
      <c r="I717" s="265">
        <v>45467</v>
      </c>
      <c r="J717" s="268">
        <v>1</v>
      </c>
      <c r="K717" s="236">
        <v>45470</v>
      </c>
      <c r="L717" s="286">
        <f t="shared" si="173"/>
        <v>3</v>
      </c>
      <c r="M717" s="286">
        <f t="shared" si="170"/>
        <v>27</v>
      </c>
      <c r="N717" s="287">
        <f t="shared" si="176"/>
        <v>14709120.9</v>
      </c>
      <c r="O717" s="316">
        <f t="shared" si="172"/>
        <v>397146264.30000001</v>
      </c>
    </row>
    <row r="718" spans="2:15" ht="13.8" x14ac:dyDescent="0.3">
      <c r="B718" s="239"/>
      <c r="C718" s="240"/>
      <c r="D718" s="240"/>
      <c r="E718" s="245"/>
      <c r="F718" s="240">
        <v>5</v>
      </c>
      <c r="G718" s="241">
        <v>3437621158</v>
      </c>
      <c r="H718" s="256"/>
      <c r="I718" s="265">
        <v>45350</v>
      </c>
      <c r="J718" s="268">
        <v>1</v>
      </c>
      <c r="K718" s="236">
        <v>45470</v>
      </c>
      <c r="L718" s="286">
        <f t="shared" si="173"/>
        <v>120</v>
      </c>
      <c r="M718" s="286">
        <f t="shared" si="170"/>
        <v>30</v>
      </c>
      <c r="N718" s="287">
        <f t="shared" si="176"/>
        <v>22917474.386666667</v>
      </c>
      <c r="O718" s="316">
        <f t="shared" si="172"/>
        <v>687524231.60000002</v>
      </c>
    </row>
    <row r="719" spans="2:15" ht="13.8" x14ac:dyDescent="0.3">
      <c r="B719" s="239"/>
      <c r="C719" s="240"/>
      <c r="D719" s="240"/>
      <c r="E719" s="245"/>
      <c r="F719" s="240">
        <v>20</v>
      </c>
      <c r="G719" s="241">
        <v>3610222242</v>
      </c>
      <c r="H719" s="256"/>
      <c r="I719" s="265">
        <v>44993</v>
      </c>
      <c r="J719" s="268">
        <v>1</v>
      </c>
      <c r="K719" s="236">
        <v>45470</v>
      </c>
      <c r="L719" s="286">
        <f t="shared" si="173"/>
        <v>477</v>
      </c>
      <c r="M719" s="286">
        <f t="shared" si="170"/>
        <v>123</v>
      </c>
      <c r="N719" s="287">
        <f t="shared" si="176"/>
        <v>6017037.0700000003</v>
      </c>
      <c r="O719" s="316">
        <f t="shared" si="172"/>
        <v>740095559.61000001</v>
      </c>
    </row>
    <row r="720" spans="2:15" ht="13.8" x14ac:dyDescent="0.3">
      <c r="B720" s="239"/>
      <c r="C720" s="240"/>
      <c r="D720" s="240"/>
      <c r="E720" s="245"/>
      <c r="F720" s="240">
        <v>12.1</v>
      </c>
      <c r="G720" s="241">
        <v>1267396576.1700001</v>
      </c>
      <c r="H720" s="256"/>
      <c r="I720" s="265">
        <v>45142</v>
      </c>
      <c r="J720" s="268">
        <v>1</v>
      </c>
      <c r="K720" s="236">
        <v>45470</v>
      </c>
      <c r="L720" s="286">
        <f t="shared" ref="L720" si="177">+K720-I720</f>
        <v>328</v>
      </c>
      <c r="M720" s="286">
        <f t="shared" si="170"/>
        <v>35</v>
      </c>
      <c r="N720" s="287">
        <f t="shared" si="176"/>
        <v>3491450.6230578516</v>
      </c>
      <c r="O720" s="316">
        <f t="shared" ref="O720" si="178">(+N720*M720*J720)</f>
        <v>122200771.80702481</v>
      </c>
    </row>
    <row r="721" spans="2:16" ht="13.8" x14ac:dyDescent="0.3">
      <c r="B721" s="239"/>
      <c r="C721" s="240"/>
      <c r="D721" s="240"/>
      <c r="E721" s="245"/>
      <c r="F721" s="240">
        <v>4</v>
      </c>
      <c r="G721" s="241">
        <v>1623377804</v>
      </c>
      <c r="H721" s="256"/>
      <c r="I721" s="265">
        <v>45445</v>
      </c>
      <c r="J721" s="268">
        <v>1</v>
      </c>
      <c r="K721" s="236">
        <v>45470</v>
      </c>
      <c r="L721" s="286">
        <f t="shared" si="173"/>
        <v>25</v>
      </c>
      <c r="M721" s="286">
        <f t="shared" si="170"/>
        <v>95</v>
      </c>
      <c r="N721" s="287">
        <f t="shared" si="176"/>
        <v>13528148.366666667</v>
      </c>
      <c r="O721" s="316">
        <f t="shared" si="172"/>
        <v>1285174094.8333335</v>
      </c>
    </row>
    <row r="722" spans="2:16" ht="13.8" x14ac:dyDescent="0.3">
      <c r="B722" s="239"/>
      <c r="C722" s="240"/>
      <c r="D722" s="240"/>
      <c r="E722" s="245"/>
      <c r="F722" s="240">
        <v>4.0999999999999996</v>
      </c>
      <c r="G722" s="241">
        <v>7246394770</v>
      </c>
      <c r="H722" s="256"/>
      <c r="I722" s="265">
        <v>45432</v>
      </c>
      <c r="J722" s="268">
        <v>1</v>
      </c>
      <c r="K722" s="236">
        <v>45470</v>
      </c>
      <c r="L722" s="286">
        <f t="shared" si="173"/>
        <v>38</v>
      </c>
      <c r="M722" s="286">
        <f t="shared" si="170"/>
        <v>84.999999999999986</v>
      </c>
      <c r="N722" s="287">
        <f t="shared" si="176"/>
        <v>58913778.617886186</v>
      </c>
      <c r="O722" s="316">
        <f t="shared" si="172"/>
        <v>5007671182.5203247</v>
      </c>
    </row>
    <row r="723" spans="2:16" ht="13.8" x14ac:dyDescent="0.3">
      <c r="B723" s="239"/>
      <c r="C723" s="240"/>
      <c r="D723" s="240"/>
      <c r="E723" s="245"/>
      <c r="F723" s="240">
        <v>14.5</v>
      </c>
      <c r="G723" s="241">
        <v>105931563</v>
      </c>
      <c r="H723" s="256"/>
      <c r="I723" s="265">
        <v>45223</v>
      </c>
      <c r="J723" s="268">
        <v>1</v>
      </c>
      <c r="K723" s="236">
        <v>45470</v>
      </c>
      <c r="L723" s="286">
        <f t="shared" si="173"/>
        <v>247</v>
      </c>
      <c r="M723" s="286">
        <f t="shared" si="170"/>
        <v>188</v>
      </c>
      <c r="N723" s="287">
        <f t="shared" si="176"/>
        <v>243520.83448275863</v>
      </c>
      <c r="O723" s="316">
        <f t="shared" si="172"/>
        <v>45781916.882758625</v>
      </c>
    </row>
    <row r="724" spans="2:16" ht="14.4" thickBot="1" x14ac:dyDescent="0.35">
      <c r="B724" s="237"/>
      <c r="C724" s="421" t="s">
        <v>238</v>
      </c>
      <c r="D724" s="421"/>
      <c r="E724" s="421"/>
      <c r="F724" s="421"/>
      <c r="G724" s="421"/>
      <c r="H724" s="421"/>
      <c r="I724" s="421"/>
      <c r="J724" s="421"/>
      <c r="K724" s="421"/>
      <c r="L724" s="421"/>
      <c r="M724" s="421"/>
      <c r="N724" s="421"/>
      <c r="O724" s="311">
        <f>SUM(O702:O723)</f>
        <v>466925228629.52527</v>
      </c>
      <c r="P724">
        <v>466925228629.53003</v>
      </c>
    </row>
    <row r="725" spans="2:16" x14ac:dyDescent="0.25">
      <c r="O725" s="291" t="s">
        <v>291</v>
      </c>
    </row>
    <row r="727" spans="2:16" ht="13.8" thickBot="1" x14ac:dyDescent="0.3">
      <c r="B727" s="250" t="s">
        <v>292</v>
      </c>
    </row>
    <row r="728" spans="2:16" x14ac:dyDescent="0.25">
      <c r="B728" s="422" t="s">
        <v>223</v>
      </c>
      <c r="C728" s="415" t="s">
        <v>224</v>
      </c>
      <c r="D728" s="415" t="s">
        <v>225</v>
      </c>
      <c r="E728" s="415" t="s">
        <v>226</v>
      </c>
      <c r="F728" s="415" t="s">
        <v>227</v>
      </c>
      <c r="G728" s="415" t="s">
        <v>228</v>
      </c>
      <c r="H728" s="415" t="s">
        <v>229</v>
      </c>
      <c r="I728" s="415" t="s">
        <v>230</v>
      </c>
      <c r="J728" s="415" t="s">
        <v>231</v>
      </c>
      <c r="K728" s="415" t="s">
        <v>232</v>
      </c>
      <c r="L728" s="415" t="s">
        <v>233</v>
      </c>
      <c r="M728" s="415" t="s">
        <v>234</v>
      </c>
      <c r="N728" s="417" t="s">
        <v>235</v>
      </c>
      <c r="O728" s="419" t="s">
        <v>236</v>
      </c>
    </row>
    <row r="729" spans="2:16" ht="13.8" thickBot="1" x14ac:dyDescent="0.3">
      <c r="B729" s="423"/>
      <c r="C729" s="416"/>
      <c r="D729" s="416"/>
      <c r="E729" s="416"/>
      <c r="F729" s="416"/>
      <c r="G729" s="416" t="s">
        <v>237</v>
      </c>
      <c r="H729" s="416" t="s">
        <v>237</v>
      </c>
      <c r="I729" s="416"/>
      <c r="J729" s="416" t="s">
        <v>1</v>
      </c>
      <c r="K729" s="425"/>
      <c r="L729" s="425"/>
      <c r="M729" s="425"/>
      <c r="N729" s="426"/>
      <c r="O729" s="424"/>
    </row>
    <row r="730" spans="2:16" ht="13.8" x14ac:dyDescent="0.3">
      <c r="B730" s="228">
        <v>1</v>
      </c>
      <c r="C730" s="229"/>
      <c r="D730" s="229"/>
      <c r="E730" s="244"/>
      <c r="F730" s="229">
        <v>11</v>
      </c>
      <c r="G730" s="230">
        <v>8494798459</v>
      </c>
      <c r="H730" s="256">
        <v>33464357.57</v>
      </c>
      <c r="I730" s="269">
        <v>45197</v>
      </c>
      <c r="J730" s="267">
        <v>0.05</v>
      </c>
      <c r="K730" s="236">
        <v>45470</v>
      </c>
      <c r="L730" s="286">
        <f>+K730-I730</f>
        <v>273</v>
      </c>
      <c r="M730" s="286">
        <f t="shared" ref="M730:M738" si="179">+MIN(F730*30-L730,360)</f>
        <v>57</v>
      </c>
      <c r="N730" s="287">
        <f>H730/(F730*30)</f>
        <v>101407.14415151515</v>
      </c>
      <c r="O730" s="316">
        <f t="shared" ref="O730:O738" si="180">(+N730*M730*J730)</f>
        <v>289010.36083181819</v>
      </c>
    </row>
    <row r="731" spans="2:16" ht="13.8" x14ac:dyDescent="0.3">
      <c r="B731" s="239"/>
      <c r="C731" s="240"/>
      <c r="D731" s="240"/>
      <c r="E731" s="245"/>
      <c r="F731" s="240">
        <v>22</v>
      </c>
      <c r="G731" s="241">
        <v>37701665193</v>
      </c>
      <c r="H731" s="256">
        <v>1779404349.6400001</v>
      </c>
      <c r="I731" s="265">
        <v>44949</v>
      </c>
      <c r="J731" s="268">
        <v>0.35</v>
      </c>
      <c r="K731" s="236">
        <v>45470</v>
      </c>
      <c r="L731" s="286">
        <f t="shared" ref="L731:L738" si="181">+K731-I731</f>
        <v>521</v>
      </c>
      <c r="M731" s="286">
        <f t="shared" si="179"/>
        <v>139</v>
      </c>
      <c r="N731" s="287">
        <f>H731/(F731*30)</f>
        <v>2696067.1964242426</v>
      </c>
      <c r="O731" s="316">
        <f t="shared" si="180"/>
        <v>131163669.10603939</v>
      </c>
    </row>
    <row r="732" spans="2:16" ht="13.8" x14ac:dyDescent="0.3">
      <c r="B732" s="239"/>
      <c r="C732" s="240"/>
      <c r="D732" s="240"/>
      <c r="E732" s="245"/>
      <c r="F732" s="240">
        <v>24</v>
      </c>
      <c r="G732" s="241">
        <v>17482167973</v>
      </c>
      <c r="H732" s="256"/>
      <c r="I732" s="265">
        <v>44872</v>
      </c>
      <c r="J732" s="268">
        <v>0.45</v>
      </c>
      <c r="K732" s="236">
        <v>45470</v>
      </c>
      <c r="L732" s="286">
        <f t="shared" si="181"/>
        <v>598</v>
      </c>
      <c r="M732" s="286">
        <f t="shared" si="179"/>
        <v>122</v>
      </c>
      <c r="N732" s="287">
        <f>G732/(F732*30)</f>
        <v>24280788.85138889</v>
      </c>
      <c r="O732" s="316">
        <f t="shared" si="180"/>
        <v>1333015307.9412503</v>
      </c>
    </row>
    <row r="733" spans="2:16" ht="13.8" x14ac:dyDescent="0.3">
      <c r="B733" s="239"/>
      <c r="C733" s="240"/>
      <c r="D733" s="240"/>
      <c r="E733" s="245"/>
      <c r="F733" s="240">
        <v>18</v>
      </c>
      <c r="G733" s="241">
        <v>11987238666</v>
      </c>
      <c r="H733" s="256"/>
      <c r="I733" s="265">
        <v>45045</v>
      </c>
      <c r="J733" s="268">
        <v>0.1</v>
      </c>
      <c r="K733" s="236">
        <v>45470</v>
      </c>
      <c r="L733" s="286">
        <f t="shared" si="181"/>
        <v>425</v>
      </c>
      <c r="M733" s="286">
        <f t="shared" si="179"/>
        <v>115</v>
      </c>
      <c r="N733" s="287">
        <f t="shared" ref="N733:N738" si="182">G733/(F733*30)</f>
        <v>22198590.122222222</v>
      </c>
      <c r="O733" s="316">
        <f t="shared" si="180"/>
        <v>255283786.40555555</v>
      </c>
    </row>
    <row r="734" spans="2:16" ht="13.8" x14ac:dyDescent="0.3">
      <c r="B734" s="239"/>
      <c r="C734" s="240"/>
      <c r="D734" s="240"/>
      <c r="E734" s="245"/>
      <c r="F734" s="240">
        <v>18</v>
      </c>
      <c r="G734" s="241">
        <v>6384755113</v>
      </c>
      <c r="H734" s="256"/>
      <c r="I734" s="265">
        <v>45018</v>
      </c>
      <c r="J734" s="268">
        <v>0.3</v>
      </c>
      <c r="K734" s="236">
        <v>45470</v>
      </c>
      <c r="L734" s="286">
        <f t="shared" si="181"/>
        <v>452</v>
      </c>
      <c r="M734" s="286">
        <f t="shared" si="179"/>
        <v>88</v>
      </c>
      <c r="N734" s="287">
        <f t="shared" si="182"/>
        <v>11823620.57962963</v>
      </c>
      <c r="O734" s="316">
        <f t="shared" si="180"/>
        <v>312143583.30222219</v>
      </c>
    </row>
    <row r="735" spans="2:16" ht="13.8" x14ac:dyDescent="0.3">
      <c r="B735" s="239"/>
      <c r="C735" s="240"/>
      <c r="D735" s="240"/>
      <c r="E735" s="245"/>
      <c r="F735" s="240">
        <v>12</v>
      </c>
      <c r="G735" s="241">
        <v>14229485871.719999</v>
      </c>
      <c r="H735" s="256">
        <v>494079370.55000001</v>
      </c>
      <c r="I735" s="265">
        <v>45179</v>
      </c>
      <c r="J735" s="268">
        <v>0.5</v>
      </c>
      <c r="K735" s="236">
        <v>45470</v>
      </c>
      <c r="L735" s="286">
        <f t="shared" si="181"/>
        <v>291</v>
      </c>
      <c r="M735" s="286">
        <f t="shared" si="179"/>
        <v>69</v>
      </c>
      <c r="N735" s="287">
        <f>H735/(F735*30)</f>
        <v>1372442.6959722224</v>
      </c>
      <c r="O735" s="316">
        <f t="shared" si="180"/>
        <v>47349273.011041671</v>
      </c>
    </row>
    <row r="736" spans="2:16" ht="13.8" x14ac:dyDescent="0.3">
      <c r="B736" s="239"/>
      <c r="C736" s="240"/>
      <c r="D736" s="240"/>
      <c r="E736" s="245"/>
      <c r="F736" s="240">
        <v>7</v>
      </c>
      <c r="G736" s="241">
        <v>11265964625.459999</v>
      </c>
      <c r="H736" s="256"/>
      <c r="I736" s="265">
        <v>45316</v>
      </c>
      <c r="J736" s="268">
        <v>0.3</v>
      </c>
      <c r="K736" s="236">
        <v>45470</v>
      </c>
      <c r="L736" s="286">
        <f t="shared" si="181"/>
        <v>154</v>
      </c>
      <c r="M736" s="286">
        <f t="shared" si="179"/>
        <v>56</v>
      </c>
      <c r="N736" s="287">
        <f t="shared" si="182"/>
        <v>53647450.597428568</v>
      </c>
      <c r="O736" s="316">
        <f t="shared" si="180"/>
        <v>901277170.03679991</v>
      </c>
    </row>
    <row r="737" spans="2:16" ht="13.8" x14ac:dyDescent="0.3">
      <c r="B737" s="239"/>
      <c r="C737" s="240"/>
      <c r="D737" s="240"/>
      <c r="E737" s="245"/>
      <c r="F737" s="258">
        <v>8</v>
      </c>
      <c r="G737" s="259">
        <v>3332813308.71</v>
      </c>
      <c r="H737" s="288"/>
      <c r="I737" s="276">
        <v>45340</v>
      </c>
      <c r="J737" s="296">
        <v>0.3</v>
      </c>
      <c r="K737" s="271">
        <v>45470</v>
      </c>
      <c r="L737" s="297">
        <f t="shared" si="181"/>
        <v>130</v>
      </c>
      <c r="M737" s="297">
        <f t="shared" si="179"/>
        <v>110</v>
      </c>
      <c r="N737" s="298">
        <f t="shared" si="182"/>
        <v>13886722.119625</v>
      </c>
      <c r="O737" s="317">
        <f t="shared" si="180"/>
        <v>458261829.94762498</v>
      </c>
    </row>
    <row r="738" spans="2:16" ht="13.8" x14ac:dyDescent="0.3">
      <c r="B738" s="239"/>
      <c r="C738" s="240"/>
      <c r="D738" s="240"/>
      <c r="E738" s="245"/>
      <c r="F738" s="240">
        <v>9</v>
      </c>
      <c r="G738" s="241">
        <v>7723464143</v>
      </c>
      <c r="H738" s="256"/>
      <c r="I738" s="265">
        <v>45292</v>
      </c>
      <c r="J738" s="268">
        <v>0.1</v>
      </c>
      <c r="K738" s="236">
        <v>45470</v>
      </c>
      <c r="L738" s="286">
        <f t="shared" si="181"/>
        <v>178</v>
      </c>
      <c r="M738" s="286">
        <f t="shared" si="179"/>
        <v>92</v>
      </c>
      <c r="N738" s="287">
        <f t="shared" si="182"/>
        <v>28605422.751851853</v>
      </c>
      <c r="O738" s="316">
        <f t="shared" si="180"/>
        <v>263169889.31703708</v>
      </c>
    </row>
    <row r="739" spans="2:16" ht="14.4" thickBot="1" x14ac:dyDescent="0.35">
      <c r="B739" s="237"/>
      <c r="C739" s="421" t="s">
        <v>238</v>
      </c>
      <c r="D739" s="421"/>
      <c r="E739" s="421"/>
      <c r="F739" s="421"/>
      <c r="G739" s="421"/>
      <c r="H739" s="421"/>
      <c r="I739" s="421"/>
      <c r="J739" s="421"/>
      <c r="K739" s="421"/>
      <c r="L739" s="421"/>
      <c r="M739" s="421"/>
      <c r="N739" s="421"/>
      <c r="O739" s="311">
        <f>SUM(O730:O738)</f>
        <v>3701953519.4284034</v>
      </c>
      <c r="P739">
        <v>3701953519.4299998</v>
      </c>
    </row>
    <row r="740" spans="2:16" ht="26.4" x14ac:dyDescent="0.25">
      <c r="O740" s="299" t="s">
        <v>247</v>
      </c>
    </row>
    <row r="742" spans="2:16" ht="13.8" thickBot="1" x14ac:dyDescent="0.3">
      <c r="B742" s="104" t="s">
        <v>294</v>
      </c>
    </row>
    <row r="743" spans="2:16" x14ac:dyDescent="0.25">
      <c r="B743" s="422" t="s">
        <v>223</v>
      </c>
      <c r="C743" s="415" t="s">
        <v>224</v>
      </c>
      <c r="D743" s="415" t="s">
        <v>225</v>
      </c>
      <c r="E743" s="415" t="s">
        <v>226</v>
      </c>
      <c r="F743" s="415" t="s">
        <v>227</v>
      </c>
      <c r="G743" s="415" t="s">
        <v>228</v>
      </c>
      <c r="H743" s="415" t="s">
        <v>229</v>
      </c>
      <c r="I743" s="415" t="s">
        <v>230</v>
      </c>
      <c r="J743" s="415" t="s">
        <v>231</v>
      </c>
      <c r="K743" s="415" t="s">
        <v>232</v>
      </c>
      <c r="L743" s="415" t="s">
        <v>233</v>
      </c>
      <c r="M743" s="415" t="s">
        <v>234</v>
      </c>
      <c r="N743" s="417" t="s">
        <v>235</v>
      </c>
      <c r="O743" s="419" t="s">
        <v>236</v>
      </c>
    </row>
    <row r="744" spans="2:16" ht="13.8" thickBot="1" x14ac:dyDescent="0.3">
      <c r="B744" s="423"/>
      <c r="C744" s="416"/>
      <c r="D744" s="416"/>
      <c r="E744" s="416"/>
      <c r="F744" s="416"/>
      <c r="G744" s="416" t="s">
        <v>237</v>
      </c>
      <c r="H744" s="416" t="s">
        <v>237</v>
      </c>
      <c r="I744" s="416"/>
      <c r="J744" s="416" t="s">
        <v>1</v>
      </c>
      <c r="K744" s="425"/>
      <c r="L744" s="425"/>
      <c r="M744" s="425"/>
      <c r="N744" s="426"/>
      <c r="O744" s="424"/>
    </row>
    <row r="745" spans="2:16" ht="14.4" thickBot="1" x14ac:dyDescent="0.35">
      <c r="B745" s="228">
        <v>1</v>
      </c>
      <c r="C745" s="229"/>
      <c r="D745" s="229"/>
      <c r="E745" s="244"/>
      <c r="F745" s="240">
        <v>30.64</v>
      </c>
      <c r="G745" s="241">
        <v>25264429455.830002</v>
      </c>
      <c r="H745" s="256"/>
      <c r="I745" s="265">
        <v>44738</v>
      </c>
      <c r="J745" s="268">
        <v>0.4</v>
      </c>
      <c r="K745" s="236">
        <v>45470</v>
      </c>
      <c r="L745" s="286">
        <f>+K745-I745</f>
        <v>732</v>
      </c>
      <c r="M745" s="286">
        <f t="shared" ref="M745:M758" si="183">+MIN(F745*30-L745,360)</f>
        <v>187.20000000000005</v>
      </c>
      <c r="N745" s="287">
        <f t="shared" ref="N745:N758" si="184">G745/(F745*30)</f>
        <v>27485236.570746303</v>
      </c>
      <c r="O745" s="316">
        <f t="shared" ref="O745" si="185">(+N745*M745*J745)</f>
        <v>2058094514.4174836</v>
      </c>
    </row>
    <row r="746" spans="2:16" ht="13.8" x14ac:dyDescent="0.3">
      <c r="B746" s="228">
        <v>2</v>
      </c>
      <c r="C746" s="229"/>
      <c r="D746" s="229"/>
      <c r="E746" s="244"/>
      <c r="F746" s="240">
        <v>9</v>
      </c>
      <c r="G746" s="241">
        <v>11866359142</v>
      </c>
      <c r="H746" s="256">
        <v>263696869.81999999</v>
      </c>
      <c r="I746" s="265">
        <v>45256</v>
      </c>
      <c r="J746" s="268">
        <v>1</v>
      </c>
      <c r="K746" s="236">
        <v>45470</v>
      </c>
      <c r="L746" s="286">
        <f t="shared" ref="L746:L758" si="186">+K746-I746</f>
        <v>214</v>
      </c>
      <c r="M746" s="286">
        <f t="shared" si="183"/>
        <v>56</v>
      </c>
      <c r="N746" s="287">
        <f>H746/(F746*30)</f>
        <v>976655.07340740738</v>
      </c>
      <c r="O746" s="316">
        <f t="shared" ref="O746:O758" si="187">(+N746*M746*J746)</f>
        <v>54692684.11081481</v>
      </c>
    </row>
    <row r="747" spans="2:16" ht="14.4" thickBot="1" x14ac:dyDescent="0.35">
      <c r="B747" s="239">
        <v>3</v>
      </c>
      <c r="C747" s="240"/>
      <c r="D747" s="240"/>
      <c r="E747" s="245"/>
      <c r="F747" s="240">
        <v>11</v>
      </c>
      <c r="G747" s="241">
        <v>8494798459</v>
      </c>
      <c r="H747" s="256">
        <v>33464357.57</v>
      </c>
      <c r="I747" s="265">
        <v>45197</v>
      </c>
      <c r="J747" s="268">
        <v>0.05</v>
      </c>
      <c r="K747" s="236">
        <v>45470</v>
      </c>
      <c r="L747" s="286">
        <f t="shared" si="186"/>
        <v>273</v>
      </c>
      <c r="M747" s="286">
        <f t="shared" si="183"/>
        <v>57</v>
      </c>
      <c r="N747" s="287">
        <f>H747/(F747*30)</f>
        <v>101407.14415151515</v>
      </c>
      <c r="O747" s="316">
        <f t="shared" si="187"/>
        <v>289010.36083181819</v>
      </c>
    </row>
    <row r="748" spans="2:16" ht="14.4" thickBot="1" x14ac:dyDescent="0.35">
      <c r="B748" s="228">
        <v>4</v>
      </c>
      <c r="C748" s="240"/>
      <c r="D748" s="240"/>
      <c r="E748" s="245"/>
      <c r="F748" s="240">
        <v>18</v>
      </c>
      <c r="G748" s="241">
        <v>11987238666</v>
      </c>
      <c r="H748" s="256"/>
      <c r="I748" s="265">
        <v>45045</v>
      </c>
      <c r="J748" s="268">
        <v>0.8</v>
      </c>
      <c r="K748" s="236">
        <v>45470</v>
      </c>
      <c r="L748" s="286">
        <f t="shared" si="186"/>
        <v>425</v>
      </c>
      <c r="M748" s="286">
        <f t="shared" si="183"/>
        <v>115</v>
      </c>
      <c r="N748" s="287">
        <f t="shared" si="184"/>
        <v>22198590.122222222</v>
      </c>
      <c r="O748" s="316">
        <f t="shared" si="187"/>
        <v>2042270291.2444444</v>
      </c>
    </row>
    <row r="749" spans="2:16" ht="13.8" x14ac:dyDescent="0.3">
      <c r="B749" s="228">
        <v>5</v>
      </c>
      <c r="C749" s="240"/>
      <c r="D749" s="240"/>
      <c r="E749" s="245"/>
      <c r="F749" s="240">
        <v>12</v>
      </c>
      <c r="G749" s="241">
        <v>10890313366</v>
      </c>
      <c r="H749" s="256">
        <v>264695116.53</v>
      </c>
      <c r="I749" s="265">
        <v>45198</v>
      </c>
      <c r="J749" s="268">
        <v>0.35</v>
      </c>
      <c r="K749" s="236">
        <v>45470</v>
      </c>
      <c r="L749" s="286">
        <f t="shared" si="186"/>
        <v>272</v>
      </c>
      <c r="M749" s="286">
        <f t="shared" si="183"/>
        <v>88</v>
      </c>
      <c r="N749" s="287">
        <f>H749/(F749*30)</f>
        <v>735264.21258333337</v>
      </c>
      <c r="O749" s="316">
        <f t="shared" si="187"/>
        <v>22646137.747566666</v>
      </c>
    </row>
    <row r="750" spans="2:16" ht="14.4" thickBot="1" x14ac:dyDescent="0.35">
      <c r="B750" s="239">
        <v>6</v>
      </c>
      <c r="C750" s="240"/>
      <c r="D750" s="240"/>
      <c r="E750" s="245"/>
      <c r="F750" s="240">
        <v>18</v>
      </c>
      <c r="G750" s="241">
        <v>6384755113</v>
      </c>
      <c r="H750" s="256"/>
      <c r="I750" s="265">
        <v>45018</v>
      </c>
      <c r="J750" s="268">
        <v>0.7</v>
      </c>
      <c r="K750" s="236">
        <v>45470</v>
      </c>
      <c r="L750" s="286">
        <f t="shared" si="186"/>
        <v>452</v>
      </c>
      <c r="M750" s="286">
        <f t="shared" si="183"/>
        <v>88</v>
      </c>
      <c r="N750" s="287">
        <f t="shared" si="184"/>
        <v>11823620.57962963</v>
      </c>
      <c r="O750" s="316">
        <f t="shared" si="187"/>
        <v>728335027.70518517</v>
      </c>
    </row>
    <row r="751" spans="2:16" ht="14.4" thickBot="1" x14ac:dyDescent="0.35">
      <c r="B751" s="228">
        <v>7</v>
      </c>
      <c r="C751" s="240"/>
      <c r="D751" s="240"/>
      <c r="E751" s="245"/>
      <c r="F751" s="240">
        <v>12</v>
      </c>
      <c r="G751" s="241">
        <v>14229485871.719999</v>
      </c>
      <c r="H751" s="256">
        <v>98815874.109999999</v>
      </c>
      <c r="I751" s="265">
        <v>45179</v>
      </c>
      <c r="J751" s="268">
        <v>0.1</v>
      </c>
      <c r="K751" s="236">
        <v>45470</v>
      </c>
      <c r="L751" s="286">
        <f t="shared" si="186"/>
        <v>291</v>
      </c>
      <c r="M751" s="286">
        <f t="shared" si="183"/>
        <v>69</v>
      </c>
      <c r="N751" s="287">
        <f>H751/(F751*30)</f>
        <v>274488.53919444443</v>
      </c>
      <c r="O751" s="316">
        <f t="shared" si="187"/>
        <v>1893970.9204416666</v>
      </c>
    </row>
    <row r="752" spans="2:16" ht="13.8" x14ac:dyDescent="0.3">
      <c r="B752" s="228">
        <v>8</v>
      </c>
      <c r="C752" s="240"/>
      <c r="D752" s="240"/>
      <c r="E752" s="245"/>
      <c r="F752" s="240">
        <v>6</v>
      </c>
      <c r="G752" s="241">
        <v>1500000000</v>
      </c>
      <c r="H752" s="256"/>
      <c r="I752" s="265">
        <v>45390</v>
      </c>
      <c r="J752" s="268">
        <v>0.9</v>
      </c>
      <c r="K752" s="236">
        <v>45470</v>
      </c>
      <c r="L752" s="286">
        <f t="shared" si="186"/>
        <v>80</v>
      </c>
      <c r="M752" s="286">
        <f t="shared" si="183"/>
        <v>100</v>
      </c>
      <c r="N752" s="287">
        <f t="shared" si="184"/>
        <v>8333333.333333333</v>
      </c>
      <c r="O752" s="316">
        <f t="shared" si="187"/>
        <v>750000000</v>
      </c>
    </row>
    <row r="753" spans="1:16" ht="14.4" thickBot="1" x14ac:dyDescent="0.35">
      <c r="B753" s="239">
        <v>9</v>
      </c>
      <c r="C753" s="240"/>
      <c r="D753" s="240"/>
      <c r="E753" s="245"/>
      <c r="F753" s="240">
        <v>6</v>
      </c>
      <c r="G753" s="241">
        <v>5605059865.3400002</v>
      </c>
      <c r="H753" s="256"/>
      <c r="I753" s="265">
        <v>45422</v>
      </c>
      <c r="J753" s="268">
        <v>0.25</v>
      </c>
      <c r="K753" s="236">
        <v>45470</v>
      </c>
      <c r="L753" s="286">
        <f t="shared" si="186"/>
        <v>48</v>
      </c>
      <c r="M753" s="286">
        <f t="shared" si="183"/>
        <v>132</v>
      </c>
      <c r="N753" s="287">
        <f t="shared" si="184"/>
        <v>31139221.474111114</v>
      </c>
      <c r="O753" s="316">
        <f t="shared" si="187"/>
        <v>1027594308.6456667</v>
      </c>
    </row>
    <row r="754" spans="1:16" ht="14.4" thickBot="1" x14ac:dyDescent="0.35">
      <c r="B754" s="228">
        <v>10</v>
      </c>
      <c r="C754" s="240"/>
      <c r="D754" s="240"/>
      <c r="E754" s="245"/>
      <c r="F754" s="240">
        <v>7</v>
      </c>
      <c r="G754" s="241">
        <v>11265964625.459999</v>
      </c>
      <c r="H754" s="256"/>
      <c r="I754" s="265">
        <v>45316</v>
      </c>
      <c r="J754" s="268">
        <v>0.7</v>
      </c>
      <c r="K754" s="236">
        <v>45470</v>
      </c>
      <c r="L754" s="286">
        <f t="shared" si="186"/>
        <v>154</v>
      </c>
      <c r="M754" s="286">
        <f t="shared" si="183"/>
        <v>56</v>
      </c>
      <c r="N754" s="287">
        <f t="shared" si="184"/>
        <v>53647450.597428568</v>
      </c>
      <c r="O754" s="316">
        <f t="shared" si="187"/>
        <v>2102980063.4191997</v>
      </c>
    </row>
    <row r="755" spans="1:16" ht="13.8" x14ac:dyDescent="0.3">
      <c r="B755" s="228">
        <v>11</v>
      </c>
      <c r="C755" s="240"/>
      <c r="D755" s="240"/>
      <c r="E755" s="245"/>
      <c r="F755" s="240">
        <v>15</v>
      </c>
      <c r="G755" s="241">
        <v>22578455706</v>
      </c>
      <c r="H755" s="256"/>
      <c r="I755" s="265">
        <v>45229</v>
      </c>
      <c r="J755" s="268">
        <v>0.1</v>
      </c>
      <c r="K755" s="236">
        <v>45470</v>
      </c>
      <c r="L755" s="286">
        <f t="shared" si="186"/>
        <v>241</v>
      </c>
      <c r="M755" s="286">
        <f t="shared" si="183"/>
        <v>209</v>
      </c>
      <c r="N755" s="287">
        <f t="shared" si="184"/>
        <v>50174346.013333336</v>
      </c>
      <c r="O755" s="316">
        <f t="shared" si="187"/>
        <v>1048643831.6786667</v>
      </c>
    </row>
    <row r="756" spans="1:16" ht="14.4" thickBot="1" x14ac:dyDescent="0.35">
      <c r="B756" s="239">
        <v>12</v>
      </c>
      <c r="C756" s="240"/>
      <c r="D756" s="240"/>
      <c r="E756" s="245"/>
      <c r="F756" s="240">
        <v>8</v>
      </c>
      <c r="G756" s="241">
        <v>3332813308.71</v>
      </c>
      <c r="H756" s="256"/>
      <c r="I756" s="265">
        <v>45340</v>
      </c>
      <c r="J756" s="268">
        <v>0.7</v>
      </c>
      <c r="K756" s="236">
        <v>45470</v>
      </c>
      <c r="L756" s="286">
        <f t="shared" si="186"/>
        <v>130</v>
      </c>
      <c r="M756" s="286">
        <f t="shared" si="183"/>
        <v>110</v>
      </c>
      <c r="N756" s="287">
        <f t="shared" si="184"/>
        <v>13886722.119625</v>
      </c>
      <c r="O756" s="316">
        <f t="shared" si="187"/>
        <v>1069277603.211125</v>
      </c>
    </row>
    <row r="757" spans="1:16" ht="14.4" thickBot="1" x14ac:dyDescent="0.35">
      <c r="B757" s="228">
        <v>13</v>
      </c>
      <c r="C757" s="240"/>
      <c r="D757" s="240"/>
      <c r="E757" s="245"/>
      <c r="F757" s="240">
        <v>9</v>
      </c>
      <c r="G757" s="241">
        <v>7723464143</v>
      </c>
      <c r="H757" s="256"/>
      <c r="I757" s="265">
        <v>45292</v>
      </c>
      <c r="J757" s="268">
        <v>0.9</v>
      </c>
      <c r="K757" s="236">
        <v>45470</v>
      </c>
      <c r="L757" s="286">
        <f t="shared" si="186"/>
        <v>178</v>
      </c>
      <c r="M757" s="286">
        <f t="shared" si="183"/>
        <v>92</v>
      </c>
      <c r="N757" s="287">
        <f t="shared" si="184"/>
        <v>28605422.751851853</v>
      </c>
      <c r="O757" s="316">
        <f t="shared" si="187"/>
        <v>2368529003.8533335</v>
      </c>
    </row>
    <row r="758" spans="1:16" ht="13.8" x14ac:dyDescent="0.3">
      <c r="B758" s="228">
        <v>14</v>
      </c>
      <c r="C758" s="240"/>
      <c r="D758" s="240"/>
      <c r="E758" s="245"/>
      <c r="F758" s="240">
        <v>7</v>
      </c>
      <c r="G758" s="241">
        <v>6100652331</v>
      </c>
      <c r="H758" s="256"/>
      <c r="I758" s="265">
        <v>45420</v>
      </c>
      <c r="J758" s="268">
        <v>0.7</v>
      </c>
      <c r="K758" s="236">
        <v>45470</v>
      </c>
      <c r="L758" s="286">
        <f t="shared" si="186"/>
        <v>50</v>
      </c>
      <c r="M758" s="286">
        <f t="shared" si="183"/>
        <v>160</v>
      </c>
      <c r="N758" s="287">
        <f t="shared" si="184"/>
        <v>29050725.385714285</v>
      </c>
      <c r="O758" s="316">
        <f t="shared" si="187"/>
        <v>3253681243.1999998</v>
      </c>
    </row>
    <row r="759" spans="1:16" ht="14.4" thickBot="1" x14ac:dyDescent="0.35">
      <c r="B759" s="237"/>
      <c r="C759" s="421" t="s">
        <v>238</v>
      </c>
      <c r="D759" s="421"/>
      <c r="E759" s="421"/>
      <c r="F759" s="421"/>
      <c r="G759" s="421"/>
      <c r="H759" s="421"/>
      <c r="I759" s="421"/>
      <c r="J759" s="421"/>
      <c r="K759" s="421"/>
      <c r="L759" s="421"/>
      <c r="M759" s="421"/>
      <c r="N759" s="421"/>
      <c r="O759" s="311">
        <f>SUM(O746:O758)</f>
        <v>14470833176.097279</v>
      </c>
      <c r="P759">
        <v>14470833176.1</v>
      </c>
    </row>
    <row r="760" spans="1:16" x14ac:dyDescent="0.25">
      <c r="O760" s="299" t="s">
        <v>293</v>
      </c>
    </row>
    <row r="762" spans="1:16" ht="13.8" thickBot="1" x14ac:dyDescent="0.3">
      <c r="B762" s="104" t="s">
        <v>295</v>
      </c>
    </row>
    <row r="763" spans="1:16" x14ac:dyDescent="0.25">
      <c r="B763" s="422" t="s">
        <v>223</v>
      </c>
      <c r="C763" s="415" t="s">
        <v>224</v>
      </c>
      <c r="D763" s="415" t="s">
        <v>225</v>
      </c>
      <c r="E763" s="415" t="s">
        <v>226</v>
      </c>
      <c r="F763" s="415" t="s">
        <v>227</v>
      </c>
      <c r="G763" s="415" t="s">
        <v>228</v>
      </c>
      <c r="H763" s="415" t="s">
        <v>229</v>
      </c>
      <c r="I763" s="415" t="s">
        <v>230</v>
      </c>
      <c r="J763" s="415" t="s">
        <v>231</v>
      </c>
      <c r="K763" s="415" t="s">
        <v>232</v>
      </c>
      <c r="L763" s="415" t="s">
        <v>233</v>
      </c>
      <c r="M763" s="415" t="s">
        <v>234</v>
      </c>
      <c r="N763" s="417" t="s">
        <v>235</v>
      </c>
      <c r="O763" s="419" t="s">
        <v>236</v>
      </c>
    </row>
    <row r="764" spans="1:16" ht="13.8" thickBot="1" x14ac:dyDescent="0.3">
      <c r="A764">
        <v>0</v>
      </c>
      <c r="B764" s="423"/>
      <c r="C764" s="416"/>
      <c r="D764" s="416"/>
      <c r="E764" s="416"/>
      <c r="F764" s="416"/>
      <c r="G764" s="416" t="s">
        <v>237</v>
      </c>
      <c r="H764" s="416" t="s">
        <v>237</v>
      </c>
      <c r="I764" s="416"/>
      <c r="J764" s="416" t="s">
        <v>1</v>
      </c>
      <c r="K764" s="416"/>
      <c r="L764" s="416"/>
      <c r="M764" s="416"/>
      <c r="N764" s="418"/>
      <c r="O764" s="420"/>
    </row>
    <row r="765" spans="1:16" ht="13.8" x14ac:dyDescent="0.3">
      <c r="B765" s="228">
        <v>1</v>
      </c>
      <c r="C765" s="229"/>
      <c r="D765" s="229"/>
      <c r="E765" s="244"/>
      <c r="F765" s="240">
        <v>3</v>
      </c>
      <c r="G765" s="241">
        <v>1310655877.46</v>
      </c>
      <c r="H765" s="236"/>
      <c r="I765" s="242">
        <v>45447</v>
      </c>
      <c r="J765" s="232">
        <v>0.1</v>
      </c>
      <c r="K765" s="236">
        <v>45470</v>
      </c>
      <c r="L765" s="233">
        <f>+K765-I765</f>
        <v>23</v>
      </c>
      <c r="M765" s="233">
        <f>+MIN(F765*30-L765,360)</f>
        <v>67</v>
      </c>
      <c r="N765" s="234">
        <f>G765/(F765*30)</f>
        <v>14562843.08288889</v>
      </c>
      <c r="O765" s="310">
        <f t="shared" ref="O765" si="188">(+N765*M765*J765)</f>
        <v>97571048.655355573</v>
      </c>
    </row>
    <row r="766" spans="1:16" ht="14.4" thickBot="1" x14ac:dyDescent="0.35">
      <c r="B766" s="237"/>
      <c r="C766" s="421" t="s">
        <v>238</v>
      </c>
      <c r="D766" s="421"/>
      <c r="E766" s="421"/>
      <c r="F766" s="421"/>
      <c r="G766" s="421"/>
      <c r="H766" s="421"/>
      <c r="I766" s="421"/>
      <c r="J766" s="421"/>
      <c r="K766" s="421"/>
      <c r="L766" s="421"/>
      <c r="M766" s="421"/>
      <c r="N766" s="421"/>
      <c r="O766" s="311">
        <f>SUM(O765:O765)</f>
        <v>97571048.655355573</v>
      </c>
      <c r="P766">
        <v>97571048.659999996</v>
      </c>
    </row>
    <row r="769" spans="2:16" ht="13.8" thickBot="1" x14ac:dyDescent="0.3">
      <c r="B769" s="104" t="s">
        <v>296</v>
      </c>
    </row>
    <row r="770" spans="2:16" x14ac:dyDescent="0.25">
      <c r="B770" s="422" t="s">
        <v>223</v>
      </c>
      <c r="C770" s="415" t="s">
        <v>224</v>
      </c>
      <c r="D770" s="415" t="s">
        <v>225</v>
      </c>
      <c r="E770" s="415" t="s">
        <v>226</v>
      </c>
      <c r="F770" s="415" t="s">
        <v>227</v>
      </c>
      <c r="G770" s="415" t="s">
        <v>228</v>
      </c>
      <c r="H770" s="415" t="s">
        <v>229</v>
      </c>
      <c r="I770" s="415" t="s">
        <v>230</v>
      </c>
      <c r="J770" s="415" t="s">
        <v>231</v>
      </c>
      <c r="K770" s="415" t="s">
        <v>232</v>
      </c>
      <c r="L770" s="415" t="s">
        <v>233</v>
      </c>
      <c r="M770" s="415" t="s">
        <v>234</v>
      </c>
      <c r="N770" s="417" t="s">
        <v>235</v>
      </c>
      <c r="O770" s="419" t="s">
        <v>236</v>
      </c>
    </row>
    <row r="771" spans="2:16" ht="13.8" thickBot="1" x14ac:dyDescent="0.3">
      <c r="B771" s="423"/>
      <c r="C771" s="416"/>
      <c r="D771" s="416"/>
      <c r="E771" s="416"/>
      <c r="F771" s="416"/>
      <c r="G771" s="416" t="s">
        <v>237</v>
      </c>
      <c r="H771" s="416" t="s">
        <v>237</v>
      </c>
      <c r="I771" s="416"/>
      <c r="J771" s="416" t="s">
        <v>1</v>
      </c>
      <c r="K771" s="425"/>
      <c r="L771" s="425"/>
      <c r="M771" s="425"/>
      <c r="N771" s="426"/>
      <c r="O771" s="424"/>
    </row>
    <row r="772" spans="2:16" ht="13.8" x14ac:dyDescent="0.3">
      <c r="B772" s="228">
        <v>1</v>
      </c>
      <c r="C772" s="229"/>
      <c r="D772" s="229"/>
      <c r="E772" s="244"/>
      <c r="F772" s="229">
        <v>30</v>
      </c>
      <c r="G772" s="230">
        <v>40491458442.809998</v>
      </c>
      <c r="H772" s="256"/>
      <c r="I772" s="269">
        <v>44634</v>
      </c>
      <c r="J772" s="267">
        <v>0.7</v>
      </c>
      <c r="K772" s="236">
        <v>45470</v>
      </c>
      <c r="L772" s="286">
        <f>+K772-I772</f>
        <v>836</v>
      </c>
      <c r="M772" s="286">
        <f t="shared" ref="M772:M778" si="189">+MIN(F772*30-L772,360)</f>
        <v>64</v>
      </c>
      <c r="N772" s="287">
        <f>G772/(F772*30)</f>
        <v>44990509.380899996</v>
      </c>
      <c r="O772" s="316">
        <f t="shared" ref="O772:O773" si="190">(+N772*M772*J772)</f>
        <v>2015574820.2643197</v>
      </c>
    </row>
    <row r="773" spans="2:16" ht="13.8" x14ac:dyDescent="0.3">
      <c r="B773" s="239"/>
      <c r="C773" s="240"/>
      <c r="D773" s="240"/>
      <c r="E773" s="245"/>
      <c r="F773" s="240">
        <v>11.5</v>
      </c>
      <c r="G773" s="241">
        <v>3371393158.8000002</v>
      </c>
      <c r="H773" s="256">
        <v>527696320.50999999</v>
      </c>
      <c r="I773" s="265">
        <v>45470</v>
      </c>
      <c r="J773" s="268">
        <v>0.9</v>
      </c>
      <c r="K773" s="236">
        <v>45470</v>
      </c>
      <c r="L773" s="286">
        <f t="shared" ref="L773" si="191">+K773-I773</f>
        <v>0</v>
      </c>
      <c r="M773" s="286">
        <f t="shared" si="189"/>
        <v>345</v>
      </c>
      <c r="N773" s="287">
        <f>H773/(F773*30)</f>
        <v>1529554.5522028985</v>
      </c>
      <c r="O773" s="316">
        <f t="shared" si="190"/>
        <v>474926688.45899999</v>
      </c>
    </row>
    <row r="774" spans="2:16" ht="13.8" x14ac:dyDescent="0.3">
      <c r="B774" s="239"/>
      <c r="C774" s="240"/>
      <c r="D774" s="240"/>
      <c r="E774" s="245"/>
      <c r="F774" s="240">
        <v>13.7</v>
      </c>
      <c r="G774" s="241">
        <v>4064080323</v>
      </c>
      <c r="H774" s="256"/>
      <c r="I774" s="265">
        <v>45061</v>
      </c>
      <c r="J774" s="268">
        <v>0.9</v>
      </c>
      <c r="K774" s="236">
        <v>45470</v>
      </c>
      <c r="L774" s="286">
        <f t="shared" ref="L774:L778" si="192">+K774-I774</f>
        <v>409</v>
      </c>
      <c r="M774" s="286">
        <f t="shared" si="189"/>
        <v>2</v>
      </c>
      <c r="N774" s="287">
        <f>G774/(F774*30)</f>
        <v>9888273.2919708025</v>
      </c>
      <c r="O774" s="316">
        <f t="shared" ref="O774:O778" si="193">(+N774*M774*J774)</f>
        <v>17798891.925547443</v>
      </c>
    </row>
    <row r="775" spans="2:16" ht="13.8" x14ac:dyDescent="0.3">
      <c r="B775" s="239"/>
      <c r="C775" s="240"/>
      <c r="D775" s="240"/>
      <c r="E775" s="245"/>
      <c r="F775" s="240">
        <v>13</v>
      </c>
      <c r="G775" s="241">
        <v>19010892009.16</v>
      </c>
      <c r="H775" s="256">
        <v>1901089200.9200001</v>
      </c>
      <c r="I775" s="265">
        <v>45470</v>
      </c>
      <c r="J775" s="268">
        <v>0.2</v>
      </c>
      <c r="K775" s="236">
        <v>45470</v>
      </c>
      <c r="L775" s="286">
        <f t="shared" si="192"/>
        <v>0</v>
      </c>
      <c r="M775" s="286">
        <f t="shared" si="189"/>
        <v>360</v>
      </c>
      <c r="N775" s="287">
        <f>H775/(F775*30)</f>
        <v>4874587.6946666669</v>
      </c>
      <c r="O775" s="316">
        <f t="shared" si="193"/>
        <v>350970314.01600003</v>
      </c>
    </row>
    <row r="776" spans="2:16" ht="13.8" x14ac:dyDescent="0.3">
      <c r="B776" s="239"/>
      <c r="C776" s="240"/>
      <c r="D776" s="240"/>
      <c r="E776" s="245"/>
      <c r="F776" s="240">
        <v>10.8</v>
      </c>
      <c r="G776" s="241">
        <v>10080386137</v>
      </c>
      <c r="H776" s="256">
        <v>213826372.59999999</v>
      </c>
      <c r="I776" s="265">
        <v>45470</v>
      </c>
      <c r="J776" s="268">
        <v>0.3</v>
      </c>
      <c r="K776" s="236">
        <v>45470</v>
      </c>
      <c r="L776" s="286">
        <f t="shared" si="192"/>
        <v>0</v>
      </c>
      <c r="M776" s="286">
        <f t="shared" si="189"/>
        <v>324</v>
      </c>
      <c r="N776" s="287">
        <f>H776/(F776*30)</f>
        <v>659957.94012345676</v>
      </c>
      <c r="O776" s="316">
        <f t="shared" si="193"/>
        <v>64147911.779999994</v>
      </c>
    </row>
    <row r="777" spans="2:16" ht="13.8" x14ac:dyDescent="0.3">
      <c r="B777" s="239"/>
      <c r="C777" s="240"/>
      <c r="D777" s="240"/>
      <c r="E777" s="245"/>
      <c r="F777" s="240">
        <v>8</v>
      </c>
      <c r="G777" s="241">
        <v>12299456396</v>
      </c>
      <c r="H777" s="256"/>
      <c r="I777" s="265">
        <v>45280</v>
      </c>
      <c r="J777" s="268">
        <v>0.2</v>
      </c>
      <c r="K777" s="236">
        <v>45470</v>
      </c>
      <c r="L777" s="286">
        <f t="shared" si="192"/>
        <v>190</v>
      </c>
      <c r="M777" s="286">
        <f t="shared" si="189"/>
        <v>50</v>
      </c>
      <c r="N777" s="287">
        <f>G777/(F777*30)</f>
        <v>51247734.983333334</v>
      </c>
      <c r="O777" s="316">
        <f t="shared" si="193"/>
        <v>512477349.83333331</v>
      </c>
    </row>
    <row r="778" spans="2:16" ht="13.8" x14ac:dyDescent="0.3">
      <c r="B778" s="239"/>
      <c r="C778" s="240"/>
      <c r="D778" s="240"/>
      <c r="E778" s="245"/>
      <c r="F778" s="240">
        <v>3</v>
      </c>
      <c r="G778" s="241">
        <v>1310655877.46</v>
      </c>
      <c r="H778" s="256"/>
      <c r="I778" s="265">
        <v>45447</v>
      </c>
      <c r="J778" s="268">
        <v>0.9</v>
      </c>
      <c r="K778" s="236">
        <v>45470</v>
      </c>
      <c r="L778" s="286">
        <f t="shared" si="192"/>
        <v>23</v>
      </c>
      <c r="M778" s="286">
        <f t="shared" si="189"/>
        <v>67</v>
      </c>
      <c r="N778" s="287">
        <f>G778/(F778*30)</f>
        <v>14562843.08288889</v>
      </c>
      <c r="O778" s="316">
        <f t="shared" si="193"/>
        <v>878139437.89820004</v>
      </c>
    </row>
    <row r="779" spans="2:16" ht="14.4" thickBot="1" x14ac:dyDescent="0.35">
      <c r="B779" s="237"/>
      <c r="C779" s="421" t="s">
        <v>238</v>
      </c>
      <c r="D779" s="421"/>
      <c r="E779" s="421"/>
      <c r="F779" s="421"/>
      <c r="G779" s="421"/>
      <c r="H779" s="421"/>
      <c r="I779" s="421"/>
      <c r="J779" s="421"/>
      <c r="K779" s="421"/>
      <c r="L779" s="421"/>
      <c r="M779" s="421"/>
      <c r="N779" s="421"/>
      <c r="O779" s="311">
        <f>SUM(O772:O778)</f>
        <v>4314035414.1764011</v>
      </c>
      <c r="P779">
        <v>4314035414.1800003</v>
      </c>
    </row>
    <row r="781" spans="2:16" ht="13.8" thickBot="1" x14ac:dyDescent="0.3">
      <c r="B781" s="300" t="s">
        <v>297</v>
      </c>
    </row>
    <row r="782" spans="2:16" x14ac:dyDescent="0.25">
      <c r="B782" s="422" t="s">
        <v>223</v>
      </c>
      <c r="C782" s="415" t="s">
        <v>224</v>
      </c>
      <c r="D782" s="415" t="s">
        <v>225</v>
      </c>
      <c r="E782" s="415" t="s">
        <v>226</v>
      </c>
      <c r="F782" s="415" t="s">
        <v>227</v>
      </c>
      <c r="G782" s="415" t="s">
        <v>228</v>
      </c>
      <c r="H782" s="415" t="s">
        <v>229</v>
      </c>
      <c r="I782" s="415" t="s">
        <v>230</v>
      </c>
      <c r="J782" s="415" t="s">
        <v>231</v>
      </c>
      <c r="K782" s="415" t="s">
        <v>232</v>
      </c>
      <c r="L782" s="415" t="s">
        <v>233</v>
      </c>
      <c r="M782" s="415" t="s">
        <v>234</v>
      </c>
      <c r="N782" s="417" t="s">
        <v>235</v>
      </c>
      <c r="O782" s="419" t="s">
        <v>236</v>
      </c>
    </row>
    <row r="783" spans="2:16" ht="13.8" thickBot="1" x14ac:dyDescent="0.3">
      <c r="B783" s="423"/>
      <c r="C783" s="416"/>
      <c r="D783" s="416"/>
      <c r="E783" s="416"/>
      <c r="F783" s="416"/>
      <c r="G783" s="416" t="s">
        <v>237</v>
      </c>
      <c r="H783" s="416" t="s">
        <v>237</v>
      </c>
      <c r="I783" s="416"/>
      <c r="J783" s="416" t="s">
        <v>1</v>
      </c>
      <c r="K783" s="416"/>
      <c r="L783" s="416"/>
      <c r="M783" s="416"/>
      <c r="N783" s="418"/>
      <c r="O783" s="420"/>
    </row>
    <row r="784" spans="2:16" ht="13.8" x14ac:dyDescent="0.3">
      <c r="B784" s="228">
        <v>1</v>
      </c>
      <c r="C784" s="229"/>
      <c r="D784" s="229"/>
      <c r="E784" s="244"/>
      <c r="F784" s="229"/>
      <c r="G784" s="230"/>
      <c r="H784" s="256"/>
      <c r="I784" s="269"/>
      <c r="J784" s="267"/>
      <c r="K784" s="293">
        <v>45470</v>
      </c>
      <c r="L784" s="294">
        <f>+K784-I784</f>
        <v>45470</v>
      </c>
      <c r="M784" s="294">
        <f t="shared" ref="M784:M805" si="194">+MIN(F784*30-L784,360)</f>
        <v>-45470</v>
      </c>
      <c r="N784" s="295" t="e">
        <f t="shared" ref="N784:N792" si="195">G784/(F784*30)</f>
        <v>#DIV/0!</v>
      </c>
      <c r="O784" s="315" t="e">
        <f t="shared" ref="O784:O805" si="196">(+N784*M784*J784)</f>
        <v>#DIV/0!</v>
      </c>
    </row>
    <row r="785" spans="2:15" ht="13.8" x14ac:dyDescent="0.3">
      <c r="B785" s="239"/>
      <c r="C785" s="240"/>
      <c r="D785" s="240"/>
      <c r="E785" s="245"/>
      <c r="F785" s="240"/>
      <c r="G785" s="241"/>
      <c r="H785" s="256"/>
      <c r="I785" s="265"/>
      <c r="J785" s="268"/>
      <c r="K785" s="236">
        <v>45470</v>
      </c>
      <c r="L785" s="286">
        <f t="shared" ref="L785:L805" si="197">+K785-I785</f>
        <v>45470</v>
      </c>
      <c r="M785" s="286">
        <f t="shared" si="194"/>
        <v>-45470</v>
      </c>
      <c r="N785" s="287" t="e">
        <f t="shared" si="195"/>
        <v>#DIV/0!</v>
      </c>
      <c r="O785" s="316" t="e">
        <f t="shared" si="196"/>
        <v>#DIV/0!</v>
      </c>
    </row>
    <row r="786" spans="2:15" ht="13.8" x14ac:dyDescent="0.3">
      <c r="B786" s="239"/>
      <c r="C786" s="240"/>
      <c r="D786" s="240"/>
      <c r="E786" s="245"/>
      <c r="F786" s="240"/>
      <c r="G786" s="241"/>
      <c r="H786" s="256"/>
      <c r="I786" s="265"/>
      <c r="J786" s="268"/>
      <c r="K786" s="236">
        <v>45470</v>
      </c>
      <c r="L786" s="286">
        <f t="shared" si="197"/>
        <v>45470</v>
      </c>
      <c r="M786" s="286">
        <f t="shared" si="194"/>
        <v>-45470</v>
      </c>
      <c r="N786" s="287" t="e">
        <f t="shared" si="195"/>
        <v>#DIV/0!</v>
      </c>
      <c r="O786" s="316" t="e">
        <f t="shared" si="196"/>
        <v>#DIV/0!</v>
      </c>
    </row>
    <row r="787" spans="2:15" ht="13.8" x14ac:dyDescent="0.3">
      <c r="B787" s="239"/>
      <c r="C787" s="240"/>
      <c r="D787" s="240"/>
      <c r="E787" s="245"/>
      <c r="F787" s="240"/>
      <c r="G787" s="241"/>
      <c r="H787" s="256"/>
      <c r="I787" s="265"/>
      <c r="J787" s="268"/>
      <c r="K787" s="236">
        <v>45470</v>
      </c>
      <c r="L787" s="286">
        <f t="shared" si="197"/>
        <v>45470</v>
      </c>
      <c r="M787" s="286">
        <f t="shared" si="194"/>
        <v>-45470</v>
      </c>
      <c r="N787" s="287" t="e">
        <f t="shared" si="195"/>
        <v>#DIV/0!</v>
      </c>
      <c r="O787" s="316" t="e">
        <f t="shared" si="196"/>
        <v>#DIV/0!</v>
      </c>
    </row>
    <row r="788" spans="2:15" ht="13.8" x14ac:dyDescent="0.3">
      <c r="B788" s="239"/>
      <c r="C788" s="240"/>
      <c r="D788" s="240"/>
      <c r="E788" s="245"/>
      <c r="F788" s="240"/>
      <c r="G788" s="241"/>
      <c r="H788" s="256"/>
      <c r="I788" s="265"/>
      <c r="J788" s="268"/>
      <c r="K788" s="236">
        <v>45470</v>
      </c>
      <c r="L788" s="286">
        <f t="shared" si="197"/>
        <v>45470</v>
      </c>
      <c r="M788" s="286">
        <f t="shared" si="194"/>
        <v>-45470</v>
      </c>
      <c r="N788" s="287" t="e">
        <f t="shared" si="195"/>
        <v>#DIV/0!</v>
      </c>
      <c r="O788" s="316" t="e">
        <f t="shared" si="196"/>
        <v>#DIV/0!</v>
      </c>
    </row>
    <row r="789" spans="2:15" ht="13.8" x14ac:dyDescent="0.3">
      <c r="B789" s="239"/>
      <c r="C789" s="240"/>
      <c r="D789" s="240"/>
      <c r="E789" s="245"/>
      <c r="F789" s="240"/>
      <c r="G789" s="241"/>
      <c r="H789" s="256"/>
      <c r="I789" s="265"/>
      <c r="J789" s="268"/>
      <c r="K789" s="236">
        <v>45470</v>
      </c>
      <c r="L789" s="286">
        <f t="shared" si="197"/>
        <v>45470</v>
      </c>
      <c r="M789" s="286">
        <f t="shared" si="194"/>
        <v>-45470</v>
      </c>
      <c r="N789" s="287" t="e">
        <f t="shared" si="195"/>
        <v>#DIV/0!</v>
      </c>
      <c r="O789" s="316" t="e">
        <f t="shared" si="196"/>
        <v>#DIV/0!</v>
      </c>
    </row>
    <row r="790" spans="2:15" ht="13.8" x14ac:dyDescent="0.3">
      <c r="B790" s="239"/>
      <c r="C790" s="240"/>
      <c r="D790" s="240"/>
      <c r="E790" s="245"/>
      <c r="F790" s="240"/>
      <c r="G790" s="241"/>
      <c r="H790" s="256"/>
      <c r="I790" s="265"/>
      <c r="J790" s="268"/>
      <c r="K790" s="236">
        <v>45470</v>
      </c>
      <c r="L790" s="286">
        <f t="shared" si="197"/>
        <v>45470</v>
      </c>
      <c r="M790" s="286">
        <f t="shared" si="194"/>
        <v>-45470</v>
      </c>
      <c r="N790" s="287" t="e">
        <f t="shared" si="195"/>
        <v>#DIV/0!</v>
      </c>
      <c r="O790" s="316" t="e">
        <f t="shared" si="196"/>
        <v>#DIV/0!</v>
      </c>
    </row>
    <row r="791" spans="2:15" ht="13.8" x14ac:dyDescent="0.3">
      <c r="B791" s="239"/>
      <c r="C791" s="240"/>
      <c r="D791" s="240"/>
      <c r="E791" s="245"/>
      <c r="F791" s="240"/>
      <c r="G791" s="241"/>
      <c r="H791" s="256"/>
      <c r="I791" s="265"/>
      <c r="J791" s="268"/>
      <c r="K791" s="236">
        <v>45470</v>
      </c>
      <c r="L791" s="286">
        <f t="shared" si="197"/>
        <v>45470</v>
      </c>
      <c r="M791" s="286">
        <f t="shared" si="194"/>
        <v>-45470</v>
      </c>
      <c r="N791" s="287" t="e">
        <f t="shared" si="195"/>
        <v>#DIV/0!</v>
      </c>
      <c r="O791" s="316" t="e">
        <f t="shared" si="196"/>
        <v>#DIV/0!</v>
      </c>
    </row>
    <row r="792" spans="2:15" ht="13.8" x14ac:dyDescent="0.3">
      <c r="B792" s="239"/>
      <c r="C792" s="240"/>
      <c r="D792" s="240"/>
      <c r="E792" s="245"/>
      <c r="F792" s="240"/>
      <c r="G792" s="241"/>
      <c r="H792" s="256"/>
      <c r="I792" s="265"/>
      <c r="J792" s="268"/>
      <c r="K792" s="236">
        <v>45470</v>
      </c>
      <c r="L792" s="286">
        <f t="shared" si="197"/>
        <v>45470</v>
      </c>
      <c r="M792" s="286">
        <f t="shared" si="194"/>
        <v>-45470</v>
      </c>
      <c r="N792" s="287" t="e">
        <f t="shared" si="195"/>
        <v>#DIV/0!</v>
      </c>
      <c r="O792" s="316" t="e">
        <f t="shared" si="196"/>
        <v>#DIV/0!</v>
      </c>
    </row>
    <row r="793" spans="2:15" ht="13.8" x14ac:dyDescent="0.3">
      <c r="B793" s="239"/>
      <c r="C793" s="240"/>
      <c r="D793" s="240"/>
      <c r="E793" s="245"/>
      <c r="F793" s="240"/>
      <c r="G793" s="241"/>
      <c r="H793" s="256"/>
      <c r="I793" s="265"/>
      <c r="J793" s="268"/>
      <c r="K793" s="236">
        <v>45470</v>
      </c>
      <c r="L793" s="286">
        <f t="shared" si="197"/>
        <v>45470</v>
      </c>
      <c r="M793" s="286">
        <f t="shared" si="194"/>
        <v>-45470</v>
      </c>
      <c r="N793" s="287" t="e">
        <f>H793/(F793*30)</f>
        <v>#DIV/0!</v>
      </c>
      <c r="O793" s="316" t="e">
        <f t="shared" si="196"/>
        <v>#DIV/0!</v>
      </c>
    </row>
    <row r="794" spans="2:15" ht="13.8" x14ac:dyDescent="0.3">
      <c r="B794" s="239"/>
      <c r="C794" s="240"/>
      <c r="D794" s="240"/>
      <c r="E794" s="245"/>
      <c r="F794" s="240"/>
      <c r="G794" s="241"/>
      <c r="H794" s="256"/>
      <c r="I794" s="265"/>
      <c r="J794" s="268"/>
      <c r="K794" s="236">
        <v>45470</v>
      </c>
      <c r="L794" s="286">
        <f t="shared" si="197"/>
        <v>45470</v>
      </c>
      <c r="M794" s="286">
        <f t="shared" si="194"/>
        <v>-45470</v>
      </c>
      <c r="N794" s="287" t="e">
        <f t="shared" ref="N794:N805" si="198">G794/(F794*30)</f>
        <v>#DIV/0!</v>
      </c>
      <c r="O794" s="316" t="e">
        <f t="shared" si="196"/>
        <v>#DIV/0!</v>
      </c>
    </row>
    <row r="795" spans="2:15" ht="13.8" x14ac:dyDescent="0.3">
      <c r="B795" s="239"/>
      <c r="C795" s="240"/>
      <c r="D795" s="240"/>
      <c r="E795" s="245"/>
      <c r="F795" s="240"/>
      <c r="G795" s="241"/>
      <c r="H795" s="256"/>
      <c r="I795" s="265"/>
      <c r="J795" s="268"/>
      <c r="K795" s="236">
        <v>45470</v>
      </c>
      <c r="L795" s="286">
        <f t="shared" si="197"/>
        <v>45470</v>
      </c>
      <c r="M795" s="286">
        <f t="shared" si="194"/>
        <v>-45470</v>
      </c>
      <c r="N795" s="287" t="e">
        <f t="shared" si="198"/>
        <v>#DIV/0!</v>
      </c>
      <c r="O795" s="316" t="e">
        <f t="shared" si="196"/>
        <v>#DIV/0!</v>
      </c>
    </row>
    <row r="796" spans="2:15" ht="13.8" x14ac:dyDescent="0.3">
      <c r="B796" s="239"/>
      <c r="C796" s="240"/>
      <c r="D796" s="240"/>
      <c r="E796" s="245"/>
      <c r="F796" s="240"/>
      <c r="G796" s="241"/>
      <c r="H796" s="256"/>
      <c r="I796" s="265"/>
      <c r="J796" s="268"/>
      <c r="K796" s="236">
        <v>45470</v>
      </c>
      <c r="L796" s="286">
        <f t="shared" si="197"/>
        <v>45470</v>
      </c>
      <c r="M796" s="286">
        <f t="shared" si="194"/>
        <v>-45470</v>
      </c>
      <c r="N796" s="287" t="e">
        <f t="shared" si="198"/>
        <v>#DIV/0!</v>
      </c>
      <c r="O796" s="316" t="e">
        <f t="shared" si="196"/>
        <v>#DIV/0!</v>
      </c>
    </row>
    <row r="797" spans="2:15" ht="13.8" x14ac:dyDescent="0.3">
      <c r="B797" s="239"/>
      <c r="C797" s="240"/>
      <c r="D797" s="240"/>
      <c r="E797" s="245"/>
      <c r="F797" s="240"/>
      <c r="G797" s="241"/>
      <c r="H797" s="256"/>
      <c r="I797" s="265"/>
      <c r="J797" s="268"/>
      <c r="K797" s="236">
        <v>45470</v>
      </c>
      <c r="L797" s="286">
        <f t="shared" si="197"/>
        <v>45470</v>
      </c>
      <c r="M797" s="286">
        <f t="shared" si="194"/>
        <v>-45470</v>
      </c>
      <c r="N797" s="287" t="e">
        <f t="shared" si="198"/>
        <v>#DIV/0!</v>
      </c>
      <c r="O797" s="316" t="e">
        <f t="shared" si="196"/>
        <v>#DIV/0!</v>
      </c>
    </row>
    <row r="798" spans="2:15" ht="13.8" x14ac:dyDescent="0.3">
      <c r="B798" s="239"/>
      <c r="C798" s="240"/>
      <c r="D798" s="240"/>
      <c r="E798" s="245"/>
      <c r="F798" s="240"/>
      <c r="G798" s="241"/>
      <c r="H798" s="256"/>
      <c r="I798" s="265"/>
      <c r="J798" s="268"/>
      <c r="K798" s="236">
        <v>45470</v>
      </c>
      <c r="L798" s="286">
        <f t="shared" si="197"/>
        <v>45470</v>
      </c>
      <c r="M798" s="286">
        <f t="shared" si="194"/>
        <v>-45470</v>
      </c>
      <c r="N798" s="287" t="e">
        <f t="shared" si="198"/>
        <v>#DIV/0!</v>
      </c>
      <c r="O798" s="316" t="e">
        <f t="shared" si="196"/>
        <v>#DIV/0!</v>
      </c>
    </row>
    <row r="799" spans="2:15" ht="13.8" x14ac:dyDescent="0.3">
      <c r="B799" s="239"/>
      <c r="C799" s="240"/>
      <c r="D799" s="240"/>
      <c r="E799" s="245"/>
      <c r="F799" s="240"/>
      <c r="G799" s="241"/>
      <c r="H799" s="256"/>
      <c r="I799" s="265"/>
      <c r="J799" s="268"/>
      <c r="K799" s="236">
        <v>45470</v>
      </c>
      <c r="L799" s="286">
        <f t="shared" si="197"/>
        <v>45470</v>
      </c>
      <c r="M799" s="286">
        <f t="shared" si="194"/>
        <v>-45470</v>
      </c>
      <c r="N799" s="287" t="e">
        <f t="shared" si="198"/>
        <v>#DIV/0!</v>
      </c>
      <c r="O799" s="316" t="e">
        <f t="shared" si="196"/>
        <v>#DIV/0!</v>
      </c>
    </row>
    <row r="800" spans="2:15" ht="13.8" x14ac:dyDescent="0.3">
      <c r="B800" s="239"/>
      <c r="C800" s="240"/>
      <c r="D800" s="240"/>
      <c r="E800" s="245"/>
      <c r="F800" s="240"/>
      <c r="G800" s="241"/>
      <c r="H800" s="256"/>
      <c r="I800" s="265"/>
      <c r="J800" s="268"/>
      <c r="K800" s="236">
        <v>45470</v>
      </c>
      <c r="L800" s="286">
        <f t="shared" si="197"/>
        <v>45470</v>
      </c>
      <c r="M800" s="286">
        <f t="shared" si="194"/>
        <v>-45470</v>
      </c>
      <c r="N800" s="287" t="e">
        <f t="shared" si="198"/>
        <v>#DIV/0!</v>
      </c>
      <c r="O800" s="316" t="e">
        <f t="shared" si="196"/>
        <v>#DIV/0!</v>
      </c>
    </row>
    <row r="801" spans="2:15" ht="13.8" x14ac:dyDescent="0.3">
      <c r="B801" s="239"/>
      <c r="C801" s="240"/>
      <c r="D801" s="240"/>
      <c r="E801" s="245"/>
      <c r="F801" s="240"/>
      <c r="G801" s="241"/>
      <c r="H801" s="256"/>
      <c r="I801" s="265"/>
      <c r="J801" s="268"/>
      <c r="K801" s="236">
        <v>45470</v>
      </c>
      <c r="L801" s="286">
        <f t="shared" si="197"/>
        <v>45470</v>
      </c>
      <c r="M801" s="286">
        <f t="shared" si="194"/>
        <v>-45470</v>
      </c>
      <c r="N801" s="287" t="e">
        <f t="shared" si="198"/>
        <v>#DIV/0!</v>
      </c>
      <c r="O801" s="316" t="e">
        <f t="shared" si="196"/>
        <v>#DIV/0!</v>
      </c>
    </row>
    <row r="802" spans="2:15" ht="13.8" x14ac:dyDescent="0.3">
      <c r="B802" s="239"/>
      <c r="C802" s="240"/>
      <c r="D802" s="240"/>
      <c r="E802" s="245"/>
      <c r="F802" s="240"/>
      <c r="G802" s="241"/>
      <c r="H802" s="256"/>
      <c r="I802" s="265"/>
      <c r="J802" s="268"/>
      <c r="K802" s="236">
        <v>45470</v>
      </c>
      <c r="L802" s="286">
        <f t="shared" si="197"/>
        <v>45470</v>
      </c>
      <c r="M802" s="286">
        <f t="shared" si="194"/>
        <v>-45470</v>
      </c>
      <c r="N802" s="287" t="e">
        <f t="shared" si="198"/>
        <v>#DIV/0!</v>
      </c>
      <c r="O802" s="316" t="e">
        <f t="shared" si="196"/>
        <v>#DIV/0!</v>
      </c>
    </row>
    <row r="803" spans="2:15" ht="13.8" x14ac:dyDescent="0.3">
      <c r="B803" s="239"/>
      <c r="C803" s="240"/>
      <c r="D803" s="240"/>
      <c r="E803" s="245"/>
      <c r="F803" s="240"/>
      <c r="G803" s="241"/>
      <c r="H803" s="256"/>
      <c r="I803" s="265"/>
      <c r="J803" s="268"/>
      <c r="K803" s="236">
        <v>45470</v>
      </c>
      <c r="L803" s="286">
        <f t="shared" si="197"/>
        <v>45470</v>
      </c>
      <c r="M803" s="286">
        <f t="shared" si="194"/>
        <v>-45470</v>
      </c>
      <c r="N803" s="287" t="e">
        <f t="shared" si="198"/>
        <v>#DIV/0!</v>
      </c>
      <c r="O803" s="316" t="e">
        <f t="shared" si="196"/>
        <v>#DIV/0!</v>
      </c>
    </row>
    <row r="804" spans="2:15" ht="13.8" x14ac:dyDescent="0.3">
      <c r="B804" s="239"/>
      <c r="C804" s="240"/>
      <c r="D804" s="240"/>
      <c r="E804" s="245"/>
      <c r="F804" s="240"/>
      <c r="G804" s="241"/>
      <c r="H804" s="256"/>
      <c r="I804" s="265"/>
      <c r="J804" s="268"/>
      <c r="K804" s="236">
        <v>45470</v>
      </c>
      <c r="L804" s="286">
        <f t="shared" si="197"/>
        <v>45470</v>
      </c>
      <c r="M804" s="286">
        <f t="shared" si="194"/>
        <v>-45470</v>
      </c>
      <c r="N804" s="287" t="e">
        <f t="shared" si="198"/>
        <v>#DIV/0!</v>
      </c>
      <c r="O804" s="316" t="e">
        <f t="shared" si="196"/>
        <v>#DIV/0!</v>
      </c>
    </row>
    <row r="805" spans="2:15" ht="13.8" x14ac:dyDescent="0.3">
      <c r="B805" s="239"/>
      <c r="C805" s="240"/>
      <c r="D805" s="240"/>
      <c r="E805" s="245"/>
      <c r="F805" s="240"/>
      <c r="G805" s="241"/>
      <c r="H805" s="256"/>
      <c r="I805" s="265"/>
      <c r="J805" s="268"/>
      <c r="K805" s="236">
        <v>45470</v>
      </c>
      <c r="L805" s="286">
        <f t="shared" si="197"/>
        <v>45470</v>
      </c>
      <c r="M805" s="286">
        <f t="shared" si="194"/>
        <v>-45470</v>
      </c>
      <c r="N805" s="287" t="e">
        <f t="shared" si="198"/>
        <v>#DIV/0!</v>
      </c>
      <c r="O805" s="316" t="e">
        <f t="shared" si="196"/>
        <v>#DIV/0!</v>
      </c>
    </row>
    <row r="806" spans="2:15" ht="14.4" thickBot="1" x14ac:dyDescent="0.35">
      <c r="B806" s="237"/>
      <c r="C806" s="421" t="s">
        <v>238</v>
      </c>
      <c r="D806" s="421"/>
      <c r="E806" s="421"/>
      <c r="F806" s="421"/>
      <c r="G806" s="421"/>
      <c r="H806" s="421"/>
      <c r="I806" s="421"/>
      <c r="J806" s="421"/>
      <c r="K806" s="421"/>
      <c r="L806" s="421"/>
      <c r="M806" s="421"/>
      <c r="N806" s="421"/>
      <c r="O806" s="311" t="e">
        <f>SUM(O784:O805)</f>
        <v>#DIV/0!</v>
      </c>
    </row>
    <row r="808" spans="2:15" ht="13.8" thickBot="1" x14ac:dyDescent="0.3">
      <c r="B808" s="104" t="s">
        <v>298</v>
      </c>
    </row>
    <row r="809" spans="2:15" x14ac:dyDescent="0.25">
      <c r="B809" s="422" t="s">
        <v>223</v>
      </c>
      <c r="C809" s="415" t="s">
        <v>224</v>
      </c>
      <c r="D809" s="415" t="s">
        <v>225</v>
      </c>
      <c r="E809" s="415" t="s">
        <v>226</v>
      </c>
      <c r="F809" s="415" t="s">
        <v>227</v>
      </c>
      <c r="G809" s="415" t="s">
        <v>228</v>
      </c>
      <c r="H809" s="415" t="s">
        <v>229</v>
      </c>
      <c r="I809" s="415" t="s">
        <v>230</v>
      </c>
      <c r="J809" s="415" t="s">
        <v>231</v>
      </c>
      <c r="K809" s="415" t="s">
        <v>232</v>
      </c>
      <c r="L809" s="415" t="s">
        <v>233</v>
      </c>
      <c r="M809" s="415" t="s">
        <v>234</v>
      </c>
      <c r="N809" s="417" t="s">
        <v>235</v>
      </c>
      <c r="O809" s="419" t="s">
        <v>236</v>
      </c>
    </row>
    <row r="810" spans="2:15" ht="13.8" thickBot="1" x14ac:dyDescent="0.3">
      <c r="B810" s="423"/>
      <c r="C810" s="416"/>
      <c r="D810" s="416"/>
      <c r="E810" s="416"/>
      <c r="F810" s="416"/>
      <c r="G810" s="416" t="s">
        <v>237</v>
      </c>
      <c r="H810" s="416" t="s">
        <v>237</v>
      </c>
      <c r="I810" s="416"/>
      <c r="J810" s="416" t="s">
        <v>1</v>
      </c>
      <c r="K810" s="416"/>
      <c r="L810" s="416"/>
      <c r="M810" s="416"/>
      <c r="N810" s="418"/>
      <c r="O810" s="420"/>
    </row>
    <row r="811" spans="2:15" ht="14.4" thickBot="1" x14ac:dyDescent="0.35">
      <c r="B811" s="228">
        <v>1</v>
      </c>
      <c r="C811" s="229"/>
      <c r="D811" s="229"/>
      <c r="E811" s="244"/>
      <c r="F811" s="229">
        <v>17</v>
      </c>
      <c r="G811" s="230">
        <v>5114413056</v>
      </c>
      <c r="H811" s="236"/>
      <c r="I811" s="242">
        <v>44973</v>
      </c>
      <c r="J811" s="232">
        <v>0.95</v>
      </c>
      <c r="K811" s="236">
        <v>45470</v>
      </c>
      <c r="L811" s="233">
        <f>+K811-I811</f>
        <v>497</v>
      </c>
      <c r="M811" s="233">
        <f>+MIN(F811*30-L811,360)</f>
        <v>13</v>
      </c>
      <c r="N811" s="246">
        <f>G811/(F811*30)</f>
        <v>10028260.894117648</v>
      </c>
      <c r="O811" s="310">
        <f t="shared" ref="O811:O813" si="199">(+N811*M811*J811)</f>
        <v>123849022.04235294</v>
      </c>
    </row>
    <row r="812" spans="2:15" ht="14.4" thickBot="1" x14ac:dyDescent="0.35">
      <c r="B812" s="239">
        <v>2</v>
      </c>
      <c r="C812" s="240"/>
      <c r="D812" s="240"/>
      <c r="E812" s="245"/>
      <c r="F812" s="240">
        <v>16</v>
      </c>
      <c r="G812" s="241">
        <v>2317576191</v>
      </c>
      <c r="H812" s="256"/>
      <c r="I812" s="242">
        <v>45012</v>
      </c>
      <c r="J812" s="243">
        <v>0.5</v>
      </c>
      <c r="K812" s="236">
        <v>45470</v>
      </c>
      <c r="L812" s="233">
        <f t="shared" ref="L812:L813" si="200">+K812-I812</f>
        <v>458</v>
      </c>
      <c r="M812" s="233">
        <f>+MIN(F812*30-L812,360)</f>
        <v>22</v>
      </c>
      <c r="N812" s="246">
        <f>G812/(F812*30)</f>
        <v>4828283.7312500002</v>
      </c>
      <c r="O812" s="310">
        <f t="shared" si="199"/>
        <v>53111121.043750003</v>
      </c>
    </row>
    <row r="813" spans="2:15" ht="13.8" x14ac:dyDescent="0.3">
      <c r="B813" s="239"/>
      <c r="C813" s="240"/>
      <c r="D813" s="240"/>
      <c r="E813" s="245"/>
      <c r="F813" s="240">
        <v>8</v>
      </c>
      <c r="G813" s="241">
        <v>5216590170</v>
      </c>
      <c r="H813" s="257"/>
      <c r="I813" s="242">
        <v>45246</v>
      </c>
      <c r="J813" s="243">
        <v>0.1</v>
      </c>
      <c r="K813" s="236">
        <v>45470</v>
      </c>
      <c r="L813" s="233">
        <f t="shared" si="200"/>
        <v>224</v>
      </c>
      <c r="M813" s="233">
        <f>+MIN(F813*30-L813,360)</f>
        <v>16</v>
      </c>
      <c r="N813" s="246">
        <f>G813/(F813*30)</f>
        <v>21735792.375</v>
      </c>
      <c r="O813" s="310">
        <f t="shared" si="199"/>
        <v>34777267.800000004</v>
      </c>
    </row>
    <row r="814" spans="2:15" ht="14.4" thickBot="1" x14ac:dyDescent="0.35">
      <c r="B814" s="237"/>
      <c r="C814" s="421" t="s">
        <v>238</v>
      </c>
      <c r="D814" s="421"/>
      <c r="E814" s="421"/>
      <c r="F814" s="421"/>
      <c r="G814" s="421"/>
      <c r="H814" s="421"/>
      <c r="I814" s="421"/>
      <c r="J814" s="421"/>
      <c r="K814" s="421"/>
      <c r="L814" s="421"/>
      <c r="M814" s="421"/>
      <c r="N814" s="421"/>
      <c r="O814" s="311">
        <f>SUM(O811:O813)</f>
        <v>211737410.88610297</v>
      </c>
    </row>
    <row r="817" spans="2:16" ht="13.8" thickBot="1" x14ac:dyDescent="0.3">
      <c r="B817" s="250" t="s">
        <v>260</v>
      </c>
    </row>
    <row r="818" spans="2:16" x14ac:dyDescent="0.25">
      <c r="B818" s="422" t="s">
        <v>223</v>
      </c>
      <c r="C818" s="415" t="s">
        <v>224</v>
      </c>
      <c r="D818" s="415" t="s">
        <v>225</v>
      </c>
      <c r="E818" s="415" t="s">
        <v>226</v>
      </c>
      <c r="F818" s="415" t="s">
        <v>227</v>
      </c>
      <c r="G818" s="415" t="s">
        <v>228</v>
      </c>
      <c r="H818" s="415" t="s">
        <v>229</v>
      </c>
      <c r="I818" s="415" t="s">
        <v>230</v>
      </c>
      <c r="J818" s="415" t="s">
        <v>231</v>
      </c>
      <c r="K818" s="415" t="s">
        <v>232</v>
      </c>
      <c r="L818" s="415" t="s">
        <v>233</v>
      </c>
      <c r="M818" s="415" t="s">
        <v>234</v>
      </c>
      <c r="N818" s="417" t="s">
        <v>235</v>
      </c>
      <c r="O818" s="419" t="s">
        <v>236</v>
      </c>
    </row>
    <row r="819" spans="2:16" ht="13.8" thickBot="1" x14ac:dyDescent="0.3">
      <c r="B819" s="423"/>
      <c r="C819" s="416"/>
      <c r="D819" s="416"/>
      <c r="E819" s="416"/>
      <c r="F819" s="416"/>
      <c r="G819" s="416" t="s">
        <v>237</v>
      </c>
      <c r="H819" s="416" t="s">
        <v>237</v>
      </c>
      <c r="I819" s="416"/>
      <c r="J819" s="416" t="s">
        <v>1</v>
      </c>
      <c r="K819" s="416"/>
      <c r="L819" s="416"/>
      <c r="M819" s="416"/>
      <c r="N819" s="418"/>
      <c r="O819" s="420"/>
    </row>
    <row r="820" spans="2:16" ht="14.4" thickBot="1" x14ac:dyDescent="0.35">
      <c r="B820" s="228">
        <v>1</v>
      </c>
      <c r="C820" s="229"/>
      <c r="D820" s="229"/>
      <c r="E820" s="244"/>
      <c r="F820" s="240">
        <v>9</v>
      </c>
      <c r="G820" s="241">
        <v>5006855528</v>
      </c>
      <c r="H820" s="236"/>
      <c r="I820" s="242">
        <v>45210</v>
      </c>
      <c r="J820" s="232">
        <v>0.5</v>
      </c>
      <c r="K820" s="236">
        <v>45470</v>
      </c>
      <c r="L820" s="233">
        <f>+K820-I820</f>
        <v>260</v>
      </c>
      <c r="M820" s="233">
        <f>+MIN(F820*30-L820,360)</f>
        <v>10</v>
      </c>
      <c r="N820" s="246">
        <f>G820/(F820*30)</f>
        <v>18543909.362962961</v>
      </c>
      <c r="O820" s="310">
        <f t="shared" ref="O820:O821" si="201">(+N820*M820*J820)</f>
        <v>92719546.814814806</v>
      </c>
    </row>
    <row r="821" spans="2:16" ht="13.8" x14ac:dyDescent="0.3">
      <c r="B821" s="239">
        <v>2</v>
      </c>
      <c r="C821" s="240"/>
      <c r="D821" s="240"/>
      <c r="E821" s="245"/>
      <c r="F821" s="240">
        <v>9</v>
      </c>
      <c r="G821" s="241">
        <v>8568531327</v>
      </c>
      <c r="H821" s="256"/>
      <c r="I821" s="242">
        <v>45257</v>
      </c>
      <c r="J821" s="243">
        <v>0.4</v>
      </c>
      <c r="K821" s="236">
        <v>45470</v>
      </c>
      <c r="L821" s="233">
        <f t="shared" ref="L821" si="202">+K821-I821</f>
        <v>213</v>
      </c>
      <c r="M821" s="233">
        <f>+MIN(F821*30-L821,360)</f>
        <v>57</v>
      </c>
      <c r="N821" s="246">
        <f>G821/(F821*30)</f>
        <v>31735301.21111111</v>
      </c>
      <c r="O821" s="310">
        <f t="shared" si="201"/>
        <v>723564867.61333334</v>
      </c>
    </row>
    <row r="822" spans="2:16" ht="14.4" thickBot="1" x14ac:dyDescent="0.35">
      <c r="B822" s="237"/>
      <c r="C822" s="421" t="s">
        <v>238</v>
      </c>
      <c r="D822" s="421"/>
      <c r="E822" s="421"/>
      <c r="F822" s="421"/>
      <c r="G822" s="421"/>
      <c r="H822" s="421"/>
      <c r="I822" s="421"/>
      <c r="J822" s="421"/>
      <c r="K822" s="421"/>
      <c r="L822" s="421"/>
      <c r="M822" s="421"/>
      <c r="N822" s="421"/>
      <c r="O822" s="311">
        <f>SUM(O820:O821)</f>
        <v>816284414.42814815</v>
      </c>
      <c r="P822">
        <v>816284414.42999995</v>
      </c>
    </row>
    <row r="825" spans="2:16" ht="13.8" thickBot="1" x14ac:dyDescent="0.3">
      <c r="B825" s="250" t="s">
        <v>260</v>
      </c>
    </row>
    <row r="826" spans="2:16" x14ac:dyDescent="0.25">
      <c r="B826" s="422" t="s">
        <v>223</v>
      </c>
      <c r="C826" s="415" t="s">
        <v>224</v>
      </c>
      <c r="D826" s="415" t="s">
        <v>225</v>
      </c>
      <c r="E826" s="415" t="s">
        <v>226</v>
      </c>
      <c r="F826" s="415" t="s">
        <v>227</v>
      </c>
      <c r="G826" s="415" t="s">
        <v>228</v>
      </c>
      <c r="H826" s="415" t="s">
        <v>229</v>
      </c>
      <c r="I826" s="415" t="s">
        <v>230</v>
      </c>
      <c r="J826" s="415" t="s">
        <v>231</v>
      </c>
      <c r="K826" s="415" t="s">
        <v>232</v>
      </c>
      <c r="L826" s="415" t="s">
        <v>233</v>
      </c>
      <c r="M826" s="415" t="s">
        <v>234</v>
      </c>
      <c r="N826" s="417" t="s">
        <v>235</v>
      </c>
      <c r="O826" s="419" t="s">
        <v>236</v>
      </c>
    </row>
    <row r="827" spans="2:16" ht="13.8" thickBot="1" x14ac:dyDescent="0.3">
      <c r="B827" s="423"/>
      <c r="C827" s="416"/>
      <c r="D827" s="416"/>
      <c r="E827" s="416"/>
      <c r="F827" s="416"/>
      <c r="G827" s="416" t="s">
        <v>237</v>
      </c>
      <c r="H827" s="416" t="s">
        <v>237</v>
      </c>
      <c r="I827" s="416"/>
      <c r="J827" s="416" t="s">
        <v>1</v>
      </c>
      <c r="K827" s="416"/>
      <c r="L827" s="416"/>
      <c r="M827" s="416"/>
      <c r="N827" s="418"/>
      <c r="O827" s="420"/>
    </row>
    <row r="828" spans="2:16" ht="14.4" thickBot="1" x14ac:dyDescent="0.35">
      <c r="B828" s="228">
        <v>1</v>
      </c>
      <c r="C828" s="229"/>
      <c r="D828" s="229"/>
      <c r="E828" s="244"/>
      <c r="F828" s="229">
        <v>37</v>
      </c>
      <c r="G828" s="230">
        <v>6990511685.3299999</v>
      </c>
      <c r="H828" s="236"/>
      <c r="I828" s="242">
        <v>44362</v>
      </c>
      <c r="J828" s="232">
        <v>0.34</v>
      </c>
      <c r="K828" s="236">
        <v>45470</v>
      </c>
      <c r="L828" s="233">
        <f>+K828-I828</f>
        <v>1108</v>
      </c>
      <c r="M828" s="233">
        <f>+MIN(F828*30-L828,360)</f>
        <v>2</v>
      </c>
      <c r="N828" s="246">
        <f>G828/(F828*30)</f>
        <v>6297758.2750720717</v>
      </c>
      <c r="O828" s="310">
        <f t="shared" ref="O828:O830" si="203">(+N828*M828*J828)</f>
        <v>4282475.6270490093</v>
      </c>
    </row>
    <row r="829" spans="2:16" ht="14.4" thickBot="1" x14ac:dyDescent="0.35">
      <c r="B829" s="239">
        <v>2</v>
      </c>
      <c r="C829" s="240"/>
      <c r="D829" s="240"/>
      <c r="E829" s="245"/>
      <c r="F829" s="240">
        <v>9</v>
      </c>
      <c r="G829" s="241">
        <v>5006855528</v>
      </c>
      <c r="H829" s="256"/>
      <c r="I829" s="242">
        <v>45210</v>
      </c>
      <c r="J829" s="243">
        <v>0.5</v>
      </c>
      <c r="K829" s="236">
        <v>45470</v>
      </c>
      <c r="L829" s="233">
        <f t="shared" ref="L829:L830" si="204">+K829-I829</f>
        <v>260</v>
      </c>
      <c r="M829" s="233">
        <f>+MIN(F829*30-L829,360)</f>
        <v>10</v>
      </c>
      <c r="N829" s="246">
        <f>G829/(F829*30)</f>
        <v>18543909.362962961</v>
      </c>
      <c r="O829" s="310">
        <f t="shared" si="203"/>
        <v>92719546.814814806</v>
      </c>
    </row>
    <row r="830" spans="2:16" ht="13.8" x14ac:dyDescent="0.3">
      <c r="B830" s="239"/>
      <c r="C830" s="240"/>
      <c r="D830" s="240"/>
      <c r="E830" s="245"/>
      <c r="F830" s="240">
        <v>9</v>
      </c>
      <c r="G830" s="241">
        <v>8568531327</v>
      </c>
      <c r="H830" s="257"/>
      <c r="I830" s="242">
        <v>45257</v>
      </c>
      <c r="J830" s="243">
        <v>0.4</v>
      </c>
      <c r="K830" s="236">
        <v>45470</v>
      </c>
      <c r="L830" s="233">
        <f t="shared" si="204"/>
        <v>213</v>
      </c>
      <c r="M830" s="233">
        <f>+MIN(F830*30-L830,360)</f>
        <v>57</v>
      </c>
      <c r="N830" s="246">
        <f>G830/(F830*30)</f>
        <v>31735301.21111111</v>
      </c>
      <c r="O830" s="310">
        <f t="shared" si="203"/>
        <v>723564867.61333334</v>
      </c>
    </row>
    <row r="831" spans="2:16" ht="14.4" thickBot="1" x14ac:dyDescent="0.35">
      <c r="B831" s="237"/>
      <c r="C831" s="421" t="s">
        <v>238</v>
      </c>
      <c r="D831" s="421"/>
      <c r="E831" s="421"/>
      <c r="F831" s="421"/>
      <c r="G831" s="421"/>
      <c r="H831" s="421"/>
      <c r="I831" s="421"/>
      <c r="J831" s="421"/>
      <c r="K831" s="421"/>
      <c r="L831" s="421"/>
      <c r="M831" s="421"/>
      <c r="N831" s="421"/>
      <c r="O831" s="311">
        <f>SUM(O828:O830)</f>
        <v>820566890.05519712</v>
      </c>
      <c r="P831">
        <v>820566890.05999994</v>
      </c>
    </row>
    <row r="834" spans="2:16" ht="13.8" thickBot="1" x14ac:dyDescent="0.3">
      <c r="B834" s="250" t="s">
        <v>258</v>
      </c>
    </row>
    <row r="835" spans="2:16" x14ac:dyDescent="0.25">
      <c r="B835" s="422" t="s">
        <v>223</v>
      </c>
      <c r="C835" s="415" t="s">
        <v>224</v>
      </c>
      <c r="D835" s="415" t="s">
        <v>225</v>
      </c>
      <c r="E835" s="415" t="s">
        <v>226</v>
      </c>
      <c r="F835" s="415" t="s">
        <v>227</v>
      </c>
      <c r="G835" s="415" t="s">
        <v>228</v>
      </c>
      <c r="H835" s="415" t="s">
        <v>229</v>
      </c>
      <c r="I835" s="415" t="s">
        <v>230</v>
      </c>
      <c r="J835" s="415" t="s">
        <v>231</v>
      </c>
      <c r="K835" s="415" t="s">
        <v>232</v>
      </c>
      <c r="L835" s="415" t="s">
        <v>233</v>
      </c>
      <c r="M835" s="415" t="s">
        <v>234</v>
      </c>
      <c r="N835" s="417" t="s">
        <v>235</v>
      </c>
      <c r="O835" s="419" t="s">
        <v>236</v>
      </c>
    </row>
    <row r="836" spans="2:16" ht="13.8" thickBot="1" x14ac:dyDescent="0.3">
      <c r="B836" s="423"/>
      <c r="C836" s="416"/>
      <c r="D836" s="416"/>
      <c r="E836" s="416"/>
      <c r="F836" s="416"/>
      <c r="G836" s="416" t="s">
        <v>237</v>
      </c>
      <c r="H836" s="416" t="s">
        <v>237</v>
      </c>
      <c r="I836" s="416"/>
      <c r="J836" s="416" t="s">
        <v>1</v>
      </c>
      <c r="K836" s="416"/>
      <c r="L836" s="416"/>
      <c r="M836" s="416"/>
      <c r="N836" s="418"/>
      <c r="O836" s="420"/>
    </row>
    <row r="837" spans="2:16" ht="14.4" thickBot="1" x14ac:dyDescent="0.35">
      <c r="B837" s="228">
        <v>1</v>
      </c>
      <c r="C837" s="229"/>
      <c r="D837" s="229"/>
      <c r="E837" s="244"/>
      <c r="F837" s="229">
        <v>4.5999999999999996</v>
      </c>
      <c r="G837" s="230">
        <v>2557987348</v>
      </c>
      <c r="H837" s="256">
        <v>1634942741</v>
      </c>
      <c r="I837" s="242">
        <v>45470</v>
      </c>
      <c r="J837" s="232">
        <v>0.5</v>
      </c>
      <c r="K837" s="236">
        <v>45470</v>
      </c>
      <c r="L837" s="233">
        <f>+K837-I837</f>
        <v>0</v>
      </c>
      <c r="M837" s="233">
        <f>+MIN(F837*30-L837,360)</f>
        <v>138</v>
      </c>
      <c r="N837" s="246">
        <f>H837/(F837*30)</f>
        <v>11847411.166666666</v>
      </c>
      <c r="O837" s="310">
        <f t="shared" ref="O837:O838" si="205">(+N837*M837*J837)</f>
        <v>817471370.5</v>
      </c>
    </row>
    <row r="838" spans="2:16" ht="13.8" x14ac:dyDescent="0.3">
      <c r="B838" s="239">
        <v>2</v>
      </c>
      <c r="C838" s="240"/>
      <c r="D838" s="240"/>
      <c r="E838" s="245"/>
      <c r="F838" s="240">
        <v>8</v>
      </c>
      <c r="G838" s="241">
        <v>9186635875</v>
      </c>
      <c r="H838" s="256"/>
      <c r="I838" s="242">
        <v>45470</v>
      </c>
      <c r="J838" s="243">
        <v>0.2</v>
      </c>
      <c r="K838" s="236">
        <v>45470</v>
      </c>
      <c r="L838" s="233">
        <f t="shared" ref="L838" si="206">+K838-I838</f>
        <v>0</v>
      </c>
      <c r="M838" s="233">
        <f>+MIN(F838*30-L838,360)</f>
        <v>240</v>
      </c>
      <c r="N838" s="246">
        <f>G838/(F838*30)</f>
        <v>38277649.479166664</v>
      </c>
      <c r="O838" s="310">
        <f t="shared" si="205"/>
        <v>1837327175</v>
      </c>
    </row>
    <row r="839" spans="2:16" ht="14.4" thickBot="1" x14ac:dyDescent="0.35">
      <c r="B839" s="237"/>
      <c r="C839" s="421" t="s">
        <v>238</v>
      </c>
      <c r="D839" s="421"/>
      <c r="E839" s="421"/>
      <c r="F839" s="421"/>
      <c r="G839" s="421"/>
      <c r="H839" s="421"/>
      <c r="I839" s="421"/>
      <c r="J839" s="421"/>
      <c r="K839" s="421"/>
      <c r="L839" s="421"/>
      <c r="M839" s="421"/>
      <c r="N839" s="421"/>
      <c r="O839" s="311">
        <f>SUM(O837:O838)</f>
        <v>2654798545.5</v>
      </c>
      <c r="P839">
        <v>2654798545.5</v>
      </c>
    </row>
    <row r="841" spans="2:16" ht="13.8" thickBot="1" x14ac:dyDescent="0.3">
      <c r="B841" s="250" t="s">
        <v>259</v>
      </c>
    </row>
    <row r="842" spans="2:16" x14ac:dyDescent="0.25">
      <c r="B842" s="422" t="s">
        <v>223</v>
      </c>
      <c r="C842" s="415" t="s">
        <v>224</v>
      </c>
      <c r="D842" s="415" t="s">
        <v>225</v>
      </c>
      <c r="E842" s="415" t="s">
        <v>226</v>
      </c>
      <c r="F842" s="415" t="s">
        <v>227</v>
      </c>
      <c r="G842" s="415" t="s">
        <v>228</v>
      </c>
      <c r="H842" s="415" t="s">
        <v>229</v>
      </c>
      <c r="I842" s="415" t="s">
        <v>230</v>
      </c>
      <c r="J842" s="415" t="s">
        <v>231</v>
      </c>
      <c r="K842" s="415" t="s">
        <v>232</v>
      </c>
      <c r="L842" s="415" t="s">
        <v>233</v>
      </c>
      <c r="M842" s="415" t="s">
        <v>234</v>
      </c>
      <c r="N842" s="417" t="s">
        <v>235</v>
      </c>
      <c r="O842" s="419" t="s">
        <v>236</v>
      </c>
    </row>
    <row r="843" spans="2:16" ht="13.8" thickBot="1" x14ac:dyDescent="0.3">
      <c r="B843" s="423"/>
      <c r="C843" s="416"/>
      <c r="D843" s="416"/>
      <c r="E843" s="416"/>
      <c r="F843" s="416"/>
      <c r="G843" s="416" t="s">
        <v>237</v>
      </c>
      <c r="H843" s="416" t="s">
        <v>237</v>
      </c>
      <c r="I843" s="416"/>
      <c r="J843" s="416" t="s">
        <v>1</v>
      </c>
      <c r="K843" s="416"/>
      <c r="L843" s="416"/>
      <c r="M843" s="416"/>
      <c r="N843" s="418"/>
      <c r="O843" s="420"/>
    </row>
    <row r="844" spans="2:16" ht="13.8" x14ac:dyDescent="0.3">
      <c r="B844" s="228">
        <v>1</v>
      </c>
      <c r="C844" s="229"/>
      <c r="D844" s="229"/>
      <c r="E844" s="244"/>
      <c r="F844" s="229">
        <v>6.68</v>
      </c>
      <c r="G844" s="230">
        <v>7000000000</v>
      </c>
      <c r="H844" s="256"/>
      <c r="I844" s="242">
        <v>45470</v>
      </c>
      <c r="J844" s="232">
        <v>0.5</v>
      </c>
      <c r="K844" s="236">
        <v>45470</v>
      </c>
      <c r="L844" s="233">
        <f>+K844-I844</f>
        <v>0</v>
      </c>
      <c r="M844" s="233">
        <f>+MIN(F844*30-L844,360)</f>
        <v>200.39999999999998</v>
      </c>
      <c r="N844" s="246">
        <f>G844/(F844*30)</f>
        <v>34930139.720558889</v>
      </c>
      <c r="O844" s="310">
        <f t="shared" ref="O844" si="207">(+N844*M844*J844)</f>
        <v>3500000000.0000005</v>
      </c>
    </row>
    <row r="845" spans="2:16" ht="14.4" thickBot="1" x14ac:dyDescent="0.35">
      <c r="B845" s="237"/>
      <c r="C845" s="421" t="s">
        <v>238</v>
      </c>
      <c r="D845" s="421"/>
      <c r="E845" s="421"/>
      <c r="F845" s="421"/>
      <c r="G845" s="421"/>
      <c r="H845" s="421"/>
      <c r="I845" s="421"/>
      <c r="J845" s="421"/>
      <c r="K845" s="421"/>
      <c r="L845" s="421"/>
      <c r="M845" s="421"/>
      <c r="N845" s="421"/>
      <c r="O845" s="311">
        <f>SUM(O844:O844)</f>
        <v>3500000000.0000005</v>
      </c>
      <c r="P845">
        <v>3500000000</v>
      </c>
    </row>
    <row r="847" spans="2:16" ht="13.8" thickBot="1" x14ac:dyDescent="0.3"/>
    <row r="848" spans="2:16" x14ac:dyDescent="0.25">
      <c r="B848" s="422" t="s">
        <v>223</v>
      </c>
      <c r="C848" s="415" t="s">
        <v>224</v>
      </c>
      <c r="D848" s="415" t="s">
        <v>225</v>
      </c>
      <c r="E848" s="415" t="s">
        <v>226</v>
      </c>
      <c r="F848" s="415" t="s">
        <v>227</v>
      </c>
      <c r="G848" s="415" t="s">
        <v>228</v>
      </c>
      <c r="H848" s="415" t="s">
        <v>229</v>
      </c>
      <c r="I848" s="415" t="s">
        <v>230</v>
      </c>
      <c r="J848" s="415" t="s">
        <v>231</v>
      </c>
      <c r="K848" s="415" t="s">
        <v>232</v>
      </c>
      <c r="L848" s="415" t="s">
        <v>233</v>
      </c>
      <c r="M848" s="415" t="s">
        <v>234</v>
      </c>
      <c r="N848" s="417" t="s">
        <v>235</v>
      </c>
      <c r="O848" s="419" t="s">
        <v>236</v>
      </c>
    </row>
    <row r="849" spans="2:16" ht="13.8" thickBot="1" x14ac:dyDescent="0.3">
      <c r="B849" s="423"/>
      <c r="C849" s="416"/>
      <c r="D849" s="416"/>
      <c r="E849" s="416"/>
      <c r="F849" s="416"/>
      <c r="G849" s="416" t="s">
        <v>237</v>
      </c>
      <c r="H849" s="416" t="s">
        <v>237</v>
      </c>
      <c r="I849" s="416"/>
      <c r="J849" s="416" t="s">
        <v>1</v>
      </c>
      <c r="K849" s="416"/>
      <c r="L849" s="416"/>
      <c r="M849" s="416"/>
      <c r="N849" s="418"/>
      <c r="O849" s="420"/>
    </row>
    <row r="850" spans="2:16" ht="14.4" thickBot="1" x14ac:dyDescent="0.35">
      <c r="B850" s="228">
        <v>1</v>
      </c>
      <c r="C850" s="229"/>
      <c r="D850" s="229"/>
      <c r="E850" s="244"/>
      <c r="F850" s="229">
        <v>26.3</v>
      </c>
      <c r="G850" s="230">
        <v>119314324302</v>
      </c>
      <c r="H850" s="256">
        <v>45366663.232699618</v>
      </c>
      <c r="I850" s="269">
        <v>45470</v>
      </c>
      <c r="J850" s="267">
        <v>0.3</v>
      </c>
      <c r="K850" s="236">
        <v>45470</v>
      </c>
      <c r="L850" s="233">
        <f>+K850-I850</f>
        <v>0</v>
      </c>
      <c r="M850" s="233">
        <f t="shared" ref="M850:M861" si="208">+MIN(F850*30-L850,360)</f>
        <v>360</v>
      </c>
      <c r="N850" s="246">
        <f>H850/(F850*30)</f>
        <v>57498.939458427907</v>
      </c>
      <c r="O850" s="310">
        <f t="shared" ref="O850" si="209">(+N850*M850*J850)</f>
        <v>6209885.461510214</v>
      </c>
    </row>
    <row r="851" spans="2:16" ht="14.4" thickBot="1" x14ac:dyDescent="0.35">
      <c r="B851" s="239"/>
      <c r="C851" s="240"/>
      <c r="D851" s="240"/>
      <c r="E851" s="245"/>
      <c r="F851" s="240">
        <v>22.5</v>
      </c>
      <c r="G851" s="241">
        <v>42927095209</v>
      </c>
      <c r="H851" s="256"/>
      <c r="I851" s="265">
        <v>44902</v>
      </c>
      <c r="J851" s="268">
        <v>0.33</v>
      </c>
      <c r="K851" s="236">
        <v>45470</v>
      </c>
      <c r="L851" s="233">
        <f t="shared" ref="L851:L861" si="210">+K851-I851</f>
        <v>568</v>
      </c>
      <c r="M851" s="233">
        <f t="shared" si="208"/>
        <v>107</v>
      </c>
      <c r="N851" s="246">
        <f>G851/(F851*30)</f>
        <v>63595696.605925925</v>
      </c>
      <c r="O851" s="310">
        <f t="shared" ref="O851:O861" si="211">(+N851*M851*J851)</f>
        <v>2245564047.1552444</v>
      </c>
    </row>
    <row r="852" spans="2:16" ht="14.4" thickBot="1" x14ac:dyDescent="0.35">
      <c r="B852" s="239"/>
      <c r="C852" s="240"/>
      <c r="D852" s="240"/>
      <c r="E852" s="245"/>
      <c r="F852" s="240">
        <v>35.47</v>
      </c>
      <c r="G852" s="241">
        <v>49420492192</v>
      </c>
      <c r="H852" s="256"/>
      <c r="I852" s="265">
        <v>44937</v>
      </c>
      <c r="J852" s="268">
        <v>0.33</v>
      </c>
      <c r="K852" s="236">
        <v>45470</v>
      </c>
      <c r="L852" s="233">
        <f t="shared" si="210"/>
        <v>533</v>
      </c>
      <c r="M852" s="233">
        <f t="shared" si="208"/>
        <v>360</v>
      </c>
      <c r="N852" s="246">
        <f>G852/(F852*30)</f>
        <v>46443466.020110898</v>
      </c>
      <c r="O852" s="310">
        <f t="shared" si="211"/>
        <v>5517483763.1891747</v>
      </c>
    </row>
    <row r="853" spans="2:16" ht="14.4" thickBot="1" x14ac:dyDescent="0.35">
      <c r="B853" s="239"/>
      <c r="C853" s="240"/>
      <c r="D853" s="240"/>
      <c r="E853" s="245"/>
      <c r="F853" s="240">
        <v>13.13</v>
      </c>
      <c r="G853" s="241">
        <v>16213928762.389999</v>
      </c>
      <c r="H853" s="256"/>
      <c r="I853" s="265">
        <v>45232</v>
      </c>
      <c r="J853" s="268">
        <v>0.5</v>
      </c>
      <c r="K853" s="236">
        <v>45470</v>
      </c>
      <c r="L853" s="233">
        <f t="shared" si="210"/>
        <v>238</v>
      </c>
      <c r="M853" s="233">
        <f t="shared" si="208"/>
        <v>155.90000000000003</v>
      </c>
      <c r="N853" s="246">
        <f>G853/(F853*30)</f>
        <v>41162550.80576288</v>
      </c>
      <c r="O853" s="310">
        <f t="shared" si="211"/>
        <v>3208620835.309217</v>
      </c>
    </row>
    <row r="854" spans="2:16" ht="14.4" thickBot="1" x14ac:dyDescent="0.35">
      <c r="B854" s="239"/>
      <c r="C854" s="240"/>
      <c r="D854" s="240"/>
      <c r="E854" s="245"/>
      <c r="F854" s="240">
        <v>6.9</v>
      </c>
      <c r="G854" s="241">
        <v>3383416020</v>
      </c>
      <c r="H854" s="256">
        <v>44131513.304347828</v>
      </c>
      <c r="I854" s="265">
        <v>45470</v>
      </c>
      <c r="J854" s="268">
        <v>0.9</v>
      </c>
      <c r="K854" s="236">
        <v>45470</v>
      </c>
      <c r="L854" s="233">
        <f t="shared" si="210"/>
        <v>0</v>
      </c>
      <c r="M854" s="233">
        <f t="shared" si="208"/>
        <v>207</v>
      </c>
      <c r="N854" s="246">
        <f>H854/(F854*30)</f>
        <v>213195.71644612477</v>
      </c>
      <c r="O854" s="310">
        <f t="shared" si="211"/>
        <v>39718361.973913044</v>
      </c>
    </row>
    <row r="855" spans="2:16" ht="14.4" thickBot="1" x14ac:dyDescent="0.35">
      <c r="B855" s="239"/>
      <c r="C855" s="240"/>
      <c r="D855" s="240"/>
      <c r="E855" s="245"/>
      <c r="F855" s="240">
        <v>9.15</v>
      </c>
      <c r="G855" s="241">
        <v>1341137455</v>
      </c>
      <c r="H855" s="256"/>
      <c r="I855" s="265">
        <v>45245</v>
      </c>
      <c r="J855" s="268">
        <v>0.9</v>
      </c>
      <c r="K855" s="236">
        <v>45470</v>
      </c>
      <c r="L855" s="233">
        <f t="shared" si="210"/>
        <v>225</v>
      </c>
      <c r="M855" s="233">
        <f t="shared" si="208"/>
        <v>49.5</v>
      </c>
      <c r="N855" s="246">
        <f>G855/(F855*30)</f>
        <v>4885746.6484517306</v>
      </c>
      <c r="O855" s="310">
        <f t="shared" si="211"/>
        <v>217660013.1885246</v>
      </c>
    </row>
    <row r="856" spans="2:16" ht="14.4" thickBot="1" x14ac:dyDescent="0.35">
      <c r="B856" s="239"/>
      <c r="C856" s="240"/>
      <c r="D856" s="240"/>
      <c r="E856" s="245"/>
      <c r="F856" s="240">
        <v>18</v>
      </c>
      <c r="G856" s="241">
        <v>32518193695</v>
      </c>
      <c r="H856" s="256"/>
      <c r="I856" s="265">
        <v>45370</v>
      </c>
      <c r="J856" s="268">
        <v>0.95</v>
      </c>
      <c r="K856" s="236">
        <v>45470</v>
      </c>
      <c r="L856" s="233">
        <f t="shared" si="210"/>
        <v>100</v>
      </c>
      <c r="M856" s="233">
        <f t="shared" si="208"/>
        <v>360</v>
      </c>
      <c r="N856" s="246">
        <f>G856/(F856*30)</f>
        <v>60218877.212962963</v>
      </c>
      <c r="O856" s="310">
        <f t="shared" si="211"/>
        <v>20594856006.833332</v>
      </c>
    </row>
    <row r="857" spans="2:16" ht="14.4" thickBot="1" x14ac:dyDescent="0.35">
      <c r="B857" s="239"/>
      <c r="C857" s="240"/>
      <c r="D857" s="240"/>
      <c r="E857" s="245"/>
      <c r="F857" s="240">
        <v>7</v>
      </c>
      <c r="G857" s="241">
        <v>834792368</v>
      </c>
      <c r="H857" s="256">
        <v>169939874.91428572</v>
      </c>
      <c r="I857" s="265">
        <v>45470</v>
      </c>
      <c r="J857" s="268">
        <v>0.95</v>
      </c>
      <c r="K857" s="236">
        <v>45470</v>
      </c>
      <c r="L857" s="233">
        <f t="shared" si="210"/>
        <v>0</v>
      </c>
      <c r="M857" s="233">
        <f t="shared" si="208"/>
        <v>210</v>
      </c>
      <c r="N857" s="246">
        <f>H857/(F857*30)</f>
        <v>809237.49959183671</v>
      </c>
      <c r="O857" s="310">
        <f t="shared" si="211"/>
        <v>161442881.16857141</v>
      </c>
    </row>
    <row r="858" spans="2:16" ht="14.4" thickBot="1" x14ac:dyDescent="0.35">
      <c r="B858" s="239"/>
      <c r="C858" s="240"/>
      <c r="D858" s="240"/>
      <c r="E858" s="245"/>
      <c r="F858" s="240">
        <v>12</v>
      </c>
      <c r="G858" s="241">
        <v>3014447639.4000001</v>
      </c>
      <c r="H858" s="256">
        <v>2697930637.263</v>
      </c>
      <c r="I858" s="265">
        <v>45470</v>
      </c>
      <c r="J858" s="268">
        <v>0.9</v>
      </c>
      <c r="K858" s="236">
        <v>45470</v>
      </c>
      <c r="L858" s="233">
        <f t="shared" si="210"/>
        <v>0</v>
      </c>
      <c r="M858" s="233">
        <f t="shared" si="208"/>
        <v>360</v>
      </c>
      <c r="N858" s="246">
        <f>H858/(F858*30)</f>
        <v>7494251.7701749997</v>
      </c>
      <c r="O858" s="310">
        <f t="shared" si="211"/>
        <v>2428137573.5367002</v>
      </c>
    </row>
    <row r="859" spans="2:16" ht="14.4" thickBot="1" x14ac:dyDescent="0.35">
      <c r="B859" s="239"/>
      <c r="C859" s="240"/>
      <c r="D859" s="240"/>
      <c r="E859" s="245"/>
      <c r="F859" s="240">
        <v>6.5</v>
      </c>
      <c r="G859" s="241">
        <v>256941802</v>
      </c>
      <c r="H859" s="256"/>
      <c r="I859" s="265">
        <v>45287</v>
      </c>
      <c r="J859" s="268">
        <v>0.9</v>
      </c>
      <c r="K859" s="236">
        <v>45470</v>
      </c>
      <c r="L859" s="233">
        <f t="shared" si="210"/>
        <v>183</v>
      </c>
      <c r="M859" s="233">
        <f t="shared" si="208"/>
        <v>12</v>
      </c>
      <c r="N859" s="246">
        <f>G859/(F859*30)</f>
        <v>1317650.2666666666</v>
      </c>
      <c r="O859" s="310">
        <f t="shared" si="211"/>
        <v>14230622.879999999</v>
      </c>
    </row>
    <row r="860" spans="2:16" ht="14.4" thickBot="1" x14ac:dyDescent="0.35">
      <c r="B860" s="239"/>
      <c r="C860" s="240"/>
      <c r="D860" s="240"/>
      <c r="E860" s="245"/>
      <c r="F860" s="240">
        <v>8</v>
      </c>
      <c r="G860" s="241">
        <v>6022807641</v>
      </c>
      <c r="H860" s="256"/>
      <c r="I860" s="265">
        <v>45470</v>
      </c>
      <c r="J860" s="268">
        <v>0.9</v>
      </c>
      <c r="K860" s="236">
        <v>45470</v>
      </c>
      <c r="L860" s="233">
        <f t="shared" si="210"/>
        <v>0</v>
      </c>
      <c r="M860" s="233">
        <f t="shared" si="208"/>
        <v>240</v>
      </c>
      <c r="N860" s="246">
        <f>G860/(F860*30)</f>
        <v>25095031.837499999</v>
      </c>
      <c r="O860" s="310">
        <f t="shared" si="211"/>
        <v>5420526876.9000006</v>
      </c>
    </row>
    <row r="861" spans="2:16" ht="13.8" x14ac:dyDescent="0.3">
      <c r="B861" s="239"/>
      <c r="C861" s="240"/>
      <c r="D861" s="240"/>
      <c r="E861" s="245"/>
      <c r="F861" s="240">
        <v>6.68</v>
      </c>
      <c r="G861" s="241">
        <v>7000000000</v>
      </c>
      <c r="H861" s="256"/>
      <c r="I861" s="265">
        <v>45470</v>
      </c>
      <c r="J861" s="268">
        <v>0.4</v>
      </c>
      <c r="K861" s="236">
        <v>45470</v>
      </c>
      <c r="L861" s="233">
        <f t="shared" si="210"/>
        <v>0</v>
      </c>
      <c r="M861" s="233">
        <f t="shared" si="208"/>
        <v>200.39999999999998</v>
      </c>
      <c r="N861" s="246">
        <f>G861/(F861*30)</f>
        <v>34930139.720558889</v>
      </c>
      <c r="O861" s="310">
        <f t="shared" si="211"/>
        <v>2800000000.0000005</v>
      </c>
    </row>
    <row r="862" spans="2:16" ht="14.4" thickBot="1" x14ac:dyDescent="0.35">
      <c r="B862" s="237"/>
      <c r="C862" s="421" t="s">
        <v>238</v>
      </c>
      <c r="D862" s="421"/>
      <c r="E862" s="421"/>
      <c r="F862" s="421"/>
      <c r="G862" s="421"/>
      <c r="H862" s="421"/>
      <c r="I862" s="421"/>
      <c r="J862" s="421"/>
      <c r="K862" s="421"/>
      <c r="L862" s="421"/>
      <c r="M862" s="421"/>
      <c r="N862" s="421"/>
      <c r="O862" s="311">
        <f>SUM(O850:O861)</f>
        <v>42654450867.596184</v>
      </c>
      <c r="P862">
        <v>42654450867.599998</v>
      </c>
    </row>
  </sheetData>
  <mergeCells count="958">
    <mergeCell ref="O140:O141"/>
    <mergeCell ref="C154:N154"/>
    <mergeCell ref="O376:O377"/>
    <mergeCell ref="L347:L348"/>
    <mergeCell ref="M347:M348"/>
    <mergeCell ref="O330:O331"/>
    <mergeCell ref="B320:B321"/>
    <mergeCell ref="C412:N412"/>
    <mergeCell ref="B140:B141"/>
    <mergeCell ref="C140:C141"/>
    <mergeCell ref="D140:D141"/>
    <mergeCell ref="E140:E141"/>
    <mergeCell ref="F140:F141"/>
    <mergeCell ref="G140:G141"/>
    <mergeCell ref="H140:H141"/>
    <mergeCell ref="I140:I141"/>
    <mergeCell ref="J140:J141"/>
    <mergeCell ref="K140:K141"/>
    <mergeCell ref="L140:L141"/>
    <mergeCell ref="M140:M141"/>
    <mergeCell ref="N140:N141"/>
    <mergeCell ref="K402:K403"/>
    <mergeCell ref="L402:L403"/>
    <mergeCell ref="M402:M403"/>
    <mergeCell ref="N402:N403"/>
    <mergeCell ref="O402:O403"/>
    <mergeCell ref="C406:N406"/>
    <mergeCell ref="B409:B410"/>
    <mergeCell ref="C409:C410"/>
    <mergeCell ref="D409:D410"/>
    <mergeCell ref="E409:E410"/>
    <mergeCell ref="F409:F410"/>
    <mergeCell ref="G409:G410"/>
    <mergeCell ref="H409:H410"/>
    <mergeCell ref="M409:M410"/>
    <mergeCell ref="N409:N410"/>
    <mergeCell ref="O409:O410"/>
    <mergeCell ref="B402:B403"/>
    <mergeCell ref="C402:C403"/>
    <mergeCell ref="D402:D403"/>
    <mergeCell ref="E402:E403"/>
    <mergeCell ref="F402:F403"/>
    <mergeCell ref="G402:G403"/>
    <mergeCell ref="H402:H403"/>
    <mergeCell ref="I402:I403"/>
    <mergeCell ref="J402:J403"/>
    <mergeCell ref="K409:K410"/>
    <mergeCell ref="L409:L410"/>
    <mergeCell ref="C814:N814"/>
    <mergeCell ref="O782:O783"/>
    <mergeCell ref="C806:N806"/>
    <mergeCell ref="B809:B810"/>
    <mergeCell ref="C809:C810"/>
    <mergeCell ref="D809:D810"/>
    <mergeCell ref="E809:E810"/>
    <mergeCell ref="F809:F810"/>
    <mergeCell ref="G809:G810"/>
    <mergeCell ref="H809:H810"/>
    <mergeCell ref="I809:I810"/>
    <mergeCell ref="J809:J810"/>
    <mergeCell ref="K809:K810"/>
    <mergeCell ref="L809:L810"/>
    <mergeCell ref="M809:M810"/>
    <mergeCell ref="N809:N810"/>
    <mergeCell ref="O809:O810"/>
    <mergeCell ref="C779:N779"/>
    <mergeCell ref="B782:B783"/>
    <mergeCell ref="C782:C783"/>
    <mergeCell ref="D782:D783"/>
    <mergeCell ref="E782:E783"/>
    <mergeCell ref="F782:F783"/>
    <mergeCell ref="G782:G783"/>
    <mergeCell ref="H782:H783"/>
    <mergeCell ref="I782:I783"/>
    <mergeCell ref="J782:J783"/>
    <mergeCell ref="K782:K783"/>
    <mergeCell ref="L782:L783"/>
    <mergeCell ref="M782:M783"/>
    <mergeCell ref="N782:N783"/>
    <mergeCell ref="O763:O764"/>
    <mergeCell ref="C766:N766"/>
    <mergeCell ref="B770:B771"/>
    <mergeCell ref="C770:C771"/>
    <mergeCell ref="D770:D771"/>
    <mergeCell ref="E770:E771"/>
    <mergeCell ref="F770:F771"/>
    <mergeCell ref="G770:G771"/>
    <mergeCell ref="H770:H771"/>
    <mergeCell ref="I770:I771"/>
    <mergeCell ref="J770:J771"/>
    <mergeCell ref="K770:K771"/>
    <mergeCell ref="L770:L771"/>
    <mergeCell ref="M770:M771"/>
    <mergeCell ref="N770:N771"/>
    <mergeCell ref="O770:O771"/>
    <mergeCell ref="C759:N759"/>
    <mergeCell ref="B763:B764"/>
    <mergeCell ref="C763:C764"/>
    <mergeCell ref="D763:D764"/>
    <mergeCell ref="E763:E764"/>
    <mergeCell ref="F763:F764"/>
    <mergeCell ref="G763:G764"/>
    <mergeCell ref="H763:H764"/>
    <mergeCell ref="I763:I764"/>
    <mergeCell ref="J763:J764"/>
    <mergeCell ref="K763:K764"/>
    <mergeCell ref="L763:L764"/>
    <mergeCell ref="M763:M764"/>
    <mergeCell ref="N763:N764"/>
    <mergeCell ref="O728:O729"/>
    <mergeCell ref="C739:N739"/>
    <mergeCell ref="B743:B744"/>
    <mergeCell ref="C743:C744"/>
    <mergeCell ref="D743:D744"/>
    <mergeCell ref="E743:E744"/>
    <mergeCell ref="F743:F744"/>
    <mergeCell ref="G743:G744"/>
    <mergeCell ref="H743:H744"/>
    <mergeCell ref="I743:I744"/>
    <mergeCell ref="J743:J744"/>
    <mergeCell ref="K743:K744"/>
    <mergeCell ref="L743:L744"/>
    <mergeCell ref="M743:M744"/>
    <mergeCell ref="N743:N744"/>
    <mergeCell ref="O743:O744"/>
    <mergeCell ref="C724:N724"/>
    <mergeCell ref="B728:B729"/>
    <mergeCell ref="C728:C729"/>
    <mergeCell ref="D728:D729"/>
    <mergeCell ref="E728:E729"/>
    <mergeCell ref="F728:F729"/>
    <mergeCell ref="G728:G729"/>
    <mergeCell ref="H728:H729"/>
    <mergeCell ref="I728:I729"/>
    <mergeCell ref="J728:J729"/>
    <mergeCell ref="K728:K729"/>
    <mergeCell ref="L728:L729"/>
    <mergeCell ref="M728:M729"/>
    <mergeCell ref="N728:N729"/>
    <mergeCell ref="N574:N575"/>
    <mergeCell ref="O574:O575"/>
    <mergeCell ref="B700:B701"/>
    <mergeCell ref="C700:C701"/>
    <mergeCell ref="D700:D701"/>
    <mergeCell ref="E700:E701"/>
    <mergeCell ref="F700:F701"/>
    <mergeCell ref="G700:G701"/>
    <mergeCell ref="H700:H701"/>
    <mergeCell ref="I700:I701"/>
    <mergeCell ref="J700:J701"/>
    <mergeCell ref="B626:B627"/>
    <mergeCell ref="C626:C627"/>
    <mergeCell ref="D626:D627"/>
    <mergeCell ref="E626:E627"/>
    <mergeCell ref="F626:F627"/>
    <mergeCell ref="G626:G627"/>
    <mergeCell ref="H626:H627"/>
    <mergeCell ref="I626:I627"/>
    <mergeCell ref="J626:J627"/>
    <mergeCell ref="O626:O627"/>
    <mergeCell ref="C632:N632"/>
    <mergeCell ref="K700:K701"/>
    <mergeCell ref="L700:L701"/>
    <mergeCell ref="M700:M701"/>
    <mergeCell ref="N700:N701"/>
    <mergeCell ref="O700:O701"/>
    <mergeCell ref="C556:N556"/>
    <mergeCell ref="J549:J550"/>
    <mergeCell ref="K549:K550"/>
    <mergeCell ref="L549:L550"/>
    <mergeCell ref="M549:M550"/>
    <mergeCell ref="N549:N550"/>
    <mergeCell ref="O549:O550"/>
    <mergeCell ref="C562:N562"/>
    <mergeCell ref="K565:K566"/>
    <mergeCell ref="L565:L566"/>
    <mergeCell ref="M565:M566"/>
    <mergeCell ref="N565:N566"/>
    <mergeCell ref="O565:O566"/>
    <mergeCell ref="C569:N569"/>
    <mergeCell ref="K574:K575"/>
    <mergeCell ref="L574:L575"/>
    <mergeCell ref="M574:M575"/>
    <mergeCell ref="C582:N582"/>
    <mergeCell ref="K596:K597"/>
    <mergeCell ref="L596:L597"/>
    <mergeCell ref="M596:M597"/>
    <mergeCell ref="J320:J321"/>
    <mergeCell ref="K320:K321"/>
    <mergeCell ref="N498:N499"/>
    <mergeCell ref="B347:B348"/>
    <mergeCell ref="C347:C348"/>
    <mergeCell ref="D347:D348"/>
    <mergeCell ref="E347:E348"/>
    <mergeCell ref="F347:F348"/>
    <mergeCell ref="I347:I348"/>
    <mergeCell ref="K347:K348"/>
    <mergeCell ref="B417:B418"/>
    <mergeCell ref="C417:C418"/>
    <mergeCell ref="D417:D418"/>
    <mergeCell ref="E417:E418"/>
    <mergeCell ref="B429:B430"/>
    <mergeCell ref="C429:C430"/>
    <mergeCell ref="D429:D430"/>
    <mergeCell ref="E429:E430"/>
    <mergeCell ref="N417:N418"/>
    <mergeCell ref="N429:N430"/>
    <mergeCell ref="C435:N435"/>
    <mergeCell ref="B438:B439"/>
    <mergeCell ref="I409:I410"/>
    <mergeCell ref="J409:J410"/>
    <mergeCell ref="C335:N335"/>
    <mergeCell ref="C326:N326"/>
    <mergeCell ref="B330:B331"/>
    <mergeCell ref="C330:C331"/>
    <mergeCell ref="D330:D331"/>
    <mergeCell ref="E330:E331"/>
    <mergeCell ref="F330:F331"/>
    <mergeCell ref="G330:G331"/>
    <mergeCell ref="H330:H331"/>
    <mergeCell ref="I330:I331"/>
    <mergeCell ref="J330:J331"/>
    <mergeCell ref="K330:K331"/>
    <mergeCell ref="L330:L331"/>
    <mergeCell ref="M330:M331"/>
    <mergeCell ref="N330:N331"/>
    <mergeCell ref="B312:B313"/>
    <mergeCell ref="C312:C313"/>
    <mergeCell ref="D312:D313"/>
    <mergeCell ref="E312:E313"/>
    <mergeCell ref="F312:F313"/>
    <mergeCell ref="G312:G313"/>
    <mergeCell ref="H312:H313"/>
    <mergeCell ref="I312:I313"/>
    <mergeCell ref="J312:J313"/>
    <mergeCell ref="L320:L321"/>
    <mergeCell ref="M320:M321"/>
    <mergeCell ref="N320:N321"/>
    <mergeCell ref="O320:O321"/>
    <mergeCell ref="J304:J305"/>
    <mergeCell ref="K304:K305"/>
    <mergeCell ref="L304:L305"/>
    <mergeCell ref="M304:M305"/>
    <mergeCell ref="N304:N305"/>
    <mergeCell ref="O304:O305"/>
    <mergeCell ref="O312:O313"/>
    <mergeCell ref="C317:N317"/>
    <mergeCell ref="C309:N309"/>
    <mergeCell ref="K312:K313"/>
    <mergeCell ref="L312:L313"/>
    <mergeCell ref="M312:M313"/>
    <mergeCell ref="N312:N313"/>
    <mergeCell ref="C320:C321"/>
    <mergeCell ref="D320:D321"/>
    <mergeCell ref="E320:E321"/>
    <mergeCell ref="F320:F321"/>
    <mergeCell ref="G320:G321"/>
    <mergeCell ref="H320:H321"/>
    <mergeCell ref="I320:I321"/>
    <mergeCell ref="B293:B294"/>
    <mergeCell ref="C293:C294"/>
    <mergeCell ref="D293:D294"/>
    <mergeCell ref="E293:E294"/>
    <mergeCell ref="F293:F294"/>
    <mergeCell ref="G293:G294"/>
    <mergeCell ref="H293:H294"/>
    <mergeCell ref="I293:I294"/>
    <mergeCell ref="O245:O246"/>
    <mergeCell ref="C273:N273"/>
    <mergeCell ref="B245:B246"/>
    <mergeCell ref="C245:C246"/>
    <mergeCell ref="D245:D246"/>
    <mergeCell ref="E245:E246"/>
    <mergeCell ref="F245:F246"/>
    <mergeCell ref="G245:G246"/>
    <mergeCell ref="H245:H246"/>
    <mergeCell ref="I245:I246"/>
    <mergeCell ref="J245:J246"/>
    <mergeCell ref="K245:K246"/>
    <mergeCell ref="L245:L246"/>
    <mergeCell ref="M245:M246"/>
    <mergeCell ref="N245:N246"/>
    <mergeCell ref="C862:N862"/>
    <mergeCell ref="B826:B827"/>
    <mergeCell ref="C826:C827"/>
    <mergeCell ref="D826:D827"/>
    <mergeCell ref="E826:E827"/>
    <mergeCell ref="F826:F827"/>
    <mergeCell ref="G826:G827"/>
    <mergeCell ref="H826:H827"/>
    <mergeCell ref="I826:I827"/>
    <mergeCell ref="J826:J827"/>
    <mergeCell ref="K826:K827"/>
    <mergeCell ref="L826:L827"/>
    <mergeCell ref="M826:M827"/>
    <mergeCell ref="N826:N827"/>
    <mergeCell ref="C831:N831"/>
    <mergeCell ref="C839:N839"/>
    <mergeCell ref="J842:J843"/>
    <mergeCell ref="K842:K843"/>
    <mergeCell ref="L842:L843"/>
    <mergeCell ref="M842:M843"/>
    <mergeCell ref="N842:N843"/>
    <mergeCell ref="K835:K836"/>
    <mergeCell ref="L835:L836"/>
    <mergeCell ref="M835:M836"/>
    <mergeCell ref="O842:O843"/>
    <mergeCell ref="C845:N845"/>
    <mergeCell ref="B848:B849"/>
    <mergeCell ref="C848:C849"/>
    <mergeCell ref="D848:D849"/>
    <mergeCell ref="E848:E849"/>
    <mergeCell ref="F848:F849"/>
    <mergeCell ref="G848:G849"/>
    <mergeCell ref="H848:H849"/>
    <mergeCell ref="I848:I849"/>
    <mergeCell ref="J848:J849"/>
    <mergeCell ref="K848:K849"/>
    <mergeCell ref="L848:L849"/>
    <mergeCell ref="M848:M849"/>
    <mergeCell ref="N848:N849"/>
    <mergeCell ref="O848:O849"/>
    <mergeCell ref="B842:B843"/>
    <mergeCell ref="C842:C843"/>
    <mergeCell ref="D842:D843"/>
    <mergeCell ref="E842:E843"/>
    <mergeCell ref="F842:F843"/>
    <mergeCell ref="G842:G843"/>
    <mergeCell ref="H842:H843"/>
    <mergeCell ref="I842:I843"/>
    <mergeCell ref="N835:N836"/>
    <mergeCell ref="O835:O836"/>
    <mergeCell ref="O826:O827"/>
    <mergeCell ref="B818:B819"/>
    <mergeCell ref="C818:C819"/>
    <mergeCell ref="D818:D819"/>
    <mergeCell ref="E818:E819"/>
    <mergeCell ref="F818:F819"/>
    <mergeCell ref="G818:G819"/>
    <mergeCell ref="H818:H819"/>
    <mergeCell ref="I818:I819"/>
    <mergeCell ref="J818:J819"/>
    <mergeCell ref="K818:K819"/>
    <mergeCell ref="L818:L819"/>
    <mergeCell ref="M818:M819"/>
    <mergeCell ref="N818:N819"/>
    <mergeCell ref="O818:O819"/>
    <mergeCell ref="C822:N822"/>
    <mergeCell ref="B835:B836"/>
    <mergeCell ref="C835:C836"/>
    <mergeCell ref="D835:D836"/>
    <mergeCell ref="E835:E836"/>
    <mergeCell ref="F835:F836"/>
    <mergeCell ref="G835:G836"/>
    <mergeCell ref="I114:I115"/>
    <mergeCell ref="J114:J115"/>
    <mergeCell ref="H835:H836"/>
    <mergeCell ref="I835:I836"/>
    <mergeCell ref="J835:J836"/>
    <mergeCell ref="C399:N399"/>
    <mergeCell ref="G376:G377"/>
    <mergeCell ref="H376:H377"/>
    <mergeCell ref="I376:I377"/>
    <mergeCell ref="J376:J377"/>
    <mergeCell ref="K376:K377"/>
    <mergeCell ref="L376:L377"/>
    <mergeCell ref="M376:M377"/>
    <mergeCell ref="N376:N377"/>
    <mergeCell ref="D376:D377"/>
    <mergeCell ref="E376:E377"/>
    <mergeCell ref="F376:F377"/>
    <mergeCell ref="F417:F418"/>
    <mergeCell ref="G417:G418"/>
    <mergeCell ref="H417:H418"/>
    <mergeCell ref="I417:I418"/>
    <mergeCell ref="J417:J418"/>
    <mergeCell ref="L417:L418"/>
    <mergeCell ref="M417:M418"/>
    <mergeCell ref="N114:N115"/>
    <mergeCell ref="C137:N137"/>
    <mergeCell ref="B177:B178"/>
    <mergeCell ref="C177:C178"/>
    <mergeCell ref="D177:D178"/>
    <mergeCell ref="E177:E178"/>
    <mergeCell ref="J177:J178"/>
    <mergeCell ref="K177:K178"/>
    <mergeCell ref="L177:L178"/>
    <mergeCell ref="M177:M178"/>
    <mergeCell ref="N177:N178"/>
    <mergeCell ref="K160:K161"/>
    <mergeCell ref="L160:L161"/>
    <mergeCell ref="M160:M161"/>
    <mergeCell ref="N160:N161"/>
    <mergeCell ref="I160:I161"/>
    <mergeCell ref="J160:J161"/>
    <mergeCell ref="B114:B115"/>
    <mergeCell ref="C114:C115"/>
    <mergeCell ref="D114:D115"/>
    <mergeCell ref="E114:E115"/>
    <mergeCell ref="F114:F115"/>
    <mergeCell ref="G114:G115"/>
    <mergeCell ref="H114:H115"/>
    <mergeCell ref="O60:O61"/>
    <mergeCell ref="K67:K68"/>
    <mergeCell ref="L67:L68"/>
    <mergeCell ref="M67:M68"/>
    <mergeCell ref="L278:L279"/>
    <mergeCell ref="M278:M279"/>
    <mergeCell ref="N278:N279"/>
    <mergeCell ref="O278:O279"/>
    <mergeCell ref="C290:N290"/>
    <mergeCell ref="G278:G279"/>
    <mergeCell ref="H278:H279"/>
    <mergeCell ref="I278:I279"/>
    <mergeCell ref="J278:J279"/>
    <mergeCell ref="K278:K279"/>
    <mergeCell ref="O114:O115"/>
    <mergeCell ref="F177:F178"/>
    <mergeCell ref="G177:G178"/>
    <mergeCell ref="H177:H178"/>
    <mergeCell ref="I177:I178"/>
    <mergeCell ref="K114:K115"/>
    <mergeCell ref="L114:L115"/>
    <mergeCell ref="M114:M115"/>
    <mergeCell ref="C70:N70"/>
    <mergeCell ref="K74:K75"/>
    <mergeCell ref="O54:O55"/>
    <mergeCell ref="C57:N57"/>
    <mergeCell ref="G54:G55"/>
    <mergeCell ref="H54:H55"/>
    <mergeCell ref="I54:I55"/>
    <mergeCell ref="J54:J55"/>
    <mergeCell ref="K54:K55"/>
    <mergeCell ref="C54:C55"/>
    <mergeCell ref="D54:D55"/>
    <mergeCell ref="E54:E55"/>
    <mergeCell ref="F54:F55"/>
    <mergeCell ref="L44:L45"/>
    <mergeCell ref="M44:M45"/>
    <mergeCell ref="N44:N45"/>
    <mergeCell ref="O44:O45"/>
    <mergeCell ref="C51:N51"/>
    <mergeCell ref="G44:G45"/>
    <mergeCell ref="H44:H45"/>
    <mergeCell ref="I44:I45"/>
    <mergeCell ref="J44:J45"/>
    <mergeCell ref="K44:K45"/>
    <mergeCell ref="L30:L31"/>
    <mergeCell ref="M30:M31"/>
    <mergeCell ref="N30:N31"/>
    <mergeCell ref="O30:O31"/>
    <mergeCell ref="C41:N41"/>
    <mergeCell ref="G30:G31"/>
    <mergeCell ref="H30:H31"/>
    <mergeCell ref="I30:I31"/>
    <mergeCell ref="J30:J31"/>
    <mergeCell ref="K30:K31"/>
    <mergeCell ref="C30:C31"/>
    <mergeCell ref="D30:D31"/>
    <mergeCell ref="E30:E31"/>
    <mergeCell ref="F30:F31"/>
    <mergeCell ref="O2:O3"/>
    <mergeCell ref="C16:N16"/>
    <mergeCell ref="I2:I3"/>
    <mergeCell ref="J2:J3"/>
    <mergeCell ref="K2:K3"/>
    <mergeCell ref="L2:L3"/>
    <mergeCell ref="M2:M3"/>
    <mergeCell ref="N2:N3"/>
    <mergeCell ref="G2:G3"/>
    <mergeCell ref="H2:H3"/>
    <mergeCell ref="B2:B3"/>
    <mergeCell ref="C2:C3"/>
    <mergeCell ref="D2:D3"/>
    <mergeCell ref="E2:E3"/>
    <mergeCell ref="F2:F3"/>
    <mergeCell ref="B44:B45"/>
    <mergeCell ref="C44:C45"/>
    <mergeCell ref="D44:D45"/>
    <mergeCell ref="E44:E45"/>
    <mergeCell ref="F44:F45"/>
    <mergeCell ref="B30:B31"/>
    <mergeCell ref="B54:B55"/>
    <mergeCell ref="B376:B377"/>
    <mergeCell ref="C376:C377"/>
    <mergeCell ref="K417:K418"/>
    <mergeCell ref="B60:B61"/>
    <mergeCell ref="C60:C61"/>
    <mergeCell ref="D60:D61"/>
    <mergeCell ref="E60:E61"/>
    <mergeCell ref="F60:F61"/>
    <mergeCell ref="G60:G61"/>
    <mergeCell ref="H60:H61"/>
    <mergeCell ref="I60:I61"/>
    <mergeCell ref="J60:J61"/>
    <mergeCell ref="K60:K61"/>
    <mergeCell ref="C77:N77"/>
    <mergeCell ref="B80:B81"/>
    <mergeCell ref="C80:C81"/>
    <mergeCell ref="D80:D81"/>
    <mergeCell ref="E80:E81"/>
    <mergeCell ref="L54:L55"/>
    <mergeCell ref="M54:M55"/>
    <mergeCell ref="N54:N55"/>
    <mergeCell ref="N347:N348"/>
    <mergeCell ref="C372:N372"/>
    <mergeCell ref="O498:O499"/>
    <mergeCell ref="C502:N502"/>
    <mergeCell ref="L60:L61"/>
    <mergeCell ref="M60:M61"/>
    <mergeCell ref="N60:N61"/>
    <mergeCell ref="C64:N64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N67:N68"/>
    <mergeCell ref="N80:N81"/>
    <mergeCell ref="O67:O68"/>
    <mergeCell ref="B74:B75"/>
    <mergeCell ref="C74:C75"/>
    <mergeCell ref="D74:D75"/>
    <mergeCell ref="E74:E75"/>
    <mergeCell ref="F74:F75"/>
    <mergeCell ref="G74:G75"/>
    <mergeCell ref="H74:H75"/>
    <mergeCell ref="I74:I75"/>
    <mergeCell ref="J74:J75"/>
    <mergeCell ref="L74:L75"/>
    <mergeCell ref="M74:M75"/>
    <mergeCell ref="N74:N75"/>
    <mergeCell ref="O74:O75"/>
    <mergeCell ref="O80:O81"/>
    <mergeCell ref="C85:N85"/>
    <mergeCell ref="B89:B90"/>
    <mergeCell ref="C89:C90"/>
    <mergeCell ref="D89:D90"/>
    <mergeCell ref="E89:E90"/>
    <mergeCell ref="F89:F90"/>
    <mergeCell ref="G89:G90"/>
    <mergeCell ref="H89:H90"/>
    <mergeCell ref="I89:I90"/>
    <mergeCell ref="J89:J90"/>
    <mergeCell ref="K89:K90"/>
    <mergeCell ref="L89:L90"/>
    <mergeCell ref="M89:M90"/>
    <mergeCell ref="N89:N90"/>
    <mergeCell ref="O89:O90"/>
    <mergeCell ref="F80:F81"/>
    <mergeCell ref="G80:G81"/>
    <mergeCell ref="H80:H81"/>
    <mergeCell ref="I80:I81"/>
    <mergeCell ref="J80:J81"/>
    <mergeCell ref="K80:K81"/>
    <mergeCell ref="L80:L81"/>
    <mergeCell ref="M80:M81"/>
    <mergeCell ref="O99:O100"/>
    <mergeCell ref="C110:N110"/>
    <mergeCell ref="C96:N96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J99:J100"/>
    <mergeCell ref="K99:K100"/>
    <mergeCell ref="L99:L100"/>
    <mergeCell ref="M99:M100"/>
    <mergeCell ref="N99:N100"/>
    <mergeCell ref="B206:B207"/>
    <mergeCell ref="C206:C207"/>
    <mergeCell ref="D206:D207"/>
    <mergeCell ref="E206:E207"/>
    <mergeCell ref="F206:F207"/>
    <mergeCell ref="G206:G207"/>
    <mergeCell ref="H206:H207"/>
    <mergeCell ref="I206:I207"/>
    <mergeCell ref="J206:J207"/>
    <mergeCell ref="B215:B216"/>
    <mergeCell ref="C215:C216"/>
    <mergeCell ref="D215:D216"/>
    <mergeCell ref="E215:E216"/>
    <mergeCell ref="F215:F216"/>
    <mergeCell ref="G215:G216"/>
    <mergeCell ref="H215:H216"/>
    <mergeCell ref="I215:I216"/>
    <mergeCell ref="J215:J216"/>
    <mergeCell ref="O160:O161"/>
    <mergeCell ref="C219:N219"/>
    <mergeCell ref="C171:N171"/>
    <mergeCell ref="K206:K207"/>
    <mergeCell ref="L206:L207"/>
    <mergeCell ref="M206:M207"/>
    <mergeCell ref="N206:N207"/>
    <mergeCell ref="O206:O207"/>
    <mergeCell ref="C212:N212"/>
    <mergeCell ref="K215:K216"/>
    <mergeCell ref="L215:L216"/>
    <mergeCell ref="M215:M216"/>
    <mergeCell ref="N215:N216"/>
    <mergeCell ref="O215:O216"/>
    <mergeCell ref="O177:O178"/>
    <mergeCell ref="C203:N203"/>
    <mergeCell ref="B176:C176"/>
    <mergeCell ref="B160:B161"/>
    <mergeCell ref="C160:C161"/>
    <mergeCell ref="D160:D161"/>
    <mergeCell ref="E160:E161"/>
    <mergeCell ref="F160:F161"/>
    <mergeCell ref="G160:G161"/>
    <mergeCell ref="H160:H161"/>
    <mergeCell ref="K223:K224"/>
    <mergeCell ref="L223:L224"/>
    <mergeCell ref="M223:M224"/>
    <mergeCell ref="N223:N224"/>
    <mergeCell ref="O223:O224"/>
    <mergeCell ref="C241:N241"/>
    <mergeCell ref="B223:B224"/>
    <mergeCell ref="C223:C224"/>
    <mergeCell ref="D223:D224"/>
    <mergeCell ref="E223:E224"/>
    <mergeCell ref="F223:F224"/>
    <mergeCell ref="G223:G224"/>
    <mergeCell ref="H223:H224"/>
    <mergeCell ref="I223:I224"/>
    <mergeCell ref="J223:J224"/>
    <mergeCell ref="O417:O418"/>
    <mergeCell ref="C426:N426"/>
    <mergeCell ref="B278:B279"/>
    <mergeCell ref="C278:C279"/>
    <mergeCell ref="D278:D279"/>
    <mergeCell ref="E278:E279"/>
    <mergeCell ref="F278:F279"/>
    <mergeCell ref="O347:O348"/>
    <mergeCell ref="O429:O430"/>
    <mergeCell ref="J293:J294"/>
    <mergeCell ref="K293:K294"/>
    <mergeCell ref="L293:L294"/>
    <mergeCell ref="M293:M294"/>
    <mergeCell ref="N293:N294"/>
    <mergeCell ref="O293:O294"/>
    <mergeCell ref="C301:N301"/>
    <mergeCell ref="B304:B305"/>
    <mergeCell ref="C304:C305"/>
    <mergeCell ref="D304:D305"/>
    <mergeCell ref="E304:E305"/>
    <mergeCell ref="F304:F305"/>
    <mergeCell ref="G304:G305"/>
    <mergeCell ref="H304:H305"/>
    <mergeCell ref="I304:I305"/>
    <mergeCell ref="C438:C439"/>
    <mergeCell ref="D438:D439"/>
    <mergeCell ref="E438:E439"/>
    <mergeCell ref="F438:F439"/>
    <mergeCell ref="G438:G439"/>
    <mergeCell ref="H438:H439"/>
    <mergeCell ref="I438:I439"/>
    <mergeCell ref="J438:J439"/>
    <mergeCell ref="K438:K439"/>
    <mergeCell ref="L438:L439"/>
    <mergeCell ref="M438:M439"/>
    <mergeCell ref="N438:N439"/>
    <mergeCell ref="O438:O439"/>
    <mergeCell ref="F429:F430"/>
    <mergeCell ref="G429:G430"/>
    <mergeCell ref="H429:H430"/>
    <mergeCell ref="I429:I430"/>
    <mergeCell ref="J429:J430"/>
    <mergeCell ref="K429:K430"/>
    <mergeCell ref="L429:L430"/>
    <mergeCell ref="M429:M430"/>
    <mergeCell ref="C452:N452"/>
    <mergeCell ref="B456:B457"/>
    <mergeCell ref="C456:C457"/>
    <mergeCell ref="D456:D457"/>
    <mergeCell ref="E456:E457"/>
    <mergeCell ref="F456:F457"/>
    <mergeCell ref="G456:G457"/>
    <mergeCell ref="H456:H457"/>
    <mergeCell ref="I456:I457"/>
    <mergeCell ref="J456:J457"/>
    <mergeCell ref="K456:K457"/>
    <mergeCell ref="L456:L457"/>
    <mergeCell ref="M456:M457"/>
    <mergeCell ref="N456:N457"/>
    <mergeCell ref="O456:O457"/>
    <mergeCell ref="C463:N463"/>
    <mergeCell ref="B506:B507"/>
    <mergeCell ref="C506:C507"/>
    <mergeCell ref="D506:D507"/>
    <mergeCell ref="E506:E507"/>
    <mergeCell ref="F506:F507"/>
    <mergeCell ref="G506:G507"/>
    <mergeCell ref="H506:H507"/>
    <mergeCell ref="I506:I507"/>
    <mergeCell ref="J506:J507"/>
    <mergeCell ref="K506:K507"/>
    <mergeCell ref="L506:L507"/>
    <mergeCell ref="M506:M507"/>
    <mergeCell ref="N506:N507"/>
    <mergeCell ref="O506:O507"/>
    <mergeCell ref="B498:B499"/>
    <mergeCell ref="C498:C499"/>
    <mergeCell ref="D498:D499"/>
    <mergeCell ref="E498:E499"/>
    <mergeCell ref="F498:F499"/>
    <mergeCell ref="G498:G499"/>
    <mergeCell ref="H498:H499"/>
    <mergeCell ref="I498:I499"/>
    <mergeCell ref="O516:O517"/>
    <mergeCell ref="C521:N521"/>
    <mergeCell ref="B524:B525"/>
    <mergeCell ref="C524:C525"/>
    <mergeCell ref="D524:D525"/>
    <mergeCell ref="E524:E525"/>
    <mergeCell ref="F524:F525"/>
    <mergeCell ref="G524:G525"/>
    <mergeCell ref="H524:H525"/>
    <mergeCell ref="I524:I525"/>
    <mergeCell ref="J524:J525"/>
    <mergeCell ref="K524:K525"/>
    <mergeCell ref="L524:L525"/>
    <mergeCell ref="M524:M525"/>
    <mergeCell ref="N524:N525"/>
    <mergeCell ref="O524:O525"/>
    <mergeCell ref="B516:B517"/>
    <mergeCell ref="C516:C517"/>
    <mergeCell ref="D516:D517"/>
    <mergeCell ref="E516:E517"/>
    <mergeCell ref="F516:F517"/>
    <mergeCell ref="G516:G517"/>
    <mergeCell ref="H516:H517"/>
    <mergeCell ref="I516:I517"/>
    <mergeCell ref="B530:B531"/>
    <mergeCell ref="C530:C531"/>
    <mergeCell ref="D530:D531"/>
    <mergeCell ref="E530:E531"/>
    <mergeCell ref="F530:F531"/>
    <mergeCell ref="G530:G531"/>
    <mergeCell ref="H530:H531"/>
    <mergeCell ref="I530:I531"/>
    <mergeCell ref="J530:J531"/>
    <mergeCell ref="O530:O531"/>
    <mergeCell ref="C538:N538"/>
    <mergeCell ref="B559:B560"/>
    <mergeCell ref="C559:C560"/>
    <mergeCell ref="D559:D560"/>
    <mergeCell ref="E559:E560"/>
    <mergeCell ref="F559:F560"/>
    <mergeCell ref="G559:G560"/>
    <mergeCell ref="H559:H560"/>
    <mergeCell ref="I559:I560"/>
    <mergeCell ref="J559:J560"/>
    <mergeCell ref="K559:K560"/>
    <mergeCell ref="L559:L560"/>
    <mergeCell ref="M559:M560"/>
    <mergeCell ref="N559:N560"/>
    <mergeCell ref="O559:O560"/>
    <mergeCell ref="B549:B550"/>
    <mergeCell ref="C549:C550"/>
    <mergeCell ref="D549:D550"/>
    <mergeCell ref="E549:E550"/>
    <mergeCell ref="F549:F550"/>
    <mergeCell ref="G549:G550"/>
    <mergeCell ref="H549:H550"/>
    <mergeCell ref="I549:I550"/>
    <mergeCell ref="B565:B566"/>
    <mergeCell ref="C565:C566"/>
    <mergeCell ref="D565:D566"/>
    <mergeCell ref="E565:E566"/>
    <mergeCell ref="F565:F566"/>
    <mergeCell ref="G565:G566"/>
    <mergeCell ref="H565:H566"/>
    <mergeCell ref="I565:I566"/>
    <mergeCell ref="J565:J566"/>
    <mergeCell ref="H596:H597"/>
    <mergeCell ref="I596:I597"/>
    <mergeCell ref="J596:J597"/>
    <mergeCell ref="B574:B575"/>
    <mergeCell ref="C574:C575"/>
    <mergeCell ref="D574:D575"/>
    <mergeCell ref="E574:E575"/>
    <mergeCell ref="F574:F575"/>
    <mergeCell ref="G574:G575"/>
    <mergeCell ref="H574:H575"/>
    <mergeCell ref="I574:I575"/>
    <mergeCell ref="J574:J575"/>
    <mergeCell ref="N596:N597"/>
    <mergeCell ref="O596:O597"/>
    <mergeCell ref="C605:N605"/>
    <mergeCell ref="B586:B587"/>
    <mergeCell ref="C586:C587"/>
    <mergeCell ref="D586:D587"/>
    <mergeCell ref="E586:E587"/>
    <mergeCell ref="F586:F587"/>
    <mergeCell ref="G586:G587"/>
    <mergeCell ref="H586:H587"/>
    <mergeCell ref="I586:I587"/>
    <mergeCell ref="J586:J587"/>
    <mergeCell ref="K586:K587"/>
    <mergeCell ref="L586:L587"/>
    <mergeCell ref="M586:M587"/>
    <mergeCell ref="N586:N587"/>
    <mergeCell ref="O586:O587"/>
    <mergeCell ref="C589:N589"/>
    <mergeCell ref="B596:B597"/>
    <mergeCell ref="C596:C597"/>
    <mergeCell ref="D596:D597"/>
    <mergeCell ref="E596:E597"/>
    <mergeCell ref="F596:F597"/>
    <mergeCell ref="G596:G597"/>
    <mergeCell ref="O609:O610"/>
    <mergeCell ref="C614:N614"/>
    <mergeCell ref="B617:B618"/>
    <mergeCell ref="C617:C618"/>
    <mergeCell ref="D617:D618"/>
    <mergeCell ref="E617:E618"/>
    <mergeCell ref="F617:F618"/>
    <mergeCell ref="G617:G618"/>
    <mergeCell ref="H617:H618"/>
    <mergeCell ref="I617:I618"/>
    <mergeCell ref="J617:J618"/>
    <mergeCell ref="K617:K618"/>
    <mergeCell ref="L617:L618"/>
    <mergeCell ref="M617:M618"/>
    <mergeCell ref="N617:N618"/>
    <mergeCell ref="O617:O618"/>
    <mergeCell ref="B609:B610"/>
    <mergeCell ref="C609:C610"/>
    <mergeCell ref="D609:D610"/>
    <mergeCell ref="E609:E610"/>
    <mergeCell ref="F609:F610"/>
    <mergeCell ref="G609:G610"/>
    <mergeCell ref="H609:H610"/>
    <mergeCell ref="I609:I610"/>
    <mergeCell ref="J636:J637"/>
    <mergeCell ref="C623:N623"/>
    <mergeCell ref="K609:K610"/>
    <mergeCell ref="L609:L610"/>
    <mergeCell ref="M609:M610"/>
    <mergeCell ref="N609:N610"/>
    <mergeCell ref="J609:J610"/>
    <mergeCell ref="K636:K637"/>
    <mergeCell ref="L636:L637"/>
    <mergeCell ref="M636:M637"/>
    <mergeCell ref="N636:N637"/>
    <mergeCell ref="K626:K627"/>
    <mergeCell ref="L626:L627"/>
    <mergeCell ref="M626:M627"/>
    <mergeCell ref="N626:N627"/>
    <mergeCell ref="O636:O637"/>
    <mergeCell ref="C646:N646"/>
    <mergeCell ref="B650:B651"/>
    <mergeCell ref="C650:C651"/>
    <mergeCell ref="D650:D651"/>
    <mergeCell ref="E650:E651"/>
    <mergeCell ref="F650:F651"/>
    <mergeCell ref="G650:G651"/>
    <mergeCell ref="H650:H651"/>
    <mergeCell ref="I650:I651"/>
    <mergeCell ref="J650:J651"/>
    <mergeCell ref="K650:K651"/>
    <mergeCell ref="L650:L651"/>
    <mergeCell ref="M650:M651"/>
    <mergeCell ref="N650:N651"/>
    <mergeCell ref="O650:O651"/>
    <mergeCell ref="B636:B637"/>
    <mergeCell ref="C636:C637"/>
    <mergeCell ref="D636:D637"/>
    <mergeCell ref="E636:E637"/>
    <mergeCell ref="F636:F637"/>
    <mergeCell ref="G636:G637"/>
    <mergeCell ref="H636:H637"/>
    <mergeCell ref="I636:I637"/>
    <mergeCell ref="O686:O687"/>
    <mergeCell ref="C692:N692"/>
    <mergeCell ref="C683:N683"/>
    <mergeCell ref="B686:B687"/>
    <mergeCell ref="C686:C687"/>
    <mergeCell ref="D686:D687"/>
    <mergeCell ref="E686:E687"/>
    <mergeCell ref="F686:F687"/>
    <mergeCell ref="G686:G687"/>
    <mergeCell ref="H686:H687"/>
    <mergeCell ref="I686:I687"/>
    <mergeCell ref="J686:J687"/>
    <mergeCell ref="K686:K687"/>
    <mergeCell ref="L686:L687"/>
    <mergeCell ref="M686:M687"/>
    <mergeCell ref="N686:N687"/>
    <mergeCell ref="N466:N467"/>
    <mergeCell ref="O466:O467"/>
    <mergeCell ref="C486:N486"/>
    <mergeCell ref="B466:B467"/>
    <mergeCell ref="C466:C467"/>
    <mergeCell ref="D466:D467"/>
    <mergeCell ref="E466:E467"/>
    <mergeCell ref="F466:F467"/>
    <mergeCell ref="G466:G467"/>
    <mergeCell ref="H466:H467"/>
    <mergeCell ref="I466:I467"/>
    <mergeCell ref="J466:J467"/>
    <mergeCell ref="E540:E541"/>
    <mergeCell ref="F540:F541"/>
    <mergeCell ref="G540:G541"/>
    <mergeCell ref="H540:H541"/>
    <mergeCell ref="I540:I541"/>
    <mergeCell ref="J540:J541"/>
    <mergeCell ref="K466:K467"/>
    <mergeCell ref="L466:L467"/>
    <mergeCell ref="M466:M467"/>
    <mergeCell ref="C527:N527"/>
    <mergeCell ref="K530:K531"/>
    <mergeCell ref="L530:L531"/>
    <mergeCell ref="M530:M531"/>
    <mergeCell ref="N530:N531"/>
    <mergeCell ref="C513:N513"/>
    <mergeCell ref="J516:J517"/>
    <mergeCell ref="K516:K517"/>
    <mergeCell ref="L516:L517"/>
    <mergeCell ref="M516:M517"/>
    <mergeCell ref="N516:N517"/>
    <mergeCell ref="J498:J499"/>
    <mergeCell ref="K498:K499"/>
    <mergeCell ref="L498:L499"/>
    <mergeCell ref="M498:M499"/>
    <mergeCell ref="K540:K541"/>
    <mergeCell ref="L540:L541"/>
    <mergeCell ref="M540:M541"/>
    <mergeCell ref="N540:N541"/>
    <mergeCell ref="O540:O541"/>
    <mergeCell ref="C546:N546"/>
    <mergeCell ref="B18:B19"/>
    <mergeCell ref="C18:C19"/>
    <mergeCell ref="D18:D19"/>
    <mergeCell ref="E18:E19"/>
    <mergeCell ref="F18:F19"/>
    <mergeCell ref="G18:G19"/>
    <mergeCell ref="H18:H19"/>
    <mergeCell ref="I18:I19"/>
    <mergeCell ref="J18:J19"/>
    <mergeCell ref="K18:K19"/>
    <mergeCell ref="L18:L19"/>
    <mergeCell ref="M18:M19"/>
    <mergeCell ref="N18:N19"/>
    <mergeCell ref="O18:O19"/>
    <mergeCell ref="C25:N25"/>
    <mergeCell ref="B540:B541"/>
    <mergeCell ref="C540:C541"/>
    <mergeCell ref="D540:D54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B1:U298"/>
  <sheetViews>
    <sheetView tabSelected="1" topLeftCell="B278" zoomScale="115" zoomScaleNormal="115" workbookViewId="0">
      <selection activeCell="C296" sqref="C296"/>
    </sheetView>
  </sheetViews>
  <sheetFormatPr baseColWidth="10" defaultColWidth="11.44140625" defaultRowHeight="13.2" x14ac:dyDescent="0.25"/>
  <cols>
    <col min="1" max="1" width="15.109375" style="81" customWidth="1"/>
    <col min="2" max="2" width="3.88671875" style="81" customWidth="1"/>
    <col min="3" max="3" width="40.33203125" style="81" customWidth="1"/>
    <col min="4" max="4" width="11.5546875" style="81" customWidth="1"/>
    <col min="5" max="5" width="3.88671875" style="81" customWidth="1"/>
    <col min="6" max="7" width="18.33203125" style="81" bestFit="1" customWidth="1"/>
    <col min="8" max="8" width="3.6640625" style="81" customWidth="1"/>
    <col min="9" max="9" width="29" style="81" customWidth="1"/>
    <col min="10" max="10" width="20.6640625" style="77" customWidth="1"/>
    <col min="11" max="11" width="14.5546875" style="77" customWidth="1"/>
    <col min="12" max="12" width="8.88671875" style="77" hidden="1" customWidth="1"/>
    <col min="13" max="13" width="14.5546875" style="77" hidden="1" customWidth="1"/>
    <col min="14" max="14" width="13.109375" style="77" customWidth="1"/>
    <col min="15" max="15" width="13.88671875" style="77" bestFit="1" customWidth="1"/>
    <col min="16" max="16" width="20.6640625" style="77" customWidth="1"/>
    <col min="17" max="17" width="26.44140625" style="77" customWidth="1"/>
    <col min="18" max="18" width="29.44140625" style="81" customWidth="1"/>
    <col min="19" max="19" width="11.44140625" style="81"/>
    <col min="20" max="20" width="13.88671875" style="91" customWidth="1"/>
    <col min="21" max="21" width="9.6640625" style="92" customWidth="1"/>
    <col min="22" max="22" width="12.5546875" style="81" customWidth="1"/>
    <col min="23" max="23" width="12.6640625" style="81" customWidth="1"/>
    <col min="24" max="16384" width="11.44140625" style="81"/>
  </cols>
  <sheetData>
    <row r="1" spans="2:21" ht="9" customHeight="1" x14ac:dyDescent="0.25"/>
    <row r="2" spans="2:21" ht="9" customHeight="1" x14ac:dyDescent="0.25"/>
    <row r="3" spans="2:21" ht="9" customHeight="1" x14ac:dyDescent="0.25"/>
    <row r="4" spans="2:21" s="82" customFormat="1" ht="20.25" customHeight="1" x14ac:dyDescent="0.3">
      <c r="B4" s="384" t="s">
        <v>183</v>
      </c>
      <c r="C4" s="384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T4" s="83"/>
      <c r="U4" s="84"/>
    </row>
    <row r="5" spans="2:21" s="82" customFormat="1" ht="18" customHeight="1" x14ac:dyDescent="0.3">
      <c r="B5" s="385" t="s">
        <v>302</v>
      </c>
      <c r="C5" s="385"/>
      <c r="D5" s="385"/>
      <c r="E5" s="385"/>
      <c r="F5" s="385"/>
      <c r="G5" s="385"/>
      <c r="H5" s="385"/>
      <c r="I5" s="385"/>
      <c r="J5" s="385"/>
      <c r="K5" s="385"/>
      <c r="L5" s="385"/>
      <c r="M5" s="385"/>
      <c r="N5" s="385"/>
      <c r="O5" s="385"/>
      <c r="P5" s="385"/>
      <c r="Q5" s="385"/>
      <c r="R5" s="385"/>
      <c r="T5" s="83"/>
      <c r="U5" s="84"/>
    </row>
    <row r="6" spans="2:21" s="82" customFormat="1" ht="13.5" customHeight="1" x14ac:dyDescent="0.3">
      <c r="B6" s="386" t="s">
        <v>313</v>
      </c>
      <c r="C6" s="386"/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T6" s="83"/>
      <c r="U6" s="84"/>
    </row>
    <row r="7" spans="2:21" s="82" customFormat="1" ht="13.5" customHeight="1" x14ac:dyDescent="0.3">
      <c r="B7" s="386" t="s">
        <v>184</v>
      </c>
      <c r="C7" s="386"/>
      <c r="D7" s="386"/>
      <c r="E7" s="386"/>
      <c r="F7" s="386"/>
      <c r="G7" s="386"/>
      <c r="H7" s="386"/>
      <c r="I7" s="386"/>
      <c r="J7" s="386"/>
      <c r="K7" s="386"/>
      <c r="L7" s="386"/>
      <c r="M7" s="386"/>
      <c r="N7" s="386"/>
      <c r="O7" s="386"/>
      <c r="P7" s="386"/>
      <c r="Q7" s="386"/>
      <c r="R7" s="386"/>
      <c r="T7" s="83"/>
      <c r="U7" s="84"/>
    </row>
    <row r="8" spans="2:21" s="82" customFormat="1" ht="13.5" customHeight="1" x14ac:dyDescent="0.3"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T8" s="83"/>
      <c r="U8" s="84"/>
    </row>
    <row r="9" spans="2:21" s="82" customFormat="1" ht="14.4" thickBot="1" x14ac:dyDescent="0.35">
      <c r="B9" s="85"/>
      <c r="C9" s="85"/>
      <c r="D9" s="86"/>
      <c r="E9" s="86"/>
      <c r="F9" s="87"/>
      <c r="G9" s="87"/>
      <c r="H9" s="87"/>
      <c r="I9" s="88"/>
      <c r="K9" s="89"/>
      <c r="L9" s="89"/>
      <c r="M9" s="89"/>
      <c r="N9" s="89"/>
      <c r="O9" s="89"/>
      <c r="P9" s="89"/>
      <c r="Q9" s="89"/>
      <c r="R9" s="90"/>
      <c r="T9" s="83"/>
      <c r="U9" s="84"/>
    </row>
    <row r="10" spans="2:21" ht="54" customHeight="1" x14ac:dyDescent="0.25">
      <c r="B10" s="387" t="s">
        <v>157</v>
      </c>
      <c r="C10" s="389" t="s">
        <v>156</v>
      </c>
      <c r="D10" s="164" t="s">
        <v>186</v>
      </c>
      <c r="E10" s="399" t="s">
        <v>161</v>
      </c>
      <c r="F10" s="164" t="s">
        <v>174</v>
      </c>
      <c r="G10" s="164" t="s">
        <v>175</v>
      </c>
      <c r="H10" s="402" t="s">
        <v>205</v>
      </c>
      <c r="I10" s="182" t="s">
        <v>176</v>
      </c>
      <c r="J10" s="164" t="s">
        <v>177</v>
      </c>
      <c r="K10" s="164" t="s">
        <v>178</v>
      </c>
      <c r="L10" s="407" t="s">
        <v>164</v>
      </c>
      <c r="M10" s="410" t="s">
        <v>165</v>
      </c>
      <c r="N10" s="164" t="s">
        <v>191</v>
      </c>
      <c r="O10" s="160" t="s">
        <v>179</v>
      </c>
      <c r="P10" s="165" t="s">
        <v>197</v>
      </c>
      <c r="Q10" s="183" t="s">
        <v>180</v>
      </c>
      <c r="R10" s="166" t="s">
        <v>204</v>
      </c>
    </row>
    <row r="11" spans="2:21" x14ac:dyDescent="0.25">
      <c r="B11" s="396"/>
      <c r="C11" s="397"/>
      <c r="D11" s="398" t="s">
        <v>1</v>
      </c>
      <c r="E11" s="400"/>
      <c r="F11" s="398" t="s">
        <v>2</v>
      </c>
      <c r="G11" s="398" t="s">
        <v>2</v>
      </c>
      <c r="H11" s="403"/>
      <c r="I11" s="413" t="s">
        <v>182</v>
      </c>
      <c r="J11" s="395" t="s">
        <v>196</v>
      </c>
      <c r="K11" s="395" t="s">
        <v>188</v>
      </c>
      <c r="L11" s="408"/>
      <c r="M11" s="411"/>
      <c r="N11" s="395" t="s">
        <v>188</v>
      </c>
      <c r="O11" s="395" t="s">
        <v>188</v>
      </c>
      <c r="P11" s="395" t="s">
        <v>196</v>
      </c>
      <c r="Q11" s="413" t="s">
        <v>181</v>
      </c>
      <c r="R11" s="405" t="s">
        <v>166</v>
      </c>
    </row>
    <row r="12" spans="2:21" ht="51" customHeight="1" thickBot="1" x14ac:dyDescent="0.3">
      <c r="B12" s="388"/>
      <c r="C12" s="390"/>
      <c r="D12" s="391"/>
      <c r="E12" s="401"/>
      <c r="F12" s="391"/>
      <c r="G12" s="391"/>
      <c r="H12" s="404"/>
      <c r="I12" s="414"/>
      <c r="J12" s="394"/>
      <c r="K12" s="394"/>
      <c r="L12" s="409"/>
      <c r="M12" s="412"/>
      <c r="N12" s="394"/>
      <c r="O12" s="394"/>
      <c r="P12" s="394"/>
      <c r="Q12" s="414"/>
      <c r="R12" s="406"/>
    </row>
    <row r="13" spans="2:21" ht="13.8" x14ac:dyDescent="0.25">
      <c r="B13" s="67">
        <v>27</v>
      </c>
      <c r="C13" s="68" t="s">
        <v>314</v>
      </c>
      <c r="D13" s="69">
        <v>1</v>
      </c>
      <c r="E13" s="71">
        <v>1</v>
      </c>
      <c r="F13" s="70">
        <v>525490168</v>
      </c>
      <c r="G13" s="70">
        <v>0</v>
      </c>
      <c r="H13" s="71">
        <v>2</v>
      </c>
      <c r="I13" s="68">
        <v>525490168</v>
      </c>
      <c r="J13" s="71"/>
      <c r="K13" s="68"/>
      <c r="L13" s="68"/>
      <c r="M13" s="68">
        <v>0</v>
      </c>
      <c r="N13" s="71" t="s">
        <v>200</v>
      </c>
      <c r="O13" s="68" t="s">
        <v>200</v>
      </c>
      <c r="P13" s="72"/>
      <c r="Q13" s="72">
        <v>3678283195.598</v>
      </c>
      <c r="R13" s="103" t="s">
        <v>363</v>
      </c>
    </row>
    <row r="14" spans="2:21" ht="13.8" x14ac:dyDescent="0.25">
      <c r="B14" s="161">
        <v>27.1</v>
      </c>
      <c r="C14" s="66" t="s">
        <v>315</v>
      </c>
      <c r="D14" s="167">
        <v>0.9</v>
      </c>
      <c r="E14" s="168">
        <v>0</v>
      </c>
      <c r="F14" s="157" t="s">
        <v>200</v>
      </c>
      <c r="G14" s="157" t="s">
        <v>200</v>
      </c>
      <c r="H14" s="168" t="s">
        <v>200</v>
      </c>
      <c r="I14" s="169" t="s">
        <v>200</v>
      </c>
      <c r="J14" s="170">
        <v>1629449926</v>
      </c>
      <c r="K14" s="171">
        <v>120</v>
      </c>
      <c r="L14" s="171">
        <v>0</v>
      </c>
      <c r="M14" s="171" t="s">
        <v>200</v>
      </c>
      <c r="N14" s="171">
        <v>20</v>
      </c>
      <c r="O14" s="171">
        <v>40</v>
      </c>
      <c r="P14" s="172">
        <v>1E-3</v>
      </c>
      <c r="Q14" s="173">
        <v>2933009866.7990003</v>
      </c>
      <c r="R14" s="174" t="s">
        <v>200</v>
      </c>
    </row>
    <row r="15" spans="2:21" ht="13.8" x14ac:dyDescent="0.25">
      <c r="B15" s="161">
        <v>27.200000000000003</v>
      </c>
      <c r="C15" s="66" t="s">
        <v>316</v>
      </c>
      <c r="D15" s="167">
        <v>0.1</v>
      </c>
      <c r="E15" s="168">
        <v>0</v>
      </c>
      <c r="F15" s="157" t="s">
        <v>200</v>
      </c>
      <c r="G15" s="157" t="s">
        <v>200</v>
      </c>
      <c r="H15" s="168" t="s">
        <v>200</v>
      </c>
      <c r="I15" s="169" t="s">
        <v>200</v>
      </c>
      <c r="J15" s="170">
        <v>532338092</v>
      </c>
      <c r="K15" s="171">
        <v>80</v>
      </c>
      <c r="L15" s="175">
        <v>0</v>
      </c>
      <c r="M15" s="175" t="s">
        <v>200</v>
      </c>
      <c r="N15" s="171">
        <v>20</v>
      </c>
      <c r="O15" s="171">
        <v>40</v>
      </c>
      <c r="P15" s="172">
        <v>1E-3</v>
      </c>
      <c r="Q15" s="173">
        <v>745273328.79899991</v>
      </c>
      <c r="R15" s="174" t="s">
        <v>200</v>
      </c>
    </row>
    <row r="16" spans="2:21" ht="13.8" x14ac:dyDescent="0.25">
      <c r="B16" s="161" t="s">
        <v>200</v>
      </c>
      <c r="C16" s="66">
        <v>0</v>
      </c>
      <c r="D16" s="167">
        <v>0</v>
      </c>
      <c r="E16" s="168">
        <v>0</v>
      </c>
      <c r="F16" s="157" t="s">
        <v>200</v>
      </c>
      <c r="G16" s="157" t="s">
        <v>200</v>
      </c>
      <c r="H16" s="168" t="s">
        <v>200</v>
      </c>
      <c r="I16" s="169" t="s">
        <v>200</v>
      </c>
      <c r="J16" s="170" t="s">
        <v>200</v>
      </c>
      <c r="K16" s="171" t="s">
        <v>200</v>
      </c>
      <c r="L16" s="175">
        <v>0</v>
      </c>
      <c r="M16" s="175" t="s">
        <v>200</v>
      </c>
      <c r="N16" s="171" t="s">
        <v>200</v>
      </c>
      <c r="O16" s="171" t="s">
        <v>200</v>
      </c>
      <c r="P16" s="172" t="s">
        <v>200</v>
      </c>
      <c r="Q16" s="173" t="s">
        <v>200</v>
      </c>
      <c r="R16" s="174" t="s">
        <v>200</v>
      </c>
    </row>
    <row r="17" spans="2:18" ht="13.8" x14ac:dyDescent="0.25">
      <c r="B17" s="161" t="s">
        <v>200</v>
      </c>
      <c r="C17" s="66">
        <v>0</v>
      </c>
      <c r="D17" s="167">
        <v>0</v>
      </c>
      <c r="E17" s="168">
        <v>0</v>
      </c>
      <c r="F17" s="157" t="s">
        <v>200</v>
      </c>
      <c r="G17" s="157" t="s">
        <v>200</v>
      </c>
      <c r="H17" s="168" t="s">
        <v>200</v>
      </c>
      <c r="I17" s="169" t="s">
        <v>200</v>
      </c>
      <c r="J17" s="170" t="s">
        <v>200</v>
      </c>
      <c r="K17" s="171" t="s">
        <v>200</v>
      </c>
      <c r="L17" s="175">
        <v>0</v>
      </c>
      <c r="M17" s="175" t="s">
        <v>200</v>
      </c>
      <c r="N17" s="171" t="s">
        <v>200</v>
      </c>
      <c r="O17" s="171" t="s">
        <v>200</v>
      </c>
      <c r="P17" s="172" t="s">
        <v>200</v>
      </c>
      <c r="Q17" s="173"/>
      <c r="R17" s="174" t="s">
        <v>200</v>
      </c>
    </row>
    <row r="18" spans="2:18" ht="13.8" x14ac:dyDescent="0.25">
      <c r="B18" s="161" t="s">
        <v>200</v>
      </c>
      <c r="C18" s="66">
        <v>0</v>
      </c>
      <c r="D18" s="167">
        <v>0</v>
      </c>
      <c r="E18" s="168">
        <v>0</v>
      </c>
      <c r="F18" s="157" t="s">
        <v>200</v>
      </c>
      <c r="G18" s="157" t="s">
        <v>200</v>
      </c>
      <c r="H18" s="168" t="s">
        <v>200</v>
      </c>
      <c r="I18" s="169" t="s">
        <v>200</v>
      </c>
      <c r="J18" s="170" t="s">
        <v>200</v>
      </c>
      <c r="K18" s="171" t="s">
        <v>200</v>
      </c>
      <c r="L18" s="175">
        <v>0</v>
      </c>
      <c r="M18" s="175" t="s">
        <v>200</v>
      </c>
      <c r="N18" s="171" t="s">
        <v>200</v>
      </c>
      <c r="O18" s="171" t="s">
        <v>200</v>
      </c>
      <c r="P18" s="172" t="s">
        <v>200</v>
      </c>
      <c r="Q18" s="173" t="s">
        <v>200</v>
      </c>
      <c r="R18" s="174" t="s">
        <v>200</v>
      </c>
    </row>
    <row r="19" spans="2:18" ht="13.8" x14ac:dyDescent="0.25">
      <c r="B19" s="161" t="s">
        <v>200</v>
      </c>
      <c r="C19" s="66">
        <v>0</v>
      </c>
      <c r="D19" s="167">
        <v>0</v>
      </c>
      <c r="E19" s="168">
        <v>0</v>
      </c>
      <c r="F19" s="157" t="s">
        <v>200</v>
      </c>
      <c r="G19" s="157" t="s">
        <v>200</v>
      </c>
      <c r="H19" s="168" t="s">
        <v>200</v>
      </c>
      <c r="I19" s="169" t="s">
        <v>200</v>
      </c>
      <c r="J19" s="170" t="s">
        <v>200</v>
      </c>
      <c r="K19" s="171" t="s">
        <v>200</v>
      </c>
      <c r="L19" s="175">
        <v>0</v>
      </c>
      <c r="M19" s="175" t="s">
        <v>200</v>
      </c>
      <c r="N19" s="171" t="s">
        <v>200</v>
      </c>
      <c r="O19" s="171" t="s">
        <v>200</v>
      </c>
      <c r="P19" s="172" t="s">
        <v>200</v>
      </c>
      <c r="Q19" s="173" t="s">
        <v>200</v>
      </c>
      <c r="R19" s="174" t="s">
        <v>200</v>
      </c>
    </row>
    <row r="20" spans="2:18" ht="13.8" x14ac:dyDescent="0.25">
      <c r="B20" s="161" t="s">
        <v>200</v>
      </c>
      <c r="C20" s="66">
        <v>0</v>
      </c>
      <c r="D20" s="167">
        <v>0</v>
      </c>
      <c r="E20" s="168">
        <v>0</v>
      </c>
      <c r="F20" s="157" t="s">
        <v>200</v>
      </c>
      <c r="G20" s="157" t="s">
        <v>200</v>
      </c>
      <c r="H20" s="168" t="s">
        <v>200</v>
      </c>
      <c r="I20" s="169" t="s">
        <v>200</v>
      </c>
      <c r="J20" s="170" t="s">
        <v>200</v>
      </c>
      <c r="K20" s="171" t="s">
        <v>200</v>
      </c>
      <c r="L20" s="175">
        <v>0</v>
      </c>
      <c r="M20" s="175" t="s">
        <v>200</v>
      </c>
      <c r="N20" s="171" t="s">
        <v>200</v>
      </c>
      <c r="O20" s="171" t="s">
        <v>200</v>
      </c>
      <c r="P20" s="172" t="s">
        <v>200</v>
      </c>
      <c r="Q20" s="173" t="s">
        <v>200</v>
      </c>
      <c r="R20" s="174" t="s">
        <v>200</v>
      </c>
    </row>
    <row r="21" spans="2:18" ht="13.8" x14ac:dyDescent="0.25">
      <c r="B21" s="161" t="s">
        <v>200</v>
      </c>
      <c r="C21" s="66">
        <v>0</v>
      </c>
      <c r="D21" s="167">
        <v>0</v>
      </c>
      <c r="E21" s="168">
        <v>0</v>
      </c>
      <c r="F21" s="157" t="s">
        <v>200</v>
      </c>
      <c r="G21" s="157" t="s">
        <v>200</v>
      </c>
      <c r="H21" s="168" t="s">
        <v>200</v>
      </c>
      <c r="I21" s="169" t="s">
        <v>200</v>
      </c>
      <c r="J21" s="170" t="s">
        <v>200</v>
      </c>
      <c r="K21" s="171" t="s">
        <v>200</v>
      </c>
      <c r="L21" s="175">
        <v>0</v>
      </c>
      <c r="M21" s="175" t="s">
        <v>200</v>
      </c>
      <c r="N21" s="171" t="s">
        <v>200</v>
      </c>
      <c r="O21" s="171" t="s">
        <v>200</v>
      </c>
      <c r="P21" s="172" t="s">
        <v>200</v>
      </c>
      <c r="Q21" s="173" t="s">
        <v>200</v>
      </c>
      <c r="R21" s="174" t="s">
        <v>200</v>
      </c>
    </row>
    <row r="22" spans="2:18" ht="14.4" thickBot="1" x14ac:dyDescent="0.3">
      <c r="B22" s="162" t="s">
        <v>200</v>
      </c>
      <c r="C22" s="123">
        <v>0</v>
      </c>
      <c r="D22" s="158">
        <v>0</v>
      </c>
      <c r="E22" s="176">
        <v>0</v>
      </c>
      <c r="F22" s="159" t="s">
        <v>200</v>
      </c>
      <c r="G22" s="159" t="s">
        <v>200</v>
      </c>
      <c r="H22" s="176" t="s">
        <v>200</v>
      </c>
      <c r="I22" s="177" t="s">
        <v>200</v>
      </c>
      <c r="J22" s="178" t="s">
        <v>200</v>
      </c>
      <c r="K22" s="179" t="s">
        <v>200</v>
      </c>
      <c r="L22" s="163">
        <v>0</v>
      </c>
      <c r="M22" s="163" t="s">
        <v>200</v>
      </c>
      <c r="N22" s="179" t="s">
        <v>200</v>
      </c>
      <c r="O22" s="179" t="s">
        <v>200</v>
      </c>
      <c r="P22" s="178" t="s">
        <v>200</v>
      </c>
      <c r="Q22" s="180" t="s">
        <v>200</v>
      </c>
      <c r="R22" s="181" t="s">
        <v>200</v>
      </c>
    </row>
    <row r="23" spans="2:18" ht="14.4" thickBot="1" x14ac:dyDescent="0.3">
      <c r="B23" s="124"/>
      <c r="C23" s="392"/>
      <c r="D23" s="392"/>
      <c r="E23" s="392"/>
      <c r="F23" s="392"/>
      <c r="G23" s="392"/>
      <c r="H23" s="392"/>
      <c r="I23" s="392"/>
      <c r="J23" s="392"/>
      <c r="K23" s="392"/>
      <c r="L23" s="392"/>
      <c r="M23" s="392"/>
      <c r="N23" s="392"/>
      <c r="O23" s="392"/>
      <c r="P23" s="392"/>
      <c r="Q23" s="392"/>
      <c r="R23" s="393"/>
    </row>
    <row r="24" spans="2:18" ht="13.8" x14ac:dyDescent="0.25">
      <c r="B24" s="67">
        <v>28</v>
      </c>
      <c r="C24" s="68" t="s">
        <v>317</v>
      </c>
      <c r="D24" s="69">
        <v>1</v>
      </c>
      <c r="E24" s="71">
        <v>1</v>
      </c>
      <c r="F24" s="70">
        <v>525490168</v>
      </c>
      <c r="G24" s="70">
        <v>0</v>
      </c>
      <c r="H24" s="71">
        <v>2</v>
      </c>
      <c r="I24" s="68">
        <v>525490168</v>
      </c>
      <c r="J24" s="71"/>
      <c r="K24" s="68"/>
      <c r="L24" s="68"/>
      <c r="M24" s="68">
        <v>0</v>
      </c>
      <c r="N24" s="71" t="s">
        <v>200</v>
      </c>
      <c r="O24" s="68" t="s">
        <v>200</v>
      </c>
      <c r="P24" s="72"/>
      <c r="Q24" s="72">
        <v>1759339304.8799999</v>
      </c>
      <c r="R24" s="103" t="s">
        <v>363</v>
      </c>
    </row>
    <row r="25" spans="2:18" ht="13.8" x14ac:dyDescent="0.25">
      <c r="B25" s="161">
        <v>28.1</v>
      </c>
      <c r="C25" s="66" t="s">
        <v>317</v>
      </c>
      <c r="D25" s="167">
        <v>1</v>
      </c>
      <c r="E25" s="168">
        <v>0</v>
      </c>
      <c r="F25" s="157" t="s">
        <v>200</v>
      </c>
      <c r="G25" s="157" t="s">
        <v>200</v>
      </c>
      <c r="H25" s="168" t="s">
        <v>200</v>
      </c>
      <c r="I25" s="169" t="s">
        <v>200</v>
      </c>
      <c r="J25" s="170">
        <v>1111063631</v>
      </c>
      <c r="K25" s="171">
        <v>120</v>
      </c>
      <c r="L25" s="171">
        <v>0</v>
      </c>
      <c r="M25" s="171" t="s">
        <v>200</v>
      </c>
      <c r="N25" s="171">
        <v>20</v>
      </c>
      <c r="O25" s="171">
        <v>40</v>
      </c>
      <c r="P25" s="172">
        <v>240575230.91999999</v>
      </c>
      <c r="Q25" s="173">
        <v>1759339304.8799999</v>
      </c>
      <c r="R25" s="174" t="s">
        <v>200</v>
      </c>
    </row>
    <row r="26" spans="2:18" ht="13.8" x14ac:dyDescent="0.25">
      <c r="B26" s="161" t="s">
        <v>200</v>
      </c>
      <c r="C26" s="66">
        <v>0</v>
      </c>
      <c r="D26" s="167">
        <v>0</v>
      </c>
      <c r="E26" s="168">
        <v>0</v>
      </c>
      <c r="F26" s="157" t="s">
        <v>200</v>
      </c>
      <c r="G26" s="157" t="s">
        <v>200</v>
      </c>
      <c r="H26" s="168" t="s">
        <v>200</v>
      </c>
      <c r="I26" s="169" t="s">
        <v>200</v>
      </c>
      <c r="J26" s="170" t="s">
        <v>200</v>
      </c>
      <c r="K26" s="171" t="s">
        <v>200</v>
      </c>
      <c r="L26" s="175">
        <v>0</v>
      </c>
      <c r="M26" s="175" t="s">
        <v>200</v>
      </c>
      <c r="N26" s="171" t="s">
        <v>200</v>
      </c>
      <c r="O26" s="171" t="s">
        <v>200</v>
      </c>
      <c r="P26" s="172" t="s">
        <v>200</v>
      </c>
      <c r="Q26" s="173" t="s">
        <v>200</v>
      </c>
      <c r="R26" s="174" t="s">
        <v>200</v>
      </c>
    </row>
    <row r="27" spans="2:18" ht="13.8" x14ac:dyDescent="0.25">
      <c r="B27" s="161" t="s">
        <v>200</v>
      </c>
      <c r="C27" s="66">
        <v>0</v>
      </c>
      <c r="D27" s="167">
        <v>0</v>
      </c>
      <c r="E27" s="168">
        <v>0</v>
      </c>
      <c r="F27" s="157" t="s">
        <v>200</v>
      </c>
      <c r="G27" s="157" t="s">
        <v>200</v>
      </c>
      <c r="H27" s="168" t="s">
        <v>200</v>
      </c>
      <c r="I27" s="169" t="s">
        <v>200</v>
      </c>
      <c r="J27" s="170" t="s">
        <v>200</v>
      </c>
      <c r="K27" s="171" t="s">
        <v>200</v>
      </c>
      <c r="L27" s="175">
        <v>0</v>
      </c>
      <c r="M27" s="175" t="s">
        <v>200</v>
      </c>
      <c r="N27" s="171" t="s">
        <v>200</v>
      </c>
      <c r="O27" s="171" t="s">
        <v>200</v>
      </c>
      <c r="P27" s="172" t="s">
        <v>200</v>
      </c>
      <c r="Q27" s="173" t="s">
        <v>200</v>
      </c>
      <c r="R27" s="174" t="s">
        <v>200</v>
      </c>
    </row>
    <row r="28" spans="2:18" ht="13.8" x14ac:dyDescent="0.25">
      <c r="B28" s="161" t="s">
        <v>200</v>
      </c>
      <c r="C28" s="66">
        <v>0</v>
      </c>
      <c r="D28" s="167">
        <v>0</v>
      </c>
      <c r="E28" s="168">
        <v>0</v>
      </c>
      <c r="F28" s="157" t="s">
        <v>200</v>
      </c>
      <c r="G28" s="157" t="s">
        <v>200</v>
      </c>
      <c r="H28" s="168" t="s">
        <v>200</v>
      </c>
      <c r="I28" s="169" t="s">
        <v>200</v>
      </c>
      <c r="J28" s="170" t="s">
        <v>200</v>
      </c>
      <c r="K28" s="171" t="s">
        <v>200</v>
      </c>
      <c r="L28" s="175">
        <v>0</v>
      </c>
      <c r="M28" s="175" t="s">
        <v>200</v>
      </c>
      <c r="N28" s="171" t="s">
        <v>200</v>
      </c>
      <c r="O28" s="171" t="s">
        <v>200</v>
      </c>
      <c r="P28" s="172" t="s">
        <v>200</v>
      </c>
      <c r="Q28" s="173"/>
      <c r="R28" s="174" t="s">
        <v>200</v>
      </c>
    </row>
    <row r="29" spans="2:18" ht="13.8" x14ac:dyDescent="0.25">
      <c r="B29" s="161" t="s">
        <v>200</v>
      </c>
      <c r="C29" s="66">
        <v>0</v>
      </c>
      <c r="D29" s="167">
        <v>0</v>
      </c>
      <c r="E29" s="168">
        <v>0</v>
      </c>
      <c r="F29" s="157" t="s">
        <v>200</v>
      </c>
      <c r="G29" s="157" t="s">
        <v>200</v>
      </c>
      <c r="H29" s="168" t="s">
        <v>200</v>
      </c>
      <c r="I29" s="169" t="s">
        <v>200</v>
      </c>
      <c r="J29" s="170" t="s">
        <v>200</v>
      </c>
      <c r="K29" s="171" t="s">
        <v>200</v>
      </c>
      <c r="L29" s="175">
        <v>0</v>
      </c>
      <c r="M29" s="175" t="s">
        <v>200</v>
      </c>
      <c r="N29" s="171" t="s">
        <v>200</v>
      </c>
      <c r="O29" s="171" t="s">
        <v>200</v>
      </c>
      <c r="P29" s="172" t="s">
        <v>200</v>
      </c>
      <c r="Q29" s="173" t="s">
        <v>200</v>
      </c>
      <c r="R29" s="174" t="s">
        <v>200</v>
      </c>
    </row>
    <row r="30" spans="2:18" ht="13.8" x14ac:dyDescent="0.25">
      <c r="B30" s="161" t="s">
        <v>200</v>
      </c>
      <c r="C30" s="66">
        <v>0</v>
      </c>
      <c r="D30" s="167">
        <v>0</v>
      </c>
      <c r="E30" s="168">
        <v>0</v>
      </c>
      <c r="F30" s="157" t="s">
        <v>200</v>
      </c>
      <c r="G30" s="157" t="s">
        <v>200</v>
      </c>
      <c r="H30" s="168" t="s">
        <v>200</v>
      </c>
      <c r="I30" s="169" t="s">
        <v>200</v>
      </c>
      <c r="J30" s="170" t="s">
        <v>200</v>
      </c>
      <c r="K30" s="171" t="s">
        <v>200</v>
      </c>
      <c r="L30" s="175">
        <v>0</v>
      </c>
      <c r="M30" s="175" t="s">
        <v>200</v>
      </c>
      <c r="N30" s="171" t="s">
        <v>200</v>
      </c>
      <c r="O30" s="171" t="s">
        <v>200</v>
      </c>
      <c r="P30" s="172" t="s">
        <v>200</v>
      </c>
      <c r="Q30" s="173" t="s">
        <v>200</v>
      </c>
      <c r="R30" s="174" t="s">
        <v>200</v>
      </c>
    </row>
    <row r="31" spans="2:18" ht="13.8" x14ac:dyDescent="0.25">
      <c r="B31" s="161" t="s">
        <v>200</v>
      </c>
      <c r="C31" s="66">
        <v>0</v>
      </c>
      <c r="D31" s="167">
        <v>0</v>
      </c>
      <c r="E31" s="168">
        <v>0</v>
      </c>
      <c r="F31" s="157" t="s">
        <v>200</v>
      </c>
      <c r="G31" s="157" t="s">
        <v>200</v>
      </c>
      <c r="H31" s="168" t="s">
        <v>200</v>
      </c>
      <c r="I31" s="169" t="s">
        <v>200</v>
      </c>
      <c r="J31" s="170" t="s">
        <v>200</v>
      </c>
      <c r="K31" s="171" t="s">
        <v>200</v>
      </c>
      <c r="L31" s="175">
        <v>0</v>
      </c>
      <c r="M31" s="175" t="s">
        <v>200</v>
      </c>
      <c r="N31" s="171" t="s">
        <v>200</v>
      </c>
      <c r="O31" s="171" t="s">
        <v>200</v>
      </c>
      <c r="P31" s="172" t="s">
        <v>200</v>
      </c>
      <c r="Q31" s="173" t="s">
        <v>200</v>
      </c>
      <c r="R31" s="174" t="s">
        <v>200</v>
      </c>
    </row>
    <row r="32" spans="2:18" ht="13.8" x14ac:dyDescent="0.25">
      <c r="B32" s="161" t="s">
        <v>200</v>
      </c>
      <c r="C32" s="66">
        <v>0</v>
      </c>
      <c r="D32" s="167">
        <v>0</v>
      </c>
      <c r="E32" s="168">
        <v>0</v>
      </c>
      <c r="F32" s="157" t="s">
        <v>200</v>
      </c>
      <c r="G32" s="157" t="s">
        <v>200</v>
      </c>
      <c r="H32" s="168" t="s">
        <v>200</v>
      </c>
      <c r="I32" s="169" t="s">
        <v>200</v>
      </c>
      <c r="J32" s="170" t="s">
        <v>200</v>
      </c>
      <c r="K32" s="171" t="s">
        <v>200</v>
      </c>
      <c r="L32" s="175">
        <v>0</v>
      </c>
      <c r="M32" s="175" t="s">
        <v>200</v>
      </c>
      <c r="N32" s="171" t="s">
        <v>200</v>
      </c>
      <c r="O32" s="171" t="s">
        <v>200</v>
      </c>
      <c r="P32" s="172" t="s">
        <v>200</v>
      </c>
      <c r="Q32" s="173" t="s">
        <v>200</v>
      </c>
      <c r="R32" s="174" t="s">
        <v>200</v>
      </c>
    </row>
    <row r="33" spans="2:18" ht="14.4" thickBot="1" x14ac:dyDescent="0.3">
      <c r="B33" s="162" t="s">
        <v>200</v>
      </c>
      <c r="C33" s="123">
        <v>0</v>
      </c>
      <c r="D33" s="158">
        <v>0</v>
      </c>
      <c r="E33" s="176">
        <v>0</v>
      </c>
      <c r="F33" s="159" t="s">
        <v>200</v>
      </c>
      <c r="G33" s="159" t="s">
        <v>200</v>
      </c>
      <c r="H33" s="176" t="s">
        <v>200</v>
      </c>
      <c r="I33" s="177" t="s">
        <v>200</v>
      </c>
      <c r="J33" s="178" t="s">
        <v>200</v>
      </c>
      <c r="K33" s="179" t="s">
        <v>200</v>
      </c>
      <c r="L33" s="163">
        <v>0</v>
      </c>
      <c r="M33" s="163" t="s">
        <v>200</v>
      </c>
      <c r="N33" s="179" t="s">
        <v>200</v>
      </c>
      <c r="O33" s="179" t="s">
        <v>200</v>
      </c>
      <c r="P33" s="178" t="s">
        <v>200</v>
      </c>
      <c r="Q33" s="180" t="s">
        <v>200</v>
      </c>
      <c r="R33" s="181" t="s">
        <v>200</v>
      </c>
    </row>
    <row r="34" spans="2:18" ht="14.4" thickBot="1" x14ac:dyDescent="0.3">
      <c r="B34" s="124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3"/>
    </row>
    <row r="35" spans="2:18" ht="13.8" x14ac:dyDescent="0.25">
      <c r="B35" s="67">
        <v>29</v>
      </c>
      <c r="C35" s="68" t="s">
        <v>318</v>
      </c>
      <c r="D35" s="69">
        <v>1</v>
      </c>
      <c r="E35" s="71">
        <v>1</v>
      </c>
      <c r="F35" s="70">
        <v>525490168</v>
      </c>
      <c r="G35" s="70">
        <v>0</v>
      </c>
      <c r="H35" s="71">
        <v>2</v>
      </c>
      <c r="I35" s="68">
        <v>525490168</v>
      </c>
      <c r="J35" s="71"/>
      <c r="K35" s="68"/>
      <c r="L35" s="68"/>
      <c r="M35" s="68">
        <v>0</v>
      </c>
      <c r="N35" s="71" t="s">
        <v>200</v>
      </c>
      <c r="O35" s="68" t="s">
        <v>200</v>
      </c>
      <c r="P35" s="72"/>
      <c r="Q35" s="72">
        <v>365917976.32000017</v>
      </c>
      <c r="R35" s="432" t="s">
        <v>364</v>
      </c>
    </row>
    <row r="36" spans="2:18" ht="13.8" x14ac:dyDescent="0.25">
      <c r="B36" s="161">
        <v>29.1</v>
      </c>
      <c r="C36" s="66" t="s">
        <v>319</v>
      </c>
      <c r="D36" s="167">
        <v>0.5</v>
      </c>
      <c r="E36" s="168">
        <v>0</v>
      </c>
      <c r="F36" s="157" t="s">
        <v>200</v>
      </c>
      <c r="G36" s="157" t="s">
        <v>200</v>
      </c>
      <c r="H36" s="168" t="s">
        <v>200</v>
      </c>
      <c r="I36" s="169" t="s">
        <v>200</v>
      </c>
      <c r="J36" s="170">
        <v>709988096</v>
      </c>
      <c r="K36" s="171">
        <v>120</v>
      </c>
      <c r="L36" s="171">
        <v>0</v>
      </c>
      <c r="M36" s="171" t="s">
        <v>200</v>
      </c>
      <c r="N36" s="171">
        <v>20</v>
      </c>
      <c r="O36" s="171">
        <v>40</v>
      </c>
      <c r="P36" s="172">
        <v>3991726472.8699999</v>
      </c>
      <c r="Q36" s="173">
        <v>-2713747900.0699997</v>
      </c>
      <c r="R36" s="174" t="s">
        <v>200</v>
      </c>
    </row>
    <row r="37" spans="2:18" ht="13.8" x14ac:dyDescent="0.25">
      <c r="B37" s="161">
        <v>29.200000000000003</v>
      </c>
      <c r="C37" s="66" t="s">
        <v>320</v>
      </c>
      <c r="D37" s="167">
        <v>0.5</v>
      </c>
      <c r="E37" s="168">
        <v>0</v>
      </c>
      <c r="F37" s="157" t="s">
        <v>200</v>
      </c>
      <c r="G37" s="157" t="s">
        <v>200</v>
      </c>
      <c r="H37" s="168" t="s">
        <v>200</v>
      </c>
      <c r="I37" s="169" t="s">
        <v>200</v>
      </c>
      <c r="J37" s="170">
        <v>3083561000</v>
      </c>
      <c r="K37" s="171">
        <v>120</v>
      </c>
      <c r="L37" s="175">
        <v>0</v>
      </c>
      <c r="M37" s="175" t="s">
        <v>200</v>
      </c>
      <c r="N37" s="171">
        <v>20</v>
      </c>
      <c r="O37" s="171">
        <v>40</v>
      </c>
      <c r="P37" s="172">
        <v>2470743923.6100001</v>
      </c>
      <c r="Q37" s="173">
        <v>3079665876.3899999</v>
      </c>
      <c r="R37" s="174" t="s">
        <v>200</v>
      </c>
    </row>
    <row r="38" spans="2:18" ht="13.8" x14ac:dyDescent="0.25">
      <c r="B38" s="161" t="s">
        <v>200</v>
      </c>
      <c r="C38" s="66">
        <v>0</v>
      </c>
      <c r="D38" s="167">
        <v>0</v>
      </c>
      <c r="E38" s="168">
        <v>0</v>
      </c>
      <c r="F38" s="157" t="s">
        <v>200</v>
      </c>
      <c r="G38" s="157" t="s">
        <v>200</v>
      </c>
      <c r="H38" s="168" t="s">
        <v>200</v>
      </c>
      <c r="I38" s="169" t="s">
        <v>200</v>
      </c>
      <c r="J38" s="170" t="s">
        <v>200</v>
      </c>
      <c r="K38" s="171" t="s">
        <v>200</v>
      </c>
      <c r="L38" s="175">
        <v>0</v>
      </c>
      <c r="M38" s="175" t="s">
        <v>200</v>
      </c>
      <c r="N38" s="171" t="s">
        <v>200</v>
      </c>
      <c r="O38" s="171" t="s">
        <v>200</v>
      </c>
      <c r="P38" s="172" t="s">
        <v>200</v>
      </c>
      <c r="Q38" s="173" t="s">
        <v>200</v>
      </c>
      <c r="R38" s="174" t="s">
        <v>200</v>
      </c>
    </row>
    <row r="39" spans="2:18" ht="13.8" x14ac:dyDescent="0.25">
      <c r="B39" s="161" t="s">
        <v>200</v>
      </c>
      <c r="C39" s="66">
        <v>0</v>
      </c>
      <c r="D39" s="167">
        <v>0</v>
      </c>
      <c r="E39" s="168">
        <v>0</v>
      </c>
      <c r="F39" s="157" t="s">
        <v>200</v>
      </c>
      <c r="G39" s="157" t="s">
        <v>200</v>
      </c>
      <c r="H39" s="168" t="s">
        <v>200</v>
      </c>
      <c r="I39" s="169" t="s">
        <v>200</v>
      </c>
      <c r="J39" s="170" t="s">
        <v>200</v>
      </c>
      <c r="K39" s="171" t="s">
        <v>200</v>
      </c>
      <c r="L39" s="175">
        <v>0</v>
      </c>
      <c r="M39" s="175" t="s">
        <v>200</v>
      </c>
      <c r="N39" s="171" t="s">
        <v>200</v>
      </c>
      <c r="O39" s="171" t="s">
        <v>200</v>
      </c>
      <c r="P39" s="172" t="s">
        <v>200</v>
      </c>
      <c r="Q39" s="173"/>
      <c r="R39" s="174" t="s">
        <v>200</v>
      </c>
    </row>
    <row r="40" spans="2:18" ht="13.8" x14ac:dyDescent="0.25">
      <c r="B40" s="161" t="s">
        <v>200</v>
      </c>
      <c r="C40" s="66">
        <v>0</v>
      </c>
      <c r="D40" s="167">
        <v>0</v>
      </c>
      <c r="E40" s="168">
        <v>0</v>
      </c>
      <c r="F40" s="157" t="s">
        <v>200</v>
      </c>
      <c r="G40" s="157" t="s">
        <v>200</v>
      </c>
      <c r="H40" s="168" t="s">
        <v>200</v>
      </c>
      <c r="I40" s="169" t="s">
        <v>200</v>
      </c>
      <c r="J40" s="170" t="s">
        <v>200</v>
      </c>
      <c r="K40" s="171" t="s">
        <v>200</v>
      </c>
      <c r="L40" s="175">
        <v>0</v>
      </c>
      <c r="M40" s="175" t="s">
        <v>200</v>
      </c>
      <c r="N40" s="171" t="s">
        <v>200</v>
      </c>
      <c r="O40" s="171" t="s">
        <v>200</v>
      </c>
      <c r="P40" s="172" t="s">
        <v>200</v>
      </c>
      <c r="Q40" s="173" t="s">
        <v>200</v>
      </c>
      <c r="R40" s="174" t="s">
        <v>200</v>
      </c>
    </row>
    <row r="41" spans="2:18" ht="13.8" x14ac:dyDescent="0.25">
      <c r="B41" s="161" t="s">
        <v>200</v>
      </c>
      <c r="C41" s="66">
        <v>0</v>
      </c>
      <c r="D41" s="167">
        <v>0</v>
      </c>
      <c r="E41" s="168">
        <v>0</v>
      </c>
      <c r="F41" s="157" t="s">
        <v>200</v>
      </c>
      <c r="G41" s="157" t="s">
        <v>200</v>
      </c>
      <c r="H41" s="168" t="s">
        <v>200</v>
      </c>
      <c r="I41" s="169" t="s">
        <v>200</v>
      </c>
      <c r="J41" s="170" t="s">
        <v>200</v>
      </c>
      <c r="K41" s="171" t="s">
        <v>200</v>
      </c>
      <c r="L41" s="175">
        <v>0</v>
      </c>
      <c r="M41" s="175" t="s">
        <v>200</v>
      </c>
      <c r="N41" s="171" t="s">
        <v>200</v>
      </c>
      <c r="O41" s="171" t="s">
        <v>200</v>
      </c>
      <c r="P41" s="172" t="s">
        <v>200</v>
      </c>
      <c r="Q41" s="173" t="s">
        <v>200</v>
      </c>
      <c r="R41" s="174" t="s">
        <v>200</v>
      </c>
    </row>
    <row r="42" spans="2:18" ht="13.8" x14ac:dyDescent="0.25">
      <c r="B42" s="161" t="s">
        <v>200</v>
      </c>
      <c r="C42" s="66">
        <v>0</v>
      </c>
      <c r="D42" s="167">
        <v>0</v>
      </c>
      <c r="E42" s="168">
        <v>0</v>
      </c>
      <c r="F42" s="157" t="s">
        <v>200</v>
      </c>
      <c r="G42" s="157" t="s">
        <v>200</v>
      </c>
      <c r="H42" s="168" t="s">
        <v>200</v>
      </c>
      <c r="I42" s="169" t="s">
        <v>200</v>
      </c>
      <c r="J42" s="170" t="s">
        <v>200</v>
      </c>
      <c r="K42" s="171" t="s">
        <v>200</v>
      </c>
      <c r="L42" s="175">
        <v>0</v>
      </c>
      <c r="M42" s="175" t="s">
        <v>200</v>
      </c>
      <c r="N42" s="171" t="s">
        <v>200</v>
      </c>
      <c r="O42" s="171" t="s">
        <v>200</v>
      </c>
      <c r="P42" s="172" t="s">
        <v>200</v>
      </c>
      <c r="Q42" s="173" t="s">
        <v>200</v>
      </c>
      <c r="R42" s="174" t="s">
        <v>200</v>
      </c>
    </row>
    <row r="43" spans="2:18" ht="13.8" x14ac:dyDescent="0.25">
      <c r="B43" s="161" t="s">
        <v>200</v>
      </c>
      <c r="C43" s="66">
        <v>0</v>
      </c>
      <c r="D43" s="167">
        <v>0</v>
      </c>
      <c r="E43" s="168">
        <v>0</v>
      </c>
      <c r="F43" s="157" t="s">
        <v>200</v>
      </c>
      <c r="G43" s="157" t="s">
        <v>200</v>
      </c>
      <c r="H43" s="168" t="s">
        <v>200</v>
      </c>
      <c r="I43" s="169" t="s">
        <v>200</v>
      </c>
      <c r="J43" s="170" t="s">
        <v>200</v>
      </c>
      <c r="K43" s="171" t="s">
        <v>200</v>
      </c>
      <c r="L43" s="175">
        <v>0</v>
      </c>
      <c r="M43" s="175" t="s">
        <v>200</v>
      </c>
      <c r="N43" s="171" t="s">
        <v>200</v>
      </c>
      <c r="O43" s="171" t="s">
        <v>200</v>
      </c>
      <c r="P43" s="172" t="s">
        <v>200</v>
      </c>
      <c r="Q43" s="173" t="s">
        <v>200</v>
      </c>
      <c r="R43" s="174" t="s">
        <v>200</v>
      </c>
    </row>
    <row r="44" spans="2:18" ht="14.4" thickBot="1" x14ac:dyDescent="0.3">
      <c r="B44" s="162" t="s">
        <v>200</v>
      </c>
      <c r="C44" s="123">
        <v>0</v>
      </c>
      <c r="D44" s="158">
        <v>0</v>
      </c>
      <c r="E44" s="176">
        <v>0</v>
      </c>
      <c r="F44" s="159" t="s">
        <v>200</v>
      </c>
      <c r="G44" s="159" t="s">
        <v>200</v>
      </c>
      <c r="H44" s="176" t="s">
        <v>200</v>
      </c>
      <c r="I44" s="177" t="s">
        <v>200</v>
      </c>
      <c r="J44" s="178" t="s">
        <v>200</v>
      </c>
      <c r="K44" s="179" t="s">
        <v>200</v>
      </c>
      <c r="L44" s="163">
        <v>0</v>
      </c>
      <c r="M44" s="163" t="s">
        <v>200</v>
      </c>
      <c r="N44" s="179" t="s">
        <v>200</v>
      </c>
      <c r="O44" s="179" t="s">
        <v>200</v>
      </c>
      <c r="P44" s="178" t="s">
        <v>200</v>
      </c>
      <c r="Q44" s="180" t="s">
        <v>200</v>
      </c>
      <c r="R44" s="181" t="s">
        <v>200</v>
      </c>
    </row>
    <row r="45" spans="2:18" ht="14.4" thickBot="1" x14ac:dyDescent="0.3">
      <c r="B45" s="124"/>
      <c r="C45" s="392"/>
      <c r="D45" s="392"/>
      <c r="E45" s="392"/>
      <c r="F45" s="392"/>
      <c r="G45" s="392"/>
      <c r="H45" s="392"/>
      <c r="I45" s="392"/>
      <c r="J45" s="392"/>
      <c r="K45" s="392"/>
      <c r="L45" s="392"/>
      <c r="M45" s="392"/>
      <c r="N45" s="392"/>
      <c r="O45" s="392"/>
      <c r="P45" s="392"/>
      <c r="Q45" s="392"/>
      <c r="R45" s="393"/>
    </row>
    <row r="46" spans="2:18" ht="27.6" x14ac:dyDescent="0.25">
      <c r="B46" s="67">
        <v>30</v>
      </c>
      <c r="C46" s="68" t="s">
        <v>321</v>
      </c>
      <c r="D46" s="69">
        <v>1</v>
      </c>
      <c r="E46" s="71">
        <v>1</v>
      </c>
      <c r="F46" s="70">
        <v>525490168</v>
      </c>
      <c r="G46" s="70">
        <v>0</v>
      </c>
      <c r="H46" s="71">
        <v>2</v>
      </c>
      <c r="I46" s="68">
        <v>525490168</v>
      </c>
      <c r="J46" s="71"/>
      <c r="K46" s="68"/>
      <c r="L46" s="68"/>
      <c r="M46" s="68">
        <v>0</v>
      </c>
      <c r="N46" s="71" t="s">
        <v>200</v>
      </c>
      <c r="O46" s="68" t="s">
        <v>200</v>
      </c>
      <c r="P46" s="72"/>
      <c r="Q46" s="72">
        <v>15025208102.950003</v>
      </c>
      <c r="R46" s="103" t="s">
        <v>363</v>
      </c>
    </row>
    <row r="47" spans="2:18" ht="27.6" x14ac:dyDescent="0.25">
      <c r="B47" s="161">
        <v>30.1</v>
      </c>
      <c r="C47" s="66" t="s">
        <v>321</v>
      </c>
      <c r="D47" s="167">
        <v>1</v>
      </c>
      <c r="E47" s="168">
        <v>0</v>
      </c>
      <c r="F47" s="157" t="s">
        <v>200</v>
      </c>
      <c r="G47" s="157" t="s">
        <v>200</v>
      </c>
      <c r="H47" s="168" t="s">
        <v>200</v>
      </c>
      <c r="I47" s="169" t="s">
        <v>200</v>
      </c>
      <c r="J47" s="170">
        <v>12138656067</v>
      </c>
      <c r="K47" s="171">
        <v>120</v>
      </c>
      <c r="L47" s="171">
        <v>0</v>
      </c>
      <c r="M47" s="171" t="s">
        <v>200</v>
      </c>
      <c r="N47" s="171">
        <v>20</v>
      </c>
      <c r="O47" s="171">
        <v>40</v>
      </c>
      <c r="P47" s="172">
        <v>6824372817.6499996</v>
      </c>
      <c r="Q47" s="173">
        <v>15025208102.950003</v>
      </c>
      <c r="R47" s="174" t="s">
        <v>200</v>
      </c>
    </row>
    <row r="48" spans="2:18" ht="13.8" x14ac:dyDescent="0.25">
      <c r="B48" s="161" t="s">
        <v>200</v>
      </c>
      <c r="C48" s="66">
        <v>0</v>
      </c>
      <c r="D48" s="167">
        <v>0</v>
      </c>
      <c r="E48" s="168">
        <v>0</v>
      </c>
      <c r="F48" s="157" t="s">
        <v>200</v>
      </c>
      <c r="G48" s="157" t="s">
        <v>200</v>
      </c>
      <c r="H48" s="168" t="s">
        <v>200</v>
      </c>
      <c r="I48" s="169" t="s">
        <v>200</v>
      </c>
      <c r="J48" s="170" t="s">
        <v>200</v>
      </c>
      <c r="K48" s="171" t="s">
        <v>200</v>
      </c>
      <c r="L48" s="175">
        <v>0</v>
      </c>
      <c r="M48" s="175" t="s">
        <v>200</v>
      </c>
      <c r="N48" s="171" t="s">
        <v>200</v>
      </c>
      <c r="O48" s="171" t="s">
        <v>200</v>
      </c>
      <c r="P48" s="172" t="s">
        <v>200</v>
      </c>
      <c r="Q48" s="173" t="s">
        <v>200</v>
      </c>
      <c r="R48" s="174" t="s">
        <v>200</v>
      </c>
    </row>
    <row r="49" spans="2:18" ht="13.8" x14ac:dyDescent="0.25">
      <c r="B49" s="161" t="s">
        <v>200</v>
      </c>
      <c r="C49" s="66">
        <v>0</v>
      </c>
      <c r="D49" s="167">
        <v>0</v>
      </c>
      <c r="E49" s="168">
        <v>0</v>
      </c>
      <c r="F49" s="157" t="s">
        <v>200</v>
      </c>
      <c r="G49" s="157" t="s">
        <v>200</v>
      </c>
      <c r="H49" s="168" t="s">
        <v>200</v>
      </c>
      <c r="I49" s="169" t="s">
        <v>200</v>
      </c>
      <c r="J49" s="170" t="s">
        <v>200</v>
      </c>
      <c r="K49" s="171" t="s">
        <v>200</v>
      </c>
      <c r="L49" s="175">
        <v>0</v>
      </c>
      <c r="M49" s="175" t="s">
        <v>200</v>
      </c>
      <c r="N49" s="171" t="s">
        <v>200</v>
      </c>
      <c r="O49" s="171" t="s">
        <v>200</v>
      </c>
      <c r="P49" s="172" t="s">
        <v>200</v>
      </c>
      <c r="Q49" s="173" t="s">
        <v>200</v>
      </c>
      <c r="R49" s="174" t="s">
        <v>200</v>
      </c>
    </row>
    <row r="50" spans="2:18" ht="13.8" x14ac:dyDescent="0.25">
      <c r="B50" s="161" t="s">
        <v>200</v>
      </c>
      <c r="C50" s="66">
        <v>0</v>
      </c>
      <c r="D50" s="167">
        <v>0</v>
      </c>
      <c r="E50" s="168">
        <v>0</v>
      </c>
      <c r="F50" s="157" t="s">
        <v>200</v>
      </c>
      <c r="G50" s="157" t="s">
        <v>200</v>
      </c>
      <c r="H50" s="168" t="s">
        <v>200</v>
      </c>
      <c r="I50" s="169" t="s">
        <v>200</v>
      </c>
      <c r="J50" s="170" t="s">
        <v>200</v>
      </c>
      <c r="K50" s="171" t="s">
        <v>200</v>
      </c>
      <c r="L50" s="175">
        <v>0</v>
      </c>
      <c r="M50" s="175" t="s">
        <v>200</v>
      </c>
      <c r="N50" s="171" t="s">
        <v>200</v>
      </c>
      <c r="O50" s="171" t="s">
        <v>200</v>
      </c>
      <c r="P50" s="172" t="s">
        <v>200</v>
      </c>
      <c r="Q50" s="173"/>
      <c r="R50" s="174" t="s">
        <v>200</v>
      </c>
    </row>
    <row r="51" spans="2:18" ht="13.8" x14ac:dyDescent="0.25">
      <c r="B51" s="161" t="s">
        <v>200</v>
      </c>
      <c r="C51" s="66">
        <v>0</v>
      </c>
      <c r="D51" s="167">
        <v>0</v>
      </c>
      <c r="E51" s="168">
        <v>0</v>
      </c>
      <c r="F51" s="157" t="s">
        <v>200</v>
      </c>
      <c r="G51" s="157" t="s">
        <v>200</v>
      </c>
      <c r="H51" s="168" t="s">
        <v>200</v>
      </c>
      <c r="I51" s="169" t="s">
        <v>200</v>
      </c>
      <c r="J51" s="170" t="s">
        <v>200</v>
      </c>
      <c r="K51" s="171" t="s">
        <v>200</v>
      </c>
      <c r="L51" s="175">
        <v>0</v>
      </c>
      <c r="M51" s="175" t="s">
        <v>200</v>
      </c>
      <c r="N51" s="171" t="s">
        <v>200</v>
      </c>
      <c r="O51" s="171" t="s">
        <v>200</v>
      </c>
      <c r="P51" s="172" t="s">
        <v>200</v>
      </c>
      <c r="Q51" s="173" t="s">
        <v>200</v>
      </c>
      <c r="R51" s="174" t="s">
        <v>200</v>
      </c>
    </row>
    <row r="52" spans="2:18" ht="13.8" x14ac:dyDescent="0.25">
      <c r="B52" s="161" t="s">
        <v>200</v>
      </c>
      <c r="C52" s="66">
        <v>0</v>
      </c>
      <c r="D52" s="167">
        <v>0</v>
      </c>
      <c r="E52" s="168">
        <v>0</v>
      </c>
      <c r="F52" s="157" t="s">
        <v>200</v>
      </c>
      <c r="G52" s="157" t="s">
        <v>200</v>
      </c>
      <c r="H52" s="168" t="s">
        <v>200</v>
      </c>
      <c r="I52" s="169" t="s">
        <v>200</v>
      </c>
      <c r="J52" s="170" t="s">
        <v>200</v>
      </c>
      <c r="K52" s="171" t="s">
        <v>200</v>
      </c>
      <c r="L52" s="175">
        <v>0</v>
      </c>
      <c r="M52" s="175" t="s">
        <v>200</v>
      </c>
      <c r="N52" s="171" t="s">
        <v>200</v>
      </c>
      <c r="O52" s="171" t="s">
        <v>200</v>
      </c>
      <c r="P52" s="172" t="s">
        <v>200</v>
      </c>
      <c r="Q52" s="173" t="s">
        <v>200</v>
      </c>
      <c r="R52" s="174" t="s">
        <v>200</v>
      </c>
    </row>
    <row r="53" spans="2:18" ht="13.8" x14ac:dyDescent="0.25">
      <c r="B53" s="161" t="s">
        <v>200</v>
      </c>
      <c r="C53" s="66">
        <v>0</v>
      </c>
      <c r="D53" s="167">
        <v>0</v>
      </c>
      <c r="E53" s="168">
        <v>0</v>
      </c>
      <c r="F53" s="157" t="s">
        <v>200</v>
      </c>
      <c r="G53" s="157" t="s">
        <v>200</v>
      </c>
      <c r="H53" s="168" t="s">
        <v>200</v>
      </c>
      <c r="I53" s="169" t="s">
        <v>200</v>
      </c>
      <c r="J53" s="170" t="s">
        <v>200</v>
      </c>
      <c r="K53" s="171" t="s">
        <v>200</v>
      </c>
      <c r="L53" s="175">
        <v>0</v>
      </c>
      <c r="M53" s="175" t="s">
        <v>200</v>
      </c>
      <c r="N53" s="171" t="s">
        <v>200</v>
      </c>
      <c r="O53" s="171" t="s">
        <v>200</v>
      </c>
      <c r="P53" s="172" t="s">
        <v>200</v>
      </c>
      <c r="Q53" s="173" t="s">
        <v>200</v>
      </c>
      <c r="R53" s="174" t="s">
        <v>200</v>
      </c>
    </row>
    <row r="54" spans="2:18" ht="13.8" x14ac:dyDescent="0.25">
      <c r="B54" s="161" t="s">
        <v>200</v>
      </c>
      <c r="C54" s="66">
        <v>0</v>
      </c>
      <c r="D54" s="167">
        <v>0</v>
      </c>
      <c r="E54" s="168">
        <v>0</v>
      </c>
      <c r="F54" s="157" t="s">
        <v>200</v>
      </c>
      <c r="G54" s="157" t="s">
        <v>200</v>
      </c>
      <c r="H54" s="168" t="s">
        <v>200</v>
      </c>
      <c r="I54" s="169" t="s">
        <v>200</v>
      </c>
      <c r="J54" s="170" t="s">
        <v>200</v>
      </c>
      <c r="K54" s="171" t="s">
        <v>200</v>
      </c>
      <c r="L54" s="175">
        <v>0</v>
      </c>
      <c r="M54" s="175" t="s">
        <v>200</v>
      </c>
      <c r="N54" s="171" t="s">
        <v>200</v>
      </c>
      <c r="O54" s="171" t="s">
        <v>200</v>
      </c>
      <c r="P54" s="172" t="s">
        <v>200</v>
      </c>
      <c r="Q54" s="173" t="s">
        <v>200</v>
      </c>
      <c r="R54" s="174" t="s">
        <v>200</v>
      </c>
    </row>
    <row r="55" spans="2:18" ht="14.4" thickBot="1" x14ac:dyDescent="0.3">
      <c r="B55" s="162" t="s">
        <v>200</v>
      </c>
      <c r="C55" s="123">
        <v>0</v>
      </c>
      <c r="D55" s="158">
        <v>0</v>
      </c>
      <c r="E55" s="176">
        <v>0</v>
      </c>
      <c r="F55" s="159" t="s">
        <v>200</v>
      </c>
      <c r="G55" s="159" t="s">
        <v>200</v>
      </c>
      <c r="H55" s="176" t="s">
        <v>200</v>
      </c>
      <c r="I55" s="177" t="s">
        <v>200</v>
      </c>
      <c r="J55" s="178" t="s">
        <v>200</v>
      </c>
      <c r="K55" s="179" t="s">
        <v>200</v>
      </c>
      <c r="L55" s="163">
        <v>0</v>
      </c>
      <c r="M55" s="163" t="s">
        <v>200</v>
      </c>
      <c r="N55" s="179" t="s">
        <v>200</v>
      </c>
      <c r="O55" s="179" t="s">
        <v>200</v>
      </c>
      <c r="P55" s="178" t="s">
        <v>200</v>
      </c>
      <c r="Q55" s="180" t="s">
        <v>200</v>
      </c>
      <c r="R55" s="181" t="s">
        <v>200</v>
      </c>
    </row>
    <row r="56" spans="2:18" ht="14.4" thickBot="1" x14ac:dyDescent="0.3">
      <c r="B56" s="124"/>
      <c r="C56" s="392"/>
      <c r="D56" s="392"/>
      <c r="E56" s="392"/>
      <c r="F56" s="392"/>
      <c r="G56" s="392"/>
      <c r="H56" s="392"/>
      <c r="I56" s="392"/>
      <c r="J56" s="392"/>
      <c r="K56" s="392"/>
      <c r="L56" s="392"/>
      <c r="M56" s="392"/>
      <c r="N56" s="392"/>
      <c r="O56" s="392"/>
      <c r="P56" s="392"/>
      <c r="Q56" s="392"/>
      <c r="R56" s="393"/>
    </row>
    <row r="57" spans="2:18" ht="13.8" x14ac:dyDescent="0.25">
      <c r="B57" s="67">
        <v>31</v>
      </c>
      <c r="C57" s="68" t="s">
        <v>322</v>
      </c>
      <c r="D57" s="69">
        <v>1</v>
      </c>
      <c r="E57" s="71">
        <v>1</v>
      </c>
      <c r="F57" s="70">
        <v>525490168</v>
      </c>
      <c r="G57" s="70">
        <v>0</v>
      </c>
      <c r="H57" s="71">
        <v>2</v>
      </c>
      <c r="I57" s="68">
        <v>525490168</v>
      </c>
      <c r="J57" s="71"/>
      <c r="K57" s="68"/>
      <c r="L57" s="68"/>
      <c r="M57" s="68"/>
      <c r="N57" s="71"/>
      <c r="O57" s="68"/>
      <c r="P57" s="72"/>
      <c r="Q57" s="72"/>
      <c r="R57" s="432" t="s">
        <v>365</v>
      </c>
    </row>
    <row r="58" spans="2:18" ht="13.8" x14ac:dyDescent="0.25">
      <c r="B58" s="161">
        <v>31.1</v>
      </c>
      <c r="C58" s="66" t="s">
        <v>322</v>
      </c>
      <c r="D58" s="167">
        <v>1</v>
      </c>
      <c r="E58" s="168">
        <v>0</v>
      </c>
      <c r="F58" s="157" t="s">
        <v>200</v>
      </c>
      <c r="G58" s="157" t="s">
        <v>200</v>
      </c>
      <c r="H58" s="168" t="s">
        <v>200</v>
      </c>
      <c r="I58" s="169" t="s">
        <v>200</v>
      </c>
      <c r="J58" s="170"/>
      <c r="K58" s="171"/>
      <c r="L58" s="171"/>
      <c r="M58" s="171"/>
      <c r="N58" s="171"/>
      <c r="O58" s="171"/>
      <c r="P58" s="172"/>
      <c r="Q58" s="173"/>
      <c r="R58" s="174" t="s">
        <v>200</v>
      </c>
    </row>
    <row r="59" spans="2:18" ht="13.8" x14ac:dyDescent="0.25">
      <c r="B59" s="161" t="s">
        <v>200</v>
      </c>
      <c r="C59" s="66">
        <v>0</v>
      </c>
      <c r="D59" s="167">
        <v>0</v>
      </c>
      <c r="E59" s="168">
        <v>0</v>
      </c>
      <c r="F59" s="157" t="s">
        <v>200</v>
      </c>
      <c r="G59" s="157" t="s">
        <v>200</v>
      </c>
      <c r="H59" s="168" t="s">
        <v>200</v>
      </c>
      <c r="I59" s="169" t="s">
        <v>200</v>
      </c>
      <c r="J59" s="170" t="s">
        <v>200</v>
      </c>
      <c r="K59" s="171" t="s">
        <v>200</v>
      </c>
      <c r="L59" s="175">
        <v>0</v>
      </c>
      <c r="M59" s="175" t="s">
        <v>200</v>
      </c>
      <c r="N59" s="171" t="s">
        <v>200</v>
      </c>
      <c r="O59" s="171" t="s">
        <v>200</v>
      </c>
      <c r="P59" s="172" t="s">
        <v>200</v>
      </c>
      <c r="Q59" s="173" t="s">
        <v>200</v>
      </c>
      <c r="R59" s="174" t="s">
        <v>200</v>
      </c>
    </row>
    <row r="60" spans="2:18" ht="13.8" x14ac:dyDescent="0.25">
      <c r="B60" s="161" t="s">
        <v>200</v>
      </c>
      <c r="C60" s="66">
        <v>0</v>
      </c>
      <c r="D60" s="167">
        <v>0</v>
      </c>
      <c r="E60" s="168">
        <v>0</v>
      </c>
      <c r="F60" s="157" t="s">
        <v>200</v>
      </c>
      <c r="G60" s="157" t="s">
        <v>200</v>
      </c>
      <c r="H60" s="168" t="s">
        <v>200</v>
      </c>
      <c r="I60" s="169" t="s">
        <v>200</v>
      </c>
      <c r="J60" s="170" t="s">
        <v>200</v>
      </c>
      <c r="K60" s="171" t="s">
        <v>200</v>
      </c>
      <c r="L60" s="175">
        <v>0</v>
      </c>
      <c r="M60" s="175" t="s">
        <v>200</v>
      </c>
      <c r="N60" s="171" t="s">
        <v>200</v>
      </c>
      <c r="O60" s="171" t="s">
        <v>200</v>
      </c>
      <c r="P60" s="172" t="s">
        <v>200</v>
      </c>
      <c r="Q60" s="173" t="s">
        <v>200</v>
      </c>
      <c r="R60" s="174" t="s">
        <v>200</v>
      </c>
    </row>
    <row r="61" spans="2:18" ht="13.8" x14ac:dyDescent="0.25">
      <c r="B61" s="161" t="s">
        <v>200</v>
      </c>
      <c r="C61" s="66">
        <v>0</v>
      </c>
      <c r="D61" s="167">
        <v>0</v>
      </c>
      <c r="E61" s="168">
        <v>0</v>
      </c>
      <c r="F61" s="157" t="s">
        <v>200</v>
      </c>
      <c r="G61" s="157" t="s">
        <v>200</v>
      </c>
      <c r="H61" s="168" t="s">
        <v>200</v>
      </c>
      <c r="I61" s="169" t="s">
        <v>200</v>
      </c>
      <c r="J61" s="170" t="s">
        <v>200</v>
      </c>
      <c r="K61" s="171" t="s">
        <v>200</v>
      </c>
      <c r="L61" s="175">
        <v>0</v>
      </c>
      <c r="M61" s="175" t="s">
        <v>200</v>
      </c>
      <c r="N61" s="171" t="s">
        <v>200</v>
      </c>
      <c r="O61" s="171" t="s">
        <v>200</v>
      </c>
      <c r="P61" s="172" t="s">
        <v>200</v>
      </c>
      <c r="Q61" s="173"/>
      <c r="R61" s="174" t="s">
        <v>200</v>
      </c>
    </row>
    <row r="62" spans="2:18" ht="13.8" x14ac:dyDescent="0.25">
      <c r="B62" s="161" t="s">
        <v>200</v>
      </c>
      <c r="C62" s="66">
        <v>0</v>
      </c>
      <c r="D62" s="167">
        <v>0</v>
      </c>
      <c r="E62" s="168">
        <v>0</v>
      </c>
      <c r="F62" s="157" t="s">
        <v>200</v>
      </c>
      <c r="G62" s="157" t="s">
        <v>200</v>
      </c>
      <c r="H62" s="168" t="s">
        <v>200</v>
      </c>
      <c r="I62" s="169" t="s">
        <v>200</v>
      </c>
      <c r="J62" s="170" t="s">
        <v>200</v>
      </c>
      <c r="K62" s="171" t="s">
        <v>200</v>
      </c>
      <c r="L62" s="175">
        <v>0</v>
      </c>
      <c r="M62" s="175" t="s">
        <v>200</v>
      </c>
      <c r="N62" s="171" t="s">
        <v>200</v>
      </c>
      <c r="O62" s="171" t="s">
        <v>200</v>
      </c>
      <c r="P62" s="172" t="s">
        <v>200</v>
      </c>
      <c r="Q62" s="173" t="s">
        <v>200</v>
      </c>
      <c r="R62" s="174" t="s">
        <v>200</v>
      </c>
    </row>
    <row r="63" spans="2:18" ht="13.8" x14ac:dyDescent="0.25">
      <c r="B63" s="161" t="s">
        <v>200</v>
      </c>
      <c r="C63" s="66">
        <v>0</v>
      </c>
      <c r="D63" s="167">
        <v>0</v>
      </c>
      <c r="E63" s="168">
        <v>0</v>
      </c>
      <c r="F63" s="157" t="s">
        <v>200</v>
      </c>
      <c r="G63" s="157" t="s">
        <v>200</v>
      </c>
      <c r="H63" s="168" t="s">
        <v>200</v>
      </c>
      <c r="I63" s="169" t="s">
        <v>200</v>
      </c>
      <c r="J63" s="170" t="s">
        <v>200</v>
      </c>
      <c r="K63" s="171" t="s">
        <v>200</v>
      </c>
      <c r="L63" s="175">
        <v>0</v>
      </c>
      <c r="M63" s="175" t="s">
        <v>200</v>
      </c>
      <c r="N63" s="171" t="s">
        <v>200</v>
      </c>
      <c r="O63" s="171" t="s">
        <v>200</v>
      </c>
      <c r="P63" s="172" t="s">
        <v>200</v>
      </c>
      <c r="Q63" s="173" t="s">
        <v>200</v>
      </c>
      <c r="R63" s="174" t="s">
        <v>200</v>
      </c>
    </row>
    <row r="64" spans="2:18" ht="13.8" x14ac:dyDescent="0.25">
      <c r="B64" s="161" t="s">
        <v>200</v>
      </c>
      <c r="C64" s="66">
        <v>0</v>
      </c>
      <c r="D64" s="167">
        <v>0</v>
      </c>
      <c r="E64" s="168">
        <v>0</v>
      </c>
      <c r="F64" s="157" t="s">
        <v>200</v>
      </c>
      <c r="G64" s="157" t="s">
        <v>200</v>
      </c>
      <c r="H64" s="168" t="s">
        <v>200</v>
      </c>
      <c r="I64" s="169" t="s">
        <v>200</v>
      </c>
      <c r="J64" s="170" t="s">
        <v>200</v>
      </c>
      <c r="K64" s="171" t="s">
        <v>200</v>
      </c>
      <c r="L64" s="175">
        <v>0</v>
      </c>
      <c r="M64" s="175" t="s">
        <v>200</v>
      </c>
      <c r="N64" s="171" t="s">
        <v>200</v>
      </c>
      <c r="O64" s="171" t="s">
        <v>200</v>
      </c>
      <c r="P64" s="172" t="s">
        <v>200</v>
      </c>
      <c r="Q64" s="173" t="s">
        <v>200</v>
      </c>
      <c r="R64" s="174" t="s">
        <v>200</v>
      </c>
    </row>
    <row r="65" spans="2:18" ht="13.8" x14ac:dyDescent="0.25">
      <c r="B65" s="161" t="s">
        <v>200</v>
      </c>
      <c r="C65" s="66">
        <v>0</v>
      </c>
      <c r="D65" s="167">
        <v>0</v>
      </c>
      <c r="E65" s="168">
        <v>0</v>
      </c>
      <c r="F65" s="157" t="s">
        <v>200</v>
      </c>
      <c r="G65" s="157" t="s">
        <v>200</v>
      </c>
      <c r="H65" s="168" t="s">
        <v>200</v>
      </c>
      <c r="I65" s="169" t="s">
        <v>200</v>
      </c>
      <c r="J65" s="170" t="s">
        <v>200</v>
      </c>
      <c r="K65" s="171" t="s">
        <v>200</v>
      </c>
      <c r="L65" s="175">
        <v>0</v>
      </c>
      <c r="M65" s="175" t="s">
        <v>200</v>
      </c>
      <c r="N65" s="171" t="s">
        <v>200</v>
      </c>
      <c r="O65" s="171" t="s">
        <v>200</v>
      </c>
      <c r="P65" s="172" t="s">
        <v>200</v>
      </c>
      <c r="Q65" s="173" t="s">
        <v>200</v>
      </c>
      <c r="R65" s="174" t="s">
        <v>200</v>
      </c>
    </row>
    <row r="66" spans="2:18" ht="14.4" thickBot="1" x14ac:dyDescent="0.3">
      <c r="B66" s="162" t="s">
        <v>200</v>
      </c>
      <c r="C66" s="123">
        <v>0</v>
      </c>
      <c r="D66" s="158">
        <v>0</v>
      </c>
      <c r="E66" s="176">
        <v>0</v>
      </c>
      <c r="F66" s="159" t="s">
        <v>200</v>
      </c>
      <c r="G66" s="159" t="s">
        <v>200</v>
      </c>
      <c r="H66" s="176" t="s">
        <v>200</v>
      </c>
      <c r="I66" s="177" t="s">
        <v>200</v>
      </c>
      <c r="J66" s="178" t="s">
        <v>200</v>
      </c>
      <c r="K66" s="179" t="s">
        <v>200</v>
      </c>
      <c r="L66" s="163">
        <v>0</v>
      </c>
      <c r="M66" s="163" t="s">
        <v>200</v>
      </c>
      <c r="N66" s="179" t="s">
        <v>200</v>
      </c>
      <c r="O66" s="179" t="s">
        <v>200</v>
      </c>
      <c r="P66" s="178" t="s">
        <v>200</v>
      </c>
      <c r="Q66" s="180" t="s">
        <v>200</v>
      </c>
      <c r="R66" s="181" t="s">
        <v>200</v>
      </c>
    </row>
    <row r="67" spans="2:18" ht="14.4" thickBot="1" x14ac:dyDescent="0.3">
      <c r="B67" s="124"/>
      <c r="C67" s="392"/>
      <c r="D67" s="392"/>
      <c r="E67" s="392"/>
      <c r="F67" s="392"/>
      <c r="G67" s="392"/>
      <c r="H67" s="392"/>
      <c r="I67" s="392"/>
      <c r="J67" s="392"/>
      <c r="K67" s="392"/>
      <c r="L67" s="392"/>
      <c r="M67" s="392"/>
      <c r="N67" s="392"/>
      <c r="O67" s="392"/>
      <c r="P67" s="392"/>
      <c r="Q67" s="392"/>
      <c r="R67" s="393"/>
    </row>
    <row r="68" spans="2:18" ht="13.8" x14ac:dyDescent="0.25">
      <c r="B68" s="67">
        <v>32</v>
      </c>
      <c r="C68" s="68" t="s">
        <v>323</v>
      </c>
      <c r="D68" s="69">
        <v>1</v>
      </c>
      <c r="E68" s="71">
        <v>1</v>
      </c>
      <c r="F68" s="70">
        <v>525490168</v>
      </c>
      <c r="G68" s="70">
        <v>0</v>
      </c>
      <c r="H68" s="71">
        <v>2</v>
      </c>
      <c r="I68" s="68">
        <v>525490168</v>
      </c>
      <c r="J68" s="71"/>
      <c r="K68" s="68"/>
      <c r="L68" s="68"/>
      <c r="M68" s="68">
        <v>0</v>
      </c>
      <c r="N68" s="71" t="s">
        <v>200</v>
      </c>
      <c r="O68" s="68" t="s">
        <v>200</v>
      </c>
      <c r="P68" s="72"/>
      <c r="Q68" s="72">
        <v>4087866418.1990004</v>
      </c>
      <c r="R68" s="103" t="s">
        <v>363</v>
      </c>
    </row>
    <row r="69" spans="2:18" ht="13.8" x14ac:dyDescent="0.25">
      <c r="B69" s="161">
        <v>32.1</v>
      </c>
      <c r="C69" s="66" t="s">
        <v>323</v>
      </c>
      <c r="D69" s="167">
        <v>1</v>
      </c>
      <c r="E69" s="168">
        <v>0</v>
      </c>
      <c r="F69" s="157" t="s">
        <v>200</v>
      </c>
      <c r="G69" s="157" t="s">
        <v>200</v>
      </c>
      <c r="H69" s="168" t="s">
        <v>200</v>
      </c>
      <c r="I69" s="169" t="s">
        <v>200</v>
      </c>
      <c r="J69" s="170">
        <v>2271036899</v>
      </c>
      <c r="K69" s="171">
        <v>120</v>
      </c>
      <c r="L69" s="171">
        <v>0</v>
      </c>
      <c r="M69" s="171" t="s">
        <v>200</v>
      </c>
      <c r="N69" s="171">
        <v>20</v>
      </c>
      <c r="O69" s="171">
        <v>40</v>
      </c>
      <c r="P69" s="172">
        <v>1E-3</v>
      </c>
      <c r="Q69" s="173">
        <v>4087866418.1990004</v>
      </c>
      <c r="R69" s="174" t="s">
        <v>200</v>
      </c>
    </row>
    <row r="70" spans="2:18" ht="13.8" x14ac:dyDescent="0.25">
      <c r="B70" s="161" t="s">
        <v>200</v>
      </c>
      <c r="C70" s="66">
        <v>0</v>
      </c>
      <c r="D70" s="167">
        <v>0</v>
      </c>
      <c r="E70" s="168">
        <v>0</v>
      </c>
      <c r="F70" s="157" t="s">
        <v>200</v>
      </c>
      <c r="G70" s="157" t="s">
        <v>200</v>
      </c>
      <c r="H70" s="168" t="s">
        <v>200</v>
      </c>
      <c r="I70" s="169" t="s">
        <v>200</v>
      </c>
      <c r="J70" s="170" t="s">
        <v>200</v>
      </c>
      <c r="K70" s="171" t="s">
        <v>200</v>
      </c>
      <c r="L70" s="175">
        <v>0</v>
      </c>
      <c r="M70" s="175" t="s">
        <v>200</v>
      </c>
      <c r="N70" s="171" t="s">
        <v>200</v>
      </c>
      <c r="O70" s="171" t="s">
        <v>200</v>
      </c>
      <c r="P70" s="172" t="s">
        <v>200</v>
      </c>
      <c r="Q70" s="173" t="s">
        <v>200</v>
      </c>
      <c r="R70" s="174" t="s">
        <v>200</v>
      </c>
    </row>
    <row r="71" spans="2:18" ht="13.8" x14ac:dyDescent="0.25">
      <c r="B71" s="161" t="s">
        <v>200</v>
      </c>
      <c r="C71" s="66">
        <v>0</v>
      </c>
      <c r="D71" s="167">
        <v>0</v>
      </c>
      <c r="E71" s="168">
        <v>0</v>
      </c>
      <c r="F71" s="157" t="s">
        <v>200</v>
      </c>
      <c r="G71" s="157" t="s">
        <v>200</v>
      </c>
      <c r="H71" s="168" t="s">
        <v>200</v>
      </c>
      <c r="I71" s="169" t="s">
        <v>200</v>
      </c>
      <c r="J71" s="170" t="s">
        <v>200</v>
      </c>
      <c r="K71" s="171" t="s">
        <v>200</v>
      </c>
      <c r="L71" s="175">
        <v>0</v>
      </c>
      <c r="M71" s="175" t="s">
        <v>200</v>
      </c>
      <c r="N71" s="171" t="s">
        <v>200</v>
      </c>
      <c r="O71" s="171" t="s">
        <v>200</v>
      </c>
      <c r="P71" s="172" t="s">
        <v>200</v>
      </c>
      <c r="Q71" s="173" t="s">
        <v>200</v>
      </c>
      <c r="R71" s="174" t="s">
        <v>200</v>
      </c>
    </row>
    <row r="72" spans="2:18" ht="13.8" x14ac:dyDescent="0.25">
      <c r="B72" s="161" t="s">
        <v>200</v>
      </c>
      <c r="C72" s="66">
        <v>0</v>
      </c>
      <c r="D72" s="167">
        <v>0</v>
      </c>
      <c r="E72" s="168">
        <v>0</v>
      </c>
      <c r="F72" s="157" t="s">
        <v>200</v>
      </c>
      <c r="G72" s="157" t="s">
        <v>200</v>
      </c>
      <c r="H72" s="168" t="s">
        <v>200</v>
      </c>
      <c r="I72" s="169" t="s">
        <v>200</v>
      </c>
      <c r="J72" s="170" t="s">
        <v>200</v>
      </c>
      <c r="K72" s="171" t="s">
        <v>200</v>
      </c>
      <c r="L72" s="175">
        <v>0</v>
      </c>
      <c r="M72" s="175" t="s">
        <v>200</v>
      </c>
      <c r="N72" s="171" t="s">
        <v>200</v>
      </c>
      <c r="O72" s="171" t="s">
        <v>200</v>
      </c>
      <c r="P72" s="172" t="s">
        <v>200</v>
      </c>
      <c r="Q72" s="173"/>
      <c r="R72" s="174" t="s">
        <v>200</v>
      </c>
    </row>
    <row r="73" spans="2:18" ht="13.8" x14ac:dyDescent="0.25">
      <c r="B73" s="161" t="s">
        <v>200</v>
      </c>
      <c r="C73" s="66">
        <v>0</v>
      </c>
      <c r="D73" s="167">
        <v>0</v>
      </c>
      <c r="E73" s="168">
        <v>0</v>
      </c>
      <c r="F73" s="157" t="s">
        <v>200</v>
      </c>
      <c r="G73" s="157" t="s">
        <v>200</v>
      </c>
      <c r="H73" s="168" t="s">
        <v>200</v>
      </c>
      <c r="I73" s="169" t="s">
        <v>200</v>
      </c>
      <c r="J73" s="170" t="s">
        <v>200</v>
      </c>
      <c r="K73" s="171" t="s">
        <v>200</v>
      </c>
      <c r="L73" s="175">
        <v>0</v>
      </c>
      <c r="M73" s="175" t="s">
        <v>200</v>
      </c>
      <c r="N73" s="171" t="s">
        <v>200</v>
      </c>
      <c r="O73" s="171" t="s">
        <v>200</v>
      </c>
      <c r="P73" s="172" t="s">
        <v>200</v>
      </c>
      <c r="Q73" s="173" t="s">
        <v>200</v>
      </c>
      <c r="R73" s="174" t="s">
        <v>200</v>
      </c>
    </row>
    <row r="74" spans="2:18" ht="13.8" x14ac:dyDescent="0.25">
      <c r="B74" s="161" t="s">
        <v>200</v>
      </c>
      <c r="C74" s="66">
        <v>0</v>
      </c>
      <c r="D74" s="167">
        <v>0</v>
      </c>
      <c r="E74" s="168">
        <v>0</v>
      </c>
      <c r="F74" s="157" t="s">
        <v>200</v>
      </c>
      <c r="G74" s="157" t="s">
        <v>200</v>
      </c>
      <c r="H74" s="168" t="s">
        <v>200</v>
      </c>
      <c r="I74" s="169" t="s">
        <v>200</v>
      </c>
      <c r="J74" s="170" t="s">
        <v>200</v>
      </c>
      <c r="K74" s="171" t="s">
        <v>200</v>
      </c>
      <c r="L74" s="175">
        <v>0</v>
      </c>
      <c r="M74" s="175" t="s">
        <v>200</v>
      </c>
      <c r="N74" s="171" t="s">
        <v>200</v>
      </c>
      <c r="O74" s="171" t="s">
        <v>200</v>
      </c>
      <c r="P74" s="172" t="s">
        <v>200</v>
      </c>
      <c r="Q74" s="173" t="s">
        <v>200</v>
      </c>
      <c r="R74" s="174" t="s">
        <v>200</v>
      </c>
    </row>
    <row r="75" spans="2:18" ht="13.8" x14ac:dyDescent="0.25">
      <c r="B75" s="161" t="s">
        <v>200</v>
      </c>
      <c r="C75" s="66">
        <v>0</v>
      </c>
      <c r="D75" s="167">
        <v>0</v>
      </c>
      <c r="E75" s="168">
        <v>0</v>
      </c>
      <c r="F75" s="157" t="s">
        <v>200</v>
      </c>
      <c r="G75" s="157" t="s">
        <v>200</v>
      </c>
      <c r="H75" s="168" t="s">
        <v>200</v>
      </c>
      <c r="I75" s="169" t="s">
        <v>200</v>
      </c>
      <c r="J75" s="170" t="s">
        <v>200</v>
      </c>
      <c r="K75" s="171" t="s">
        <v>200</v>
      </c>
      <c r="L75" s="175">
        <v>0</v>
      </c>
      <c r="M75" s="175" t="s">
        <v>200</v>
      </c>
      <c r="N75" s="171" t="s">
        <v>200</v>
      </c>
      <c r="O75" s="171" t="s">
        <v>200</v>
      </c>
      <c r="P75" s="172" t="s">
        <v>200</v>
      </c>
      <c r="Q75" s="173" t="s">
        <v>200</v>
      </c>
      <c r="R75" s="174" t="s">
        <v>200</v>
      </c>
    </row>
    <row r="76" spans="2:18" ht="13.8" x14ac:dyDescent="0.25">
      <c r="B76" s="161" t="s">
        <v>200</v>
      </c>
      <c r="C76" s="66">
        <v>0</v>
      </c>
      <c r="D76" s="167">
        <v>0</v>
      </c>
      <c r="E76" s="168">
        <v>0</v>
      </c>
      <c r="F76" s="157" t="s">
        <v>200</v>
      </c>
      <c r="G76" s="157" t="s">
        <v>200</v>
      </c>
      <c r="H76" s="168" t="s">
        <v>200</v>
      </c>
      <c r="I76" s="169" t="s">
        <v>200</v>
      </c>
      <c r="J76" s="170" t="s">
        <v>200</v>
      </c>
      <c r="K76" s="171" t="s">
        <v>200</v>
      </c>
      <c r="L76" s="175">
        <v>0</v>
      </c>
      <c r="M76" s="175" t="s">
        <v>200</v>
      </c>
      <c r="N76" s="171" t="s">
        <v>200</v>
      </c>
      <c r="O76" s="171" t="s">
        <v>200</v>
      </c>
      <c r="P76" s="172" t="s">
        <v>200</v>
      </c>
      <c r="Q76" s="173" t="s">
        <v>200</v>
      </c>
      <c r="R76" s="174" t="s">
        <v>200</v>
      </c>
    </row>
    <row r="77" spans="2:18" ht="14.4" thickBot="1" x14ac:dyDescent="0.3">
      <c r="B77" s="162" t="s">
        <v>200</v>
      </c>
      <c r="C77" s="123">
        <v>0</v>
      </c>
      <c r="D77" s="158">
        <v>0</v>
      </c>
      <c r="E77" s="176">
        <v>0</v>
      </c>
      <c r="F77" s="159" t="s">
        <v>200</v>
      </c>
      <c r="G77" s="159" t="s">
        <v>200</v>
      </c>
      <c r="H77" s="176" t="s">
        <v>200</v>
      </c>
      <c r="I77" s="177" t="s">
        <v>200</v>
      </c>
      <c r="J77" s="178" t="s">
        <v>200</v>
      </c>
      <c r="K77" s="179" t="s">
        <v>200</v>
      </c>
      <c r="L77" s="163">
        <v>0</v>
      </c>
      <c r="M77" s="163" t="s">
        <v>200</v>
      </c>
      <c r="N77" s="179" t="s">
        <v>200</v>
      </c>
      <c r="O77" s="179" t="s">
        <v>200</v>
      </c>
      <c r="P77" s="178" t="s">
        <v>200</v>
      </c>
      <c r="Q77" s="180" t="s">
        <v>200</v>
      </c>
      <c r="R77" s="181" t="s">
        <v>200</v>
      </c>
    </row>
    <row r="78" spans="2:18" ht="14.4" thickBot="1" x14ac:dyDescent="0.3">
      <c r="B78" s="124"/>
      <c r="C78" s="392"/>
      <c r="D78" s="392"/>
      <c r="E78" s="392"/>
      <c r="F78" s="392"/>
      <c r="G78" s="392"/>
      <c r="H78" s="392"/>
      <c r="I78" s="392"/>
      <c r="J78" s="392"/>
      <c r="K78" s="392"/>
      <c r="L78" s="392"/>
      <c r="M78" s="392"/>
      <c r="N78" s="392"/>
      <c r="O78" s="392"/>
      <c r="P78" s="392"/>
      <c r="Q78" s="392"/>
      <c r="R78" s="393"/>
    </row>
    <row r="79" spans="2:18" ht="13.8" x14ac:dyDescent="0.25">
      <c r="B79" s="67">
        <v>33</v>
      </c>
      <c r="C79" s="68" t="s">
        <v>324</v>
      </c>
      <c r="D79" s="69">
        <v>1</v>
      </c>
      <c r="E79" s="71">
        <v>1</v>
      </c>
      <c r="F79" s="70">
        <v>525490168</v>
      </c>
      <c r="G79" s="70">
        <v>0</v>
      </c>
      <c r="H79" s="71">
        <v>2</v>
      </c>
      <c r="I79" s="68">
        <v>525490168</v>
      </c>
      <c r="J79" s="71"/>
      <c r="K79" s="68"/>
      <c r="L79" s="68"/>
      <c r="M79" s="68"/>
      <c r="N79" s="71"/>
      <c r="O79" s="68"/>
      <c r="P79" s="72"/>
      <c r="Q79" s="72"/>
      <c r="R79" s="432" t="s">
        <v>362</v>
      </c>
    </row>
    <row r="80" spans="2:18" ht="13.8" x14ac:dyDescent="0.25">
      <c r="B80" s="161">
        <v>33.1</v>
      </c>
      <c r="C80" s="66" t="s">
        <v>325</v>
      </c>
      <c r="D80" s="167">
        <v>0.1</v>
      </c>
      <c r="E80" s="168">
        <v>0</v>
      </c>
      <c r="F80" s="157" t="s">
        <v>200</v>
      </c>
      <c r="G80" s="157" t="s">
        <v>200</v>
      </c>
      <c r="H80" s="168" t="s">
        <v>200</v>
      </c>
      <c r="I80" s="169" t="s">
        <v>200</v>
      </c>
      <c r="J80" s="170"/>
      <c r="K80" s="171"/>
      <c r="L80" s="171"/>
      <c r="M80" s="171"/>
      <c r="N80" s="171"/>
      <c r="O80" s="171"/>
      <c r="P80" s="172"/>
      <c r="Q80" s="173"/>
      <c r="R80" s="174"/>
    </row>
    <row r="81" spans="2:18" ht="13.8" x14ac:dyDescent="0.25">
      <c r="B81" s="161">
        <v>33.200000000000003</v>
      </c>
      <c r="C81" s="66" t="s">
        <v>326</v>
      </c>
      <c r="D81" s="167">
        <v>0.9</v>
      </c>
      <c r="E81" s="168">
        <v>0</v>
      </c>
      <c r="F81" s="157" t="s">
        <v>200</v>
      </c>
      <c r="G81" s="157" t="s">
        <v>200</v>
      </c>
      <c r="H81" s="168" t="s">
        <v>200</v>
      </c>
      <c r="I81" s="169" t="s">
        <v>200</v>
      </c>
      <c r="J81" s="170"/>
      <c r="K81" s="171"/>
      <c r="L81" s="175"/>
      <c r="M81" s="175"/>
      <c r="N81" s="171"/>
      <c r="O81" s="171"/>
      <c r="P81" s="172"/>
      <c r="Q81" s="173"/>
      <c r="R81" s="174"/>
    </row>
    <row r="82" spans="2:18" ht="13.8" x14ac:dyDescent="0.25">
      <c r="B82" s="161" t="s">
        <v>200</v>
      </c>
      <c r="C82" s="66">
        <v>0</v>
      </c>
      <c r="D82" s="167">
        <v>0</v>
      </c>
      <c r="E82" s="168">
        <v>0</v>
      </c>
      <c r="F82" s="157" t="s">
        <v>200</v>
      </c>
      <c r="G82" s="157" t="s">
        <v>200</v>
      </c>
      <c r="H82" s="168" t="s">
        <v>200</v>
      </c>
      <c r="I82" s="169" t="s">
        <v>200</v>
      </c>
      <c r="J82" s="170" t="s">
        <v>200</v>
      </c>
      <c r="K82" s="171" t="s">
        <v>200</v>
      </c>
      <c r="L82" s="175">
        <v>0</v>
      </c>
      <c r="M82" s="175" t="s">
        <v>200</v>
      </c>
      <c r="N82" s="171" t="s">
        <v>200</v>
      </c>
      <c r="O82" s="171" t="s">
        <v>200</v>
      </c>
      <c r="P82" s="172" t="s">
        <v>200</v>
      </c>
      <c r="Q82" s="173" t="s">
        <v>200</v>
      </c>
      <c r="R82" s="174"/>
    </row>
    <row r="83" spans="2:18" ht="13.8" x14ac:dyDescent="0.25">
      <c r="B83" s="161" t="s">
        <v>200</v>
      </c>
      <c r="C83" s="66">
        <v>0</v>
      </c>
      <c r="D83" s="167">
        <v>0</v>
      </c>
      <c r="E83" s="168">
        <v>0</v>
      </c>
      <c r="F83" s="157" t="s">
        <v>200</v>
      </c>
      <c r="G83" s="157" t="s">
        <v>200</v>
      </c>
      <c r="H83" s="168" t="s">
        <v>200</v>
      </c>
      <c r="I83" s="169" t="s">
        <v>200</v>
      </c>
      <c r="J83" s="170" t="s">
        <v>200</v>
      </c>
      <c r="K83" s="171" t="s">
        <v>200</v>
      </c>
      <c r="L83" s="175">
        <v>0</v>
      </c>
      <c r="M83" s="175" t="s">
        <v>200</v>
      </c>
      <c r="N83" s="171" t="s">
        <v>200</v>
      </c>
      <c r="O83" s="171" t="s">
        <v>200</v>
      </c>
      <c r="P83" s="172" t="s">
        <v>200</v>
      </c>
      <c r="Q83" s="173"/>
      <c r="R83" s="174"/>
    </row>
    <row r="84" spans="2:18" ht="13.8" x14ac:dyDescent="0.25">
      <c r="B84" s="161" t="s">
        <v>200</v>
      </c>
      <c r="C84" s="66">
        <v>0</v>
      </c>
      <c r="D84" s="167">
        <v>0</v>
      </c>
      <c r="E84" s="168">
        <v>0</v>
      </c>
      <c r="F84" s="157" t="s">
        <v>200</v>
      </c>
      <c r="G84" s="157" t="s">
        <v>200</v>
      </c>
      <c r="H84" s="168" t="s">
        <v>200</v>
      </c>
      <c r="I84" s="169" t="s">
        <v>200</v>
      </c>
      <c r="J84" s="170" t="s">
        <v>200</v>
      </c>
      <c r="K84" s="171" t="s">
        <v>200</v>
      </c>
      <c r="L84" s="175">
        <v>0</v>
      </c>
      <c r="M84" s="175" t="s">
        <v>200</v>
      </c>
      <c r="N84" s="171" t="s">
        <v>200</v>
      </c>
      <c r="O84" s="171" t="s">
        <v>200</v>
      </c>
      <c r="P84" s="172" t="s">
        <v>200</v>
      </c>
      <c r="Q84" s="173" t="s">
        <v>200</v>
      </c>
      <c r="R84" s="174"/>
    </row>
    <row r="85" spans="2:18" ht="13.8" x14ac:dyDescent="0.25">
      <c r="B85" s="161" t="s">
        <v>200</v>
      </c>
      <c r="C85" s="66">
        <v>0</v>
      </c>
      <c r="D85" s="167">
        <v>0</v>
      </c>
      <c r="E85" s="168">
        <v>0</v>
      </c>
      <c r="F85" s="157" t="s">
        <v>200</v>
      </c>
      <c r="G85" s="157" t="s">
        <v>200</v>
      </c>
      <c r="H85" s="168" t="s">
        <v>200</v>
      </c>
      <c r="I85" s="169" t="s">
        <v>200</v>
      </c>
      <c r="J85" s="170" t="s">
        <v>200</v>
      </c>
      <c r="K85" s="171" t="s">
        <v>200</v>
      </c>
      <c r="L85" s="175">
        <v>0</v>
      </c>
      <c r="M85" s="175" t="s">
        <v>200</v>
      </c>
      <c r="N85" s="171" t="s">
        <v>200</v>
      </c>
      <c r="O85" s="171" t="s">
        <v>200</v>
      </c>
      <c r="P85" s="172" t="s">
        <v>200</v>
      </c>
      <c r="Q85" s="173" t="s">
        <v>200</v>
      </c>
      <c r="R85" s="174"/>
    </row>
    <row r="86" spans="2:18" ht="13.8" x14ac:dyDescent="0.25">
      <c r="B86" s="161" t="s">
        <v>200</v>
      </c>
      <c r="C86" s="66">
        <v>0</v>
      </c>
      <c r="D86" s="167">
        <v>0</v>
      </c>
      <c r="E86" s="168">
        <v>0</v>
      </c>
      <c r="F86" s="157" t="s">
        <v>200</v>
      </c>
      <c r="G86" s="157" t="s">
        <v>200</v>
      </c>
      <c r="H86" s="168" t="s">
        <v>200</v>
      </c>
      <c r="I86" s="169" t="s">
        <v>200</v>
      </c>
      <c r="J86" s="170" t="s">
        <v>200</v>
      </c>
      <c r="K86" s="171" t="s">
        <v>200</v>
      </c>
      <c r="L86" s="175">
        <v>0</v>
      </c>
      <c r="M86" s="175" t="s">
        <v>200</v>
      </c>
      <c r="N86" s="171" t="s">
        <v>200</v>
      </c>
      <c r="O86" s="171" t="s">
        <v>200</v>
      </c>
      <c r="P86" s="172" t="s">
        <v>200</v>
      </c>
      <c r="Q86" s="173" t="s">
        <v>200</v>
      </c>
      <c r="R86" s="174"/>
    </row>
    <row r="87" spans="2:18" ht="13.8" x14ac:dyDescent="0.25">
      <c r="B87" s="161" t="s">
        <v>200</v>
      </c>
      <c r="C87" s="66">
        <v>0</v>
      </c>
      <c r="D87" s="167">
        <v>0</v>
      </c>
      <c r="E87" s="168">
        <v>0</v>
      </c>
      <c r="F87" s="157" t="s">
        <v>200</v>
      </c>
      <c r="G87" s="157" t="s">
        <v>200</v>
      </c>
      <c r="H87" s="168" t="s">
        <v>200</v>
      </c>
      <c r="I87" s="169" t="s">
        <v>200</v>
      </c>
      <c r="J87" s="170" t="s">
        <v>200</v>
      </c>
      <c r="K87" s="171" t="s">
        <v>200</v>
      </c>
      <c r="L87" s="175">
        <v>0</v>
      </c>
      <c r="M87" s="175" t="s">
        <v>200</v>
      </c>
      <c r="N87" s="171" t="s">
        <v>200</v>
      </c>
      <c r="O87" s="171" t="s">
        <v>200</v>
      </c>
      <c r="P87" s="172" t="s">
        <v>200</v>
      </c>
      <c r="Q87" s="173" t="s">
        <v>200</v>
      </c>
      <c r="R87" s="174"/>
    </row>
    <row r="88" spans="2:18" ht="14.4" thickBot="1" x14ac:dyDescent="0.3">
      <c r="B88" s="162" t="s">
        <v>200</v>
      </c>
      <c r="C88" s="123">
        <v>0</v>
      </c>
      <c r="D88" s="158">
        <v>0</v>
      </c>
      <c r="E88" s="176">
        <v>0</v>
      </c>
      <c r="F88" s="159" t="s">
        <v>200</v>
      </c>
      <c r="G88" s="159" t="s">
        <v>200</v>
      </c>
      <c r="H88" s="176" t="s">
        <v>200</v>
      </c>
      <c r="I88" s="177" t="s">
        <v>200</v>
      </c>
      <c r="J88" s="178" t="s">
        <v>200</v>
      </c>
      <c r="K88" s="179" t="s">
        <v>200</v>
      </c>
      <c r="L88" s="163">
        <v>0</v>
      </c>
      <c r="M88" s="163" t="s">
        <v>200</v>
      </c>
      <c r="N88" s="179" t="s">
        <v>200</v>
      </c>
      <c r="O88" s="179" t="s">
        <v>200</v>
      </c>
      <c r="P88" s="178" t="s">
        <v>200</v>
      </c>
      <c r="Q88" s="180" t="s">
        <v>200</v>
      </c>
      <c r="R88" s="181"/>
    </row>
    <row r="89" spans="2:18" ht="14.4" thickBot="1" x14ac:dyDescent="0.3">
      <c r="B89" s="124"/>
      <c r="C89" s="392"/>
      <c r="D89" s="392"/>
      <c r="E89" s="392"/>
      <c r="F89" s="392"/>
      <c r="G89" s="392"/>
      <c r="H89" s="392"/>
      <c r="I89" s="392"/>
      <c r="J89" s="392"/>
      <c r="K89" s="392"/>
      <c r="L89" s="392"/>
      <c r="M89" s="392"/>
      <c r="N89" s="392"/>
      <c r="O89" s="392"/>
      <c r="P89" s="392"/>
      <c r="Q89" s="392"/>
      <c r="R89" s="393"/>
    </row>
    <row r="90" spans="2:18" ht="13.8" x14ac:dyDescent="0.25">
      <c r="B90" s="67">
        <v>34</v>
      </c>
      <c r="C90" s="68" t="s">
        <v>327</v>
      </c>
      <c r="D90" s="69">
        <v>1</v>
      </c>
      <c r="E90" s="71">
        <v>1</v>
      </c>
      <c r="F90" s="70">
        <v>525490168</v>
      </c>
      <c r="G90" s="70">
        <v>0</v>
      </c>
      <c r="H90" s="71">
        <v>2</v>
      </c>
      <c r="I90" s="68">
        <v>525490168</v>
      </c>
      <c r="J90" s="71"/>
      <c r="K90" s="68"/>
      <c r="L90" s="68"/>
      <c r="M90" s="68">
        <v>0</v>
      </c>
      <c r="N90" s="71" t="s">
        <v>200</v>
      </c>
      <c r="O90" s="68" t="s">
        <v>200</v>
      </c>
      <c r="P90" s="72"/>
      <c r="Q90" s="72">
        <v>958208565.59899998</v>
      </c>
      <c r="R90" s="103" t="s">
        <v>363</v>
      </c>
    </row>
    <row r="91" spans="2:18" ht="13.8" x14ac:dyDescent="0.25">
      <c r="B91" s="161">
        <v>34.1</v>
      </c>
      <c r="C91" s="66" t="s">
        <v>327</v>
      </c>
      <c r="D91" s="167">
        <v>1</v>
      </c>
      <c r="E91" s="168">
        <v>0</v>
      </c>
      <c r="F91" s="157" t="s">
        <v>200</v>
      </c>
      <c r="G91" s="157" t="s">
        <v>200</v>
      </c>
      <c r="H91" s="168" t="s">
        <v>200</v>
      </c>
      <c r="I91" s="169" t="s">
        <v>200</v>
      </c>
      <c r="J91" s="170">
        <v>532338092</v>
      </c>
      <c r="K91" s="171">
        <v>120</v>
      </c>
      <c r="L91" s="171">
        <v>0</v>
      </c>
      <c r="M91" s="171" t="s">
        <v>200</v>
      </c>
      <c r="N91" s="171">
        <v>20</v>
      </c>
      <c r="O91" s="171">
        <v>40</v>
      </c>
      <c r="P91" s="172">
        <v>1E-3</v>
      </c>
      <c r="Q91" s="173">
        <v>958208565.59899998</v>
      </c>
      <c r="R91" s="174" t="s">
        <v>200</v>
      </c>
    </row>
    <row r="92" spans="2:18" ht="13.8" x14ac:dyDescent="0.25">
      <c r="B92" s="161" t="s">
        <v>200</v>
      </c>
      <c r="C92" s="66">
        <v>0</v>
      </c>
      <c r="D92" s="167">
        <v>0</v>
      </c>
      <c r="E92" s="168">
        <v>0</v>
      </c>
      <c r="F92" s="157" t="s">
        <v>200</v>
      </c>
      <c r="G92" s="157" t="s">
        <v>200</v>
      </c>
      <c r="H92" s="168" t="s">
        <v>200</v>
      </c>
      <c r="I92" s="169" t="s">
        <v>200</v>
      </c>
      <c r="J92" s="170" t="s">
        <v>200</v>
      </c>
      <c r="K92" s="171" t="s">
        <v>200</v>
      </c>
      <c r="L92" s="175">
        <v>0</v>
      </c>
      <c r="M92" s="175" t="s">
        <v>200</v>
      </c>
      <c r="N92" s="171" t="s">
        <v>200</v>
      </c>
      <c r="O92" s="171" t="s">
        <v>200</v>
      </c>
      <c r="P92" s="172" t="s">
        <v>200</v>
      </c>
      <c r="Q92" s="173" t="s">
        <v>200</v>
      </c>
      <c r="R92" s="174" t="s">
        <v>200</v>
      </c>
    </row>
    <row r="93" spans="2:18" ht="13.8" x14ac:dyDescent="0.25">
      <c r="B93" s="161" t="s">
        <v>200</v>
      </c>
      <c r="C93" s="66">
        <v>0</v>
      </c>
      <c r="D93" s="167">
        <v>0</v>
      </c>
      <c r="E93" s="168">
        <v>0</v>
      </c>
      <c r="F93" s="157" t="s">
        <v>200</v>
      </c>
      <c r="G93" s="157" t="s">
        <v>200</v>
      </c>
      <c r="H93" s="168" t="s">
        <v>200</v>
      </c>
      <c r="I93" s="169" t="s">
        <v>200</v>
      </c>
      <c r="J93" s="170" t="s">
        <v>200</v>
      </c>
      <c r="K93" s="171" t="s">
        <v>200</v>
      </c>
      <c r="L93" s="175">
        <v>0</v>
      </c>
      <c r="M93" s="175" t="s">
        <v>200</v>
      </c>
      <c r="N93" s="171" t="s">
        <v>200</v>
      </c>
      <c r="O93" s="171" t="s">
        <v>200</v>
      </c>
      <c r="P93" s="172" t="s">
        <v>200</v>
      </c>
      <c r="Q93" s="173" t="s">
        <v>200</v>
      </c>
      <c r="R93" s="174" t="s">
        <v>200</v>
      </c>
    </row>
    <row r="94" spans="2:18" ht="13.8" x14ac:dyDescent="0.25">
      <c r="B94" s="161" t="s">
        <v>200</v>
      </c>
      <c r="C94" s="66">
        <v>0</v>
      </c>
      <c r="D94" s="167">
        <v>0</v>
      </c>
      <c r="E94" s="168">
        <v>0</v>
      </c>
      <c r="F94" s="157" t="s">
        <v>200</v>
      </c>
      <c r="G94" s="157" t="s">
        <v>200</v>
      </c>
      <c r="H94" s="168" t="s">
        <v>200</v>
      </c>
      <c r="I94" s="169" t="s">
        <v>200</v>
      </c>
      <c r="J94" s="170" t="s">
        <v>200</v>
      </c>
      <c r="K94" s="171" t="s">
        <v>200</v>
      </c>
      <c r="L94" s="175">
        <v>0</v>
      </c>
      <c r="M94" s="175" t="s">
        <v>200</v>
      </c>
      <c r="N94" s="171" t="s">
        <v>200</v>
      </c>
      <c r="O94" s="171" t="s">
        <v>200</v>
      </c>
      <c r="P94" s="172" t="s">
        <v>200</v>
      </c>
      <c r="Q94" s="173"/>
      <c r="R94" s="174" t="s">
        <v>200</v>
      </c>
    </row>
    <row r="95" spans="2:18" ht="13.8" x14ac:dyDescent="0.25">
      <c r="B95" s="161" t="s">
        <v>200</v>
      </c>
      <c r="C95" s="66">
        <v>0</v>
      </c>
      <c r="D95" s="167">
        <v>0</v>
      </c>
      <c r="E95" s="168">
        <v>0</v>
      </c>
      <c r="F95" s="157" t="s">
        <v>200</v>
      </c>
      <c r="G95" s="157" t="s">
        <v>200</v>
      </c>
      <c r="H95" s="168" t="s">
        <v>200</v>
      </c>
      <c r="I95" s="169" t="s">
        <v>200</v>
      </c>
      <c r="J95" s="170" t="s">
        <v>200</v>
      </c>
      <c r="K95" s="171" t="s">
        <v>200</v>
      </c>
      <c r="L95" s="175">
        <v>0</v>
      </c>
      <c r="M95" s="175" t="s">
        <v>200</v>
      </c>
      <c r="N95" s="171" t="s">
        <v>200</v>
      </c>
      <c r="O95" s="171" t="s">
        <v>200</v>
      </c>
      <c r="P95" s="172" t="s">
        <v>200</v>
      </c>
      <c r="Q95" s="173" t="s">
        <v>200</v>
      </c>
      <c r="R95" s="174" t="s">
        <v>200</v>
      </c>
    </row>
    <row r="96" spans="2:18" ht="13.8" x14ac:dyDescent="0.25">
      <c r="B96" s="161" t="s">
        <v>200</v>
      </c>
      <c r="C96" s="66">
        <v>0</v>
      </c>
      <c r="D96" s="167">
        <v>0</v>
      </c>
      <c r="E96" s="168">
        <v>0</v>
      </c>
      <c r="F96" s="157" t="s">
        <v>200</v>
      </c>
      <c r="G96" s="157" t="s">
        <v>200</v>
      </c>
      <c r="H96" s="168" t="s">
        <v>200</v>
      </c>
      <c r="I96" s="169" t="s">
        <v>200</v>
      </c>
      <c r="J96" s="170" t="s">
        <v>200</v>
      </c>
      <c r="K96" s="171" t="s">
        <v>200</v>
      </c>
      <c r="L96" s="175">
        <v>0</v>
      </c>
      <c r="M96" s="175" t="s">
        <v>200</v>
      </c>
      <c r="N96" s="171" t="s">
        <v>200</v>
      </c>
      <c r="O96" s="171" t="s">
        <v>200</v>
      </c>
      <c r="P96" s="172" t="s">
        <v>200</v>
      </c>
      <c r="Q96" s="173" t="s">
        <v>200</v>
      </c>
      <c r="R96" s="174" t="s">
        <v>200</v>
      </c>
    </row>
    <row r="97" spans="2:18" ht="13.8" x14ac:dyDescent="0.25">
      <c r="B97" s="161" t="s">
        <v>200</v>
      </c>
      <c r="C97" s="66">
        <v>0</v>
      </c>
      <c r="D97" s="167">
        <v>0</v>
      </c>
      <c r="E97" s="168">
        <v>0</v>
      </c>
      <c r="F97" s="157" t="s">
        <v>200</v>
      </c>
      <c r="G97" s="157" t="s">
        <v>200</v>
      </c>
      <c r="H97" s="168" t="s">
        <v>200</v>
      </c>
      <c r="I97" s="169" t="s">
        <v>200</v>
      </c>
      <c r="J97" s="170" t="s">
        <v>200</v>
      </c>
      <c r="K97" s="171" t="s">
        <v>200</v>
      </c>
      <c r="L97" s="175">
        <v>0</v>
      </c>
      <c r="M97" s="175" t="s">
        <v>200</v>
      </c>
      <c r="N97" s="171" t="s">
        <v>200</v>
      </c>
      <c r="O97" s="171" t="s">
        <v>200</v>
      </c>
      <c r="P97" s="172" t="s">
        <v>200</v>
      </c>
      <c r="Q97" s="173" t="s">
        <v>200</v>
      </c>
      <c r="R97" s="174" t="s">
        <v>200</v>
      </c>
    </row>
    <row r="98" spans="2:18" ht="13.8" x14ac:dyDescent="0.25">
      <c r="B98" s="161" t="s">
        <v>200</v>
      </c>
      <c r="C98" s="66">
        <v>0</v>
      </c>
      <c r="D98" s="167">
        <v>0</v>
      </c>
      <c r="E98" s="168">
        <v>0</v>
      </c>
      <c r="F98" s="157" t="s">
        <v>200</v>
      </c>
      <c r="G98" s="157" t="s">
        <v>200</v>
      </c>
      <c r="H98" s="168" t="s">
        <v>200</v>
      </c>
      <c r="I98" s="169" t="s">
        <v>200</v>
      </c>
      <c r="J98" s="170" t="s">
        <v>200</v>
      </c>
      <c r="K98" s="171" t="s">
        <v>200</v>
      </c>
      <c r="L98" s="175">
        <v>0</v>
      </c>
      <c r="M98" s="175" t="s">
        <v>200</v>
      </c>
      <c r="N98" s="171" t="s">
        <v>200</v>
      </c>
      <c r="O98" s="171" t="s">
        <v>200</v>
      </c>
      <c r="P98" s="172" t="s">
        <v>200</v>
      </c>
      <c r="Q98" s="173" t="s">
        <v>200</v>
      </c>
      <c r="R98" s="174" t="s">
        <v>200</v>
      </c>
    </row>
    <row r="99" spans="2:18" ht="14.4" thickBot="1" x14ac:dyDescent="0.3">
      <c r="B99" s="162" t="s">
        <v>200</v>
      </c>
      <c r="C99" s="123">
        <v>0</v>
      </c>
      <c r="D99" s="158">
        <v>0</v>
      </c>
      <c r="E99" s="176">
        <v>0</v>
      </c>
      <c r="F99" s="159" t="s">
        <v>200</v>
      </c>
      <c r="G99" s="159" t="s">
        <v>200</v>
      </c>
      <c r="H99" s="176" t="s">
        <v>200</v>
      </c>
      <c r="I99" s="177" t="s">
        <v>200</v>
      </c>
      <c r="J99" s="178" t="s">
        <v>200</v>
      </c>
      <c r="K99" s="179" t="s">
        <v>200</v>
      </c>
      <c r="L99" s="163">
        <v>0</v>
      </c>
      <c r="M99" s="163" t="s">
        <v>200</v>
      </c>
      <c r="N99" s="179" t="s">
        <v>200</v>
      </c>
      <c r="O99" s="179" t="s">
        <v>200</v>
      </c>
      <c r="P99" s="178" t="s">
        <v>200</v>
      </c>
      <c r="Q99" s="180" t="s">
        <v>200</v>
      </c>
      <c r="R99" s="181" t="s">
        <v>200</v>
      </c>
    </row>
    <row r="100" spans="2:18" ht="14.4" thickBot="1" x14ac:dyDescent="0.3">
      <c r="B100" s="124"/>
      <c r="C100" s="392"/>
      <c r="D100" s="392"/>
      <c r="E100" s="392"/>
      <c r="F100" s="392"/>
      <c r="G100" s="392"/>
      <c r="H100" s="392"/>
      <c r="I100" s="392"/>
      <c r="J100" s="392"/>
      <c r="K100" s="392"/>
      <c r="L100" s="392"/>
      <c r="M100" s="392"/>
      <c r="N100" s="392"/>
      <c r="O100" s="392"/>
      <c r="P100" s="392"/>
      <c r="Q100" s="392"/>
      <c r="R100" s="393"/>
    </row>
    <row r="101" spans="2:18" ht="27.6" x14ac:dyDescent="0.25">
      <c r="B101" s="67">
        <v>35</v>
      </c>
      <c r="C101" s="68" t="s">
        <v>328</v>
      </c>
      <c r="D101" s="69">
        <v>1</v>
      </c>
      <c r="E101" s="71">
        <v>1</v>
      </c>
      <c r="F101" s="70">
        <v>525490168</v>
      </c>
      <c r="G101" s="70">
        <v>0</v>
      </c>
      <c r="H101" s="71">
        <v>2</v>
      </c>
      <c r="I101" s="68">
        <v>525490168</v>
      </c>
      <c r="J101" s="71"/>
      <c r="K101" s="68"/>
      <c r="L101" s="68"/>
      <c r="M101" s="68">
        <v>0</v>
      </c>
      <c r="N101" s="71" t="s">
        <v>200</v>
      </c>
      <c r="O101" s="68" t="s">
        <v>200</v>
      </c>
      <c r="P101" s="72"/>
      <c r="Q101" s="72">
        <v>6182677813.5600004</v>
      </c>
      <c r="R101" s="103" t="s">
        <v>363</v>
      </c>
    </row>
    <row r="102" spans="2:18" ht="27.6" x14ac:dyDescent="0.25">
      <c r="B102" s="161">
        <v>35.1</v>
      </c>
      <c r="C102" s="66" t="s">
        <v>328</v>
      </c>
      <c r="D102" s="167">
        <v>1</v>
      </c>
      <c r="E102" s="168">
        <v>0</v>
      </c>
      <c r="F102" s="157" t="s">
        <v>200</v>
      </c>
      <c r="G102" s="157" t="s">
        <v>200</v>
      </c>
      <c r="H102" s="168" t="s">
        <v>200</v>
      </c>
      <c r="I102" s="169" t="s">
        <v>200</v>
      </c>
      <c r="J102" s="170">
        <v>4120405731</v>
      </c>
      <c r="K102" s="171">
        <v>120</v>
      </c>
      <c r="L102" s="171">
        <v>0</v>
      </c>
      <c r="M102" s="171" t="s">
        <v>200</v>
      </c>
      <c r="N102" s="171">
        <v>20</v>
      </c>
      <c r="O102" s="171">
        <v>40</v>
      </c>
      <c r="P102" s="172">
        <v>1234052502.24</v>
      </c>
      <c r="Q102" s="173">
        <v>6182677813.5600004</v>
      </c>
      <c r="R102" s="174" t="s">
        <v>200</v>
      </c>
    </row>
    <row r="103" spans="2:18" ht="13.8" x14ac:dyDescent="0.25">
      <c r="B103" s="161" t="s">
        <v>200</v>
      </c>
      <c r="C103" s="66">
        <v>0</v>
      </c>
      <c r="D103" s="167">
        <v>0</v>
      </c>
      <c r="E103" s="168">
        <v>0</v>
      </c>
      <c r="F103" s="157" t="s">
        <v>200</v>
      </c>
      <c r="G103" s="157" t="s">
        <v>200</v>
      </c>
      <c r="H103" s="168" t="s">
        <v>200</v>
      </c>
      <c r="I103" s="169" t="s">
        <v>200</v>
      </c>
      <c r="J103" s="170" t="s">
        <v>200</v>
      </c>
      <c r="K103" s="171" t="s">
        <v>200</v>
      </c>
      <c r="L103" s="175">
        <v>0</v>
      </c>
      <c r="M103" s="175" t="s">
        <v>200</v>
      </c>
      <c r="N103" s="171" t="s">
        <v>200</v>
      </c>
      <c r="O103" s="171" t="s">
        <v>200</v>
      </c>
      <c r="P103" s="172" t="s">
        <v>200</v>
      </c>
      <c r="Q103" s="173" t="s">
        <v>200</v>
      </c>
      <c r="R103" s="174" t="s">
        <v>200</v>
      </c>
    </row>
    <row r="104" spans="2:18" ht="13.8" x14ac:dyDescent="0.25">
      <c r="B104" s="161" t="s">
        <v>200</v>
      </c>
      <c r="C104" s="66">
        <v>0</v>
      </c>
      <c r="D104" s="167">
        <v>0</v>
      </c>
      <c r="E104" s="168">
        <v>0</v>
      </c>
      <c r="F104" s="157" t="s">
        <v>200</v>
      </c>
      <c r="G104" s="157" t="s">
        <v>200</v>
      </c>
      <c r="H104" s="168" t="s">
        <v>200</v>
      </c>
      <c r="I104" s="169" t="s">
        <v>200</v>
      </c>
      <c r="J104" s="170" t="s">
        <v>200</v>
      </c>
      <c r="K104" s="171" t="s">
        <v>200</v>
      </c>
      <c r="L104" s="175">
        <v>0</v>
      </c>
      <c r="M104" s="175" t="s">
        <v>200</v>
      </c>
      <c r="N104" s="171" t="s">
        <v>200</v>
      </c>
      <c r="O104" s="171" t="s">
        <v>200</v>
      </c>
      <c r="P104" s="172" t="s">
        <v>200</v>
      </c>
      <c r="Q104" s="173" t="s">
        <v>200</v>
      </c>
      <c r="R104" s="174" t="s">
        <v>200</v>
      </c>
    </row>
    <row r="105" spans="2:18" ht="13.8" x14ac:dyDescent="0.25">
      <c r="B105" s="161" t="s">
        <v>200</v>
      </c>
      <c r="C105" s="66">
        <v>0</v>
      </c>
      <c r="D105" s="167">
        <v>0</v>
      </c>
      <c r="E105" s="168">
        <v>0</v>
      </c>
      <c r="F105" s="157" t="s">
        <v>200</v>
      </c>
      <c r="G105" s="157" t="s">
        <v>200</v>
      </c>
      <c r="H105" s="168" t="s">
        <v>200</v>
      </c>
      <c r="I105" s="169" t="s">
        <v>200</v>
      </c>
      <c r="J105" s="170" t="s">
        <v>200</v>
      </c>
      <c r="K105" s="171" t="s">
        <v>200</v>
      </c>
      <c r="L105" s="175">
        <v>0</v>
      </c>
      <c r="M105" s="175" t="s">
        <v>200</v>
      </c>
      <c r="N105" s="171" t="s">
        <v>200</v>
      </c>
      <c r="O105" s="171" t="s">
        <v>200</v>
      </c>
      <c r="P105" s="172" t="s">
        <v>200</v>
      </c>
      <c r="Q105" s="173"/>
      <c r="R105" s="174" t="s">
        <v>200</v>
      </c>
    </row>
    <row r="106" spans="2:18" ht="13.8" x14ac:dyDescent="0.25">
      <c r="B106" s="161" t="s">
        <v>200</v>
      </c>
      <c r="C106" s="66">
        <v>0</v>
      </c>
      <c r="D106" s="167">
        <v>0</v>
      </c>
      <c r="E106" s="168">
        <v>0</v>
      </c>
      <c r="F106" s="157" t="s">
        <v>200</v>
      </c>
      <c r="G106" s="157" t="s">
        <v>200</v>
      </c>
      <c r="H106" s="168" t="s">
        <v>200</v>
      </c>
      <c r="I106" s="169" t="s">
        <v>200</v>
      </c>
      <c r="J106" s="170" t="s">
        <v>200</v>
      </c>
      <c r="K106" s="171" t="s">
        <v>200</v>
      </c>
      <c r="L106" s="175">
        <v>0</v>
      </c>
      <c r="M106" s="175" t="s">
        <v>200</v>
      </c>
      <c r="N106" s="171" t="s">
        <v>200</v>
      </c>
      <c r="O106" s="171" t="s">
        <v>200</v>
      </c>
      <c r="P106" s="172" t="s">
        <v>200</v>
      </c>
      <c r="Q106" s="173" t="s">
        <v>200</v>
      </c>
      <c r="R106" s="174" t="s">
        <v>200</v>
      </c>
    </row>
    <row r="107" spans="2:18" ht="13.8" x14ac:dyDescent="0.25">
      <c r="B107" s="161" t="s">
        <v>200</v>
      </c>
      <c r="C107" s="66"/>
      <c r="D107" s="167">
        <v>0</v>
      </c>
      <c r="E107" s="168">
        <v>0</v>
      </c>
      <c r="F107" s="157" t="s">
        <v>200</v>
      </c>
      <c r="G107" s="157" t="s">
        <v>200</v>
      </c>
      <c r="H107" s="168" t="s">
        <v>200</v>
      </c>
      <c r="I107" s="169" t="s">
        <v>200</v>
      </c>
      <c r="J107" s="170" t="s">
        <v>200</v>
      </c>
      <c r="K107" s="171" t="s">
        <v>200</v>
      </c>
      <c r="L107" s="175">
        <v>0</v>
      </c>
      <c r="M107" s="175" t="s">
        <v>200</v>
      </c>
      <c r="N107" s="171" t="s">
        <v>200</v>
      </c>
      <c r="O107" s="171" t="s">
        <v>200</v>
      </c>
      <c r="P107" s="172" t="s">
        <v>200</v>
      </c>
      <c r="Q107" s="173" t="s">
        <v>200</v>
      </c>
      <c r="R107" s="174" t="s">
        <v>200</v>
      </c>
    </row>
    <row r="108" spans="2:18" ht="13.8" x14ac:dyDescent="0.25">
      <c r="B108" s="161" t="s">
        <v>200</v>
      </c>
      <c r="C108" s="66">
        <v>0</v>
      </c>
      <c r="D108" s="167">
        <v>0</v>
      </c>
      <c r="E108" s="168">
        <v>0</v>
      </c>
      <c r="F108" s="157" t="s">
        <v>200</v>
      </c>
      <c r="G108" s="157" t="s">
        <v>200</v>
      </c>
      <c r="H108" s="168" t="s">
        <v>200</v>
      </c>
      <c r="I108" s="169" t="s">
        <v>200</v>
      </c>
      <c r="J108" s="170" t="s">
        <v>200</v>
      </c>
      <c r="K108" s="171" t="s">
        <v>200</v>
      </c>
      <c r="L108" s="175">
        <v>0</v>
      </c>
      <c r="M108" s="175" t="s">
        <v>200</v>
      </c>
      <c r="N108" s="171" t="s">
        <v>200</v>
      </c>
      <c r="O108" s="171" t="s">
        <v>200</v>
      </c>
      <c r="P108" s="172" t="s">
        <v>200</v>
      </c>
      <c r="Q108" s="173" t="s">
        <v>200</v>
      </c>
      <c r="R108" s="174" t="s">
        <v>200</v>
      </c>
    </row>
    <row r="109" spans="2:18" ht="13.8" x14ac:dyDescent="0.25">
      <c r="B109" s="161" t="s">
        <v>200</v>
      </c>
      <c r="C109" s="66">
        <v>0</v>
      </c>
      <c r="D109" s="167">
        <v>0</v>
      </c>
      <c r="E109" s="168">
        <v>0</v>
      </c>
      <c r="F109" s="157" t="s">
        <v>200</v>
      </c>
      <c r="G109" s="157" t="s">
        <v>200</v>
      </c>
      <c r="H109" s="168" t="s">
        <v>200</v>
      </c>
      <c r="I109" s="169" t="s">
        <v>200</v>
      </c>
      <c r="J109" s="170" t="s">
        <v>200</v>
      </c>
      <c r="K109" s="171" t="s">
        <v>200</v>
      </c>
      <c r="L109" s="175">
        <v>0</v>
      </c>
      <c r="M109" s="175" t="s">
        <v>200</v>
      </c>
      <c r="N109" s="171" t="s">
        <v>200</v>
      </c>
      <c r="O109" s="171" t="s">
        <v>200</v>
      </c>
      <c r="P109" s="172" t="s">
        <v>200</v>
      </c>
      <c r="Q109" s="173" t="s">
        <v>200</v>
      </c>
      <c r="R109" s="174" t="s">
        <v>200</v>
      </c>
    </row>
    <row r="110" spans="2:18" ht="14.4" thickBot="1" x14ac:dyDescent="0.3">
      <c r="B110" s="162" t="s">
        <v>200</v>
      </c>
      <c r="C110" s="123">
        <v>0</v>
      </c>
      <c r="D110" s="158">
        <v>0</v>
      </c>
      <c r="E110" s="176">
        <v>0</v>
      </c>
      <c r="F110" s="159" t="s">
        <v>200</v>
      </c>
      <c r="G110" s="159" t="s">
        <v>200</v>
      </c>
      <c r="H110" s="176" t="s">
        <v>200</v>
      </c>
      <c r="I110" s="177" t="s">
        <v>200</v>
      </c>
      <c r="J110" s="178" t="s">
        <v>200</v>
      </c>
      <c r="K110" s="179" t="s">
        <v>200</v>
      </c>
      <c r="L110" s="163">
        <v>0</v>
      </c>
      <c r="M110" s="163" t="s">
        <v>200</v>
      </c>
      <c r="N110" s="179" t="s">
        <v>200</v>
      </c>
      <c r="O110" s="179" t="s">
        <v>200</v>
      </c>
      <c r="P110" s="178" t="s">
        <v>200</v>
      </c>
      <c r="Q110" s="180" t="s">
        <v>200</v>
      </c>
      <c r="R110" s="181" t="s">
        <v>200</v>
      </c>
    </row>
    <row r="111" spans="2:18" ht="14.4" thickBot="1" x14ac:dyDescent="0.3">
      <c r="B111" s="124"/>
      <c r="C111" s="392"/>
      <c r="D111" s="392"/>
      <c r="E111" s="392"/>
      <c r="F111" s="392"/>
      <c r="G111" s="392"/>
      <c r="H111" s="392"/>
      <c r="I111" s="392"/>
      <c r="J111" s="392"/>
      <c r="K111" s="392"/>
      <c r="L111" s="392"/>
      <c r="M111" s="392"/>
      <c r="N111" s="392"/>
      <c r="O111" s="392"/>
      <c r="P111" s="392"/>
      <c r="Q111" s="392"/>
      <c r="R111" s="393"/>
    </row>
    <row r="112" spans="2:18" ht="13.8" x14ac:dyDescent="0.25">
      <c r="B112" s="67">
        <v>36</v>
      </c>
      <c r="C112" s="68" t="s">
        <v>329</v>
      </c>
      <c r="D112" s="69">
        <v>1</v>
      </c>
      <c r="E112" s="71">
        <v>1</v>
      </c>
      <c r="F112" s="70">
        <v>525490168</v>
      </c>
      <c r="G112" s="70">
        <v>0</v>
      </c>
      <c r="H112" s="71">
        <v>2</v>
      </c>
      <c r="I112" s="68">
        <v>525490168</v>
      </c>
      <c r="J112" s="71"/>
      <c r="K112" s="68"/>
      <c r="L112" s="68"/>
      <c r="M112" s="68">
        <v>0</v>
      </c>
      <c r="N112" s="71" t="s">
        <v>200</v>
      </c>
      <c r="O112" s="68" t="s">
        <v>200</v>
      </c>
      <c r="P112" s="72"/>
      <c r="Q112" s="72">
        <v>29132792822.720001</v>
      </c>
      <c r="R112" s="103" t="s">
        <v>363</v>
      </c>
    </row>
    <row r="113" spans="2:18" ht="13.8" x14ac:dyDescent="0.25">
      <c r="B113" s="161">
        <v>36.1</v>
      </c>
      <c r="C113" s="66" t="s">
        <v>330</v>
      </c>
      <c r="D113" s="167">
        <v>1</v>
      </c>
      <c r="E113" s="168">
        <v>0</v>
      </c>
      <c r="F113" s="157" t="s">
        <v>200</v>
      </c>
      <c r="G113" s="157" t="s">
        <v>200</v>
      </c>
      <c r="H113" s="168" t="s">
        <v>200</v>
      </c>
      <c r="I113" s="169" t="s">
        <v>200</v>
      </c>
      <c r="J113" s="170">
        <v>16188514404</v>
      </c>
      <c r="K113" s="171">
        <v>120</v>
      </c>
      <c r="L113" s="171">
        <v>0</v>
      </c>
      <c r="M113" s="171" t="s">
        <v>200</v>
      </c>
      <c r="N113" s="171">
        <v>40</v>
      </c>
      <c r="O113" s="171">
        <v>40</v>
      </c>
      <c r="P113" s="172">
        <v>3244235985.2800002</v>
      </c>
      <c r="Q113" s="173">
        <v>29132792822.720001</v>
      </c>
      <c r="R113" s="174" t="s">
        <v>200</v>
      </c>
    </row>
    <row r="114" spans="2:18" ht="13.8" x14ac:dyDescent="0.25">
      <c r="B114" s="161" t="s">
        <v>200</v>
      </c>
      <c r="C114" s="66">
        <v>0</v>
      </c>
      <c r="D114" s="167">
        <v>0</v>
      </c>
      <c r="E114" s="168">
        <v>0</v>
      </c>
      <c r="F114" s="157" t="s">
        <v>200</v>
      </c>
      <c r="G114" s="157" t="s">
        <v>200</v>
      </c>
      <c r="H114" s="168" t="s">
        <v>200</v>
      </c>
      <c r="I114" s="169" t="s">
        <v>200</v>
      </c>
      <c r="J114" s="170" t="s">
        <v>200</v>
      </c>
      <c r="K114" s="171" t="s">
        <v>200</v>
      </c>
      <c r="L114" s="175">
        <v>0</v>
      </c>
      <c r="M114" s="175" t="s">
        <v>200</v>
      </c>
      <c r="N114" s="171" t="s">
        <v>200</v>
      </c>
      <c r="O114" s="171" t="s">
        <v>200</v>
      </c>
      <c r="P114" s="172" t="s">
        <v>200</v>
      </c>
      <c r="Q114" s="173" t="s">
        <v>200</v>
      </c>
      <c r="R114" s="174" t="s">
        <v>200</v>
      </c>
    </row>
    <row r="115" spans="2:18" ht="13.8" x14ac:dyDescent="0.25">
      <c r="B115" s="161" t="s">
        <v>200</v>
      </c>
      <c r="C115" s="66">
        <v>0</v>
      </c>
      <c r="D115" s="167">
        <v>0</v>
      </c>
      <c r="E115" s="168">
        <v>0</v>
      </c>
      <c r="F115" s="157" t="s">
        <v>200</v>
      </c>
      <c r="G115" s="157" t="s">
        <v>200</v>
      </c>
      <c r="H115" s="168" t="s">
        <v>200</v>
      </c>
      <c r="I115" s="169" t="s">
        <v>200</v>
      </c>
      <c r="J115" s="170" t="s">
        <v>200</v>
      </c>
      <c r="K115" s="171" t="s">
        <v>200</v>
      </c>
      <c r="L115" s="175">
        <v>0</v>
      </c>
      <c r="M115" s="175" t="s">
        <v>200</v>
      </c>
      <c r="N115" s="171" t="s">
        <v>200</v>
      </c>
      <c r="O115" s="171" t="s">
        <v>200</v>
      </c>
      <c r="P115" s="172" t="s">
        <v>200</v>
      </c>
      <c r="Q115" s="173" t="s">
        <v>200</v>
      </c>
      <c r="R115" s="174" t="s">
        <v>200</v>
      </c>
    </row>
    <row r="116" spans="2:18" ht="13.8" x14ac:dyDescent="0.25">
      <c r="B116" s="161" t="s">
        <v>200</v>
      </c>
      <c r="C116" s="66">
        <v>0</v>
      </c>
      <c r="D116" s="167">
        <v>0</v>
      </c>
      <c r="E116" s="168">
        <v>0</v>
      </c>
      <c r="F116" s="157" t="s">
        <v>200</v>
      </c>
      <c r="G116" s="157" t="s">
        <v>200</v>
      </c>
      <c r="H116" s="168" t="s">
        <v>200</v>
      </c>
      <c r="I116" s="169" t="s">
        <v>200</v>
      </c>
      <c r="J116" s="170" t="s">
        <v>200</v>
      </c>
      <c r="K116" s="171" t="s">
        <v>200</v>
      </c>
      <c r="L116" s="175">
        <v>0</v>
      </c>
      <c r="M116" s="175" t="s">
        <v>200</v>
      </c>
      <c r="N116" s="171" t="s">
        <v>200</v>
      </c>
      <c r="O116" s="171" t="s">
        <v>200</v>
      </c>
      <c r="P116" s="172" t="s">
        <v>200</v>
      </c>
      <c r="Q116" s="173"/>
      <c r="R116" s="174" t="s">
        <v>200</v>
      </c>
    </row>
    <row r="117" spans="2:18" ht="13.8" x14ac:dyDescent="0.25">
      <c r="B117" s="161" t="s">
        <v>200</v>
      </c>
      <c r="C117" s="66">
        <v>0</v>
      </c>
      <c r="D117" s="167">
        <v>0</v>
      </c>
      <c r="E117" s="168">
        <v>0</v>
      </c>
      <c r="F117" s="157" t="s">
        <v>200</v>
      </c>
      <c r="G117" s="157" t="s">
        <v>200</v>
      </c>
      <c r="H117" s="168" t="s">
        <v>200</v>
      </c>
      <c r="I117" s="169" t="s">
        <v>200</v>
      </c>
      <c r="J117" s="170" t="s">
        <v>200</v>
      </c>
      <c r="K117" s="171" t="s">
        <v>200</v>
      </c>
      <c r="L117" s="175">
        <v>0</v>
      </c>
      <c r="M117" s="175" t="s">
        <v>200</v>
      </c>
      <c r="N117" s="171" t="s">
        <v>200</v>
      </c>
      <c r="O117" s="171" t="s">
        <v>200</v>
      </c>
      <c r="P117" s="172" t="s">
        <v>200</v>
      </c>
      <c r="Q117" s="173" t="s">
        <v>200</v>
      </c>
      <c r="R117" s="174" t="s">
        <v>200</v>
      </c>
    </row>
    <row r="118" spans="2:18" ht="13.8" x14ac:dyDescent="0.25">
      <c r="B118" s="161" t="s">
        <v>200</v>
      </c>
      <c r="C118" s="66">
        <v>0</v>
      </c>
      <c r="D118" s="167">
        <v>0</v>
      </c>
      <c r="E118" s="168">
        <v>0</v>
      </c>
      <c r="F118" s="157" t="s">
        <v>200</v>
      </c>
      <c r="G118" s="157" t="s">
        <v>200</v>
      </c>
      <c r="H118" s="168" t="s">
        <v>200</v>
      </c>
      <c r="I118" s="169" t="s">
        <v>200</v>
      </c>
      <c r="J118" s="170" t="s">
        <v>200</v>
      </c>
      <c r="K118" s="171" t="s">
        <v>200</v>
      </c>
      <c r="L118" s="175">
        <v>0</v>
      </c>
      <c r="M118" s="175" t="s">
        <v>200</v>
      </c>
      <c r="N118" s="171" t="s">
        <v>200</v>
      </c>
      <c r="O118" s="171" t="s">
        <v>200</v>
      </c>
      <c r="P118" s="172" t="s">
        <v>200</v>
      </c>
      <c r="Q118" s="173" t="s">
        <v>200</v>
      </c>
      <c r="R118" s="174" t="s">
        <v>200</v>
      </c>
    </row>
    <row r="119" spans="2:18" ht="13.8" x14ac:dyDescent="0.25">
      <c r="B119" s="161" t="s">
        <v>200</v>
      </c>
      <c r="C119" s="66">
        <v>0</v>
      </c>
      <c r="D119" s="167">
        <v>0</v>
      </c>
      <c r="E119" s="168">
        <v>0</v>
      </c>
      <c r="F119" s="157" t="s">
        <v>200</v>
      </c>
      <c r="G119" s="157" t="s">
        <v>200</v>
      </c>
      <c r="H119" s="168" t="s">
        <v>200</v>
      </c>
      <c r="I119" s="169" t="s">
        <v>200</v>
      </c>
      <c r="J119" s="170" t="s">
        <v>200</v>
      </c>
      <c r="K119" s="171" t="s">
        <v>200</v>
      </c>
      <c r="L119" s="175">
        <v>0</v>
      </c>
      <c r="M119" s="175" t="s">
        <v>200</v>
      </c>
      <c r="N119" s="171" t="s">
        <v>200</v>
      </c>
      <c r="O119" s="171" t="s">
        <v>200</v>
      </c>
      <c r="P119" s="172" t="s">
        <v>200</v>
      </c>
      <c r="Q119" s="173" t="s">
        <v>200</v>
      </c>
      <c r="R119" s="174" t="s">
        <v>200</v>
      </c>
    </row>
    <row r="120" spans="2:18" ht="13.8" x14ac:dyDescent="0.25">
      <c r="B120" s="161" t="s">
        <v>200</v>
      </c>
      <c r="C120" s="66">
        <v>0</v>
      </c>
      <c r="D120" s="167">
        <v>0</v>
      </c>
      <c r="E120" s="168">
        <v>0</v>
      </c>
      <c r="F120" s="157" t="s">
        <v>200</v>
      </c>
      <c r="G120" s="157" t="s">
        <v>200</v>
      </c>
      <c r="H120" s="168" t="s">
        <v>200</v>
      </c>
      <c r="I120" s="169" t="s">
        <v>200</v>
      </c>
      <c r="J120" s="170" t="s">
        <v>200</v>
      </c>
      <c r="K120" s="171" t="s">
        <v>200</v>
      </c>
      <c r="L120" s="175">
        <v>0</v>
      </c>
      <c r="M120" s="175" t="s">
        <v>200</v>
      </c>
      <c r="N120" s="171" t="s">
        <v>200</v>
      </c>
      <c r="O120" s="171" t="s">
        <v>200</v>
      </c>
      <c r="P120" s="172" t="s">
        <v>200</v>
      </c>
      <c r="Q120" s="173" t="s">
        <v>200</v>
      </c>
      <c r="R120" s="174" t="s">
        <v>200</v>
      </c>
    </row>
    <row r="121" spans="2:18" ht="14.4" thickBot="1" x14ac:dyDescent="0.3">
      <c r="B121" s="162" t="s">
        <v>200</v>
      </c>
      <c r="C121" s="123">
        <v>0</v>
      </c>
      <c r="D121" s="158">
        <v>0</v>
      </c>
      <c r="E121" s="176">
        <v>0</v>
      </c>
      <c r="F121" s="159" t="s">
        <v>200</v>
      </c>
      <c r="G121" s="159" t="s">
        <v>200</v>
      </c>
      <c r="H121" s="176" t="s">
        <v>200</v>
      </c>
      <c r="I121" s="177" t="s">
        <v>200</v>
      </c>
      <c r="J121" s="178" t="s">
        <v>200</v>
      </c>
      <c r="K121" s="179" t="s">
        <v>200</v>
      </c>
      <c r="L121" s="163">
        <v>0</v>
      </c>
      <c r="M121" s="163" t="s">
        <v>200</v>
      </c>
      <c r="N121" s="179" t="s">
        <v>200</v>
      </c>
      <c r="O121" s="179" t="s">
        <v>200</v>
      </c>
      <c r="P121" s="178" t="s">
        <v>200</v>
      </c>
      <c r="Q121" s="180" t="s">
        <v>200</v>
      </c>
      <c r="R121" s="181" t="s">
        <v>200</v>
      </c>
    </row>
    <row r="122" spans="2:18" ht="14.4" thickBot="1" x14ac:dyDescent="0.3">
      <c r="B122" s="124"/>
      <c r="C122" s="392"/>
      <c r="D122" s="392"/>
      <c r="E122" s="392"/>
      <c r="F122" s="392"/>
      <c r="G122" s="392"/>
      <c r="H122" s="392"/>
      <c r="I122" s="392"/>
      <c r="J122" s="392"/>
      <c r="K122" s="392"/>
      <c r="L122" s="392"/>
      <c r="M122" s="392"/>
      <c r="N122" s="392"/>
      <c r="O122" s="392"/>
      <c r="P122" s="392"/>
      <c r="Q122" s="392"/>
      <c r="R122" s="393"/>
    </row>
    <row r="123" spans="2:18" ht="13.8" x14ac:dyDescent="0.25">
      <c r="B123" s="67">
        <v>37</v>
      </c>
      <c r="C123" s="68" t="s">
        <v>331</v>
      </c>
      <c r="D123" s="69">
        <v>1</v>
      </c>
      <c r="E123" s="71">
        <v>1</v>
      </c>
      <c r="F123" s="70">
        <v>525490168</v>
      </c>
      <c r="G123" s="70">
        <v>0</v>
      </c>
      <c r="H123" s="71">
        <v>2</v>
      </c>
      <c r="I123" s="68">
        <v>525490168</v>
      </c>
      <c r="J123" s="71"/>
      <c r="K123" s="68"/>
      <c r="L123" s="68"/>
      <c r="M123" s="68">
        <v>0</v>
      </c>
      <c r="N123" s="71" t="s">
        <v>200</v>
      </c>
      <c r="O123" s="68" t="s">
        <v>200</v>
      </c>
      <c r="P123" s="72"/>
      <c r="Q123" s="72">
        <v>26316101533.770004</v>
      </c>
      <c r="R123" s="103" t="s">
        <v>363</v>
      </c>
    </row>
    <row r="124" spans="2:18" ht="13.8" x14ac:dyDescent="0.25">
      <c r="B124" s="161">
        <v>37.1</v>
      </c>
      <c r="C124" s="66" t="s">
        <v>331</v>
      </c>
      <c r="D124" s="167">
        <v>1</v>
      </c>
      <c r="E124" s="168">
        <v>0</v>
      </c>
      <c r="F124" s="157" t="s">
        <v>200</v>
      </c>
      <c r="G124" s="157" t="s">
        <v>200</v>
      </c>
      <c r="H124" s="168" t="s">
        <v>200</v>
      </c>
      <c r="I124" s="169" t="s">
        <v>200</v>
      </c>
      <c r="J124" s="170">
        <v>19654962523</v>
      </c>
      <c r="K124" s="171">
        <v>120</v>
      </c>
      <c r="L124" s="171">
        <v>0</v>
      </c>
      <c r="M124" s="171" t="s">
        <v>200</v>
      </c>
      <c r="N124" s="171">
        <v>20</v>
      </c>
      <c r="O124" s="171">
        <v>40</v>
      </c>
      <c r="P124" s="172">
        <v>9062831007.6299992</v>
      </c>
      <c r="Q124" s="173">
        <v>26316101533.770004</v>
      </c>
      <c r="R124" s="174" t="s">
        <v>200</v>
      </c>
    </row>
    <row r="125" spans="2:18" ht="13.8" x14ac:dyDescent="0.25">
      <c r="B125" s="161" t="s">
        <v>200</v>
      </c>
      <c r="C125" s="66">
        <v>0</v>
      </c>
      <c r="D125" s="167">
        <v>0</v>
      </c>
      <c r="E125" s="168">
        <v>0</v>
      </c>
      <c r="F125" s="157" t="s">
        <v>200</v>
      </c>
      <c r="G125" s="157" t="s">
        <v>200</v>
      </c>
      <c r="H125" s="168" t="s">
        <v>200</v>
      </c>
      <c r="I125" s="169" t="s">
        <v>200</v>
      </c>
      <c r="J125" s="170" t="s">
        <v>200</v>
      </c>
      <c r="K125" s="171" t="s">
        <v>200</v>
      </c>
      <c r="L125" s="175">
        <v>0</v>
      </c>
      <c r="M125" s="175" t="s">
        <v>200</v>
      </c>
      <c r="N125" s="171" t="s">
        <v>200</v>
      </c>
      <c r="O125" s="171" t="s">
        <v>200</v>
      </c>
      <c r="P125" s="172" t="s">
        <v>200</v>
      </c>
      <c r="Q125" s="173" t="s">
        <v>200</v>
      </c>
      <c r="R125" s="174" t="s">
        <v>200</v>
      </c>
    </row>
    <row r="126" spans="2:18" ht="13.8" x14ac:dyDescent="0.25">
      <c r="B126" s="161" t="s">
        <v>200</v>
      </c>
      <c r="C126" s="66">
        <v>0</v>
      </c>
      <c r="D126" s="167">
        <v>0</v>
      </c>
      <c r="E126" s="168">
        <v>0</v>
      </c>
      <c r="F126" s="157" t="s">
        <v>200</v>
      </c>
      <c r="G126" s="157" t="s">
        <v>200</v>
      </c>
      <c r="H126" s="168" t="s">
        <v>200</v>
      </c>
      <c r="I126" s="169" t="s">
        <v>200</v>
      </c>
      <c r="J126" s="170" t="s">
        <v>200</v>
      </c>
      <c r="K126" s="171" t="s">
        <v>200</v>
      </c>
      <c r="L126" s="175">
        <v>0</v>
      </c>
      <c r="M126" s="175" t="s">
        <v>200</v>
      </c>
      <c r="N126" s="171" t="s">
        <v>200</v>
      </c>
      <c r="O126" s="171" t="s">
        <v>200</v>
      </c>
      <c r="P126" s="172" t="s">
        <v>200</v>
      </c>
      <c r="Q126" s="173" t="s">
        <v>200</v>
      </c>
      <c r="R126" s="174" t="s">
        <v>200</v>
      </c>
    </row>
    <row r="127" spans="2:18" ht="13.8" x14ac:dyDescent="0.25">
      <c r="B127" s="161" t="s">
        <v>200</v>
      </c>
      <c r="C127" s="66">
        <v>0</v>
      </c>
      <c r="D127" s="167">
        <v>0</v>
      </c>
      <c r="E127" s="168">
        <v>0</v>
      </c>
      <c r="F127" s="157" t="s">
        <v>200</v>
      </c>
      <c r="G127" s="157" t="s">
        <v>200</v>
      </c>
      <c r="H127" s="168" t="s">
        <v>200</v>
      </c>
      <c r="I127" s="169" t="s">
        <v>200</v>
      </c>
      <c r="J127" s="170" t="s">
        <v>200</v>
      </c>
      <c r="K127" s="171" t="s">
        <v>200</v>
      </c>
      <c r="L127" s="175">
        <v>0</v>
      </c>
      <c r="M127" s="175" t="s">
        <v>200</v>
      </c>
      <c r="N127" s="171" t="s">
        <v>200</v>
      </c>
      <c r="O127" s="171" t="s">
        <v>200</v>
      </c>
      <c r="P127" s="172" t="s">
        <v>200</v>
      </c>
      <c r="Q127" s="173"/>
      <c r="R127" s="174" t="s">
        <v>200</v>
      </c>
    </row>
    <row r="128" spans="2:18" ht="13.8" x14ac:dyDescent="0.25">
      <c r="B128" s="161" t="s">
        <v>200</v>
      </c>
      <c r="C128" s="66">
        <v>0</v>
      </c>
      <c r="D128" s="167">
        <v>0</v>
      </c>
      <c r="E128" s="168">
        <v>0</v>
      </c>
      <c r="F128" s="157" t="s">
        <v>200</v>
      </c>
      <c r="G128" s="157" t="s">
        <v>200</v>
      </c>
      <c r="H128" s="168" t="s">
        <v>200</v>
      </c>
      <c r="I128" s="169" t="s">
        <v>200</v>
      </c>
      <c r="J128" s="170" t="s">
        <v>200</v>
      </c>
      <c r="K128" s="171" t="s">
        <v>200</v>
      </c>
      <c r="L128" s="175">
        <v>0</v>
      </c>
      <c r="M128" s="175" t="s">
        <v>200</v>
      </c>
      <c r="N128" s="171" t="s">
        <v>200</v>
      </c>
      <c r="O128" s="171" t="s">
        <v>200</v>
      </c>
      <c r="P128" s="172" t="s">
        <v>200</v>
      </c>
      <c r="Q128" s="173" t="s">
        <v>200</v>
      </c>
      <c r="R128" s="174" t="s">
        <v>200</v>
      </c>
    </row>
    <row r="129" spans="2:18" ht="13.8" x14ac:dyDescent="0.25">
      <c r="B129" s="161" t="s">
        <v>200</v>
      </c>
      <c r="C129" s="66">
        <v>0</v>
      </c>
      <c r="D129" s="167">
        <v>0</v>
      </c>
      <c r="E129" s="168">
        <v>0</v>
      </c>
      <c r="F129" s="157" t="s">
        <v>200</v>
      </c>
      <c r="G129" s="157" t="s">
        <v>200</v>
      </c>
      <c r="H129" s="168" t="s">
        <v>200</v>
      </c>
      <c r="I129" s="169" t="s">
        <v>200</v>
      </c>
      <c r="J129" s="170" t="s">
        <v>200</v>
      </c>
      <c r="K129" s="171" t="s">
        <v>200</v>
      </c>
      <c r="L129" s="175">
        <v>0</v>
      </c>
      <c r="M129" s="175" t="s">
        <v>200</v>
      </c>
      <c r="N129" s="171" t="s">
        <v>200</v>
      </c>
      <c r="O129" s="171" t="s">
        <v>200</v>
      </c>
      <c r="P129" s="172" t="s">
        <v>200</v>
      </c>
      <c r="Q129" s="173" t="s">
        <v>200</v>
      </c>
      <c r="R129" s="174" t="s">
        <v>200</v>
      </c>
    </row>
    <row r="130" spans="2:18" ht="13.8" x14ac:dyDescent="0.25">
      <c r="B130" s="161" t="s">
        <v>200</v>
      </c>
      <c r="C130" s="66">
        <v>0</v>
      </c>
      <c r="D130" s="167">
        <v>0</v>
      </c>
      <c r="E130" s="168">
        <v>0</v>
      </c>
      <c r="F130" s="157" t="s">
        <v>200</v>
      </c>
      <c r="G130" s="157" t="s">
        <v>200</v>
      </c>
      <c r="H130" s="168" t="s">
        <v>200</v>
      </c>
      <c r="I130" s="169" t="s">
        <v>200</v>
      </c>
      <c r="J130" s="170" t="s">
        <v>200</v>
      </c>
      <c r="K130" s="171" t="s">
        <v>200</v>
      </c>
      <c r="L130" s="175">
        <v>0</v>
      </c>
      <c r="M130" s="175" t="s">
        <v>200</v>
      </c>
      <c r="N130" s="171" t="s">
        <v>200</v>
      </c>
      <c r="O130" s="171" t="s">
        <v>200</v>
      </c>
      <c r="P130" s="172" t="s">
        <v>200</v>
      </c>
      <c r="Q130" s="173" t="s">
        <v>200</v>
      </c>
      <c r="R130" s="174" t="s">
        <v>200</v>
      </c>
    </row>
    <row r="131" spans="2:18" ht="13.8" x14ac:dyDescent="0.25">
      <c r="B131" s="161" t="s">
        <v>200</v>
      </c>
      <c r="C131" s="66">
        <v>0</v>
      </c>
      <c r="D131" s="167">
        <v>0</v>
      </c>
      <c r="E131" s="168">
        <v>0</v>
      </c>
      <c r="F131" s="157" t="s">
        <v>200</v>
      </c>
      <c r="G131" s="157" t="s">
        <v>200</v>
      </c>
      <c r="H131" s="168" t="s">
        <v>200</v>
      </c>
      <c r="I131" s="169" t="s">
        <v>200</v>
      </c>
      <c r="J131" s="170" t="s">
        <v>200</v>
      </c>
      <c r="K131" s="171" t="s">
        <v>200</v>
      </c>
      <c r="L131" s="175">
        <v>0</v>
      </c>
      <c r="M131" s="175" t="s">
        <v>200</v>
      </c>
      <c r="N131" s="171" t="s">
        <v>200</v>
      </c>
      <c r="O131" s="171" t="s">
        <v>200</v>
      </c>
      <c r="P131" s="172" t="s">
        <v>200</v>
      </c>
      <c r="Q131" s="173" t="s">
        <v>200</v>
      </c>
      <c r="R131" s="174" t="s">
        <v>200</v>
      </c>
    </row>
    <row r="132" spans="2:18" ht="14.4" thickBot="1" x14ac:dyDescent="0.3">
      <c r="B132" s="162" t="s">
        <v>200</v>
      </c>
      <c r="C132" s="123">
        <v>0</v>
      </c>
      <c r="D132" s="158">
        <v>0</v>
      </c>
      <c r="E132" s="176">
        <v>0</v>
      </c>
      <c r="F132" s="159" t="s">
        <v>200</v>
      </c>
      <c r="G132" s="159" t="s">
        <v>200</v>
      </c>
      <c r="H132" s="176" t="s">
        <v>200</v>
      </c>
      <c r="I132" s="177" t="s">
        <v>200</v>
      </c>
      <c r="J132" s="178" t="s">
        <v>200</v>
      </c>
      <c r="K132" s="179" t="s">
        <v>200</v>
      </c>
      <c r="L132" s="163">
        <v>0</v>
      </c>
      <c r="M132" s="163" t="s">
        <v>200</v>
      </c>
      <c r="N132" s="179" t="s">
        <v>200</v>
      </c>
      <c r="O132" s="179" t="s">
        <v>200</v>
      </c>
      <c r="P132" s="178" t="s">
        <v>200</v>
      </c>
      <c r="Q132" s="180" t="s">
        <v>200</v>
      </c>
      <c r="R132" s="181" t="s">
        <v>200</v>
      </c>
    </row>
    <row r="133" spans="2:18" ht="14.4" thickBot="1" x14ac:dyDescent="0.3">
      <c r="B133" s="124"/>
      <c r="C133" s="392"/>
      <c r="D133" s="392"/>
      <c r="E133" s="392"/>
      <c r="F133" s="392"/>
      <c r="G133" s="392"/>
      <c r="H133" s="392"/>
      <c r="I133" s="392"/>
      <c r="J133" s="392"/>
      <c r="K133" s="392"/>
      <c r="L133" s="392"/>
      <c r="M133" s="392"/>
      <c r="N133" s="392"/>
      <c r="O133" s="392"/>
      <c r="P133" s="392"/>
      <c r="Q133" s="392"/>
      <c r="R133" s="393"/>
    </row>
    <row r="134" spans="2:18" ht="13.8" x14ac:dyDescent="0.25">
      <c r="B134" s="67">
        <v>38</v>
      </c>
      <c r="C134" s="68" t="s">
        <v>332</v>
      </c>
      <c r="D134" s="69">
        <v>1</v>
      </c>
      <c r="E134" s="71">
        <v>1</v>
      </c>
      <c r="F134" s="70">
        <v>525490168</v>
      </c>
      <c r="G134" s="70">
        <v>0</v>
      </c>
      <c r="H134" s="71">
        <v>2</v>
      </c>
      <c r="I134" s="68">
        <v>525490168</v>
      </c>
      <c r="J134" s="71"/>
      <c r="K134" s="68"/>
      <c r="L134" s="68"/>
      <c r="M134" s="68">
        <v>0</v>
      </c>
      <c r="N134" s="71" t="s">
        <v>200</v>
      </c>
      <c r="O134" s="68" t="s">
        <v>200</v>
      </c>
      <c r="P134" s="72"/>
      <c r="Q134" s="72">
        <v>6583000694.0690002</v>
      </c>
      <c r="R134" s="103" t="s">
        <v>363</v>
      </c>
    </row>
    <row r="135" spans="2:18" ht="13.8" x14ac:dyDescent="0.25">
      <c r="B135" s="161">
        <v>38.1</v>
      </c>
      <c r="C135" s="66" t="s">
        <v>333</v>
      </c>
      <c r="D135" s="167">
        <v>0.9</v>
      </c>
      <c r="E135" s="168">
        <v>0</v>
      </c>
      <c r="F135" s="157" t="s">
        <v>200</v>
      </c>
      <c r="G135" s="157" t="s">
        <v>200</v>
      </c>
      <c r="H135" s="168" t="s">
        <v>200</v>
      </c>
      <c r="I135" s="169" t="s">
        <v>200</v>
      </c>
      <c r="J135" s="170">
        <v>2556034940</v>
      </c>
      <c r="K135" s="171">
        <v>120</v>
      </c>
      <c r="L135" s="171">
        <v>0</v>
      </c>
      <c r="M135" s="171" t="s">
        <v>200</v>
      </c>
      <c r="N135" s="171">
        <v>20</v>
      </c>
      <c r="O135" s="171">
        <v>40</v>
      </c>
      <c r="P135" s="172">
        <v>117123873.93000001</v>
      </c>
      <c r="Q135" s="173">
        <v>4483739018.0699997</v>
      </c>
      <c r="R135" s="174" t="s">
        <v>200</v>
      </c>
    </row>
    <row r="136" spans="2:18" ht="13.8" x14ac:dyDescent="0.25">
      <c r="B136" s="161">
        <v>38.200000000000003</v>
      </c>
      <c r="C136" s="66" t="s">
        <v>334</v>
      </c>
      <c r="D136" s="167">
        <v>0.1</v>
      </c>
      <c r="E136" s="168">
        <v>0</v>
      </c>
      <c r="F136" s="157" t="s">
        <v>200</v>
      </c>
      <c r="G136" s="157" t="s">
        <v>200</v>
      </c>
      <c r="H136" s="168" t="s">
        <v>200</v>
      </c>
      <c r="I136" s="169" t="s">
        <v>200</v>
      </c>
      <c r="J136" s="170">
        <v>1749384730</v>
      </c>
      <c r="K136" s="171">
        <v>60</v>
      </c>
      <c r="L136" s="175">
        <v>0</v>
      </c>
      <c r="M136" s="175" t="s">
        <v>200</v>
      </c>
      <c r="N136" s="171">
        <v>20</v>
      </c>
      <c r="O136" s="171">
        <v>40</v>
      </c>
      <c r="P136" s="172">
        <v>1E-3</v>
      </c>
      <c r="Q136" s="173">
        <v>2099261675.9990001</v>
      </c>
      <c r="R136" s="174" t="s">
        <v>200</v>
      </c>
    </row>
    <row r="137" spans="2:18" ht="13.8" x14ac:dyDescent="0.25">
      <c r="B137" s="161" t="s">
        <v>200</v>
      </c>
      <c r="C137" s="66">
        <v>0</v>
      </c>
      <c r="D137" s="167">
        <v>0</v>
      </c>
      <c r="E137" s="168">
        <v>0</v>
      </c>
      <c r="F137" s="157" t="s">
        <v>200</v>
      </c>
      <c r="G137" s="157" t="s">
        <v>200</v>
      </c>
      <c r="H137" s="168" t="s">
        <v>200</v>
      </c>
      <c r="I137" s="169" t="s">
        <v>200</v>
      </c>
      <c r="J137" s="170" t="s">
        <v>200</v>
      </c>
      <c r="K137" s="171" t="s">
        <v>200</v>
      </c>
      <c r="L137" s="175">
        <v>0</v>
      </c>
      <c r="M137" s="175" t="s">
        <v>200</v>
      </c>
      <c r="N137" s="171" t="s">
        <v>200</v>
      </c>
      <c r="O137" s="171" t="s">
        <v>200</v>
      </c>
      <c r="P137" s="172" t="s">
        <v>200</v>
      </c>
      <c r="Q137" s="173" t="s">
        <v>200</v>
      </c>
      <c r="R137" s="174" t="s">
        <v>200</v>
      </c>
    </row>
    <row r="138" spans="2:18" ht="13.8" x14ac:dyDescent="0.25">
      <c r="B138" s="161" t="s">
        <v>200</v>
      </c>
      <c r="C138" s="66">
        <v>0</v>
      </c>
      <c r="D138" s="167">
        <v>0</v>
      </c>
      <c r="E138" s="168">
        <v>0</v>
      </c>
      <c r="F138" s="157" t="s">
        <v>200</v>
      </c>
      <c r="G138" s="157" t="s">
        <v>200</v>
      </c>
      <c r="H138" s="168" t="s">
        <v>200</v>
      </c>
      <c r="I138" s="169" t="s">
        <v>200</v>
      </c>
      <c r="J138" s="170" t="s">
        <v>200</v>
      </c>
      <c r="K138" s="171" t="s">
        <v>200</v>
      </c>
      <c r="L138" s="175">
        <v>0</v>
      </c>
      <c r="M138" s="175" t="s">
        <v>200</v>
      </c>
      <c r="N138" s="171" t="s">
        <v>200</v>
      </c>
      <c r="O138" s="171" t="s">
        <v>200</v>
      </c>
      <c r="P138" s="172" t="s">
        <v>200</v>
      </c>
      <c r="Q138" s="173"/>
      <c r="R138" s="174" t="s">
        <v>200</v>
      </c>
    </row>
    <row r="139" spans="2:18" ht="13.8" x14ac:dyDescent="0.25">
      <c r="B139" s="161" t="s">
        <v>200</v>
      </c>
      <c r="C139" s="66">
        <v>0</v>
      </c>
      <c r="D139" s="167">
        <v>0</v>
      </c>
      <c r="E139" s="168">
        <v>0</v>
      </c>
      <c r="F139" s="157" t="s">
        <v>200</v>
      </c>
      <c r="G139" s="157" t="s">
        <v>200</v>
      </c>
      <c r="H139" s="168" t="s">
        <v>200</v>
      </c>
      <c r="I139" s="169" t="s">
        <v>200</v>
      </c>
      <c r="J139" s="170" t="s">
        <v>200</v>
      </c>
      <c r="K139" s="171" t="s">
        <v>200</v>
      </c>
      <c r="L139" s="175">
        <v>0</v>
      </c>
      <c r="M139" s="175" t="s">
        <v>200</v>
      </c>
      <c r="N139" s="171" t="s">
        <v>200</v>
      </c>
      <c r="O139" s="171" t="s">
        <v>200</v>
      </c>
      <c r="P139" s="172" t="s">
        <v>200</v>
      </c>
      <c r="Q139" s="173" t="s">
        <v>200</v>
      </c>
      <c r="R139" s="174" t="s">
        <v>200</v>
      </c>
    </row>
    <row r="140" spans="2:18" ht="13.8" x14ac:dyDescent="0.25">
      <c r="B140" s="161" t="s">
        <v>200</v>
      </c>
      <c r="C140" s="66">
        <v>0</v>
      </c>
      <c r="D140" s="167">
        <v>0</v>
      </c>
      <c r="E140" s="168">
        <v>0</v>
      </c>
      <c r="F140" s="157" t="s">
        <v>200</v>
      </c>
      <c r="G140" s="157" t="s">
        <v>200</v>
      </c>
      <c r="H140" s="168" t="s">
        <v>200</v>
      </c>
      <c r="I140" s="169" t="s">
        <v>200</v>
      </c>
      <c r="J140" s="170" t="s">
        <v>200</v>
      </c>
      <c r="K140" s="171" t="s">
        <v>200</v>
      </c>
      <c r="L140" s="175">
        <v>0</v>
      </c>
      <c r="M140" s="175" t="s">
        <v>200</v>
      </c>
      <c r="N140" s="171" t="s">
        <v>200</v>
      </c>
      <c r="O140" s="171" t="s">
        <v>200</v>
      </c>
      <c r="P140" s="172" t="s">
        <v>200</v>
      </c>
      <c r="Q140" s="173" t="s">
        <v>200</v>
      </c>
      <c r="R140" s="174" t="s">
        <v>200</v>
      </c>
    </row>
    <row r="141" spans="2:18" ht="13.8" x14ac:dyDescent="0.25">
      <c r="B141" s="161" t="s">
        <v>200</v>
      </c>
      <c r="C141" s="66">
        <v>0</v>
      </c>
      <c r="D141" s="167">
        <v>0</v>
      </c>
      <c r="E141" s="168">
        <v>0</v>
      </c>
      <c r="F141" s="157" t="s">
        <v>200</v>
      </c>
      <c r="G141" s="157" t="s">
        <v>200</v>
      </c>
      <c r="H141" s="168" t="s">
        <v>200</v>
      </c>
      <c r="I141" s="169" t="s">
        <v>200</v>
      </c>
      <c r="J141" s="170" t="s">
        <v>200</v>
      </c>
      <c r="K141" s="171" t="s">
        <v>200</v>
      </c>
      <c r="L141" s="175">
        <v>0</v>
      </c>
      <c r="M141" s="175" t="s">
        <v>200</v>
      </c>
      <c r="N141" s="171" t="s">
        <v>200</v>
      </c>
      <c r="O141" s="171" t="s">
        <v>200</v>
      </c>
      <c r="P141" s="172" t="s">
        <v>200</v>
      </c>
      <c r="Q141" s="173" t="s">
        <v>200</v>
      </c>
      <c r="R141" s="174" t="s">
        <v>200</v>
      </c>
    </row>
    <row r="142" spans="2:18" ht="13.8" x14ac:dyDescent="0.25">
      <c r="B142" s="161" t="s">
        <v>200</v>
      </c>
      <c r="C142" s="66">
        <v>0</v>
      </c>
      <c r="D142" s="167">
        <v>0</v>
      </c>
      <c r="E142" s="168">
        <v>0</v>
      </c>
      <c r="F142" s="157" t="s">
        <v>200</v>
      </c>
      <c r="G142" s="157" t="s">
        <v>200</v>
      </c>
      <c r="H142" s="168" t="s">
        <v>200</v>
      </c>
      <c r="I142" s="169" t="s">
        <v>200</v>
      </c>
      <c r="J142" s="170" t="s">
        <v>200</v>
      </c>
      <c r="K142" s="171" t="s">
        <v>200</v>
      </c>
      <c r="L142" s="175">
        <v>0</v>
      </c>
      <c r="M142" s="175" t="s">
        <v>200</v>
      </c>
      <c r="N142" s="171" t="s">
        <v>200</v>
      </c>
      <c r="O142" s="171" t="s">
        <v>200</v>
      </c>
      <c r="P142" s="172" t="s">
        <v>200</v>
      </c>
      <c r="Q142" s="173" t="s">
        <v>200</v>
      </c>
      <c r="R142" s="174" t="s">
        <v>200</v>
      </c>
    </row>
    <row r="143" spans="2:18" ht="14.4" thickBot="1" x14ac:dyDescent="0.3">
      <c r="B143" s="162" t="s">
        <v>200</v>
      </c>
      <c r="C143" s="123">
        <v>0</v>
      </c>
      <c r="D143" s="158">
        <v>0</v>
      </c>
      <c r="E143" s="176">
        <v>0</v>
      </c>
      <c r="F143" s="159" t="s">
        <v>200</v>
      </c>
      <c r="G143" s="159" t="s">
        <v>200</v>
      </c>
      <c r="H143" s="176" t="s">
        <v>200</v>
      </c>
      <c r="I143" s="177" t="s">
        <v>200</v>
      </c>
      <c r="J143" s="178" t="s">
        <v>200</v>
      </c>
      <c r="K143" s="179" t="s">
        <v>200</v>
      </c>
      <c r="L143" s="163">
        <v>0</v>
      </c>
      <c r="M143" s="163" t="s">
        <v>200</v>
      </c>
      <c r="N143" s="179" t="s">
        <v>200</v>
      </c>
      <c r="O143" s="179" t="s">
        <v>200</v>
      </c>
      <c r="P143" s="178" t="s">
        <v>200</v>
      </c>
      <c r="Q143" s="180" t="s">
        <v>200</v>
      </c>
      <c r="R143" s="181" t="s">
        <v>200</v>
      </c>
    </row>
    <row r="144" spans="2:18" ht="14.4" thickBot="1" x14ac:dyDescent="0.3">
      <c r="B144" s="124"/>
      <c r="C144" s="392"/>
      <c r="D144" s="392"/>
      <c r="E144" s="392"/>
      <c r="F144" s="392"/>
      <c r="G144" s="392"/>
      <c r="H144" s="392"/>
      <c r="I144" s="392"/>
      <c r="J144" s="392"/>
      <c r="K144" s="392"/>
      <c r="L144" s="392"/>
      <c r="M144" s="392"/>
      <c r="N144" s="392"/>
      <c r="O144" s="392"/>
      <c r="P144" s="392"/>
      <c r="Q144" s="392"/>
      <c r="R144" s="393"/>
    </row>
    <row r="145" spans="2:18" ht="13.8" x14ac:dyDescent="0.25">
      <c r="B145" s="67">
        <v>39</v>
      </c>
      <c r="C145" s="68" t="s">
        <v>335</v>
      </c>
      <c r="D145" s="69">
        <v>1</v>
      </c>
      <c r="E145" s="71">
        <v>1</v>
      </c>
      <c r="F145" s="70">
        <v>525490168</v>
      </c>
      <c r="G145" s="70">
        <v>0</v>
      </c>
      <c r="H145" s="71">
        <v>2</v>
      </c>
      <c r="I145" s="68">
        <v>525490168</v>
      </c>
      <c r="J145" s="71"/>
      <c r="K145" s="68"/>
      <c r="L145" s="68"/>
      <c r="M145" s="68">
        <v>0</v>
      </c>
      <c r="N145" s="71" t="s">
        <v>200</v>
      </c>
      <c r="O145" s="68" t="s">
        <v>200</v>
      </c>
      <c r="P145" s="72"/>
      <c r="Q145" s="72">
        <v>7240053259.0599995</v>
      </c>
      <c r="R145" s="103" t="s">
        <v>363</v>
      </c>
    </row>
    <row r="146" spans="2:18" ht="13.8" x14ac:dyDescent="0.25">
      <c r="B146" s="161">
        <v>39.1</v>
      </c>
      <c r="C146" s="66" t="s">
        <v>335</v>
      </c>
      <c r="D146" s="167">
        <v>1</v>
      </c>
      <c r="E146" s="168">
        <v>0</v>
      </c>
      <c r="F146" s="157" t="s">
        <v>200</v>
      </c>
      <c r="G146" s="157" t="s">
        <v>200</v>
      </c>
      <c r="H146" s="168" t="s">
        <v>200</v>
      </c>
      <c r="I146" s="169" t="s">
        <v>200</v>
      </c>
      <c r="J146" s="170">
        <v>4560230700</v>
      </c>
      <c r="K146" s="171">
        <v>120</v>
      </c>
      <c r="L146" s="171">
        <v>0</v>
      </c>
      <c r="M146" s="171" t="s">
        <v>200</v>
      </c>
      <c r="N146" s="171">
        <v>20</v>
      </c>
      <c r="O146" s="171">
        <v>40</v>
      </c>
      <c r="P146" s="172">
        <v>968362000.94000006</v>
      </c>
      <c r="Q146" s="173">
        <v>7240053259.0599995</v>
      </c>
      <c r="R146" s="174" t="s">
        <v>200</v>
      </c>
    </row>
    <row r="147" spans="2:18" ht="13.8" x14ac:dyDescent="0.25">
      <c r="B147" s="161" t="s">
        <v>200</v>
      </c>
      <c r="C147" s="66">
        <v>0</v>
      </c>
      <c r="D147" s="167">
        <v>0</v>
      </c>
      <c r="E147" s="168">
        <v>0</v>
      </c>
      <c r="F147" s="157" t="s">
        <v>200</v>
      </c>
      <c r="G147" s="157" t="s">
        <v>200</v>
      </c>
      <c r="H147" s="168" t="s">
        <v>200</v>
      </c>
      <c r="I147" s="169" t="s">
        <v>200</v>
      </c>
      <c r="J147" s="170" t="s">
        <v>200</v>
      </c>
      <c r="K147" s="171" t="s">
        <v>200</v>
      </c>
      <c r="L147" s="175">
        <v>0</v>
      </c>
      <c r="M147" s="175" t="s">
        <v>200</v>
      </c>
      <c r="N147" s="171" t="s">
        <v>200</v>
      </c>
      <c r="O147" s="171" t="s">
        <v>200</v>
      </c>
      <c r="P147" s="172" t="s">
        <v>200</v>
      </c>
      <c r="Q147" s="173" t="s">
        <v>200</v>
      </c>
      <c r="R147" s="174" t="s">
        <v>200</v>
      </c>
    </row>
    <row r="148" spans="2:18" ht="13.8" x14ac:dyDescent="0.25">
      <c r="B148" s="161" t="s">
        <v>200</v>
      </c>
      <c r="C148" s="66">
        <v>0</v>
      </c>
      <c r="D148" s="167">
        <v>0</v>
      </c>
      <c r="E148" s="168">
        <v>0</v>
      </c>
      <c r="F148" s="157" t="s">
        <v>200</v>
      </c>
      <c r="G148" s="157" t="s">
        <v>200</v>
      </c>
      <c r="H148" s="168" t="s">
        <v>200</v>
      </c>
      <c r="I148" s="169" t="s">
        <v>200</v>
      </c>
      <c r="J148" s="170" t="s">
        <v>200</v>
      </c>
      <c r="K148" s="171" t="s">
        <v>200</v>
      </c>
      <c r="L148" s="175">
        <v>0</v>
      </c>
      <c r="M148" s="175" t="s">
        <v>200</v>
      </c>
      <c r="N148" s="171" t="s">
        <v>200</v>
      </c>
      <c r="O148" s="171" t="s">
        <v>200</v>
      </c>
      <c r="P148" s="172" t="s">
        <v>200</v>
      </c>
      <c r="Q148" s="173" t="s">
        <v>200</v>
      </c>
      <c r="R148" s="174" t="s">
        <v>200</v>
      </c>
    </row>
    <row r="149" spans="2:18" ht="13.8" x14ac:dyDescent="0.25">
      <c r="B149" s="161" t="s">
        <v>200</v>
      </c>
      <c r="C149" s="66">
        <v>0</v>
      </c>
      <c r="D149" s="167">
        <v>0</v>
      </c>
      <c r="E149" s="168">
        <v>0</v>
      </c>
      <c r="F149" s="157" t="s">
        <v>200</v>
      </c>
      <c r="G149" s="157" t="s">
        <v>200</v>
      </c>
      <c r="H149" s="168" t="s">
        <v>200</v>
      </c>
      <c r="I149" s="169" t="s">
        <v>200</v>
      </c>
      <c r="J149" s="170" t="s">
        <v>200</v>
      </c>
      <c r="K149" s="171" t="s">
        <v>200</v>
      </c>
      <c r="L149" s="175">
        <v>0</v>
      </c>
      <c r="M149" s="175" t="s">
        <v>200</v>
      </c>
      <c r="N149" s="171" t="s">
        <v>200</v>
      </c>
      <c r="O149" s="171" t="s">
        <v>200</v>
      </c>
      <c r="P149" s="172" t="s">
        <v>200</v>
      </c>
      <c r="Q149" s="173"/>
      <c r="R149" s="174" t="s">
        <v>200</v>
      </c>
    </row>
    <row r="150" spans="2:18" ht="13.8" x14ac:dyDescent="0.25">
      <c r="B150" s="161" t="s">
        <v>200</v>
      </c>
      <c r="C150" s="66">
        <v>0</v>
      </c>
      <c r="D150" s="167">
        <v>0</v>
      </c>
      <c r="E150" s="168">
        <v>0</v>
      </c>
      <c r="F150" s="157" t="s">
        <v>200</v>
      </c>
      <c r="G150" s="157" t="s">
        <v>200</v>
      </c>
      <c r="H150" s="168" t="s">
        <v>200</v>
      </c>
      <c r="I150" s="169" t="s">
        <v>200</v>
      </c>
      <c r="J150" s="170" t="s">
        <v>200</v>
      </c>
      <c r="K150" s="171" t="s">
        <v>200</v>
      </c>
      <c r="L150" s="175">
        <v>0</v>
      </c>
      <c r="M150" s="175" t="s">
        <v>200</v>
      </c>
      <c r="N150" s="171" t="s">
        <v>200</v>
      </c>
      <c r="O150" s="171" t="s">
        <v>200</v>
      </c>
      <c r="P150" s="172" t="s">
        <v>200</v>
      </c>
      <c r="Q150" s="173" t="s">
        <v>200</v>
      </c>
      <c r="R150" s="174" t="s">
        <v>200</v>
      </c>
    </row>
    <row r="151" spans="2:18" ht="13.8" x14ac:dyDescent="0.25">
      <c r="B151" s="161" t="s">
        <v>200</v>
      </c>
      <c r="C151" s="66">
        <v>0</v>
      </c>
      <c r="D151" s="167">
        <v>0</v>
      </c>
      <c r="E151" s="168">
        <v>0</v>
      </c>
      <c r="F151" s="157" t="s">
        <v>200</v>
      </c>
      <c r="G151" s="157" t="s">
        <v>200</v>
      </c>
      <c r="H151" s="168" t="s">
        <v>200</v>
      </c>
      <c r="I151" s="169" t="s">
        <v>200</v>
      </c>
      <c r="J151" s="170" t="s">
        <v>200</v>
      </c>
      <c r="K151" s="171" t="s">
        <v>200</v>
      </c>
      <c r="L151" s="175">
        <v>0</v>
      </c>
      <c r="M151" s="175" t="s">
        <v>200</v>
      </c>
      <c r="N151" s="171" t="s">
        <v>200</v>
      </c>
      <c r="O151" s="171" t="s">
        <v>200</v>
      </c>
      <c r="P151" s="172" t="s">
        <v>200</v>
      </c>
      <c r="Q151" s="173" t="s">
        <v>200</v>
      </c>
      <c r="R151" s="174" t="s">
        <v>200</v>
      </c>
    </row>
    <row r="152" spans="2:18" ht="13.8" x14ac:dyDescent="0.25">
      <c r="B152" s="161" t="s">
        <v>200</v>
      </c>
      <c r="C152" s="66">
        <v>0</v>
      </c>
      <c r="D152" s="167">
        <v>0</v>
      </c>
      <c r="E152" s="168">
        <v>0</v>
      </c>
      <c r="F152" s="157" t="s">
        <v>200</v>
      </c>
      <c r="G152" s="157" t="s">
        <v>200</v>
      </c>
      <c r="H152" s="168" t="s">
        <v>200</v>
      </c>
      <c r="I152" s="169" t="s">
        <v>200</v>
      </c>
      <c r="J152" s="170" t="s">
        <v>200</v>
      </c>
      <c r="K152" s="171" t="s">
        <v>200</v>
      </c>
      <c r="L152" s="175">
        <v>0</v>
      </c>
      <c r="M152" s="175" t="s">
        <v>200</v>
      </c>
      <c r="N152" s="171" t="s">
        <v>200</v>
      </c>
      <c r="O152" s="171" t="s">
        <v>200</v>
      </c>
      <c r="P152" s="172" t="s">
        <v>200</v>
      </c>
      <c r="Q152" s="173" t="s">
        <v>200</v>
      </c>
      <c r="R152" s="174" t="s">
        <v>200</v>
      </c>
    </row>
    <row r="153" spans="2:18" ht="13.8" x14ac:dyDescent="0.25">
      <c r="B153" s="161" t="s">
        <v>200</v>
      </c>
      <c r="C153" s="66">
        <v>0</v>
      </c>
      <c r="D153" s="167">
        <v>0</v>
      </c>
      <c r="E153" s="168">
        <v>0</v>
      </c>
      <c r="F153" s="157" t="s">
        <v>200</v>
      </c>
      <c r="G153" s="157" t="s">
        <v>200</v>
      </c>
      <c r="H153" s="168" t="s">
        <v>200</v>
      </c>
      <c r="I153" s="169" t="s">
        <v>200</v>
      </c>
      <c r="J153" s="170" t="s">
        <v>200</v>
      </c>
      <c r="K153" s="171" t="s">
        <v>200</v>
      </c>
      <c r="L153" s="175">
        <v>0</v>
      </c>
      <c r="M153" s="175" t="s">
        <v>200</v>
      </c>
      <c r="N153" s="171" t="s">
        <v>200</v>
      </c>
      <c r="O153" s="171" t="s">
        <v>200</v>
      </c>
      <c r="P153" s="172" t="s">
        <v>200</v>
      </c>
      <c r="Q153" s="173" t="s">
        <v>200</v>
      </c>
      <c r="R153" s="174" t="s">
        <v>200</v>
      </c>
    </row>
    <row r="154" spans="2:18" ht="14.4" thickBot="1" x14ac:dyDescent="0.3">
      <c r="B154" s="162" t="s">
        <v>200</v>
      </c>
      <c r="C154" s="123">
        <v>0</v>
      </c>
      <c r="D154" s="158">
        <v>0</v>
      </c>
      <c r="E154" s="176">
        <v>0</v>
      </c>
      <c r="F154" s="159" t="s">
        <v>200</v>
      </c>
      <c r="G154" s="159" t="s">
        <v>200</v>
      </c>
      <c r="H154" s="176" t="s">
        <v>200</v>
      </c>
      <c r="I154" s="177" t="s">
        <v>200</v>
      </c>
      <c r="J154" s="178" t="s">
        <v>200</v>
      </c>
      <c r="K154" s="179" t="s">
        <v>200</v>
      </c>
      <c r="L154" s="163">
        <v>0</v>
      </c>
      <c r="M154" s="163" t="s">
        <v>200</v>
      </c>
      <c r="N154" s="179" t="s">
        <v>200</v>
      </c>
      <c r="O154" s="179" t="s">
        <v>200</v>
      </c>
      <c r="P154" s="178" t="s">
        <v>200</v>
      </c>
      <c r="Q154" s="180" t="s">
        <v>200</v>
      </c>
      <c r="R154" s="181" t="s">
        <v>200</v>
      </c>
    </row>
    <row r="155" spans="2:18" ht="14.4" thickBot="1" x14ac:dyDescent="0.3">
      <c r="B155" s="124"/>
      <c r="C155" s="392"/>
      <c r="D155" s="392"/>
      <c r="E155" s="392"/>
      <c r="F155" s="392"/>
      <c r="G155" s="392"/>
      <c r="H155" s="392"/>
      <c r="I155" s="392"/>
      <c r="J155" s="392"/>
      <c r="K155" s="392"/>
      <c r="L155" s="392"/>
      <c r="M155" s="392"/>
      <c r="N155" s="392"/>
      <c r="O155" s="392"/>
      <c r="P155" s="392"/>
      <c r="Q155" s="392"/>
      <c r="R155" s="393"/>
    </row>
    <row r="156" spans="2:18" ht="13.8" x14ac:dyDescent="0.25">
      <c r="B156" s="67">
        <v>40</v>
      </c>
      <c r="C156" s="68" t="s">
        <v>336</v>
      </c>
      <c r="D156" s="69">
        <v>1</v>
      </c>
      <c r="E156" s="71">
        <v>1</v>
      </c>
      <c r="F156" s="70">
        <v>525490168</v>
      </c>
      <c r="G156" s="70">
        <v>0</v>
      </c>
      <c r="H156" s="71">
        <v>2</v>
      </c>
      <c r="I156" s="68">
        <v>525490168</v>
      </c>
      <c r="J156" s="71"/>
      <c r="K156" s="68"/>
      <c r="L156" s="68"/>
      <c r="M156" s="68">
        <v>0</v>
      </c>
      <c r="N156" s="71" t="s">
        <v>200</v>
      </c>
      <c r="O156" s="68" t="s">
        <v>200</v>
      </c>
      <c r="P156" s="72"/>
      <c r="Q156" s="72">
        <v>15000333476.920002</v>
      </c>
      <c r="R156" s="103" t="s">
        <v>363</v>
      </c>
    </row>
    <row r="157" spans="2:18" ht="13.8" x14ac:dyDescent="0.25">
      <c r="B157" s="161">
        <v>40.1</v>
      </c>
      <c r="C157" s="66" t="s">
        <v>336</v>
      </c>
      <c r="D157" s="167">
        <v>1</v>
      </c>
      <c r="E157" s="168">
        <v>0</v>
      </c>
      <c r="F157" s="157" t="s">
        <v>200</v>
      </c>
      <c r="G157" s="157" t="s">
        <v>200</v>
      </c>
      <c r="H157" s="168" t="s">
        <v>200</v>
      </c>
      <c r="I157" s="169" t="s">
        <v>200</v>
      </c>
      <c r="J157" s="170">
        <v>18896939434</v>
      </c>
      <c r="K157" s="171">
        <v>120</v>
      </c>
      <c r="L157" s="171">
        <v>0</v>
      </c>
      <c r="M157" s="171" t="s">
        <v>200</v>
      </c>
      <c r="N157" s="171">
        <v>20</v>
      </c>
      <c r="O157" s="171">
        <v>40</v>
      </c>
      <c r="P157" s="172">
        <v>19014157504.279999</v>
      </c>
      <c r="Q157" s="173">
        <v>15000333476.920002</v>
      </c>
      <c r="R157" s="174" t="s">
        <v>200</v>
      </c>
    </row>
    <row r="158" spans="2:18" ht="13.8" x14ac:dyDescent="0.25">
      <c r="B158" s="161" t="s">
        <v>200</v>
      </c>
      <c r="C158" s="66">
        <v>0</v>
      </c>
      <c r="D158" s="167">
        <v>0</v>
      </c>
      <c r="E158" s="168">
        <v>0</v>
      </c>
      <c r="F158" s="157" t="s">
        <v>200</v>
      </c>
      <c r="G158" s="157" t="s">
        <v>200</v>
      </c>
      <c r="H158" s="168" t="s">
        <v>200</v>
      </c>
      <c r="I158" s="169" t="s">
        <v>200</v>
      </c>
      <c r="J158" s="170" t="s">
        <v>200</v>
      </c>
      <c r="K158" s="171" t="s">
        <v>200</v>
      </c>
      <c r="L158" s="175">
        <v>0</v>
      </c>
      <c r="M158" s="175" t="s">
        <v>200</v>
      </c>
      <c r="N158" s="171" t="s">
        <v>200</v>
      </c>
      <c r="O158" s="171" t="s">
        <v>200</v>
      </c>
      <c r="P158" s="172" t="s">
        <v>200</v>
      </c>
      <c r="Q158" s="173" t="s">
        <v>200</v>
      </c>
      <c r="R158" s="174" t="s">
        <v>200</v>
      </c>
    </row>
    <row r="159" spans="2:18" ht="13.8" x14ac:dyDescent="0.25">
      <c r="B159" s="161" t="s">
        <v>200</v>
      </c>
      <c r="C159" s="66">
        <v>0</v>
      </c>
      <c r="D159" s="167">
        <v>0</v>
      </c>
      <c r="E159" s="168">
        <v>0</v>
      </c>
      <c r="F159" s="157" t="s">
        <v>200</v>
      </c>
      <c r="G159" s="157" t="s">
        <v>200</v>
      </c>
      <c r="H159" s="168" t="s">
        <v>200</v>
      </c>
      <c r="I159" s="169" t="s">
        <v>200</v>
      </c>
      <c r="J159" s="170" t="s">
        <v>200</v>
      </c>
      <c r="K159" s="171" t="s">
        <v>200</v>
      </c>
      <c r="L159" s="175">
        <v>0</v>
      </c>
      <c r="M159" s="175" t="s">
        <v>200</v>
      </c>
      <c r="N159" s="171" t="s">
        <v>200</v>
      </c>
      <c r="O159" s="171" t="s">
        <v>200</v>
      </c>
      <c r="P159" s="172" t="s">
        <v>200</v>
      </c>
      <c r="Q159" s="173" t="s">
        <v>200</v>
      </c>
      <c r="R159" s="174" t="s">
        <v>200</v>
      </c>
    </row>
    <row r="160" spans="2:18" ht="13.8" x14ac:dyDescent="0.25">
      <c r="B160" s="161" t="s">
        <v>200</v>
      </c>
      <c r="C160" s="66">
        <v>0</v>
      </c>
      <c r="D160" s="167">
        <v>0</v>
      </c>
      <c r="E160" s="168">
        <v>0</v>
      </c>
      <c r="F160" s="157" t="s">
        <v>200</v>
      </c>
      <c r="G160" s="157" t="s">
        <v>200</v>
      </c>
      <c r="H160" s="168" t="s">
        <v>200</v>
      </c>
      <c r="I160" s="169" t="s">
        <v>200</v>
      </c>
      <c r="J160" s="170" t="s">
        <v>200</v>
      </c>
      <c r="K160" s="171" t="s">
        <v>200</v>
      </c>
      <c r="L160" s="175">
        <v>0</v>
      </c>
      <c r="M160" s="175" t="s">
        <v>200</v>
      </c>
      <c r="N160" s="171" t="s">
        <v>200</v>
      </c>
      <c r="O160" s="171" t="s">
        <v>200</v>
      </c>
      <c r="P160" s="172" t="s">
        <v>200</v>
      </c>
      <c r="Q160" s="173"/>
      <c r="R160" s="174" t="s">
        <v>200</v>
      </c>
    </row>
    <row r="161" spans="2:18" ht="13.8" x14ac:dyDescent="0.25">
      <c r="B161" s="161" t="s">
        <v>200</v>
      </c>
      <c r="C161" s="66">
        <v>0</v>
      </c>
      <c r="D161" s="167">
        <v>0</v>
      </c>
      <c r="E161" s="168">
        <v>0</v>
      </c>
      <c r="F161" s="157" t="s">
        <v>200</v>
      </c>
      <c r="G161" s="157" t="s">
        <v>200</v>
      </c>
      <c r="H161" s="168" t="s">
        <v>200</v>
      </c>
      <c r="I161" s="169" t="s">
        <v>200</v>
      </c>
      <c r="J161" s="170" t="s">
        <v>200</v>
      </c>
      <c r="K161" s="171" t="s">
        <v>200</v>
      </c>
      <c r="L161" s="175">
        <v>0</v>
      </c>
      <c r="M161" s="175" t="s">
        <v>200</v>
      </c>
      <c r="N161" s="171" t="s">
        <v>200</v>
      </c>
      <c r="O161" s="171" t="s">
        <v>200</v>
      </c>
      <c r="P161" s="172" t="s">
        <v>200</v>
      </c>
      <c r="Q161" s="173" t="s">
        <v>200</v>
      </c>
      <c r="R161" s="174" t="s">
        <v>200</v>
      </c>
    </row>
    <row r="162" spans="2:18" ht="13.8" x14ac:dyDescent="0.25">
      <c r="B162" s="161" t="s">
        <v>200</v>
      </c>
      <c r="C162" s="66">
        <v>0</v>
      </c>
      <c r="D162" s="167">
        <v>0</v>
      </c>
      <c r="E162" s="168">
        <v>0</v>
      </c>
      <c r="F162" s="157" t="s">
        <v>200</v>
      </c>
      <c r="G162" s="157" t="s">
        <v>200</v>
      </c>
      <c r="H162" s="168" t="s">
        <v>200</v>
      </c>
      <c r="I162" s="169" t="s">
        <v>200</v>
      </c>
      <c r="J162" s="170" t="s">
        <v>200</v>
      </c>
      <c r="K162" s="171" t="s">
        <v>200</v>
      </c>
      <c r="L162" s="175">
        <v>0</v>
      </c>
      <c r="M162" s="175" t="s">
        <v>200</v>
      </c>
      <c r="N162" s="171" t="s">
        <v>200</v>
      </c>
      <c r="O162" s="171" t="s">
        <v>200</v>
      </c>
      <c r="P162" s="172" t="s">
        <v>200</v>
      </c>
      <c r="Q162" s="173" t="s">
        <v>200</v>
      </c>
      <c r="R162" s="174" t="s">
        <v>200</v>
      </c>
    </row>
    <row r="163" spans="2:18" ht="13.8" x14ac:dyDescent="0.25">
      <c r="B163" s="161" t="s">
        <v>200</v>
      </c>
      <c r="C163" s="66">
        <v>0</v>
      </c>
      <c r="D163" s="167">
        <v>0</v>
      </c>
      <c r="E163" s="168">
        <v>0</v>
      </c>
      <c r="F163" s="157" t="s">
        <v>200</v>
      </c>
      <c r="G163" s="157" t="s">
        <v>200</v>
      </c>
      <c r="H163" s="168" t="s">
        <v>200</v>
      </c>
      <c r="I163" s="169" t="s">
        <v>200</v>
      </c>
      <c r="J163" s="170" t="s">
        <v>200</v>
      </c>
      <c r="K163" s="171" t="s">
        <v>200</v>
      </c>
      <c r="L163" s="175">
        <v>0</v>
      </c>
      <c r="M163" s="175" t="s">
        <v>200</v>
      </c>
      <c r="N163" s="171" t="s">
        <v>200</v>
      </c>
      <c r="O163" s="171" t="s">
        <v>200</v>
      </c>
      <c r="P163" s="172" t="s">
        <v>200</v>
      </c>
      <c r="Q163" s="173" t="s">
        <v>200</v>
      </c>
      <c r="R163" s="174" t="s">
        <v>200</v>
      </c>
    </row>
    <row r="164" spans="2:18" ht="13.8" x14ac:dyDescent="0.25">
      <c r="B164" s="161" t="s">
        <v>200</v>
      </c>
      <c r="C164" s="66">
        <v>0</v>
      </c>
      <c r="D164" s="167">
        <v>0</v>
      </c>
      <c r="E164" s="168">
        <v>0</v>
      </c>
      <c r="F164" s="157" t="s">
        <v>200</v>
      </c>
      <c r="G164" s="157" t="s">
        <v>200</v>
      </c>
      <c r="H164" s="168" t="s">
        <v>200</v>
      </c>
      <c r="I164" s="169" t="s">
        <v>200</v>
      </c>
      <c r="J164" s="170" t="s">
        <v>200</v>
      </c>
      <c r="K164" s="171" t="s">
        <v>200</v>
      </c>
      <c r="L164" s="175">
        <v>0</v>
      </c>
      <c r="M164" s="175" t="s">
        <v>200</v>
      </c>
      <c r="N164" s="171" t="s">
        <v>200</v>
      </c>
      <c r="O164" s="171" t="s">
        <v>200</v>
      </c>
      <c r="P164" s="172" t="s">
        <v>200</v>
      </c>
      <c r="Q164" s="173" t="s">
        <v>200</v>
      </c>
      <c r="R164" s="174" t="s">
        <v>200</v>
      </c>
    </row>
    <row r="165" spans="2:18" ht="14.4" thickBot="1" x14ac:dyDescent="0.3">
      <c r="B165" s="162" t="s">
        <v>200</v>
      </c>
      <c r="C165" s="123">
        <v>0</v>
      </c>
      <c r="D165" s="158">
        <v>0</v>
      </c>
      <c r="E165" s="176">
        <v>0</v>
      </c>
      <c r="F165" s="159" t="s">
        <v>200</v>
      </c>
      <c r="G165" s="159" t="s">
        <v>200</v>
      </c>
      <c r="H165" s="176" t="s">
        <v>200</v>
      </c>
      <c r="I165" s="177" t="s">
        <v>200</v>
      </c>
      <c r="J165" s="178" t="s">
        <v>200</v>
      </c>
      <c r="K165" s="179" t="s">
        <v>200</v>
      </c>
      <c r="L165" s="163">
        <v>0</v>
      </c>
      <c r="M165" s="163" t="s">
        <v>200</v>
      </c>
      <c r="N165" s="179" t="s">
        <v>200</v>
      </c>
      <c r="O165" s="179" t="s">
        <v>200</v>
      </c>
      <c r="P165" s="178" t="s">
        <v>200</v>
      </c>
      <c r="Q165" s="180" t="s">
        <v>200</v>
      </c>
      <c r="R165" s="181" t="s">
        <v>200</v>
      </c>
    </row>
    <row r="166" spans="2:18" ht="14.4" thickBot="1" x14ac:dyDescent="0.3">
      <c r="B166" s="124"/>
      <c r="C166" s="392"/>
      <c r="D166" s="392"/>
      <c r="E166" s="392"/>
      <c r="F166" s="392"/>
      <c r="G166" s="392"/>
      <c r="H166" s="392"/>
      <c r="I166" s="392"/>
      <c r="J166" s="392"/>
      <c r="K166" s="392"/>
      <c r="L166" s="392"/>
      <c r="M166" s="392"/>
      <c r="N166" s="392"/>
      <c r="O166" s="392"/>
      <c r="P166" s="392"/>
      <c r="Q166" s="392"/>
      <c r="R166" s="393"/>
    </row>
    <row r="167" spans="2:18" ht="13.8" x14ac:dyDescent="0.25">
      <c r="B167" s="67">
        <v>41</v>
      </c>
      <c r="C167" s="68" t="s">
        <v>337</v>
      </c>
      <c r="D167" s="69">
        <v>1</v>
      </c>
      <c r="E167" s="71">
        <v>1</v>
      </c>
      <c r="F167" s="70">
        <v>525490168</v>
      </c>
      <c r="G167" s="70">
        <v>0</v>
      </c>
      <c r="H167" s="71">
        <v>2</v>
      </c>
      <c r="I167" s="68">
        <v>525490168</v>
      </c>
      <c r="J167" s="71"/>
      <c r="K167" s="68"/>
      <c r="L167" s="68"/>
      <c r="M167" s="68">
        <v>0</v>
      </c>
      <c r="N167" s="71" t="s">
        <v>200</v>
      </c>
      <c r="O167" s="68" t="s">
        <v>200</v>
      </c>
      <c r="P167" s="72"/>
      <c r="Q167" s="72">
        <v>2470125565.3699999</v>
      </c>
      <c r="R167" s="103" t="s">
        <v>363</v>
      </c>
    </row>
    <row r="168" spans="2:18" ht="13.8" x14ac:dyDescent="0.25">
      <c r="B168" s="161">
        <v>41.1</v>
      </c>
      <c r="C168" s="66" t="s">
        <v>337</v>
      </c>
      <c r="D168" s="167">
        <v>1</v>
      </c>
      <c r="E168" s="168">
        <v>0</v>
      </c>
      <c r="F168" s="157" t="s">
        <v>200</v>
      </c>
      <c r="G168" s="157" t="s">
        <v>200</v>
      </c>
      <c r="H168" s="168" t="s">
        <v>200</v>
      </c>
      <c r="I168" s="169" t="s">
        <v>200</v>
      </c>
      <c r="J168" s="170">
        <v>1581627917</v>
      </c>
      <c r="K168" s="171">
        <v>120</v>
      </c>
      <c r="L168" s="171">
        <v>0</v>
      </c>
      <c r="M168" s="171" t="s">
        <v>200</v>
      </c>
      <c r="N168" s="171">
        <v>20</v>
      </c>
      <c r="O168" s="171">
        <v>40</v>
      </c>
      <c r="P168" s="172">
        <v>376804685.23000002</v>
      </c>
      <c r="Q168" s="173">
        <v>2470125565.3699999</v>
      </c>
      <c r="R168" s="174" t="s">
        <v>200</v>
      </c>
    </row>
    <row r="169" spans="2:18" ht="13.8" x14ac:dyDescent="0.25">
      <c r="B169" s="161" t="s">
        <v>200</v>
      </c>
      <c r="C169" s="66">
        <v>0</v>
      </c>
      <c r="D169" s="167">
        <v>0</v>
      </c>
      <c r="E169" s="168">
        <v>0</v>
      </c>
      <c r="F169" s="157" t="s">
        <v>200</v>
      </c>
      <c r="G169" s="157" t="s">
        <v>200</v>
      </c>
      <c r="H169" s="168" t="s">
        <v>200</v>
      </c>
      <c r="I169" s="169" t="s">
        <v>200</v>
      </c>
      <c r="J169" s="170" t="s">
        <v>200</v>
      </c>
      <c r="K169" s="171" t="s">
        <v>200</v>
      </c>
      <c r="L169" s="175">
        <v>0</v>
      </c>
      <c r="M169" s="175" t="s">
        <v>200</v>
      </c>
      <c r="N169" s="171" t="s">
        <v>200</v>
      </c>
      <c r="O169" s="171" t="s">
        <v>200</v>
      </c>
      <c r="P169" s="172" t="s">
        <v>200</v>
      </c>
      <c r="Q169" s="173" t="s">
        <v>200</v>
      </c>
      <c r="R169" s="174" t="s">
        <v>200</v>
      </c>
    </row>
    <row r="170" spans="2:18" ht="13.8" x14ac:dyDescent="0.25">
      <c r="B170" s="161" t="s">
        <v>200</v>
      </c>
      <c r="C170" s="66">
        <v>0</v>
      </c>
      <c r="D170" s="167">
        <v>0</v>
      </c>
      <c r="E170" s="168">
        <v>0</v>
      </c>
      <c r="F170" s="157" t="s">
        <v>200</v>
      </c>
      <c r="G170" s="157" t="s">
        <v>200</v>
      </c>
      <c r="H170" s="168" t="s">
        <v>200</v>
      </c>
      <c r="I170" s="169" t="s">
        <v>200</v>
      </c>
      <c r="J170" s="170" t="s">
        <v>200</v>
      </c>
      <c r="K170" s="171" t="s">
        <v>200</v>
      </c>
      <c r="L170" s="175">
        <v>0</v>
      </c>
      <c r="M170" s="175" t="s">
        <v>200</v>
      </c>
      <c r="N170" s="171" t="s">
        <v>200</v>
      </c>
      <c r="O170" s="171" t="s">
        <v>200</v>
      </c>
      <c r="P170" s="172" t="s">
        <v>200</v>
      </c>
      <c r="Q170" s="173" t="s">
        <v>200</v>
      </c>
      <c r="R170" s="174" t="s">
        <v>200</v>
      </c>
    </row>
    <row r="171" spans="2:18" ht="13.8" x14ac:dyDescent="0.25">
      <c r="B171" s="161" t="s">
        <v>200</v>
      </c>
      <c r="C171" s="66">
        <v>0</v>
      </c>
      <c r="D171" s="167">
        <v>0</v>
      </c>
      <c r="E171" s="168">
        <v>0</v>
      </c>
      <c r="F171" s="157" t="s">
        <v>200</v>
      </c>
      <c r="G171" s="157" t="s">
        <v>200</v>
      </c>
      <c r="H171" s="168" t="s">
        <v>200</v>
      </c>
      <c r="I171" s="169" t="s">
        <v>200</v>
      </c>
      <c r="J171" s="170" t="s">
        <v>200</v>
      </c>
      <c r="K171" s="171" t="s">
        <v>200</v>
      </c>
      <c r="L171" s="175">
        <v>0</v>
      </c>
      <c r="M171" s="175" t="s">
        <v>200</v>
      </c>
      <c r="N171" s="171" t="s">
        <v>200</v>
      </c>
      <c r="O171" s="171" t="s">
        <v>200</v>
      </c>
      <c r="P171" s="172" t="s">
        <v>200</v>
      </c>
      <c r="Q171" s="173"/>
      <c r="R171" s="174" t="s">
        <v>200</v>
      </c>
    </row>
    <row r="172" spans="2:18" ht="13.8" x14ac:dyDescent="0.25">
      <c r="B172" s="161" t="s">
        <v>200</v>
      </c>
      <c r="C172" s="66">
        <v>0</v>
      </c>
      <c r="D172" s="167">
        <v>0</v>
      </c>
      <c r="E172" s="168">
        <v>0</v>
      </c>
      <c r="F172" s="157" t="s">
        <v>200</v>
      </c>
      <c r="G172" s="157" t="s">
        <v>200</v>
      </c>
      <c r="H172" s="168" t="s">
        <v>200</v>
      </c>
      <c r="I172" s="169" t="s">
        <v>200</v>
      </c>
      <c r="J172" s="170" t="s">
        <v>200</v>
      </c>
      <c r="K172" s="171" t="s">
        <v>200</v>
      </c>
      <c r="L172" s="175">
        <v>0</v>
      </c>
      <c r="M172" s="175" t="s">
        <v>200</v>
      </c>
      <c r="N172" s="171" t="s">
        <v>200</v>
      </c>
      <c r="O172" s="171" t="s">
        <v>200</v>
      </c>
      <c r="P172" s="172" t="s">
        <v>200</v>
      </c>
      <c r="Q172" s="173" t="s">
        <v>200</v>
      </c>
      <c r="R172" s="174" t="s">
        <v>200</v>
      </c>
    </row>
    <row r="173" spans="2:18" ht="13.8" x14ac:dyDescent="0.25">
      <c r="B173" s="161" t="s">
        <v>200</v>
      </c>
      <c r="C173" s="66">
        <v>0</v>
      </c>
      <c r="D173" s="167">
        <v>0</v>
      </c>
      <c r="E173" s="168">
        <v>0</v>
      </c>
      <c r="F173" s="157" t="s">
        <v>200</v>
      </c>
      <c r="G173" s="157" t="s">
        <v>200</v>
      </c>
      <c r="H173" s="168" t="s">
        <v>200</v>
      </c>
      <c r="I173" s="169" t="s">
        <v>200</v>
      </c>
      <c r="J173" s="170" t="s">
        <v>200</v>
      </c>
      <c r="K173" s="171" t="s">
        <v>200</v>
      </c>
      <c r="L173" s="175">
        <v>0</v>
      </c>
      <c r="M173" s="175" t="s">
        <v>200</v>
      </c>
      <c r="N173" s="171" t="s">
        <v>200</v>
      </c>
      <c r="O173" s="171" t="s">
        <v>200</v>
      </c>
      <c r="P173" s="172" t="s">
        <v>200</v>
      </c>
      <c r="Q173" s="173" t="s">
        <v>200</v>
      </c>
      <c r="R173" s="174" t="s">
        <v>200</v>
      </c>
    </row>
    <row r="174" spans="2:18" ht="13.8" x14ac:dyDescent="0.25">
      <c r="B174" s="161" t="s">
        <v>200</v>
      </c>
      <c r="C174" s="66">
        <v>0</v>
      </c>
      <c r="D174" s="167">
        <v>0</v>
      </c>
      <c r="E174" s="168">
        <v>0</v>
      </c>
      <c r="F174" s="157" t="s">
        <v>200</v>
      </c>
      <c r="G174" s="157" t="s">
        <v>200</v>
      </c>
      <c r="H174" s="168" t="s">
        <v>200</v>
      </c>
      <c r="I174" s="169" t="s">
        <v>200</v>
      </c>
      <c r="J174" s="170" t="s">
        <v>200</v>
      </c>
      <c r="K174" s="171" t="s">
        <v>200</v>
      </c>
      <c r="L174" s="175">
        <v>0</v>
      </c>
      <c r="M174" s="175" t="s">
        <v>200</v>
      </c>
      <c r="N174" s="171" t="s">
        <v>200</v>
      </c>
      <c r="O174" s="171" t="s">
        <v>200</v>
      </c>
      <c r="P174" s="172" t="s">
        <v>200</v>
      </c>
      <c r="Q174" s="173" t="s">
        <v>200</v>
      </c>
      <c r="R174" s="174" t="s">
        <v>200</v>
      </c>
    </row>
    <row r="175" spans="2:18" ht="13.8" x14ac:dyDescent="0.25">
      <c r="B175" s="161" t="s">
        <v>200</v>
      </c>
      <c r="C175" s="66">
        <v>0</v>
      </c>
      <c r="D175" s="167">
        <v>0</v>
      </c>
      <c r="E175" s="168">
        <v>0</v>
      </c>
      <c r="F175" s="157" t="s">
        <v>200</v>
      </c>
      <c r="G175" s="157" t="s">
        <v>200</v>
      </c>
      <c r="H175" s="168" t="s">
        <v>200</v>
      </c>
      <c r="I175" s="169" t="s">
        <v>200</v>
      </c>
      <c r="J175" s="170" t="s">
        <v>200</v>
      </c>
      <c r="K175" s="171" t="s">
        <v>200</v>
      </c>
      <c r="L175" s="175">
        <v>0</v>
      </c>
      <c r="M175" s="175" t="s">
        <v>200</v>
      </c>
      <c r="N175" s="171" t="s">
        <v>200</v>
      </c>
      <c r="O175" s="171" t="s">
        <v>200</v>
      </c>
      <c r="P175" s="172" t="s">
        <v>200</v>
      </c>
      <c r="Q175" s="173" t="s">
        <v>200</v>
      </c>
      <c r="R175" s="174" t="s">
        <v>200</v>
      </c>
    </row>
    <row r="176" spans="2:18" ht="14.4" thickBot="1" x14ac:dyDescent="0.3">
      <c r="B176" s="162" t="s">
        <v>200</v>
      </c>
      <c r="C176" s="123">
        <v>0</v>
      </c>
      <c r="D176" s="158">
        <v>0</v>
      </c>
      <c r="E176" s="176">
        <v>0</v>
      </c>
      <c r="F176" s="159" t="s">
        <v>200</v>
      </c>
      <c r="G176" s="159" t="s">
        <v>200</v>
      </c>
      <c r="H176" s="176" t="s">
        <v>200</v>
      </c>
      <c r="I176" s="177" t="s">
        <v>200</v>
      </c>
      <c r="J176" s="178" t="s">
        <v>200</v>
      </c>
      <c r="K176" s="179" t="s">
        <v>200</v>
      </c>
      <c r="L176" s="163">
        <v>0</v>
      </c>
      <c r="M176" s="163" t="s">
        <v>200</v>
      </c>
      <c r="N176" s="179" t="s">
        <v>200</v>
      </c>
      <c r="O176" s="179" t="s">
        <v>200</v>
      </c>
      <c r="P176" s="178" t="s">
        <v>200</v>
      </c>
      <c r="Q176" s="180" t="s">
        <v>200</v>
      </c>
      <c r="R176" s="181" t="s">
        <v>200</v>
      </c>
    </row>
    <row r="177" spans="2:18" ht="14.4" thickBot="1" x14ac:dyDescent="0.3">
      <c r="B177" s="124"/>
      <c r="C177" s="392"/>
      <c r="D177" s="392"/>
      <c r="E177" s="392"/>
      <c r="F177" s="392"/>
      <c r="G177" s="392"/>
      <c r="H177" s="392"/>
      <c r="I177" s="392"/>
      <c r="J177" s="392"/>
      <c r="K177" s="392"/>
      <c r="L177" s="392"/>
      <c r="M177" s="392"/>
      <c r="N177" s="392"/>
      <c r="O177" s="392"/>
      <c r="P177" s="392"/>
      <c r="Q177" s="392"/>
      <c r="R177" s="393"/>
    </row>
    <row r="178" spans="2:18" ht="13.8" x14ac:dyDescent="0.25">
      <c r="B178" s="67">
        <v>42</v>
      </c>
      <c r="C178" s="68" t="s">
        <v>338</v>
      </c>
      <c r="D178" s="69">
        <v>1</v>
      </c>
      <c r="E178" s="71">
        <v>1</v>
      </c>
      <c r="F178" s="70">
        <v>525490168</v>
      </c>
      <c r="G178" s="70">
        <v>0</v>
      </c>
      <c r="H178" s="71">
        <v>2</v>
      </c>
      <c r="I178" s="68">
        <v>525490168</v>
      </c>
      <c r="J178" s="71"/>
      <c r="K178" s="68"/>
      <c r="L178" s="68"/>
      <c r="M178" s="68">
        <v>0</v>
      </c>
      <c r="N178" s="71" t="s">
        <v>200</v>
      </c>
      <c r="O178" s="68" t="s">
        <v>200</v>
      </c>
      <c r="P178" s="72"/>
      <c r="Q178" s="72">
        <v>5698148865.1259995</v>
      </c>
      <c r="R178" s="103" t="s">
        <v>363</v>
      </c>
    </row>
    <row r="179" spans="2:18" ht="13.8" x14ac:dyDescent="0.25">
      <c r="B179" s="161">
        <v>42.1</v>
      </c>
      <c r="C179" s="66" t="s">
        <v>339</v>
      </c>
      <c r="D179" s="167">
        <v>0.1</v>
      </c>
      <c r="E179" s="168">
        <v>0</v>
      </c>
      <c r="F179" s="157" t="s">
        <v>200</v>
      </c>
      <c r="G179" s="157" t="s">
        <v>200</v>
      </c>
      <c r="H179" s="168" t="s">
        <v>200</v>
      </c>
      <c r="I179" s="169" t="s">
        <v>200</v>
      </c>
      <c r="J179" s="170">
        <v>532338092</v>
      </c>
      <c r="K179" s="171">
        <v>60</v>
      </c>
      <c r="L179" s="171">
        <v>0</v>
      </c>
      <c r="M179" s="171" t="s">
        <v>200</v>
      </c>
      <c r="N179" s="171">
        <v>20</v>
      </c>
      <c r="O179" s="171">
        <v>40</v>
      </c>
      <c r="P179" s="172">
        <v>120303132.73999999</v>
      </c>
      <c r="Q179" s="173">
        <v>518502577.65999997</v>
      </c>
      <c r="R179" s="174" t="s">
        <v>200</v>
      </c>
    </row>
    <row r="180" spans="2:18" ht="13.8" x14ac:dyDescent="0.25">
      <c r="B180" s="161">
        <v>42.2</v>
      </c>
      <c r="C180" s="66" t="s">
        <v>340</v>
      </c>
      <c r="D180" s="167">
        <v>0.9</v>
      </c>
      <c r="E180" s="168">
        <v>0</v>
      </c>
      <c r="F180" s="157" t="s">
        <v>200</v>
      </c>
      <c r="G180" s="157" t="s">
        <v>200</v>
      </c>
      <c r="H180" s="168" t="s">
        <v>200</v>
      </c>
      <c r="I180" s="169" t="s">
        <v>200</v>
      </c>
      <c r="J180" s="170">
        <v>3680992667.1199999</v>
      </c>
      <c r="K180" s="171">
        <v>120</v>
      </c>
      <c r="L180" s="175">
        <v>0</v>
      </c>
      <c r="M180" s="175" t="s">
        <v>200</v>
      </c>
      <c r="N180" s="171">
        <v>20</v>
      </c>
      <c r="O180" s="171">
        <v>40</v>
      </c>
      <c r="P180" s="172">
        <v>1446140513.3499999</v>
      </c>
      <c r="Q180" s="173">
        <v>5179646287.4659996</v>
      </c>
      <c r="R180" s="174" t="s">
        <v>200</v>
      </c>
    </row>
    <row r="181" spans="2:18" ht="13.8" x14ac:dyDescent="0.25">
      <c r="B181" s="161" t="s">
        <v>200</v>
      </c>
      <c r="C181" s="66">
        <v>0</v>
      </c>
      <c r="D181" s="167">
        <v>0</v>
      </c>
      <c r="E181" s="168">
        <v>0</v>
      </c>
      <c r="F181" s="157" t="s">
        <v>200</v>
      </c>
      <c r="G181" s="157" t="s">
        <v>200</v>
      </c>
      <c r="H181" s="168" t="s">
        <v>200</v>
      </c>
      <c r="I181" s="169" t="s">
        <v>200</v>
      </c>
      <c r="J181" s="170" t="s">
        <v>200</v>
      </c>
      <c r="K181" s="171" t="s">
        <v>200</v>
      </c>
      <c r="L181" s="175">
        <v>0</v>
      </c>
      <c r="M181" s="175" t="s">
        <v>200</v>
      </c>
      <c r="N181" s="171" t="s">
        <v>200</v>
      </c>
      <c r="O181" s="171" t="s">
        <v>200</v>
      </c>
      <c r="P181" s="172" t="s">
        <v>200</v>
      </c>
      <c r="Q181" s="173" t="s">
        <v>200</v>
      </c>
      <c r="R181" s="174" t="s">
        <v>200</v>
      </c>
    </row>
    <row r="182" spans="2:18" ht="13.8" x14ac:dyDescent="0.25">
      <c r="B182" s="161" t="s">
        <v>200</v>
      </c>
      <c r="C182" s="66">
        <v>0</v>
      </c>
      <c r="D182" s="167">
        <v>0</v>
      </c>
      <c r="E182" s="168">
        <v>0</v>
      </c>
      <c r="F182" s="157" t="s">
        <v>200</v>
      </c>
      <c r="G182" s="157" t="s">
        <v>200</v>
      </c>
      <c r="H182" s="168" t="s">
        <v>200</v>
      </c>
      <c r="I182" s="169" t="s">
        <v>200</v>
      </c>
      <c r="J182" s="170" t="s">
        <v>200</v>
      </c>
      <c r="K182" s="171" t="s">
        <v>200</v>
      </c>
      <c r="L182" s="175">
        <v>0</v>
      </c>
      <c r="M182" s="175" t="s">
        <v>200</v>
      </c>
      <c r="N182" s="171" t="s">
        <v>200</v>
      </c>
      <c r="O182" s="171" t="s">
        <v>200</v>
      </c>
      <c r="P182" s="172" t="s">
        <v>200</v>
      </c>
      <c r="Q182" s="173"/>
      <c r="R182" s="174" t="s">
        <v>200</v>
      </c>
    </row>
    <row r="183" spans="2:18" ht="13.8" x14ac:dyDescent="0.25">
      <c r="B183" s="161" t="s">
        <v>200</v>
      </c>
      <c r="C183" s="66">
        <v>0</v>
      </c>
      <c r="D183" s="167">
        <v>0</v>
      </c>
      <c r="E183" s="168">
        <v>0</v>
      </c>
      <c r="F183" s="157" t="s">
        <v>200</v>
      </c>
      <c r="G183" s="157" t="s">
        <v>200</v>
      </c>
      <c r="H183" s="168" t="s">
        <v>200</v>
      </c>
      <c r="I183" s="169" t="s">
        <v>200</v>
      </c>
      <c r="J183" s="170" t="s">
        <v>200</v>
      </c>
      <c r="K183" s="171" t="s">
        <v>200</v>
      </c>
      <c r="L183" s="175">
        <v>0</v>
      </c>
      <c r="M183" s="175" t="s">
        <v>200</v>
      </c>
      <c r="N183" s="171" t="s">
        <v>200</v>
      </c>
      <c r="O183" s="171" t="s">
        <v>200</v>
      </c>
      <c r="P183" s="172" t="s">
        <v>200</v>
      </c>
      <c r="Q183" s="173" t="s">
        <v>200</v>
      </c>
      <c r="R183" s="174" t="s">
        <v>200</v>
      </c>
    </row>
    <row r="184" spans="2:18" ht="13.8" x14ac:dyDescent="0.25">
      <c r="B184" s="161" t="s">
        <v>200</v>
      </c>
      <c r="C184" s="66">
        <v>0</v>
      </c>
      <c r="D184" s="167">
        <v>0</v>
      </c>
      <c r="E184" s="168">
        <v>0</v>
      </c>
      <c r="F184" s="157" t="s">
        <v>200</v>
      </c>
      <c r="G184" s="157" t="s">
        <v>200</v>
      </c>
      <c r="H184" s="168" t="s">
        <v>200</v>
      </c>
      <c r="I184" s="169" t="s">
        <v>200</v>
      </c>
      <c r="J184" s="170" t="s">
        <v>200</v>
      </c>
      <c r="K184" s="171" t="s">
        <v>200</v>
      </c>
      <c r="L184" s="175">
        <v>0</v>
      </c>
      <c r="M184" s="175" t="s">
        <v>200</v>
      </c>
      <c r="N184" s="171" t="s">
        <v>200</v>
      </c>
      <c r="O184" s="171" t="s">
        <v>200</v>
      </c>
      <c r="P184" s="172" t="s">
        <v>200</v>
      </c>
      <c r="Q184" s="173" t="s">
        <v>200</v>
      </c>
      <c r="R184" s="174" t="s">
        <v>200</v>
      </c>
    </row>
    <row r="185" spans="2:18" ht="13.8" x14ac:dyDescent="0.25">
      <c r="B185" s="161" t="s">
        <v>200</v>
      </c>
      <c r="C185" s="66">
        <v>0</v>
      </c>
      <c r="D185" s="167">
        <v>0</v>
      </c>
      <c r="E185" s="168">
        <v>0</v>
      </c>
      <c r="F185" s="157" t="s">
        <v>200</v>
      </c>
      <c r="G185" s="157" t="s">
        <v>200</v>
      </c>
      <c r="H185" s="168" t="s">
        <v>200</v>
      </c>
      <c r="I185" s="169" t="s">
        <v>200</v>
      </c>
      <c r="J185" s="170" t="s">
        <v>200</v>
      </c>
      <c r="K185" s="171" t="s">
        <v>200</v>
      </c>
      <c r="L185" s="175">
        <v>0</v>
      </c>
      <c r="M185" s="175" t="s">
        <v>200</v>
      </c>
      <c r="N185" s="171" t="s">
        <v>200</v>
      </c>
      <c r="O185" s="171" t="s">
        <v>200</v>
      </c>
      <c r="P185" s="172" t="s">
        <v>200</v>
      </c>
      <c r="Q185" s="173" t="s">
        <v>200</v>
      </c>
      <c r="R185" s="174" t="s">
        <v>200</v>
      </c>
    </row>
    <row r="186" spans="2:18" ht="13.8" x14ac:dyDescent="0.25">
      <c r="B186" s="161" t="s">
        <v>200</v>
      </c>
      <c r="C186" s="66">
        <v>0</v>
      </c>
      <c r="D186" s="167">
        <v>0</v>
      </c>
      <c r="E186" s="168">
        <v>0</v>
      </c>
      <c r="F186" s="157" t="s">
        <v>200</v>
      </c>
      <c r="G186" s="157" t="s">
        <v>200</v>
      </c>
      <c r="H186" s="168" t="s">
        <v>200</v>
      </c>
      <c r="I186" s="169" t="s">
        <v>200</v>
      </c>
      <c r="J186" s="170" t="s">
        <v>200</v>
      </c>
      <c r="K186" s="171" t="s">
        <v>200</v>
      </c>
      <c r="L186" s="175">
        <v>0</v>
      </c>
      <c r="M186" s="175" t="s">
        <v>200</v>
      </c>
      <c r="N186" s="171" t="s">
        <v>200</v>
      </c>
      <c r="O186" s="171" t="s">
        <v>200</v>
      </c>
      <c r="P186" s="172" t="s">
        <v>200</v>
      </c>
      <c r="Q186" s="173" t="s">
        <v>200</v>
      </c>
      <c r="R186" s="174" t="s">
        <v>200</v>
      </c>
    </row>
    <row r="187" spans="2:18" ht="14.4" thickBot="1" x14ac:dyDescent="0.3">
      <c r="B187" s="162" t="s">
        <v>200</v>
      </c>
      <c r="C187" s="123">
        <v>0</v>
      </c>
      <c r="D187" s="158">
        <v>0</v>
      </c>
      <c r="E187" s="176">
        <v>0</v>
      </c>
      <c r="F187" s="159" t="s">
        <v>200</v>
      </c>
      <c r="G187" s="159" t="s">
        <v>200</v>
      </c>
      <c r="H187" s="176" t="s">
        <v>200</v>
      </c>
      <c r="I187" s="177" t="s">
        <v>200</v>
      </c>
      <c r="J187" s="178" t="s">
        <v>200</v>
      </c>
      <c r="K187" s="179" t="s">
        <v>200</v>
      </c>
      <c r="L187" s="163">
        <v>0</v>
      </c>
      <c r="M187" s="163" t="s">
        <v>200</v>
      </c>
      <c r="N187" s="179" t="s">
        <v>200</v>
      </c>
      <c r="O187" s="179" t="s">
        <v>200</v>
      </c>
      <c r="P187" s="178" t="s">
        <v>200</v>
      </c>
      <c r="Q187" s="180" t="s">
        <v>200</v>
      </c>
      <c r="R187" s="181" t="s">
        <v>200</v>
      </c>
    </row>
    <row r="188" spans="2:18" ht="14.4" thickBot="1" x14ac:dyDescent="0.3">
      <c r="B188" s="124"/>
      <c r="C188" s="392"/>
      <c r="D188" s="392"/>
      <c r="E188" s="392"/>
      <c r="F188" s="392"/>
      <c r="G188" s="392"/>
      <c r="H188" s="392"/>
      <c r="I188" s="392"/>
      <c r="J188" s="392"/>
      <c r="K188" s="392"/>
      <c r="L188" s="392"/>
      <c r="M188" s="392"/>
      <c r="N188" s="392"/>
      <c r="O188" s="392"/>
      <c r="P188" s="392"/>
      <c r="Q188" s="392"/>
      <c r="R188" s="393"/>
    </row>
    <row r="189" spans="2:18" ht="13.8" x14ac:dyDescent="0.25">
      <c r="B189" s="67">
        <v>43</v>
      </c>
      <c r="C189" s="68" t="s">
        <v>341</v>
      </c>
      <c r="D189" s="69">
        <v>1</v>
      </c>
      <c r="E189" s="71">
        <v>1</v>
      </c>
      <c r="F189" s="70">
        <v>525490168</v>
      </c>
      <c r="G189" s="70">
        <v>0</v>
      </c>
      <c r="H189" s="71">
        <v>2</v>
      </c>
      <c r="I189" s="68">
        <v>525490168</v>
      </c>
      <c r="J189" s="71"/>
      <c r="K189" s="68"/>
      <c r="L189" s="68"/>
      <c r="M189" s="68">
        <v>0</v>
      </c>
      <c r="N189" s="71" t="s">
        <v>200</v>
      </c>
      <c r="O189" s="68" t="s">
        <v>200</v>
      </c>
      <c r="P189" s="72"/>
      <c r="Q189" s="72">
        <v>5168088829.6000004</v>
      </c>
      <c r="R189" s="103" t="s">
        <v>363</v>
      </c>
    </row>
    <row r="190" spans="2:18" ht="13.8" x14ac:dyDescent="0.25">
      <c r="B190" s="161">
        <v>43.1</v>
      </c>
      <c r="C190" s="66" t="s">
        <v>342</v>
      </c>
      <c r="D190" s="167">
        <v>0.1</v>
      </c>
      <c r="E190" s="168">
        <v>0</v>
      </c>
      <c r="F190" s="157" t="s">
        <v>200</v>
      </c>
      <c r="G190" s="157" t="s">
        <v>200</v>
      </c>
      <c r="H190" s="168" t="s">
        <v>200</v>
      </c>
      <c r="I190" s="169" t="s">
        <v>200</v>
      </c>
      <c r="J190" s="170">
        <v>592029900</v>
      </c>
      <c r="K190" s="171">
        <v>120</v>
      </c>
      <c r="L190" s="171">
        <v>0</v>
      </c>
      <c r="M190" s="171" t="s">
        <v>200</v>
      </c>
      <c r="N190" s="171">
        <v>20</v>
      </c>
      <c r="O190" s="171">
        <v>40</v>
      </c>
      <c r="P190" s="172">
        <v>28000000</v>
      </c>
      <c r="Q190" s="173">
        <v>1037653820</v>
      </c>
      <c r="R190" s="174" t="s">
        <v>200</v>
      </c>
    </row>
    <row r="191" spans="2:18" ht="13.8" x14ac:dyDescent="0.25">
      <c r="B191" s="161">
        <v>43.2</v>
      </c>
      <c r="C191" s="66" t="s">
        <v>343</v>
      </c>
      <c r="D191" s="167">
        <v>0.9</v>
      </c>
      <c r="E191" s="168">
        <v>0</v>
      </c>
      <c r="F191" s="157" t="s">
        <v>200</v>
      </c>
      <c r="G191" s="157" t="s">
        <v>200</v>
      </c>
      <c r="H191" s="168" t="s">
        <v>200</v>
      </c>
      <c r="I191" s="169" t="s">
        <v>200</v>
      </c>
      <c r="J191" s="170">
        <v>2310241672</v>
      </c>
      <c r="K191" s="171">
        <v>120</v>
      </c>
      <c r="L191" s="175">
        <v>0</v>
      </c>
      <c r="M191" s="175" t="s">
        <v>200</v>
      </c>
      <c r="N191" s="171">
        <v>20</v>
      </c>
      <c r="O191" s="171">
        <v>40</v>
      </c>
      <c r="P191" s="172">
        <v>28000000</v>
      </c>
      <c r="Q191" s="173">
        <v>4130435009.5999999</v>
      </c>
      <c r="R191" s="174" t="s">
        <v>200</v>
      </c>
    </row>
    <row r="192" spans="2:18" ht="13.8" x14ac:dyDescent="0.25">
      <c r="B192" s="161" t="s">
        <v>200</v>
      </c>
      <c r="C192" s="66">
        <v>0</v>
      </c>
      <c r="D192" s="167">
        <v>0</v>
      </c>
      <c r="E192" s="168">
        <v>0</v>
      </c>
      <c r="F192" s="157" t="s">
        <v>200</v>
      </c>
      <c r="G192" s="157" t="s">
        <v>200</v>
      </c>
      <c r="H192" s="168" t="s">
        <v>200</v>
      </c>
      <c r="I192" s="169" t="s">
        <v>200</v>
      </c>
      <c r="J192" s="170" t="s">
        <v>200</v>
      </c>
      <c r="K192" s="171" t="s">
        <v>200</v>
      </c>
      <c r="L192" s="175">
        <v>0</v>
      </c>
      <c r="M192" s="175" t="s">
        <v>200</v>
      </c>
      <c r="N192" s="171" t="s">
        <v>200</v>
      </c>
      <c r="O192" s="171" t="s">
        <v>200</v>
      </c>
      <c r="P192" s="172" t="s">
        <v>200</v>
      </c>
      <c r="Q192" s="173" t="s">
        <v>200</v>
      </c>
      <c r="R192" s="174" t="s">
        <v>200</v>
      </c>
    </row>
    <row r="193" spans="2:18" ht="13.8" x14ac:dyDescent="0.25">
      <c r="B193" s="161" t="s">
        <v>200</v>
      </c>
      <c r="C193" s="66">
        <v>0</v>
      </c>
      <c r="D193" s="167">
        <v>0</v>
      </c>
      <c r="E193" s="168">
        <v>0</v>
      </c>
      <c r="F193" s="157" t="s">
        <v>200</v>
      </c>
      <c r="G193" s="157" t="s">
        <v>200</v>
      </c>
      <c r="H193" s="168" t="s">
        <v>200</v>
      </c>
      <c r="I193" s="169" t="s">
        <v>200</v>
      </c>
      <c r="J193" s="170" t="s">
        <v>200</v>
      </c>
      <c r="K193" s="171" t="s">
        <v>200</v>
      </c>
      <c r="L193" s="175">
        <v>0</v>
      </c>
      <c r="M193" s="175" t="s">
        <v>200</v>
      </c>
      <c r="N193" s="171" t="s">
        <v>200</v>
      </c>
      <c r="O193" s="171" t="s">
        <v>200</v>
      </c>
      <c r="P193" s="172" t="s">
        <v>200</v>
      </c>
      <c r="Q193" s="173"/>
      <c r="R193" s="174" t="s">
        <v>200</v>
      </c>
    </row>
    <row r="194" spans="2:18" ht="13.8" x14ac:dyDescent="0.25">
      <c r="B194" s="161" t="s">
        <v>200</v>
      </c>
      <c r="C194" s="66">
        <v>0</v>
      </c>
      <c r="D194" s="167">
        <v>0</v>
      </c>
      <c r="E194" s="168">
        <v>0</v>
      </c>
      <c r="F194" s="157" t="s">
        <v>200</v>
      </c>
      <c r="G194" s="157" t="s">
        <v>200</v>
      </c>
      <c r="H194" s="168" t="s">
        <v>200</v>
      </c>
      <c r="I194" s="169" t="s">
        <v>200</v>
      </c>
      <c r="J194" s="170" t="s">
        <v>200</v>
      </c>
      <c r="K194" s="171" t="s">
        <v>200</v>
      </c>
      <c r="L194" s="175">
        <v>0</v>
      </c>
      <c r="M194" s="175" t="s">
        <v>200</v>
      </c>
      <c r="N194" s="171" t="s">
        <v>200</v>
      </c>
      <c r="O194" s="171" t="s">
        <v>200</v>
      </c>
      <c r="P194" s="172" t="s">
        <v>200</v>
      </c>
      <c r="Q194" s="173" t="s">
        <v>200</v>
      </c>
      <c r="R194" s="174" t="s">
        <v>200</v>
      </c>
    </row>
    <row r="195" spans="2:18" ht="13.8" x14ac:dyDescent="0.25">
      <c r="B195" s="161" t="s">
        <v>200</v>
      </c>
      <c r="C195" s="66">
        <v>0</v>
      </c>
      <c r="D195" s="167">
        <v>0</v>
      </c>
      <c r="E195" s="168">
        <v>0</v>
      </c>
      <c r="F195" s="157" t="s">
        <v>200</v>
      </c>
      <c r="G195" s="157" t="s">
        <v>200</v>
      </c>
      <c r="H195" s="168" t="s">
        <v>200</v>
      </c>
      <c r="I195" s="169" t="s">
        <v>200</v>
      </c>
      <c r="J195" s="170" t="s">
        <v>200</v>
      </c>
      <c r="K195" s="171" t="s">
        <v>200</v>
      </c>
      <c r="L195" s="175">
        <v>0</v>
      </c>
      <c r="M195" s="175" t="s">
        <v>200</v>
      </c>
      <c r="N195" s="171" t="s">
        <v>200</v>
      </c>
      <c r="O195" s="171" t="s">
        <v>200</v>
      </c>
      <c r="P195" s="172" t="s">
        <v>200</v>
      </c>
      <c r="Q195" s="173" t="s">
        <v>200</v>
      </c>
      <c r="R195" s="174" t="s">
        <v>200</v>
      </c>
    </row>
    <row r="196" spans="2:18" ht="13.8" x14ac:dyDescent="0.25">
      <c r="B196" s="161" t="s">
        <v>200</v>
      </c>
      <c r="C196" s="66">
        <v>0</v>
      </c>
      <c r="D196" s="167">
        <v>0</v>
      </c>
      <c r="E196" s="168">
        <v>0</v>
      </c>
      <c r="F196" s="157" t="s">
        <v>200</v>
      </c>
      <c r="G196" s="157" t="s">
        <v>200</v>
      </c>
      <c r="H196" s="168" t="s">
        <v>200</v>
      </c>
      <c r="I196" s="169" t="s">
        <v>200</v>
      </c>
      <c r="J196" s="170" t="s">
        <v>200</v>
      </c>
      <c r="K196" s="171" t="s">
        <v>200</v>
      </c>
      <c r="L196" s="175">
        <v>0</v>
      </c>
      <c r="M196" s="175" t="s">
        <v>200</v>
      </c>
      <c r="N196" s="171" t="s">
        <v>200</v>
      </c>
      <c r="O196" s="171" t="s">
        <v>200</v>
      </c>
      <c r="P196" s="172" t="s">
        <v>200</v>
      </c>
      <c r="Q196" s="173" t="s">
        <v>200</v>
      </c>
      <c r="R196" s="174" t="s">
        <v>200</v>
      </c>
    </row>
    <row r="197" spans="2:18" ht="13.8" x14ac:dyDescent="0.25">
      <c r="B197" s="161" t="s">
        <v>200</v>
      </c>
      <c r="C197" s="66">
        <v>0</v>
      </c>
      <c r="D197" s="167">
        <v>0</v>
      </c>
      <c r="E197" s="168">
        <v>0</v>
      </c>
      <c r="F197" s="157" t="s">
        <v>200</v>
      </c>
      <c r="G197" s="157" t="s">
        <v>200</v>
      </c>
      <c r="H197" s="168" t="s">
        <v>200</v>
      </c>
      <c r="I197" s="169" t="s">
        <v>200</v>
      </c>
      <c r="J197" s="170" t="s">
        <v>200</v>
      </c>
      <c r="K197" s="171" t="s">
        <v>200</v>
      </c>
      <c r="L197" s="175">
        <v>0</v>
      </c>
      <c r="M197" s="175" t="s">
        <v>200</v>
      </c>
      <c r="N197" s="171" t="s">
        <v>200</v>
      </c>
      <c r="O197" s="171" t="s">
        <v>200</v>
      </c>
      <c r="P197" s="172" t="s">
        <v>200</v>
      </c>
      <c r="Q197" s="173" t="s">
        <v>200</v>
      </c>
      <c r="R197" s="174" t="s">
        <v>200</v>
      </c>
    </row>
    <row r="198" spans="2:18" ht="14.4" thickBot="1" x14ac:dyDescent="0.3">
      <c r="B198" s="162" t="s">
        <v>200</v>
      </c>
      <c r="C198" s="123">
        <v>0</v>
      </c>
      <c r="D198" s="158">
        <v>0</v>
      </c>
      <c r="E198" s="176">
        <v>0</v>
      </c>
      <c r="F198" s="159" t="s">
        <v>200</v>
      </c>
      <c r="G198" s="159" t="s">
        <v>200</v>
      </c>
      <c r="H198" s="176" t="s">
        <v>200</v>
      </c>
      <c r="I198" s="177" t="s">
        <v>200</v>
      </c>
      <c r="J198" s="178" t="s">
        <v>200</v>
      </c>
      <c r="K198" s="179" t="s">
        <v>200</v>
      </c>
      <c r="L198" s="163">
        <v>0</v>
      </c>
      <c r="M198" s="163" t="s">
        <v>200</v>
      </c>
      <c r="N198" s="179" t="s">
        <v>200</v>
      </c>
      <c r="O198" s="179" t="s">
        <v>200</v>
      </c>
      <c r="P198" s="178" t="s">
        <v>200</v>
      </c>
      <c r="Q198" s="180" t="s">
        <v>200</v>
      </c>
      <c r="R198" s="181" t="s">
        <v>200</v>
      </c>
    </row>
    <row r="199" spans="2:18" ht="14.4" thickBot="1" x14ac:dyDescent="0.3">
      <c r="B199" s="124"/>
      <c r="C199" s="392"/>
      <c r="D199" s="392"/>
      <c r="E199" s="392"/>
      <c r="F199" s="392"/>
      <c r="G199" s="392"/>
      <c r="H199" s="392"/>
      <c r="I199" s="392"/>
      <c r="J199" s="392"/>
      <c r="K199" s="392"/>
      <c r="L199" s="392"/>
      <c r="M199" s="392"/>
      <c r="N199" s="392"/>
      <c r="O199" s="392"/>
      <c r="P199" s="392"/>
      <c r="Q199" s="392"/>
      <c r="R199" s="393"/>
    </row>
    <row r="200" spans="2:18" ht="13.8" x14ac:dyDescent="0.25">
      <c r="B200" s="67">
        <v>44</v>
      </c>
      <c r="C200" s="68" t="s">
        <v>344</v>
      </c>
      <c r="D200" s="69">
        <v>1</v>
      </c>
      <c r="E200" s="71">
        <v>1</v>
      </c>
      <c r="F200" s="70">
        <v>525490168</v>
      </c>
      <c r="G200" s="70">
        <v>0</v>
      </c>
      <c r="H200" s="71">
        <v>2</v>
      </c>
      <c r="I200" s="68">
        <v>525490168</v>
      </c>
      <c r="J200" s="71"/>
      <c r="K200" s="68"/>
      <c r="L200" s="68"/>
      <c r="M200" s="68">
        <v>0</v>
      </c>
      <c r="N200" s="71" t="s">
        <v>200</v>
      </c>
      <c r="O200" s="68" t="s">
        <v>200</v>
      </c>
      <c r="P200" s="72"/>
      <c r="Q200" s="72">
        <v>7168373786.5900002</v>
      </c>
      <c r="R200" s="103" t="s">
        <v>363</v>
      </c>
    </row>
    <row r="201" spans="2:18" ht="13.8" x14ac:dyDescent="0.25">
      <c r="B201" s="161">
        <v>44.1</v>
      </c>
      <c r="C201" s="66" t="s">
        <v>344</v>
      </c>
      <c r="D201" s="167">
        <v>1</v>
      </c>
      <c r="E201" s="168">
        <v>0</v>
      </c>
      <c r="F201" s="157" t="s">
        <v>200</v>
      </c>
      <c r="G201" s="157" t="s">
        <v>200</v>
      </c>
      <c r="H201" s="168" t="s">
        <v>200</v>
      </c>
      <c r="I201" s="169" t="s">
        <v>200</v>
      </c>
      <c r="J201" s="170">
        <v>6100774278</v>
      </c>
      <c r="K201" s="171">
        <v>120</v>
      </c>
      <c r="L201" s="171">
        <v>0</v>
      </c>
      <c r="M201" s="171" t="s">
        <v>200</v>
      </c>
      <c r="N201" s="171">
        <v>20</v>
      </c>
      <c r="O201" s="171">
        <v>40</v>
      </c>
      <c r="P201" s="172">
        <v>3813019913.8099999</v>
      </c>
      <c r="Q201" s="173">
        <v>7168373786.5900002</v>
      </c>
      <c r="R201" s="174" t="s">
        <v>200</v>
      </c>
    </row>
    <row r="202" spans="2:18" ht="13.8" x14ac:dyDescent="0.25">
      <c r="B202" s="161" t="s">
        <v>200</v>
      </c>
      <c r="C202" s="66">
        <v>0</v>
      </c>
      <c r="D202" s="167">
        <v>0</v>
      </c>
      <c r="E202" s="168">
        <v>0</v>
      </c>
      <c r="F202" s="157" t="s">
        <v>200</v>
      </c>
      <c r="G202" s="157" t="s">
        <v>200</v>
      </c>
      <c r="H202" s="168" t="s">
        <v>200</v>
      </c>
      <c r="I202" s="169" t="s">
        <v>200</v>
      </c>
      <c r="J202" s="170" t="s">
        <v>200</v>
      </c>
      <c r="K202" s="171" t="s">
        <v>200</v>
      </c>
      <c r="L202" s="175">
        <v>0</v>
      </c>
      <c r="M202" s="175" t="s">
        <v>200</v>
      </c>
      <c r="N202" s="171" t="s">
        <v>200</v>
      </c>
      <c r="O202" s="171" t="s">
        <v>200</v>
      </c>
      <c r="P202" s="172" t="s">
        <v>200</v>
      </c>
      <c r="Q202" s="173" t="s">
        <v>200</v>
      </c>
      <c r="R202" s="174" t="s">
        <v>200</v>
      </c>
    </row>
    <row r="203" spans="2:18" ht="13.8" x14ac:dyDescent="0.25">
      <c r="B203" s="161" t="s">
        <v>200</v>
      </c>
      <c r="C203" s="66">
        <v>0</v>
      </c>
      <c r="D203" s="167">
        <v>0</v>
      </c>
      <c r="E203" s="168">
        <v>0</v>
      </c>
      <c r="F203" s="157" t="s">
        <v>200</v>
      </c>
      <c r="G203" s="157" t="s">
        <v>200</v>
      </c>
      <c r="H203" s="168" t="s">
        <v>200</v>
      </c>
      <c r="I203" s="169" t="s">
        <v>200</v>
      </c>
      <c r="J203" s="170" t="s">
        <v>200</v>
      </c>
      <c r="K203" s="171" t="s">
        <v>200</v>
      </c>
      <c r="L203" s="175">
        <v>0</v>
      </c>
      <c r="M203" s="175" t="s">
        <v>200</v>
      </c>
      <c r="N203" s="171" t="s">
        <v>200</v>
      </c>
      <c r="O203" s="171" t="s">
        <v>200</v>
      </c>
      <c r="P203" s="172" t="s">
        <v>200</v>
      </c>
      <c r="Q203" s="173" t="s">
        <v>200</v>
      </c>
      <c r="R203" s="174" t="s">
        <v>200</v>
      </c>
    </row>
    <row r="204" spans="2:18" ht="13.8" x14ac:dyDescent="0.25">
      <c r="B204" s="161" t="s">
        <v>200</v>
      </c>
      <c r="C204" s="66">
        <v>0</v>
      </c>
      <c r="D204" s="167">
        <v>0</v>
      </c>
      <c r="E204" s="168">
        <v>0</v>
      </c>
      <c r="F204" s="157" t="s">
        <v>200</v>
      </c>
      <c r="G204" s="157" t="s">
        <v>200</v>
      </c>
      <c r="H204" s="168" t="s">
        <v>200</v>
      </c>
      <c r="I204" s="169" t="s">
        <v>200</v>
      </c>
      <c r="J204" s="170" t="s">
        <v>200</v>
      </c>
      <c r="K204" s="171" t="s">
        <v>200</v>
      </c>
      <c r="L204" s="175">
        <v>0</v>
      </c>
      <c r="M204" s="175" t="s">
        <v>200</v>
      </c>
      <c r="N204" s="171" t="s">
        <v>200</v>
      </c>
      <c r="O204" s="171" t="s">
        <v>200</v>
      </c>
      <c r="P204" s="172" t="s">
        <v>200</v>
      </c>
      <c r="Q204" s="173"/>
      <c r="R204" s="174" t="s">
        <v>200</v>
      </c>
    </row>
    <row r="205" spans="2:18" ht="13.8" x14ac:dyDescent="0.25">
      <c r="B205" s="161" t="s">
        <v>200</v>
      </c>
      <c r="C205" s="66">
        <v>0</v>
      </c>
      <c r="D205" s="167">
        <v>0</v>
      </c>
      <c r="E205" s="168">
        <v>0</v>
      </c>
      <c r="F205" s="157" t="s">
        <v>200</v>
      </c>
      <c r="G205" s="157" t="s">
        <v>200</v>
      </c>
      <c r="H205" s="168" t="s">
        <v>200</v>
      </c>
      <c r="I205" s="169" t="s">
        <v>200</v>
      </c>
      <c r="J205" s="170" t="s">
        <v>200</v>
      </c>
      <c r="K205" s="171" t="s">
        <v>200</v>
      </c>
      <c r="L205" s="175">
        <v>0</v>
      </c>
      <c r="M205" s="175" t="s">
        <v>200</v>
      </c>
      <c r="N205" s="171" t="s">
        <v>200</v>
      </c>
      <c r="O205" s="171" t="s">
        <v>200</v>
      </c>
      <c r="P205" s="172" t="s">
        <v>200</v>
      </c>
      <c r="Q205" s="173" t="s">
        <v>200</v>
      </c>
      <c r="R205" s="174" t="s">
        <v>200</v>
      </c>
    </row>
    <row r="206" spans="2:18" ht="13.8" x14ac:dyDescent="0.25">
      <c r="B206" s="161" t="s">
        <v>200</v>
      </c>
      <c r="C206" s="66">
        <v>0</v>
      </c>
      <c r="D206" s="167">
        <v>0</v>
      </c>
      <c r="E206" s="168">
        <v>0</v>
      </c>
      <c r="F206" s="157" t="s">
        <v>200</v>
      </c>
      <c r="G206" s="157" t="s">
        <v>200</v>
      </c>
      <c r="H206" s="168" t="s">
        <v>200</v>
      </c>
      <c r="I206" s="169" t="s">
        <v>200</v>
      </c>
      <c r="J206" s="170" t="s">
        <v>200</v>
      </c>
      <c r="K206" s="171" t="s">
        <v>200</v>
      </c>
      <c r="L206" s="175">
        <v>0</v>
      </c>
      <c r="M206" s="175" t="s">
        <v>200</v>
      </c>
      <c r="N206" s="171" t="s">
        <v>200</v>
      </c>
      <c r="O206" s="171" t="s">
        <v>200</v>
      </c>
      <c r="P206" s="172" t="s">
        <v>200</v>
      </c>
      <c r="Q206" s="173" t="s">
        <v>200</v>
      </c>
      <c r="R206" s="174" t="s">
        <v>200</v>
      </c>
    </row>
    <row r="207" spans="2:18" ht="13.8" x14ac:dyDescent="0.25">
      <c r="B207" s="161" t="s">
        <v>200</v>
      </c>
      <c r="C207" s="66">
        <v>0</v>
      </c>
      <c r="D207" s="167">
        <v>0</v>
      </c>
      <c r="E207" s="168">
        <v>0</v>
      </c>
      <c r="F207" s="157" t="s">
        <v>200</v>
      </c>
      <c r="G207" s="157" t="s">
        <v>200</v>
      </c>
      <c r="H207" s="168" t="s">
        <v>200</v>
      </c>
      <c r="I207" s="169" t="s">
        <v>200</v>
      </c>
      <c r="J207" s="170" t="s">
        <v>200</v>
      </c>
      <c r="K207" s="171" t="s">
        <v>200</v>
      </c>
      <c r="L207" s="175">
        <v>0</v>
      </c>
      <c r="M207" s="175" t="s">
        <v>200</v>
      </c>
      <c r="N207" s="171" t="s">
        <v>200</v>
      </c>
      <c r="O207" s="171" t="s">
        <v>200</v>
      </c>
      <c r="P207" s="172" t="s">
        <v>200</v>
      </c>
      <c r="Q207" s="173" t="s">
        <v>200</v>
      </c>
      <c r="R207" s="174" t="s">
        <v>200</v>
      </c>
    </row>
    <row r="208" spans="2:18" ht="13.8" x14ac:dyDescent="0.25">
      <c r="B208" s="161" t="s">
        <v>200</v>
      </c>
      <c r="C208" s="66">
        <v>0</v>
      </c>
      <c r="D208" s="167">
        <v>0</v>
      </c>
      <c r="E208" s="168">
        <v>0</v>
      </c>
      <c r="F208" s="157" t="s">
        <v>200</v>
      </c>
      <c r="G208" s="157" t="s">
        <v>200</v>
      </c>
      <c r="H208" s="168" t="s">
        <v>200</v>
      </c>
      <c r="I208" s="169" t="s">
        <v>200</v>
      </c>
      <c r="J208" s="170" t="s">
        <v>200</v>
      </c>
      <c r="K208" s="171" t="s">
        <v>200</v>
      </c>
      <c r="L208" s="175">
        <v>0</v>
      </c>
      <c r="M208" s="175" t="s">
        <v>200</v>
      </c>
      <c r="N208" s="171" t="s">
        <v>200</v>
      </c>
      <c r="O208" s="171" t="s">
        <v>200</v>
      </c>
      <c r="P208" s="172" t="s">
        <v>200</v>
      </c>
      <c r="Q208" s="173" t="s">
        <v>200</v>
      </c>
      <c r="R208" s="174" t="s">
        <v>200</v>
      </c>
    </row>
    <row r="209" spans="2:18" ht="14.4" thickBot="1" x14ac:dyDescent="0.3">
      <c r="B209" s="162" t="s">
        <v>200</v>
      </c>
      <c r="C209" s="123">
        <v>0</v>
      </c>
      <c r="D209" s="158">
        <v>0</v>
      </c>
      <c r="E209" s="176">
        <v>0</v>
      </c>
      <c r="F209" s="159" t="s">
        <v>200</v>
      </c>
      <c r="G209" s="159" t="s">
        <v>200</v>
      </c>
      <c r="H209" s="176" t="s">
        <v>200</v>
      </c>
      <c r="I209" s="177" t="s">
        <v>200</v>
      </c>
      <c r="J209" s="178" t="s">
        <v>200</v>
      </c>
      <c r="K209" s="179" t="s">
        <v>200</v>
      </c>
      <c r="L209" s="163">
        <v>0</v>
      </c>
      <c r="M209" s="163" t="s">
        <v>200</v>
      </c>
      <c r="N209" s="179" t="s">
        <v>200</v>
      </c>
      <c r="O209" s="179" t="s">
        <v>200</v>
      </c>
      <c r="P209" s="178" t="s">
        <v>200</v>
      </c>
      <c r="Q209" s="180" t="s">
        <v>200</v>
      </c>
      <c r="R209" s="181" t="s">
        <v>200</v>
      </c>
    </row>
    <row r="210" spans="2:18" ht="14.4" thickBot="1" x14ac:dyDescent="0.3">
      <c r="B210" s="124"/>
      <c r="C210" s="392"/>
      <c r="D210" s="392"/>
      <c r="E210" s="392"/>
      <c r="F210" s="392"/>
      <c r="G210" s="392"/>
      <c r="H210" s="392"/>
      <c r="I210" s="392"/>
      <c r="J210" s="392"/>
      <c r="K210" s="392"/>
      <c r="L210" s="392"/>
      <c r="M210" s="392"/>
      <c r="N210" s="392"/>
      <c r="O210" s="392"/>
      <c r="P210" s="392"/>
      <c r="Q210" s="392"/>
      <c r="R210" s="393"/>
    </row>
    <row r="211" spans="2:18" ht="13.8" x14ac:dyDescent="0.25">
      <c r="B211" s="67">
        <v>45</v>
      </c>
      <c r="C211" s="68" t="s">
        <v>345</v>
      </c>
      <c r="D211" s="69">
        <v>1</v>
      </c>
      <c r="E211" s="71">
        <v>1</v>
      </c>
      <c r="F211" s="70">
        <v>525490168</v>
      </c>
      <c r="G211" s="70">
        <v>0</v>
      </c>
      <c r="H211" s="71">
        <v>2</v>
      </c>
      <c r="I211" s="68">
        <v>525490168</v>
      </c>
      <c r="J211" s="71"/>
      <c r="K211" s="68"/>
      <c r="L211" s="68"/>
      <c r="M211" s="68">
        <v>0</v>
      </c>
      <c r="N211" s="71" t="s">
        <v>200</v>
      </c>
      <c r="O211" s="68" t="s">
        <v>200</v>
      </c>
      <c r="P211" s="72"/>
      <c r="Q211" s="72">
        <v>4147676425.3599997</v>
      </c>
      <c r="R211" s="103" t="s">
        <v>363</v>
      </c>
    </row>
    <row r="212" spans="2:18" ht="13.8" x14ac:dyDescent="0.25">
      <c r="B212" s="161">
        <v>45.1</v>
      </c>
      <c r="C212" s="66" t="s">
        <v>345</v>
      </c>
      <c r="D212" s="167">
        <v>1</v>
      </c>
      <c r="E212" s="168">
        <v>0</v>
      </c>
      <c r="F212" s="157" t="s">
        <v>200</v>
      </c>
      <c r="G212" s="157" t="s">
        <v>200</v>
      </c>
      <c r="H212" s="168" t="s">
        <v>200</v>
      </c>
      <c r="I212" s="169" t="s">
        <v>200</v>
      </c>
      <c r="J212" s="170">
        <v>3424760525</v>
      </c>
      <c r="K212" s="171">
        <v>120</v>
      </c>
      <c r="L212" s="171">
        <v>0</v>
      </c>
      <c r="M212" s="171" t="s">
        <v>200</v>
      </c>
      <c r="N212" s="171">
        <v>20</v>
      </c>
      <c r="O212" s="171">
        <v>40</v>
      </c>
      <c r="P212" s="172">
        <v>2016892519.6400001</v>
      </c>
      <c r="Q212" s="173">
        <v>4147676425.3599997</v>
      </c>
      <c r="R212" s="174" t="s">
        <v>200</v>
      </c>
    </row>
    <row r="213" spans="2:18" ht="13.8" x14ac:dyDescent="0.25">
      <c r="B213" s="161" t="s">
        <v>200</v>
      </c>
      <c r="C213" s="66">
        <v>0</v>
      </c>
      <c r="D213" s="167">
        <v>0</v>
      </c>
      <c r="E213" s="168">
        <v>0</v>
      </c>
      <c r="F213" s="157" t="s">
        <v>200</v>
      </c>
      <c r="G213" s="157" t="s">
        <v>200</v>
      </c>
      <c r="H213" s="168" t="s">
        <v>200</v>
      </c>
      <c r="I213" s="169" t="s">
        <v>200</v>
      </c>
      <c r="J213" s="170" t="s">
        <v>200</v>
      </c>
      <c r="K213" s="171" t="s">
        <v>200</v>
      </c>
      <c r="L213" s="175">
        <v>0</v>
      </c>
      <c r="M213" s="175" t="s">
        <v>200</v>
      </c>
      <c r="N213" s="171" t="s">
        <v>200</v>
      </c>
      <c r="O213" s="171" t="s">
        <v>200</v>
      </c>
      <c r="P213" s="172" t="s">
        <v>200</v>
      </c>
      <c r="Q213" s="173" t="s">
        <v>200</v>
      </c>
      <c r="R213" s="174" t="s">
        <v>200</v>
      </c>
    </row>
    <row r="214" spans="2:18" ht="13.8" x14ac:dyDescent="0.25">
      <c r="B214" s="161" t="s">
        <v>200</v>
      </c>
      <c r="C214" s="66">
        <v>0</v>
      </c>
      <c r="D214" s="167">
        <v>0</v>
      </c>
      <c r="E214" s="168">
        <v>0</v>
      </c>
      <c r="F214" s="157" t="s">
        <v>200</v>
      </c>
      <c r="G214" s="157" t="s">
        <v>200</v>
      </c>
      <c r="H214" s="168" t="s">
        <v>200</v>
      </c>
      <c r="I214" s="169" t="s">
        <v>200</v>
      </c>
      <c r="J214" s="170" t="s">
        <v>200</v>
      </c>
      <c r="K214" s="171" t="s">
        <v>200</v>
      </c>
      <c r="L214" s="175">
        <v>0</v>
      </c>
      <c r="M214" s="175" t="s">
        <v>200</v>
      </c>
      <c r="N214" s="171" t="s">
        <v>200</v>
      </c>
      <c r="O214" s="171" t="s">
        <v>200</v>
      </c>
      <c r="P214" s="172" t="s">
        <v>200</v>
      </c>
      <c r="Q214" s="173" t="s">
        <v>200</v>
      </c>
      <c r="R214" s="174" t="s">
        <v>200</v>
      </c>
    </row>
    <row r="215" spans="2:18" ht="13.8" x14ac:dyDescent="0.25">
      <c r="B215" s="161" t="s">
        <v>200</v>
      </c>
      <c r="C215" s="66">
        <v>0</v>
      </c>
      <c r="D215" s="167">
        <v>0</v>
      </c>
      <c r="E215" s="168">
        <v>0</v>
      </c>
      <c r="F215" s="157" t="s">
        <v>200</v>
      </c>
      <c r="G215" s="157" t="s">
        <v>200</v>
      </c>
      <c r="H215" s="168" t="s">
        <v>200</v>
      </c>
      <c r="I215" s="169" t="s">
        <v>200</v>
      </c>
      <c r="J215" s="170" t="s">
        <v>200</v>
      </c>
      <c r="K215" s="171" t="s">
        <v>200</v>
      </c>
      <c r="L215" s="175">
        <v>0</v>
      </c>
      <c r="M215" s="175" t="s">
        <v>200</v>
      </c>
      <c r="N215" s="171" t="s">
        <v>200</v>
      </c>
      <c r="O215" s="171" t="s">
        <v>200</v>
      </c>
      <c r="P215" s="172" t="s">
        <v>200</v>
      </c>
      <c r="Q215" s="173"/>
      <c r="R215" s="174" t="s">
        <v>200</v>
      </c>
    </row>
    <row r="216" spans="2:18" ht="13.8" x14ac:dyDescent="0.25">
      <c r="B216" s="161" t="s">
        <v>200</v>
      </c>
      <c r="C216" s="66">
        <v>0</v>
      </c>
      <c r="D216" s="167">
        <v>0</v>
      </c>
      <c r="E216" s="168">
        <v>0</v>
      </c>
      <c r="F216" s="157" t="s">
        <v>200</v>
      </c>
      <c r="G216" s="157" t="s">
        <v>200</v>
      </c>
      <c r="H216" s="168" t="s">
        <v>200</v>
      </c>
      <c r="I216" s="169" t="s">
        <v>200</v>
      </c>
      <c r="J216" s="170" t="s">
        <v>200</v>
      </c>
      <c r="K216" s="171" t="s">
        <v>200</v>
      </c>
      <c r="L216" s="175">
        <v>0</v>
      </c>
      <c r="M216" s="175" t="s">
        <v>200</v>
      </c>
      <c r="N216" s="171" t="s">
        <v>200</v>
      </c>
      <c r="O216" s="171" t="s">
        <v>200</v>
      </c>
      <c r="P216" s="172" t="s">
        <v>200</v>
      </c>
      <c r="Q216" s="173" t="s">
        <v>200</v>
      </c>
      <c r="R216" s="174" t="s">
        <v>200</v>
      </c>
    </row>
    <row r="217" spans="2:18" ht="13.8" x14ac:dyDescent="0.25">
      <c r="B217" s="161" t="s">
        <v>200</v>
      </c>
      <c r="C217" s="66">
        <v>0</v>
      </c>
      <c r="D217" s="167">
        <v>0</v>
      </c>
      <c r="E217" s="168">
        <v>0</v>
      </c>
      <c r="F217" s="157" t="s">
        <v>200</v>
      </c>
      <c r="G217" s="157" t="s">
        <v>200</v>
      </c>
      <c r="H217" s="168" t="s">
        <v>200</v>
      </c>
      <c r="I217" s="169" t="s">
        <v>200</v>
      </c>
      <c r="J217" s="170" t="s">
        <v>200</v>
      </c>
      <c r="K217" s="171" t="s">
        <v>200</v>
      </c>
      <c r="L217" s="175">
        <v>0</v>
      </c>
      <c r="M217" s="175" t="s">
        <v>200</v>
      </c>
      <c r="N217" s="171" t="s">
        <v>200</v>
      </c>
      <c r="O217" s="171" t="s">
        <v>200</v>
      </c>
      <c r="P217" s="172" t="s">
        <v>200</v>
      </c>
      <c r="Q217" s="173" t="s">
        <v>200</v>
      </c>
      <c r="R217" s="174" t="s">
        <v>200</v>
      </c>
    </row>
    <row r="218" spans="2:18" ht="13.8" x14ac:dyDescent="0.25">
      <c r="B218" s="161" t="s">
        <v>200</v>
      </c>
      <c r="C218" s="66">
        <v>0</v>
      </c>
      <c r="D218" s="167">
        <v>0</v>
      </c>
      <c r="E218" s="168">
        <v>0</v>
      </c>
      <c r="F218" s="157" t="s">
        <v>200</v>
      </c>
      <c r="G218" s="157" t="s">
        <v>200</v>
      </c>
      <c r="H218" s="168" t="s">
        <v>200</v>
      </c>
      <c r="I218" s="169" t="s">
        <v>200</v>
      </c>
      <c r="J218" s="170" t="s">
        <v>200</v>
      </c>
      <c r="K218" s="171" t="s">
        <v>200</v>
      </c>
      <c r="L218" s="175">
        <v>0</v>
      </c>
      <c r="M218" s="175" t="s">
        <v>200</v>
      </c>
      <c r="N218" s="171" t="s">
        <v>200</v>
      </c>
      <c r="O218" s="171" t="s">
        <v>200</v>
      </c>
      <c r="P218" s="172" t="s">
        <v>200</v>
      </c>
      <c r="Q218" s="173" t="s">
        <v>200</v>
      </c>
      <c r="R218" s="174" t="s">
        <v>200</v>
      </c>
    </row>
    <row r="219" spans="2:18" ht="13.8" x14ac:dyDescent="0.25">
      <c r="B219" s="161" t="s">
        <v>200</v>
      </c>
      <c r="C219" s="66">
        <v>0</v>
      </c>
      <c r="D219" s="167">
        <v>0</v>
      </c>
      <c r="E219" s="168">
        <v>0</v>
      </c>
      <c r="F219" s="157" t="s">
        <v>200</v>
      </c>
      <c r="G219" s="157" t="s">
        <v>200</v>
      </c>
      <c r="H219" s="168" t="s">
        <v>200</v>
      </c>
      <c r="I219" s="169" t="s">
        <v>200</v>
      </c>
      <c r="J219" s="170" t="s">
        <v>200</v>
      </c>
      <c r="K219" s="171" t="s">
        <v>200</v>
      </c>
      <c r="L219" s="175">
        <v>0</v>
      </c>
      <c r="M219" s="175" t="s">
        <v>200</v>
      </c>
      <c r="N219" s="171" t="s">
        <v>200</v>
      </c>
      <c r="O219" s="171" t="s">
        <v>200</v>
      </c>
      <c r="P219" s="172" t="s">
        <v>200</v>
      </c>
      <c r="Q219" s="173" t="s">
        <v>200</v>
      </c>
      <c r="R219" s="174" t="s">
        <v>200</v>
      </c>
    </row>
    <row r="220" spans="2:18" ht="14.4" thickBot="1" x14ac:dyDescent="0.3">
      <c r="B220" s="162" t="s">
        <v>200</v>
      </c>
      <c r="C220" s="123">
        <v>0</v>
      </c>
      <c r="D220" s="158">
        <v>0</v>
      </c>
      <c r="E220" s="176">
        <v>0</v>
      </c>
      <c r="F220" s="159" t="s">
        <v>200</v>
      </c>
      <c r="G220" s="159" t="s">
        <v>200</v>
      </c>
      <c r="H220" s="176" t="s">
        <v>200</v>
      </c>
      <c r="I220" s="177" t="s">
        <v>200</v>
      </c>
      <c r="J220" s="178" t="s">
        <v>200</v>
      </c>
      <c r="K220" s="179" t="s">
        <v>200</v>
      </c>
      <c r="L220" s="163">
        <v>0</v>
      </c>
      <c r="M220" s="163" t="s">
        <v>200</v>
      </c>
      <c r="N220" s="179" t="s">
        <v>200</v>
      </c>
      <c r="O220" s="179" t="s">
        <v>200</v>
      </c>
      <c r="P220" s="178" t="s">
        <v>200</v>
      </c>
      <c r="Q220" s="180" t="s">
        <v>200</v>
      </c>
      <c r="R220" s="181" t="s">
        <v>200</v>
      </c>
    </row>
    <row r="221" spans="2:18" ht="14.4" thickBot="1" x14ac:dyDescent="0.3">
      <c r="B221" s="124"/>
      <c r="C221" s="392"/>
      <c r="D221" s="392"/>
      <c r="E221" s="392"/>
      <c r="F221" s="392"/>
      <c r="G221" s="392"/>
      <c r="H221" s="392"/>
      <c r="I221" s="392"/>
      <c r="J221" s="392"/>
      <c r="K221" s="392"/>
      <c r="L221" s="392"/>
      <c r="M221" s="392"/>
      <c r="N221" s="392"/>
      <c r="O221" s="392"/>
      <c r="P221" s="392"/>
      <c r="Q221" s="392"/>
      <c r="R221" s="393"/>
    </row>
    <row r="222" spans="2:18" ht="13.8" x14ac:dyDescent="0.25">
      <c r="B222" s="67">
        <v>46</v>
      </c>
      <c r="C222" s="68" t="s">
        <v>347</v>
      </c>
      <c r="D222" s="69">
        <v>1</v>
      </c>
      <c r="E222" s="71">
        <v>0</v>
      </c>
      <c r="F222" s="70" t="s">
        <v>200</v>
      </c>
      <c r="G222" s="70" t="s">
        <v>200</v>
      </c>
      <c r="H222" s="71" t="s">
        <v>200</v>
      </c>
      <c r="I222" s="68" t="s">
        <v>200</v>
      </c>
      <c r="J222" s="71"/>
      <c r="K222" s="68"/>
      <c r="L222" s="68"/>
      <c r="M222" s="68"/>
      <c r="N222" s="71"/>
      <c r="O222" s="68"/>
      <c r="P222" s="72"/>
      <c r="Q222" s="72"/>
      <c r="R222" s="432" t="s">
        <v>365</v>
      </c>
    </row>
    <row r="223" spans="2:18" ht="13.8" x14ac:dyDescent="0.25">
      <c r="B223" s="161">
        <v>46.1</v>
      </c>
      <c r="C223" s="66" t="s">
        <v>346</v>
      </c>
      <c r="D223" s="167">
        <v>1</v>
      </c>
      <c r="E223" s="168">
        <v>0</v>
      </c>
      <c r="F223" s="157" t="s">
        <v>200</v>
      </c>
      <c r="G223" s="157" t="s">
        <v>200</v>
      </c>
      <c r="H223" s="168" t="s">
        <v>200</v>
      </c>
      <c r="I223" s="169" t="s">
        <v>200</v>
      </c>
      <c r="J223" s="170"/>
      <c r="K223" s="171"/>
      <c r="L223" s="171"/>
      <c r="M223" s="171"/>
      <c r="N223" s="171"/>
      <c r="O223" s="171"/>
      <c r="P223" s="172"/>
      <c r="Q223" s="173"/>
      <c r="R223" s="174"/>
    </row>
    <row r="224" spans="2:18" ht="13.8" x14ac:dyDescent="0.25">
      <c r="B224" s="161" t="s">
        <v>200</v>
      </c>
      <c r="C224" s="66">
        <v>0</v>
      </c>
      <c r="D224" s="167">
        <v>0</v>
      </c>
      <c r="E224" s="168">
        <v>0</v>
      </c>
      <c r="F224" s="157" t="s">
        <v>200</v>
      </c>
      <c r="G224" s="157" t="s">
        <v>200</v>
      </c>
      <c r="H224" s="168" t="s">
        <v>200</v>
      </c>
      <c r="I224" s="169" t="s">
        <v>200</v>
      </c>
      <c r="J224" s="170"/>
      <c r="K224" s="171"/>
      <c r="L224" s="175"/>
      <c r="M224" s="175"/>
      <c r="N224" s="171"/>
      <c r="O224" s="171"/>
      <c r="P224" s="172"/>
      <c r="Q224" s="173"/>
      <c r="R224" s="174"/>
    </row>
    <row r="225" spans="2:18" ht="13.8" x14ac:dyDescent="0.25">
      <c r="B225" s="161" t="s">
        <v>200</v>
      </c>
      <c r="C225" s="66">
        <v>0</v>
      </c>
      <c r="D225" s="167">
        <v>0</v>
      </c>
      <c r="E225" s="168">
        <v>0</v>
      </c>
      <c r="F225" s="157" t="s">
        <v>200</v>
      </c>
      <c r="G225" s="157" t="s">
        <v>200</v>
      </c>
      <c r="H225" s="168" t="s">
        <v>200</v>
      </c>
      <c r="I225" s="169" t="s">
        <v>200</v>
      </c>
      <c r="J225" s="170"/>
      <c r="K225" s="171"/>
      <c r="L225" s="175"/>
      <c r="M225" s="175"/>
      <c r="N225" s="171"/>
      <c r="O225" s="171"/>
      <c r="P225" s="172"/>
      <c r="Q225" s="173"/>
      <c r="R225" s="174"/>
    </row>
    <row r="226" spans="2:18" ht="13.8" x14ac:dyDescent="0.25">
      <c r="B226" s="161" t="s">
        <v>200</v>
      </c>
      <c r="C226" s="66">
        <v>0</v>
      </c>
      <c r="D226" s="167">
        <v>0</v>
      </c>
      <c r="E226" s="168">
        <v>0</v>
      </c>
      <c r="F226" s="157" t="s">
        <v>200</v>
      </c>
      <c r="G226" s="157" t="s">
        <v>200</v>
      </c>
      <c r="H226" s="168" t="s">
        <v>200</v>
      </c>
      <c r="I226" s="169" t="s">
        <v>200</v>
      </c>
      <c r="J226" s="170"/>
      <c r="K226" s="171"/>
      <c r="L226" s="175"/>
      <c r="M226" s="175"/>
      <c r="N226" s="171"/>
      <c r="O226" s="171"/>
      <c r="P226" s="172"/>
      <c r="Q226" s="173"/>
      <c r="R226" s="174"/>
    </row>
    <row r="227" spans="2:18" ht="13.8" x14ac:dyDescent="0.25">
      <c r="B227" s="161" t="s">
        <v>200</v>
      </c>
      <c r="C227" s="66">
        <v>0</v>
      </c>
      <c r="D227" s="167">
        <v>0</v>
      </c>
      <c r="E227" s="168">
        <v>0</v>
      </c>
      <c r="F227" s="157" t="s">
        <v>200</v>
      </c>
      <c r="G227" s="157" t="s">
        <v>200</v>
      </c>
      <c r="H227" s="168" t="s">
        <v>200</v>
      </c>
      <c r="I227" s="169" t="s">
        <v>200</v>
      </c>
      <c r="J227" s="170"/>
      <c r="K227" s="171"/>
      <c r="L227" s="175"/>
      <c r="M227" s="175"/>
      <c r="N227" s="171"/>
      <c r="O227" s="171"/>
      <c r="P227" s="172"/>
      <c r="Q227" s="173"/>
      <c r="R227" s="174"/>
    </row>
    <row r="228" spans="2:18" ht="13.8" x14ac:dyDescent="0.25">
      <c r="B228" s="161" t="s">
        <v>200</v>
      </c>
      <c r="C228" s="66">
        <v>0</v>
      </c>
      <c r="D228" s="167">
        <v>0</v>
      </c>
      <c r="E228" s="168">
        <v>0</v>
      </c>
      <c r="F228" s="157" t="s">
        <v>200</v>
      </c>
      <c r="G228" s="157" t="s">
        <v>200</v>
      </c>
      <c r="H228" s="168" t="s">
        <v>200</v>
      </c>
      <c r="I228" s="169" t="s">
        <v>200</v>
      </c>
      <c r="J228" s="170"/>
      <c r="K228" s="171"/>
      <c r="L228" s="175"/>
      <c r="M228" s="175"/>
      <c r="N228" s="171"/>
      <c r="O228" s="171"/>
      <c r="P228" s="172"/>
      <c r="Q228" s="173"/>
      <c r="R228" s="174"/>
    </row>
    <row r="229" spans="2:18" ht="13.8" x14ac:dyDescent="0.25">
      <c r="B229" s="161" t="s">
        <v>200</v>
      </c>
      <c r="C229" s="66">
        <v>0</v>
      </c>
      <c r="D229" s="167">
        <v>0</v>
      </c>
      <c r="E229" s="168">
        <v>0</v>
      </c>
      <c r="F229" s="157" t="s">
        <v>200</v>
      </c>
      <c r="G229" s="157" t="s">
        <v>200</v>
      </c>
      <c r="H229" s="168" t="s">
        <v>200</v>
      </c>
      <c r="I229" s="169" t="s">
        <v>200</v>
      </c>
      <c r="J229" s="170"/>
      <c r="K229" s="171"/>
      <c r="L229" s="175"/>
      <c r="M229" s="175"/>
      <c r="N229" s="171"/>
      <c r="O229" s="171"/>
      <c r="P229" s="172"/>
      <c r="Q229" s="173"/>
      <c r="R229" s="174"/>
    </row>
    <row r="230" spans="2:18" ht="13.8" x14ac:dyDescent="0.25">
      <c r="B230" s="161" t="s">
        <v>200</v>
      </c>
      <c r="C230" s="66">
        <v>0</v>
      </c>
      <c r="D230" s="167">
        <v>0</v>
      </c>
      <c r="E230" s="168">
        <v>0</v>
      </c>
      <c r="F230" s="157" t="s">
        <v>200</v>
      </c>
      <c r="G230" s="157" t="s">
        <v>200</v>
      </c>
      <c r="H230" s="168" t="s">
        <v>200</v>
      </c>
      <c r="I230" s="169" t="s">
        <v>200</v>
      </c>
      <c r="J230" s="170"/>
      <c r="K230" s="171"/>
      <c r="L230" s="175"/>
      <c r="M230" s="175"/>
      <c r="N230" s="171"/>
      <c r="O230" s="171"/>
      <c r="P230" s="172"/>
      <c r="Q230" s="173"/>
      <c r="R230" s="174"/>
    </row>
    <row r="231" spans="2:18" ht="14.4" thickBot="1" x14ac:dyDescent="0.3">
      <c r="B231" s="162" t="s">
        <v>200</v>
      </c>
      <c r="C231" s="123">
        <v>0</v>
      </c>
      <c r="D231" s="158">
        <v>0</v>
      </c>
      <c r="E231" s="176">
        <v>0</v>
      </c>
      <c r="F231" s="159" t="s">
        <v>200</v>
      </c>
      <c r="G231" s="159" t="s">
        <v>200</v>
      </c>
      <c r="H231" s="176" t="s">
        <v>200</v>
      </c>
      <c r="I231" s="177" t="s">
        <v>200</v>
      </c>
      <c r="J231" s="178"/>
      <c r="K231" s="179"/>
      <c r="L231" s="163"/>
      <c r="M231" s="163"/>
      <c r="N231" s="179"/>
      <c r="O231" s="179"/>
      <c r="P231" s="178"/>
      <c r="Q231" s="180"/>
      <c r="R231" s="181"/>
    </row>
    <row r="232" spans="2:18" ht="14.4" thickBot="1" x14ac:dyDescent="0.3">
      <c r="B232" s="124"/>
      <c r="C232" s="392"/>
      <c r="D232" s="392"/>
      <c r="E232" s="392"/>
      <c r="F232" s="392"/>
      <c r="G232" s="392"/>
      <c r="H232" s="392"/>
      <c r="I232" s="392"/>
      <c r="J232" s="392"/>
      <c r="K232" s="392"/>
      <c r="L232" s="392"/>
      <c r="M232" s="392"/>
      <c r="N232" s="392"/>
      <c r="O232" s="392"/>
      <c r="P232" s="392"/>
      <c r="Q232" s="392"/>
      <c r="R232" s="393"/>
    </row>
    <row r="233" spans="2:18" ht="13.8" x14ac:dyDescent="0.25">
      <c r="B233" s="67">
        <v>47</v>
      </c>
      <c r="C233" s="68" t="s">
        <v>348</v>
      </c>
      <c r="D233" s="69">
        <v>1</v>
      </c>
      <c r="E233" s="71">
        <v>1</v>
      </c>
      <c r="F233" s="70">
        <v>525490168</v>
      </c>
      <c r="G233" s="70">
        <v>0</v>
      </c>
      <c r="H233" s="71">
        <v>2</v>
      </c>
      <c r="I233" s="68">
        <v>525490168</v>
      </c>
      <c r="J233" s="71"/>
      <c r="K233" s="68"/>
      <c r="L233" s="68"/>
      <c r="M233" s="68">
        <v>0</v>
      </c>
      <c r="N233" s="71" t="s">
        <v>200</v>
      </c>
      <c r="O233" s="68" t="s">
        <v>200</v>
      </c>
      <c r="P233" s="72"/>
      <c r="Q233" s="72">
        <v>5356345164.5089998</v>
      </c>
      <c r="R233" s="103" t="s">
        <v>363</v>
      </c>
    </row>
    <row r="234" spans="2:18" ht="13.8" x14ac:dyDescent="0.25">
      <c r="B234" s="161">
        <v>47.1</v>
      </c>
      <c r="C234" s="66" t="s">
        <v>349</v>
      </c>
      <c r="D234" s="167">
        <v>0.9</v>
      </c>
      <c r="E234" s="168">
        <v>0</v>
      </c>
      <c r="F234" s="157" t="s">
        <v>200</v>
      </c>
      <c r="G234" s="157" t="s">
        <v>200</v>
      </c>
      <c r="H234" s="168" t="s">
        <v>200</v>
      </c>
      <c r="I234" s="169" t="s">
        <v>200</v>
      </c>
      <c r="J234" s="170">
        <v>2626709175</v>
      </c>
      <c r="K234" s="171">
        <v>120</v>
      </c>
      <c r="L234" s="171">
        <v>0</v>
      </c>
      <c r="M234" s="171" t="s">
        <v>200</v>
      </c>
      <c r="N234" s="171">
        <v>20</v>
      </c>
      <c r="O234" s="171">
        <v>40</v>
      </c>
      <c r="P234" s="172">
        <v>1E-3</v>
      </c>
      <c r="Q234" s="173">
        <v>4728076514.9989996</v>
      </c>
      <c r="R234" s="174" t="s">
        <v>200</v>
      </c>
    </row>
    <row r="235" spans="2:18" ht="13.8" x14ac:dyDescent="0.25">
      <c r="B235" s="161">
        <v>47.2</v>
      </c>
      <c r="C235" s="66" t="s">
        <v>350</v>
      </c>
      <c r="D235" s="167">
        <v>0.1</v>
      </c>
      <c r="E235" s="168">
        <v>0</v>
      </c>
      <c r="F235" s="157" t="s">
        <v>200</v>
      </c>
      <c r="G235" s="157" t="s">
        <v>200</v>
      </c>
      <c r="H235" s="168" t="s">
        <v>200</v>
      </c>
      <c r="I235" s="169" t="s">
        <v>200</v>
      </c>
      <c r="J235" s="170">
        <v>532338092</v>
      </c>
      <c r="K235" s="171">
        <v>100</v>
      </c>
      <c r="L235" s="175">
        <v>0</v>
      </c>
      <c r="M235" s="175" t="s">
        <v>200</v>
      </c>
      <c r="N235" s="171">
        <v>20</v>
      </c>
      <c r="O235" s="171">
        <v>0</v>
      </c>
      <c r="P235" s="172">
        <v>10537060.890000001</v>
      </c>
      <c r="Q235" s="173">
        <v>628268649.50999999</v>
      </c>
      <c r="R235" s="174" t="s">
        <v>200</v>
      </c>
    </row>
    <row r="236" spans="2:18" ht="13.8" x14ac:dyDescent="0.25">
      <c r="B236" s="161" t="s">
        <v>200</v>
      </c>
      <c r="C236" s="66">
        <v>0</v>
      </c>
      <c r="D236" s="167">
        <v>0</v>
      </c>
      <c r="E236" s="168">
        <v>0</v>
      </c>
      <c r="F236" s="157" t="s">
        <v>200</v>
      </c>
      <c r="G236" s="157" t="s">
        <v>200</v>
      </c>
      <c r="H236" s="168" t="s">
        <v>200</v>
      </c>
      <c r="I236" s="169" t="s">
        <v>200</v>
      </c>
      <c r="J236" s="170" t="s">
        <v>200</v>
      </c>
      <c r="K236" s="171" t="s">
        <v>200</v>
      </c>
      <c r="L236" s="175">
        <v>0</v>
      </c>
      <c r="M236" s="175" t="s">
        <v>200</v>
      </c>
      <c r="N236" s="171" t="s">
        <v>200</v>
      </c>
      <c r="O236" s="171" t="s">
        <v>200</v>
      </c>
      <c r="P236" s="172" t="s">
        <v>200</v>
      </c>
      <c r="Q236" s="173" t="s">
        <v>200</v>
      </c>
      <c r="R236" s="174" t="s">
        <v>200</v>
      </c>
    </row>
    <row r="237" spans="2:18" ht="13.8" x14ac:dyDescent="0.25">
      <c r="B237" s="161" t="s">
        <v>200</v>
      </c>
      <c r="C237" s="66">
        <v>0</v>
      </c>
      <c r="D237" s="167">
        <v>0</v>
      </c>
      <c r="E237" s="168">
        <v>0</v>
      </c>
      <c r="F237" s="157" t="s">
        <v>200</v>
      </c>
      <c r="G237" s="157" t="s">
        <v>200</v>
      </c>
      <c r="H237" s="168" t="s">
        <v>200</v>
      </c>
      <c r="I237" s="169" t="s">
        <v>200</v>
      </c>
      <c r="J237" s="170" t="s">
        <v>200</v>
      </c>
      <c r="K237" s="171" t="s">
        <v>200</v>
      </c>
      <c r="L237" s="175">
        <v>0</v>
      </c>
      <c r="M237" s="175" t="s">
        <v>200</v>
      </c>
      <c r="N237" s="171" t="s">
        <v>200</v>
      </c>
      <c r="O237" s="171" t="s">
        <v>200</v>
      </c>
      <c r="P237" s="172" t="s">
        <v>200</v>
      </c>
      <c r="Q237" s="173"/>
      <c r="R237" s="174" t="s">
        <v>200</v>
      </c>
    </row>
    <row r="238" spans="2:18" ht="13.8" x14ac:dyDescent="0.25">
      <c r="B238" s="161" t="s">
        <v>200</v>
      </c>
      <c r="C238" s="66">
        <v>0</v>
      </c>
      <c r="D238" s="167">
        <v>0</v>
      </c>
      <c r="E238" s="168">
        <v>0</v>
      </c>
      <c r="F238" s="157" t="s">
        <v>200</v>
      </c>
      <c r="G238" s="157" t="s">
        <v>200</v>
      </c>
      <c r="H238" s="168" t="s">
        <v>200</v>
      </c>
      <c r="I238" s="169" t="s">
        <v>200</v>
      </c>
      <c r="J238" s="170" t="s">
        <v>200</v>
      </c>
      <c r="K238" s="171" t="s">
        <v>200</v>
      </c>
      <c r="L238" s="175">
        <v>0</v>
      </c>
      <c r="M238" s="175" t="s">
        <v>200</v>
      </c>
      <c r="N238" s="171" t="s">
        <v>200</v>
      </c>
      <c r="O238" s="171" t="s">
        <v>200</v>
      </c>
      <c r="P238" s="172" t="s">
        <v>200</v>
      </c>
      <c r="Q238" s="173" t="s">
        <v>200</v>
      </c>
      <c r="R238" s="174" t="s">
        <v>200</v>
      </c>
    </row>
    <row r="239" spans="2:18" ht="13.8" x14ac:dyDescent="0.25">
      <c r="B239" s="161" t="s">
        <v>200</v>
      </c>
      <c r="C239" s="66">
        <v>0</v>
      </c>
      <c r="D239" s="167">
        <v>0</v>
      </c>
      <c r="E239" s="168">
        <v>0</v>
      </c>
      <c r="F239" s="157" t="s">
        <v>200</v>
      </c>
      <c r="G239" s="157" t="s">
        <v>200</v>
      </c>
      <c r="H239" s="168" t="s">
        <v>200</v>
      </c>
      <c r="I239" s="169" t="s">
        <v>200</v>
      </c>
      <c r="J239" s="170" t="s">
        <v>200</v>
      </c>
      <c r="K239" s="171" t="s">
        <v>200</v>
      </c>
      <c r="L239" s="175">
        <v>0</v>
      </c>
      <c r="M239" s="175" t="s">
        <v>200</v>
      </c>
      <c r="N239" s="171" t="s">
        <v>200</v>
      </c>
      <c r="O239" s="171" t="s">
        <v>200</v>
      </c>
      <c r="P239" s="172" t="s">
        <v>200</v>
      </c>
      <c r="Q239" s="173" t="s">
        <v>200</v>
      </c>
      <c r="R239" s="174" t="s">
        <v>200</v>
      </c>
    </row>
    <row r="240" spans="2:18" ht="13.8" x14ac:dyDescent="0.25">
      <c r="B240" s="161" t="s">
        <v>200</v>
      </c>
      <c r="C240" s="66">
        <v>0</v>
      </c>
      <c r="D240" s="167">
        <v>0</v>
      </c>
      <c r="E240" s="168">
        <v>0</v>
      </c>
      <c r="F240" s="157" t="s">
        <v>200</v>
      </c>
      <c r="G240" s="157" t="s">
        <v>200</v>
      </c>
      <c r="H240" s="168" t="s">
        <v>200</v>
      </c>
      <c r="I240" s="169" t="s">
        <v>200</v>
      </c>
      <c r="J240" s="170" t="s">
        <v>200</v>
      </c>
      <c r="K240" s="171" t="s">
        <v>200</v>
      </c>
      <c r="L240" s="175">
        <v>0</v>
      </c>
      <c r="M240" s="175" t="s">
        <v>200</v>
      </c>
      <c r="N240" s="171" t="s">
        <v>200</v>
      </c>
      <c r="O240" s="171" t="s">
        <v>200</v>
      </c>
      <c r="P240" s="172" t="s">
        <v>200</v>
      </c>
      <c r="Q240" s="173" t="s">
        <v>200</v>
      </c>
      <c r="R240" s="174" t="s">
        <v>200</v>
      </c>
    </row>
    <row r="241" spans="2:18" ht="13.8" x14ac:dyDescent="0.25">
      <c r="B241" s="161" t="s">
        <v>200</v>
      </c>
      <c r="C241" s="66">
        <v>0</v>
      </c>
      <c r="D241" s="167">
        <v>0</v>
      </c>
      <c r="E241" s="168">
        <v>0</v>
      </c>
      <c r="F241" s="157" t="s">
        <v>200</v>
      </c>
      <c r="G241" s="157" t="s">
        <v>200</v>
      </c>
      <c r="H241" s="168" t="s">
        <v>200</v>
      </c>
      <c r="I241" s="169" t="s">
        <v>200</v>
      </c>
      <c r="J241" s="170" t="s">
        <v>200</v>
      </c>
      <c r="K241" s="171" t="s">
        <v>200</v>
      </c>
      <c r="L241" s="175">
        <v>0</v>
      </c>
      <c r="M241" s="175" t="s">
        <v>200</v>
      </c>
      <c r="N241" s="171" t="s">
        <v>200</v>
      </c>
      <c r="O241" s="171" t="s">
        <v>200</v>
      </c>
      <c r="P241" s="172" t="s">
        <v>200</v>
      </c>
      <c r="Q241" s="173" t="s">
        <v>200</v>
      </c>
      <c r="R241" s="174" t="s">
        <v>200</v>
      </c>
    </row>
    <row r="242" spans="2:18" ht="14.4" thickBot="1" x14ac:dyDescent="0.3">
      <c r="B242" s="162" t="s">
        <v>200</v>
      </c>
      <c r="C242" s="123">
        <v>0</v>
      </c>
      <c r="D242" s="158">
        <v>0</v>
      </c>
      <c r="E242" s="176">
        <v>0</v>
      </c>
      <c r="F242" s="159" t="s">
        <v>200</v>
      </c>
      <c r="G242" s="159" t="s">
        <v>200</v>
      </c>
      <c r="H242" s="176" t="s">
        <v>200</v>
      </c>
      <c r="I242" s="177" t="s">
        <v>200</v>
      </c>
      <c r="J242" s="178" t="s">
        <v>200</v>
      </c>
      <c r="K242" s="179" t="s">
        <v>200</v>
      </c>
      <c r="L242" s="163">
        <v>0</v>
      </c>
      <c r="M242" s="163" t="s">
        <v>200</v>
      </c>
      <c r="N242" s="179" t="s">
        <v>200</v>
      </c>
      <c r="O242" s="179" t="s">
        <v>200</v>
      </c>
      <c r="P242" s="178" t="s">
        <v>200</v>
      </c>
      <c r="Q242" s="180" t="s">
        <v>200</v>
      </c>
      <c r="R242" s="181" t="s">
        <v>200</v>
      </c>
    </row>
    <row r="243" spans="2:18" ht="14.4" thickBot="1" x14ac:dyDescent="0.3">
      <c r="B243" s="124"/>
      <c r="C243" s="392"/>
      <c r="D243" s="392"/>
      <c r="E243" s="392"/>
      <c r="F243" s="392"/>
      <c r="G243" s="392"/>
      <c r="H243" s="392"/>
      <c r="I243" s="392"/>
      <c r="J243" s="392"/>
      <c r="K243" s="392"/>
      <c r="L243" s="392"/>
      <c r="M243" s="392"/>
      <c r="N243" s="392"/>
      <c r="O243" s="392"/>
      <c r="P243" s="392"/>
      <c r="Q243" s="392"/>
      <c r="R243" s="393"/>
    </row>
    <row r="244" spans="2:18" ht="13.8" x14ac:dyDescent="0.25">
      <c r="B244" s="67">
        <v>48</v>
      </c>
      <c r="C244" s="68" t="s">
        <v>351</v>
      </c>
      <c r="D244" s="69">
        <v>1</v>
      </c>
      <c r="E244" s="71">
        <v>1</v>
      </c>
      <c r="F244" s="70">
        <v>525490168</v>
      </c>
      <c r="G244" s="70">
        <v>0</v>
      </c>
      <c r="H244" s="71">
        <v>2</v>
      </c>
      <c r="I244" s="68">
        <v>525490168</v>
      </c>
      <c r="J244" s="71"/>
      <c r="K244" s="68"/>
      <c r="L244" s="68"/>
      <c r="M244" s="68">
        <v>0</v>
      </c>
      <c r="N244" s="71" t="s">
        <v>200</v>
      </c>
      <c r="O244" s="68" t="s">
        <v>200</v>
      </c>
      <c r="P244" s="72"/>
      <c r="Q244" s="72">
        <v>7075986831.9200001</v>
      </c>
      <c r="R244" s="103" t="s">
        <v>363</v>
      </c>
    </row>
    <row r="245" spans="2:18" ht="13.8" x14ac:dyDescent="0.25">
      <c r="B245" s="161">
        <v>48.1</v>
      </c>
      <c r="C245" s="66" t="s">
        <v>352</v>
      </c>
      <c r="D245" s="167">
        <v>0.1</v>
      </c>
      <c r="E245" s="168">
        <v>0</v>
      </c>
      <c r="F245" s="157" t="s">
        <v>200</v>
      </c>
      <c r="G245" s="157" t="s">
        <v>200</v>
      </c>
      <c r="H245" s="168" t="s">
        <v>200</v>
      </c>
      <c r="I245" s="169" t="s">
        <v>200</v>
      </c>
      <c r="J245" s="170">
        <v>1384750030</v>
      </c>
      <c r="K245" s="171">
        <v>120</v>
      </c>
      <c r="L245" s="171">
        <v>0</v>
      </c>
      <c r="M245" s="171" t="s">
        <v>200</v>
      </c>
      <c r="N245" s="171">
        <v>20</v>
      </c>
      <c r="O245" s="171">
        <v>40</v>
      </c>
      <c r="P245" s="172">
        <v>701396012.83000004</v>
      </c>
      <c r="Q245" s="173">
        <v>1791154041.1700001</v>
      </c>
      <c r="R245" s="174" t="s">
        <v>200</v>
      </c>
    </row>
    <row r="246" spans="2:18" ht="13.8" x14ac:dyDescent="0.25">
      <c r="B246" s="161">
        <v>48.2</v>
      </c>
      <c r="C246" s="66" t="s">
        <v>353</v>
      </c>
      <c r="D246" s="167">
        <v>0.9</v>
      </c>
      <c r="E246" s="168">
        <v>0</v>
      </c>
      <c r="F246" s="157" t="s">
        <v>200</v>
      </c>
      <c r="G246" s="157" t="s">
        <v>200</v>
      </c>
      <c r="H246" s="168" t="s">
        <v>200</v>
      </c>
      <c r="I246" s="169" t="s">
        <v>200</v>
      </c>
      <c r="J246" s="170">
        <v>3260728209</v>
      </c>
      <c r="K246" s="171">
        <v>120</v>
      </c>
      <c r="L246" s="175">
        <v>0</v>
      </c>
      <c r="M246" s="175" t="s">
        <v>200</v>
      </c>
      <c r="N246" s="171">
        <v>20</v>
      </c>
      <c r="O246" s="171">
        <v>40</v>
      </c>
      <c r="P246" s="172">
        <v>584477985.45000005</v>
      </c>
      <c r="Q246" s="173">
        <v>5284832790.75</v>
      </c>
      <c r="R246" s="174" t="s">
        <v>200</v>
      </c>
    </row>
    <row r="247" spans="2:18" ht="13.8" x14ac:dyDescent="0.25">
      <c r="B247" s="161" t="s">
        <v>200</v>
      </c>
      <c r="C247" s="66">
        <v>0</v>
      </c>
      <c r="D247" s="167">
        <v>0</v>
      </c>
      <c r="E247" s="168">
        <v>0</v>
      </c>
      <c r="F247" s="157" t="s">
        <v>200</v>
      </c>
      <c r="G247" s="157" t="s">
        <v>200</v>
      </c>
      <c r="H247" s="168" t="s">
        <v>200</v>
      </c>
      <c r="I247" s="169" t="s">
        <v>200</v>
      </c>
      <c r="J247" s="170" t="s">
        <v>200</v>
      </c>
      <c r="K247" s="171" t="s">
        <v>200</v>
      </c>
      <c r="L247" s="175">
        <v>0</v>
      </c>
      <c r="M247" s="175" t="s">
        <v>200</v>
      </c>
      <c r="N247" s="171" t="s">
        <v>200</v>
      </c>
      <c r="O247" s="171" t="s">
        <v>200</v>
      </c>
      <c r="P247" s="172" t="s">
        <v>200</v>
      </c>
      <c r="Q247" s="173" t="s">
        <v>200</v>
      </c>
      <c r="R247" s="174" t="s">
        <v>200</v>
      </c>
    </row>
    <row r="248" spans="2:18" ht="13.8" x14ac:dyDescent="0.25">
      <c r="B248" s="161" t="s">
        <v>200</v>
      </c>
      <c r="C248" s="66">
        <v>0</v>
      </c>
      <c r="D248" s="167">
        <v>0</v>
      </c>
      <c r="E248" s="168">
        <v>0</v>
      </c>
      <c r="F248" s="157" t="s">
        <v>200</v>
      </c>
      <c r="G248" s="157" t="s">
        <v>200</v>
      </c>
      <c r="H248" s="168" t="s">
        <v>200</v>
      </c>
      <c r="I248" s="169" t="s">
        <v>200</v>
      </c>
      <c r="J248" s="170" t="s">
        <v>200</v>
      </c>
      <c r="K248" s="171" t="s">
        <v>200</v>
      </c>
      <c r="L248" s="175">
        <v>0</v>
      </c>
      <c r="M248" s="175" t="s">
        <v>200</v>
      </c>
      <c r="N248" s="171" t="s">
        <v>200</v>
      </c>
      <c r="O248" s="171" t="s">
        <v>200</v>
      </c>
      <c r="P248" s="172" t="s">
        <v>200</v>
      </c>
      <c r="Q248" s="173"/>
      <c r="R248" s="174" t="s">
        <v>200</v>
      </c>
    </row>
    <row r="249" spans="2:18" ht="13.8" x14ac:dyDescent="0.25">
      <c r="B249" s="161" t="s">
        <v>200</v>
      </c>
      <c r="C249" s="66">
        <v>0</v>
      </c>
      <c r="D249" s="167">
        <v>0</v>
      </c>
      <c r="E249" s="168">
        <v>0</v>
      </c>
      <c r="F249" s="157" t="s">
        <v>200</v>
      </c>
      <c r="G249" s="157" t="s">
        <v>200</v>
      </c>
      <c r="H249" s="168" t="s">
        <v>200</v>
      </c>
      <c r="I249" s="169" t="s">
        <v>200</v>
      </c>
      <c r="J249" s="170" t="s">
        <v>200</v>
      </c>
      <c r="K249" s="171" t="s">
        <v>200</v>
      </c>
      <c r="L249" s="175">
        <v>0</v>
      </c>
      <c r="M249" s="175" t="s">
        <v>200</v>
      </c>
      <c r="N249" s="171" t="s">
        <v>200</v>
      </c>
      <c r="O249" s="171" t="s">
        <v>200</v>
      </c>
      <c r="P249" s="172" t="s">
        <v>200</v>
      </c>
      <c r="Q249" s="173" t="s">
        <v>200</v>
      </c>
      <c r="R249" s="174" t="s">
        <v>200</v>
      </c>
    </row>
    <row r="250" spans="2:18" ht="13.8" x14ac:dyDescent="0.25">
      <c r="B250" s="161" t="s">
        <v>200</v>
      </c>
      <c r="C250" s="66">
        <v>0</v>
      </c>
      <c r="D250" s="167">
        <v>0</v>
      </c>
      <c r="E250" s="168">
        <v>0</v>
      </c>
      <c r="F250" s="157" t="s">
        <v>200</v>
      </c>
      <c r="G250" s="157" t="s">
        <v>200</v>
      </c>
      <c r="H250" s="168" t="s">
        <v>200</v>
      </c>
      <c r="I250" s="169" t="s">
        <v>200</v>
      </c>
      <c r="J250" s="170" t="s">
        <v>200</v>
      </c>
      <c r="K250" s="171" t="s">
        <v>200</v>
      </c>
      <c r="L250" s="175">
        <v>0</v>
      </c>
      <c r="M250" s="175" t="s">
        <v>200</v>
      </c>
      <c r="N250" s="171" t="s">
        <v>200</v>
      </c>
      <c r="O250" s="171" t="s">
        <v>200</v>
      </c>
      <c r="P250" s="172" t="s">
        <v>200</v>
      </c>
      <c r="Q250" s="173" t="s">
        <v>200</v>
      </c>
      <c r="R250" s="174" t="s">
        <v>200</v>
      </c>
    </row>
    <row r="251" spans="2:18" ht="13.8" x14ac:dyDescent="0.25">
      <c r="B251" s="161" t="s">
        <v>200</v>
      </c>
      <c r="C251" s="66">
        <v>0</v>
      </c>
      <c r="D251" s="167">
        <v>0</v>
      </c>
      <c r="E251" s="168">
        <v>0</v>
      </c>
      <c r="F251" s="157" t="s">
        <v>200</v>
      </c>
      <c r="G251" s="157" t="s">
        <v>200</v>
      </c>
      <c r="H251" s="168" t="s">
        <v>200</v>
      </c>
      <c r="I251" s="169" t="s">
        <v>200</v>
      </c>
      <c r="J251" s="170" t="s">
        <v>200</v>
      </c>
      <c r="K251" s="171" t="s">
        <v>200</v>
      </c>
      <c r="L251" s="175">
        <v>0</v>
      </c>
      <c r="M251" s="175" t="s">
        <v>200</v>
      </c>
      <c r="N251" s="171" t="s">
        <v>200</v>
      </c>
      <c r="O251" s="171" t="s">
        <v>200</v>
      </c>
      <c r="P251" s="172" t="s">
        <v>200</v>
      </c>
      <c r="Q251" s="173" t="s">
        <v>200</v>
      </c>
      <c r="R251" s="174" t="s">
        <v>200</v>
      </c>
    </row>
    <row r="252" spans="2:18" ht="13.8" x14ac:dyDescent="0.25">
      <c r="B252" s="161" t="s">
        <v>200</v>
      </c>
      <c r="C252" s="66">
        <v>0</v>
      </c>
      <c r="D252" s="167">
        <v>0</v>
      </c>
      <c r="E252" s="168">
        <v>0</v>
      </c>
      <c r="F252" s="157" t="s">
        <v>200</v>
      </c>
      <c r="G252" s="157" t="s">
        <v>200</v>
      </c>
      <c r="H252" s="168" t="s">
        <v>200</v>
      </c>
      <c r="I252" s="169" t="s">
        <v>200</v>
      </c>
      <c r="J252" s="170" t="s">
        <v>200</v>
      </c>
      <c r="K252" s="171" t="s">
        <v>200</v>
      </c>
      <c r="L252" s="175">
        <v>0</v>
      </c>
      <c r="M252" s="175" t="s">
        <v>200</v>
      </c>
      <c r="N252" s="171" t="s">
        <v>200</v>
      </c>
      <c r="O252" s="171" t="s">
        <v>200</v>
      </c>
      <c r="P252" s="172" t="s">
        <v>200</v>
      </c>
      <c r="Q252" s="173" t="s">
        <v>200</v>
      </c>
      <c r="R252" s="174" t="s">
        <v>200</v>
      </c>
    </row>
    <row r="253" spans="2:18" ht="14.4" thickBot="1" x14ac:dyDescent="0.3">
      <c r="B253" s="162" t="s">
        <v>200</v>
      </c>
      <c r="C253" s="123">
        <v>0</v>
      </c>
      <c r="D253" s="158">
        <v>0</v>
      </c>
      <c r="E253" s="176">
        <v>0</v>
      </c>
      <c r="F253" s="159" t="s">
        <v>200</v>
      </c>
      <c r="G253" s="159" t="s">
        <v>200</v>
      </c>
      <c r="H253" s="176" t="s">
        <v>200</v>
      </c>
      <c r="I253" s="177" t="s">
        <v>200</v>
      </c>
      <c r="J253" s="178" t="s">
        <v>200</v>
      </c>
      <c r="K253" s="179" t="s">
        <v>200</v>
      </c>
      <c r="L253" s="163">
        <v>0</v>
      </c>
      <c r="M253" s="163" t="s">
        <v>200</v>
      </c>
      <c r="N253" s="179" t="s">
        <v>200</v>
      </c>
      <c r="O253" s="179" t="s">
        <v>200</v>
      </c>
      <c r="P253" s="178" t="s">
        <v>200</v>
      </c>
      <c r="Q253" s="180" t="s">
        <v>200</v>
      </c>
      <c r="R253" s="181" t="s">
        <v>200</v>
      </c>
    </row>
    <row r="254" spans="2:18" ht="14.4" thickBot="1" x14ac:dyDescent="0.3">
      <c r="B254" s="124"/>
      <c r="C254" s="392"/>
      <c r="D254" s="392"/>
      <c r="E254" s="392"/>
      <c r="F254" s="392"/>
      <c r="G254" s="392"/>
      <c r="H254" s="392"/>
      <c r="I254" s="392"/>
      <c r="J254" s="392"/>
      <c r="K254" s="392"/>
      <c r="L254" s="392"/>
      <c r="M254" s="392"/>
      <c r="N254" s="392"/>
      <c r="O254" s="392"/>
      <c r="P254" s="392"/>
      <c r="Q254" s="392"/>
      <c r="R254" s="393"/>
    </row>
    <row r="255" spans="2:18" ht="13.8" x14ac:dyDescent="0.25">
      <c r="B255" s="67">
        <v>49</v>
      </c>
      <c r="C255" s="68" t="s">
        <v>354</v>
      </c>
      <c r="D255" s="69">
        <v>1</v>
      </c>
      <c r="E255" s="71">
        <v>1</v>
      </c>
      <c r="F255" s="70">
        <v>525490168</v>
      </c>
      <c r="G255" s="70">
        <v>0</v>
      </c>
      <c r="H255" s="71">
        <v>2</v>
      </c>
      <c r="I255" s="68">
        <v>525490168</v>
      </c>
      <c r="J255" s="71"/>
      <c r="K255" s="68"/>
      <c r="L255" s="68"/>
      <c r="M255" s="68">
        <v>0</v>
      </c>
      <c r="N255" s="71" t="s">
        <v>200</v>
      </c>
      <c r="O255" s="68" t="s">
        <v>200</v>
      </c>
      <c r="P255" s="72"/>
      <c r="Q255" s="72">
        <v>11177590338.6</v>
      </c>
      <c r="R255" s="103" t="s">
        <v>363</v>
      </c>
    </row>
    <row r="256" spans="2:18" ht="13.8" x14ac:dyDescent="0.25">
      <c r="B256" s="161">
        <v>49.1</v>
      </c>
      <c r="C256" s="66" t="s">
        <v>354</v>
      </c>
      <c r="D256" s="167">
        <v>1</v>
      </c>
      <c r="E256" s="168">
        <v>0</v>
      </c>
      <c r="F256" s="157" t="s">
        <v>200</v>
      </c>
      <c r="G256" s="157" t="s">
        <v>200</v>
      </c>
      <c r="H256" s="168" t="s">
        <v>200</v>
      </c>
      <c r="I256" s="169" t="s">
        <v>200</v>
      </c>
      <c r="J256" s="170">
        <v>7464673322</v>
      </c>
      <c r="K256" s="171">
        <v>120</v>
      </c>
      <c r="L256" s="171">
        <v>0</v>
      </c>
      <c r="M256" s="171" t="s">
        <v>200</v>
      </c>
      <c r="N256" s="171">
        <v>20</v>
      </c>
      <c r="O256" s="171">
        <v>40</v>
      </c>
      <c r="P256" s="172">
        <v>2258821641</v>
      </c>
      <c r="Q256" s="173">
        <v>11177590338.6</v>
      </c>
      <c r="R256" s="174" t="s">
        <v>200</v>
      </c>
    </row>
    <row r="257" spans="2:18" ht="13.8" x14ac:dyDescent="0.25">
      <c r="B257" s="161" t="s">
        <v>200</v>
      </c>
      <c r="C257" s="66">
        <v>0</v>
      </c>
      <c r="D257" s="167">
        <v>0</v>
      </c>
      <c r="E257" s="168">
        <v>0</v>
      </c>
      <c r="F257" s="157" t="s">
        <v>200</v>
      </c>
      <c r="G257" s="157" t="s">
        <v>200</v>
      </c>
      <c r="H257" s="168" t="s">
        <v>200</v>
      </c>
      <c r="I257" s="169" t="s">
        <v>200</v>
      </c>
      <c r="J257" s="170" t="s">
        <v>200</v>
      </c>
      <c r="K257" s="171" t="s">
        <v>200</v>
      </c>
      <c r="L257" s="175">
        <v>0</v>
      </c>
      <c r="M257" s="175" t="s">
        <v>200</v>
      </c>
      <c r="N257" s="171" t="s">
        <v>200</v>
      </c>
      <c r="O257" s="171" t="s">
        <v>200</v>
      </c>
      <c r="P257" s="172" t="s">
        <v>200</v>
      </c>
      <c r="Q257" s="173" t="s">
        <v>200</v>
      </c>
      <c r="R257" s="174" t="s">
        <v>200</v>
      </c>
    </row>
    <row r="258" spans="2:18" ht="13.8" x14ac:dyDescent="0.25">
      <c r="B258" s="161" t="s">
        <v>200</v>
      </c>
      <c r="C258" s="66">
        <v>0</v>
      </c>
      <c r="D258" s="167">
        <v>0</v>
      </c>
      <c r="E258" s="168">
        <v>0</v>
      </c>
      <c r="F258" s="157" t="s">
        <v>200</v>
      </c>
      <c r="G258" s="157" t="s">
        <v>200</v>
      </c>
      <c r="H258" s="168" t="s">
        <v>200</v>
      </c>
      <c r="I258" s="169" t="s">
        <v>200</v>
      </c>
      <c r="J258" s="170" t="s">
        <v>200</v>
      </c>
      <c r="K258" s="171" t="s">
        <v>200</v>
      </c>
      <c r="L258" s="175">
        <v>0</v>
      </c>
      <c r="M258" s="175" t="s">
        <v>200</v>
      </c>
      <c r="N258" s="171" t="s">
        <v>200</v>
      </c>
      <c r="O258" s="171" t="s">
        <v>200</v>
      </c>
      <c r="P258" s="172" t="s">
        <v>200</v>
      </c>
      <c r="Q258" s="173" t="s">
        <v>200</v>
      </c>
      <c r="R258" s="174" t="s">
        <v>200</v>
      </c>
    </row>
    <row r="259" spans="2:18" ht="13.8" x14ac:dyDescent="0.25">
      <c r="B259" s="161" t="s">
        <v>200</v>
      </c>
      <c r="C259" s="66">
        <v>0</v>
      </c>
      <c r="D259" s="167">
        <v>0</v>
      </c>
      <c r="E259" s="168">
        <v>0</v>
      </c>
      <c r="F259" s="157" t="s">
        <v>200</v>
      </c>
      <c r="G259" s="157" t="s">
        <v>200</v>
      </c>
      <c r="H259" s="168" t="s">
        <v>200</v>
      </c>
      <c r="I259" s="169" t="s">
        <v>200</v>
      </c>
      <c r="J259" s="170" t="s">
        <v>200</v>
      </c>
      <c r="K259" s="171" t="s">
        <v>200</v>
      </c>
      <c r="L259" s="175">
        <v>0</v>
      </c>
      <c r="M259" s="175" t="s">
        <v>200</v>
      </c>
      <c r="N259" s="171" t="s">
        <v>200</v>
      </c>
      <c r="O259" s="171" t="s">
        <v>200</v>
      </c>
      <c r="P259" s="172" t="s">
        <v>200</v>
      </c>
      <c r="Q259" s="173"/>
      <c r="R259" s="174" t="s">
        <v>200</v>
      </c>
    </row>
    <row r="260" spans="2:18" ht="13.8" x14ac:dyDescent="0.25">
      <c r="B260" s="161" t="s">
        <v>200</v>
      </c>
      <c r="C260" s="66">
        <v>0</v>
      </c>
      <c r="D260" s="167">
        <v>0</v>
      </c>
      <c r="E260" s="168">
        <v>0</v>
      </c>
      <c r="F260" s="157" t="s">
        <v>200</v>
      </c>
      <c r="G260" s="157" t="s">
        <v>200</v>
      </c>
      <c r="H260" s="168" t="s">
        <v>200</v>
      </c>
      <c r="I260" s="169" t="s">
        <v>200</v>
      </c>
      <c r="J260" s="170" t="s">
        <v>200</v>
      </c>
      <c r="K260" s="171" t="s">
        <v>200</v>
      </c>
      <c r="L260" s="175">
        <v>0</v>
      </c>
      <c r="M260" s="175" t="s">
        <v>200</v>
      </c>
      <c r="N260" s="171" t="s">
        <v>200</v>
      </c>
      <c r="O260" s="171" t="s">
        <v>200</v>
      </c>
      <c r="P260" s="172" t="s">
        <v>200</v>
      </c>
      <c r="Q260" s="173" t="s">
        <v>200</v>
      </c>
      <c r="R260" s="174" t="s">
        <v>200</v>
      </c>
    </row>
    <row r="261" spans="2:18" ht="13.8" x14ac:dyDescent="0.25">
      <c r="B261" s="161" t="s">
        <v>200</v>
      </c>
      <c r="C261" s="66">
        <v>0</v>
      </c>
      <c r="D261" s="167">
        <v>0</v>
      </c>
      <c r="E261" s="168">
        <v>0</v>
      </c>
      <c r="F261" s="157" t="s">
        <v>200</v>
      </c>
      <c r="G261" s="157" t="s">
        <v>200</v>
      </c>
      <c r="H261" s="168" t="s">
        <v>200</v>
      </c>
      <c r="I261" s="169" t="s">
        <v>200</v>
      </c>
      <c r="J261" s="170" t="s">
        <v>200</v>
      </c>
      <c r="K261" s="171" t="s">
        <v>200</v>
      </c>
      <c r="L261" s="175">
        <v>0</v>
      </c>
      <c r="M261" s="175" t="s">
        <v>200</v>
      </c>
      <c r="N261" s="171" t="s">
        <v>200</v>
      </c>
      <c r="O261" s="171" t="s">
        <v>200</v>
      </c>
      <c r="P261" s="172" t="s">
        <v>200</v>
      </c>
      <c r="Q261" s="173" t="s">
        <v>200</v>
      </c>
      <c r="R261" s="174" t="s">
        <v>200</v>
      </c>
    </row>
    <row r="262" spans="2:18" ht="13.8" x14ac:dyDescent="0.25">
      <c r="B262" s="161" t="s">
        <v>200</v>
      </c>
      <c r="C262" s="66">
        <v>0</v>
      </c>
      <c r="D262" s="167">
        <v>0</v>
      </c>
      <c r="E262" s="168">
        <v>0</v>
      </c>
      <c r="F262" s="157" t="s">
        <v>200</v>
      </c>
      <c r="G262" s="157" t="s">
        <v>200</v>
      </c>
      <c r="H262" s="168" t="s">
        <v>200</v>
      </c>
      <c r="I262" s="169" t="s">
        <v>200</v>
      </c>
      <c r="J262" s="170" t="s">
        <v>200</v>
      </c>
      <c r="K262" s="171" t="s">
        <v>200</v>
      </c>
      <c r="L262" s="175">
        <v>0</v>
      </c>
      <c r="M262" s="175" t="s">
        <v>200</v>
      </c>
      <c r="N262" s="171" t="s">
        <v>200</v>
      </c>
      <c r="O262" s="171" t="s">
        <v>200</v>
      </c>
      <c r="P262" s="172" t="s">
        <v>200</v>
      </c>
      <c r="Q262" s="173" t="s">
        <v>200</v>
      </c>
      <c r="R262" s="174" t="s">
        <v>200</v>
      </c>
    </row>
    <row r="263" spans="2:18" ht="13.8" x14ac:dyDescent="0.25">
      <c r="B263" s="161" t="s">
        <v>200</v>
      </c>
      <c r="C263" s="66">
        <v>0</v>
      </c>
      <c r="D263" s="167">
        <v>0</v>
      </c>
      <c r="E263" s="168">
        <v>0</v>
      </c>
      <c r="F263" s="157" t="s">
        <v>200</v>
      </c>
      <c r="G263" s="157" t="s">
        <v>200</v>
      </c>
      <c r="H263" s="168" t="s">
        <v>200</v>
      </c>
      <c r="I263" s="169" t="s">
        <v>200</v>
      </c>
      <c r="J263" s="170" t="s">
        <v>200</v>
      </c>
      <c r="K263" s="171" t="s">
        <v>200</v>
      </c>
      <c r="L263" s="175">
        <v>0</v>
      </c>
      <c r="M263" s="175" t="s">
        <v>200</v>
      </c>
      <c r="N263" s="171" t="s">
        <v>200</v>
      </c>
      <c r="O263" s="171" t="s">
        <v>200</v>
      </c>
      <c r="P263" s="172" t="s">
        <v>200</v>
      </c>
      <c r="Q263" s="173" t="s">
        <v>200</v>
      </c>
      <c r="R263" s="174" t="s">
        <v>200</v>
      </c>
    </row>
    <row r="264" spans="2:18" ht="14.4" thickBot="1" x14ac:dyDescent="0.3">
      <c r="B264" s="162" t="s">
        <v>200</v>
      </c>
      <c r="C264" s="123">
        <v>0</v>
      </c>
      <c r="D264" s="158">
        <v>0</v>
      </c>
      <c r="E264" s="176">
        <v>0</v>
      </c>
      <c r="F264" s="159" t="s">
        <v>200</v>
      </c>
      <c r="G264" s="159" t="s">
        <v>200</v>
      </c>
      <c r="H264" s="176" t="s">
        <v>200</v>
      </c>
      <c r="I264" s="177" t="s">
        <v>200</v>
      </c>
      <c r="J264" s="178" t="s">
        <v>200</v>
      </c>
      <c r="K264" s="179" t="s">
        <v>200</v>
      </c>
      <c r="L264" s="163">
        <v>0</v>
      </c>
      <c r="M264" s="163" t="s">
        <v>200</v>
      </c>
      <c r="N264" s="179" t="s">
        <v>200</v>
      </c>
      <c r="O264" s="179" t="s">
        <v>200</v>
      </c>
      <c r="P264" s="178" t="s">
        <v>200</v>
      </c>
      <c r="Q264" s="180" t="s">
        <v>200</v>
      </c>
      <c r="R264" s="181" t="s">
        <v>200</v>
      </c>
    </row>
    <row r="265" spans="2:18" ht="14.4" thickBot="1" x14ac:dyDescent="0.3">
      <c r="B265" s="124"/>
      <c r="C265" s="392"/>
      <c r="D265" s="392"/>
      <c r="E265" s="392"/>
      <c r="F265" s="392"/>
      <c r="G265" s="392"/>
      <c r="H265" s="392"/>
      <c r="I265" s="392"/>
      <c r="J265" s="392"/>
      <c r="K265" s="392"/>
      <c r="L265" s="392"/>
      <c r="M265" s="392"/>
      <c r="N265" s="392"/>
      <c r="O265" s="392"/>
      <c r="P265" s="392"/>
      <c r="Q265" s="392"/>
      <c r="R265" s="393"/>
    </row>
    <row r="266" spans="2:18" ht="13.8" x14ac:dyDescent="0.25">
      <c r="B266" s="67">
        <v>50</v>
      </c>
      <c r="C266" s="68" t="s">
        <v>355</v>
      </c>
      <c r="D266" s="69">
        <v>1</v>
      </c>
      <c r="E266" s="71">
        <v>1</v>
      </c>
      <c r="F266" s="70">
        <v>525490168</v>
      </c>
      <c r="G266" s="70">
        <v>0</v>
      </c>
      <c r="H266" s="71">
        <v>2</v>
      </c>
      <c r="I266" s="68">
        <v>525490168</v>
      </c>
      <c r="J266" s="71"/>
      <c r="K266" s="68"/>
      <c r="L266" s="68"/>
      <c r="M266" s="68">
        <v>0</v>
      </c>
      <c r="N266" s="71" t="s">
        <v>200</v>
      </c>
      <c r="O266" s="68" t="s">
        <v>200</v>
      </c>
      <c r="P266" s="72"/>
      <c r="Q266" s="72">
        <v>4236144059.4300003</v>
      </c>
      <c r="R266" s="103" t="s">
        <v>363</v>
      </c>
    </row>
    <row r="267" spans="2:18" ht="13.8" x14ac:dyDescent="0.25">
      <c r="B267" s="161">
        <v>50.1</v>
      </c>
      <c r="C267" s="66" t="s">
        <v>355</v>
      </c>
      <c r="D267" s="167">
        <v>1</v>
      </c>
      <c r="E267" s="168">
        <v>0</v>
      </c>
      <c r="F267" s="157" t="s">
        <v>200</v>
      </c>
      <c r="G267" s="157" t="s">
        <v>200</v>
      </c>
      <c r="H267" s="168" t="s">
        <v>200</v>
      </c>
      <c r="I267" s="169" t="s">
        <v>200</v>
      </c>
      <c r="J267" s="170">
        <v>3037986610</v>
      </c>
      <c r="K267" s="171">
        <v>120</v>
      </c>
      <c r="L267" s="171">
        <v>0</v>
      </c>
      <c r="M267" s="171" t="s">
        <v>200</v>
      </c>
      <c r="N267" s="171">
        <v>20</v>
      </c>
      <c r="O267" s="171">
        <v>40</v>
      </c>
      <c r="P267" s="172">
        <v>1232231838.5699999</v>
      </c>
      <c r="Q267" s="173">
        <v>4236144059.4300003</v>
      </c>
      <c r="R267" s="174" t="s">
        <v>200</v>
      </c>
    </row>
    <row r="268" spans="2:18" ht="13.8" x14ac:dyDescent="0.25">
      <c r="B268" s="161" t="s">
        <v>200</v>
      </c>
      <c r="C268" s="66">
        <v>0</v>
      </c>
      <c r="D268" s="167">
        <v>0</v>
      </c>
      <c r="E268" s="168">
        <v>0</v>
      </c>
      <c r="F268" s="157" t="s">
        <v>200</v>
      </c>
      <c r="G268" s="157" t="s">
        <v>200</v>
      </c>
      <c r="H268" s="168" t="s">
        <v>200</v>
      </c>
      <c r="I268" s="169" t="s">
        <v>200</v>
      </c>
      <c r="J268" s="170" t="s">
        <v>200</v>
      </c>
      <c r="K268" s="171" t="s">
        <v>200</v>
      </c>
      <c r="L268" s="175">
        <v>0</v>
      </c>
      <c r="M268" s="175" t="s">
        <v>200</v>
      </c>
      <c r="N268" s="171" t="s">
        <v>200</v>
      </c>
      <c r="O268" s="171" t="s">
        <v>200</v>
      </c>
      <c r="P268" s="172" t="s">
        <v>200</v>
      </c>
      <c r="Q268" s="173" t="s">
        <v>200</v>
      </c>
      <c r="R268" s="174" t="s">
        <v>200</v>
      </c>
    </row>
    <row r="269" spans="2:18" ht="13.8" x14ac:dyDescent="0.25">
      <c r="B269" s="161" t="s">
        <v>200</v>
      </c>
      <c r="C269" s="66">
        <v>0</v>
      </c>
      <c r="D269" s="167">
        <v>0</v>
      </c>
      <c r="E269" s="168">
        <v>0</v>
      </c>
      <c r="F269" s="157" t="s">
        <v>200</v>
      </c>
      <c r="G269" s="157" t="s">
        <v>200</v>
      </c>
      <c r="H269" s="168" t="s">
        <v>200</v>
      </c>
      <c r="I269" s="169" t="s">
        <v>200</v>
      </c>
      <c r="J269" s="170" t="s">
        <v>200</v>
      </c>
      <c r="K269" s="171" t="s">
        <v>200</v>
      </c>
      <c r="L269" s="175">
        <v>0</v>
      </c>
      <c r="M269" s="175" t="s">
        <v>200</v>
      </c>
      <c r="N269" s="171" t="s">
        <v>200</v>
      </c>
      <c r="O269" s="171" t="s">
        <v>200</v>
      </c>
      <c r="P269" s="172" t="s">
        <v>200</v>
      </c>
      <c r="Q269" s="173" t="s">
        <v>200</v>
      </c>
      <c r="R269" s="174" t="s">
        <v>200</v>
      </c>
    </row>
    <row r="270" spans="2:18" ht="13.8" x14ac:dyDescent="0.25">
      <c r="B270" s="161" t="s">
        <v>200</v>
      </c>
      <c r="C270" s="66">
        <v>0</v>
      </c>
      <c r="D270" s="167">
        <v>0</v>
      </c>
      <c r="E270" s="168">
        <v>0</v>
      </c>
      <c r="F270" s="157" t="s">
        <v>200</v>
      </c>
      <c r="G270" s="157" t="s">
        <v>200</v>
      </c>
      <c r="H270" s="168" t="s">
        <v>200</v>
      </c>
      <c r="I270" s="169" t="s">
        <v>200</v>
      </c>
      <c r="J270" s="170" t="s">
        <v>200</v>
      </c>
      <c r="K270" s="171" t="s">
        <v>200</v>
      </c>
      <c r="L270" s="175">
        <v>0</v>
      </c>
      <c r="M270" s="175" t="s">
        <v>200</v>
      </c>
      <c r="N270" s="171" t="s">
        <v>200</v>
      </c>
      <c r="O270" s="171" t="s">
        <v>200</v>
      </c>
      <c r="P270" s="172" t="s">
        <v>200</v>
      </c>
      <c r="Q270" s="173"/>
      <c r="R270" s="174" t="s">
        <v>200</v>
      </c>
    </row>
    <row r="271" spans="2:18" ht="13.8" x14ac:dyDescent="0.25">
      <c r="B271" s="161" t="s">
        <v>200</v>
      </c>
      <c r="C271" s="66">
        <v>0</v>
      </c>
      <c r="D271" s="167">
        <v>0</v>
      </c>
      <c r="E271" s="168">
        <v>0</v>
      </c>
      <c r="F271" s="157" t="s">
        <v>200</v>
      </c>
      <c r="G271" s="157" t="s">
        <v>200</v>
      </c>
      <c r="H271" s="168" t="s">
        <v>200</v>
      </c>
      <c r="I271" s="169" t="s">
        <v>200</v>
      </c>
      <c r="J271" s="170" t="s">
        <v>200</v>
      </c>
      <c r="K271" s="171" t="s">
        <v>200</v>
      </c>
      <c r="L271" s="175">
        <v>0</v>
      </c>
      <c r="M271" s="175" t="s">
        <v>200</v>
      </c>
      <c r="N271" s="171" t="s">
        <v>200</v>
      </c>
      <c r="O271" s="171" t="s">
        <v>200</v>
      </c>
      <c r="P271" s="172" t="s">
        <v>200</v>
      </c>
      <c r="Q271" s="173" t="s">
        <v>200</v>
      </c>
      <c r="R271" s="174" t="s">
        <v>200</v>
      </c>
    </row>
    <row r="272" spans="2:18" ht="13.8" x14ac:dyDescent="0.25">
      <c r="B272" s="161" t="s">
        <v>200</v>
      </c>
      <c r="C272" s="66">
        <v>0</v>
      </c>
      <c r="D272" s="167">
        <v>0</v>
      </c>
      <c r="E272" s="168">
        <v>0</v>
      </c>
      <c r="F272" s="157" t="s">
        <v>200</v>
      </c>
      <c r="G272" s="157" t="s">
        <v>200</v>
      </c>
      <c r="H272" s="168" t="s">
        <v>200</v>
      </c>
      <c r="I272" s="169" t="s">
        <v>200</v>
      </c>
      <c r="J272" s="170" t="s">
        <v>200</v>
      </c>
      <c r="K272" s="171" t="s">
        <v>200</v>
      </c>
      <c r="L272" s="175">
        <v>0</v>
      </c>
      <c r="M272" s="175" t="s">
        <v>200</v>
      </c>
      <c r="N272" s="171" t="s">
        <v>200</v>
      </c>
      <c r="O272" s="171" t="s">
        <v>200</v>
      </c>
      <c r="P272" s="172" t="s">
        <v>200</v>
      </c>
      <c r="Q272" s="173" t="s">
        <v>200</v>
      </c>
      <c r="R272" s="174" t="s">
        <v>200</v>
      </c>
    </row>
    <row r="273" spans="2:18" ht="13.8" x14ac:dyDescent="0.25">
      <c r="B273" s="161" t="s">
        <v>200</v>
      </c>
      <c r="C273" s="66">
        <v>0</v>
      </c>
      <c r="D273" s="167">
        <v>0</v>
      </c>
      <c r="E273" s="168">
        <v>0</v>
      </c>
      <c r="F273" s="157" t="s">
        <v>200</v>
      </c>
      <c r="G273" s="157" t="s">
        <v>200</v>
      </c>
      <c r="H273" s="168" t="s">
        <v>200</v>
      </c>
      <c r="I273" s="169" t="s">
        <v>200</v>
      </c>
      <c r="J273" s="170" t="s">
        <v>200</v>
      </c>
      <c r="K273" s="171" t="s">
        <v>200</v>
      </c>
      <c r="L273" s="175">
        <v>0</v>
      </c>
      <c r="M273" s="175" t="s">
        <v>200</v>
      </c>
      <c r="N273" s="171" t="s">
        <v>200</v>
      </c>
      <c r="O273" s="171" t="s">
        <v>200</v>
      </c>
      <c r="P273" s="172" t="s">
        <v>200</v>
      </c>
      <c r="Q273" s="173" t="s">
        <v>200</v>
      </c>
      <c r="R273" s="174" t="s">
        <v>200</v>
      </c>
    </row>
    <row r="274" spans="2:18" ht="13.8" x14ac:dyDescent="0.25">
      <c r="B274" s="161" t="s">
        <v>200</v>
      </c>
      <c r="C274" s="66">
        <v>0</v>
      </c>
      <c r="D274" s="167">
        <v>0</v>
      </c>
      <c r="E274" s="168">
        <v>0</v>
      </c>
      <c r="F274" s="157" t="s">
        <v>200</v>
      </c>
      <c r="G274" s="157" t="s">
        <v>200</v>
      </c>
      <c r="H274" s="168" t="s">
        <v>200</v>
      </c>
      <c r="I274" s="169" t="s">
        <v>200</v>
      </c>
      <c r="J274" s="170" t="s">
        <v>200</v>
      </c>
      <c r="K274" s="171" t="s">
        <v>200</v>
      </c>
      <c r="L274" s="175">
        <v>0</v>
      </c>
      <c r="M274" s="175" t="s">
        <v>200</v>
      </c>
      <c r="N274" s="171" t="s">
        <v>200</v>
      </c>
      <c r="O274" s="171" t="s">
        <v>200</v>
      </c>
      <c r="P274" s="172" t="s">
        <v>200</v>
      </c>
      <c r="Q274" s="173" t="s">
        <v>200</v>
      </c>
      <c r="R274" s="174" t="s">
        <v>200</v>
      </c>
    </row>
    <row r="275" spans="2:18" ht="14.4" thickBot="1" x14ac:dyDescent="0.3">
      <c r="B275" s="162" t="s">
        <v>200</v>
      </c>
      <c r="C275" s="123">
        <v>0</v>
      </c>
      <c r="D275" s="158">
        <v>0</v>
      </c>
      <c r="E275" s="176">
        <v>0</v>
      </c>
      <c r="F275" s="159" t="s">
        <v>200</v>
      </c>
      <c r="G275" s="159" t="s">
        <v>200</v>
      </c>
      <c r="H275" s="176" t="s">
        <v>200</v>
      </c>
      <c r="I275" s="177" t="s">
        <v>200</v>
      </c>
      <c r="J275" s="178" t="s">
        <v>200</v>
      </c>
      <c r="K275" s="179" t="s">
        <v>200</v>
      </c>
      <c r="L275" s="163">
        <v>0</v>
      </c>
      <c r="M275" s="163" t="s">
        <v>200</v>
      </c>
      <c r="N275" s="179" t="s">
        <v>200</v>
      </c>
      <c r="O275" s="179" t="s">
        <v>200</v>
      </c>
      <c r="P275" s="178" t="s">
        <v>200</v>
      </c>
      <c r="Q275" s="180" t="s">
        <v>200</v>
      </c>
      <c r="R275" s="181" t="s">
        <v>200</v>
      </c>
    </row>
    <row r="276" spans="2:18" ht="14.4" thickBot="1" x14ac:dyDescent="0.3">
      <c r="B276" s="124"/>
      <c r="C276" s="392"/>
      <c r="D276" s="392"/>
      <c r="E276" s="392"/>
      <c r="F276" s="392"/>
      <c r="G276" s="392"/>
      <c r="H276" s="392"/>
      <c r="I276" s="392"/>
      <c r="J276" s="392"/>
      <c r="K276" s="392"/>
      <c r="L276" s="392"/>
      <c r="M276" s="392"/>
      <c r="N276" s="392"/>
      <c r="O276" s="392"/>
      <c r="P276" s="392"/>
      <c r="Q276" s="392"/>
      <c r="R276" s="393"/>
    </row>
    <row r="277" spans="2:18" ht="13.8" x14ac:dyDescent="0.25">
      <c r="B277" s="67">
        <v>51</v>
      </c>
      <c r="C277" s="68" t="s">
        <v>356</v>
      </c>
      <c r="D277" s="69">
        <v>1</v>
      </c>
      <c r="E277" s="71">
        <v>1</v>
      </c>
      <c r="F277" s="70">
        <v>525490168</v>
      </c>
      <c r="G277" s="70">
        <v>0</v>
      </c>
      <c r="H277" s="71">
        <v>2</v>
      </c>
      <c r="I277" s="68">
        <v>525490168</v>
      </c>
      <c r="J277" s="71"/>
      <c r="K277" s="68"/>
      <c r="L277" s="68"/>
      <c r="M277" s="68">
        <v>0</v>
      </c>
      <c r="N277" s="71" t="s">
        <v>200</v>
      </c>
      <c r="O277" s="68" t="s">
        <v>200</v>
      </c>
      <c r="P277" s="72"/>
      <c r="Q277" s="72">
        <v>61268834425.362</v>
      </c>
      <c r="R277" s="103" t="s">
        <v>363</v>
      </c>
    </row>
    <row r="278" spans="2:18" ht="13.8" x14ac:dyDescent="0.25">
      <c r="B278" s="161">
        <v>51.1</v>
      </c>
      <c r="C278" s="66" t="s">
        <v>357</v>
      </c>
      <c r="D278" s="167">
        <v>0.5</v>
      </c>
      <c r="E278" s="168">
        <v>0</v>
      </c>
      <c r="F278" s="157" t="s">
        <v>200</v>
      </c>
      <c r="G278" s="157" t="s">
        <v>200</v>
      </c>
      <c r="H278" s="168" t="s">
        <v>200</v>
      </c>
      <c r="I278" s="169" t="s">
        <v>200</v>
      </c>
      <c r="J278" s="170">
        <v>40850976491.790001</v>
      </c>
      <c r="K278" s="171">
        <v>120</v>
      </c>
      <c r="L278" s="171">
        <v>0</v>
      </c>
      <c r="M278" s="171" t="s">
        <v>200</v>
      </c>
      <c r="N278" s="171">
        <v>20</v>
      </c>
      <c r="O278" s="171">
        <v>40</v>
      </c>
      <c r="P278" s="172">
        <v>12965501652.67</v>
      </c>
      <c r="Q278" s="173">
        <v>60566256032.552002</v>
      </c>
      <c r="R278" s="174" t="s">
        <v>200</v>
      </c>
    </row>
    <row r="279" spans="2:18" ht="13.8" x14ac:dyDescent="0.25">
      <c r="B279" s="161">
        <v>51.2</v>
      </c>
      <c r="C279" s="66" t="s">
        <v>358</v>
      </c>
      <c r="D279" s="167">
        <v>0.5</v>
      </c>
      <c r="E279" s="168">
        <v>0</v>
      </c>
      <c r="F279" s="157" t="s">
        <v>200</v>
      </c>
      <c r="G279" s="157" t="s">
        <v>200</v>
      </c>
      <c r="H279" s="168" t="s">
        <v>200</v>
      </c>
      <c r="I279" s="169" t="s">
        <v>200</v>
      </c>
      <c r="J279" s="170">
        <v>532338092</v>
      </c>
      <c r="K279" s="171">
        <v>120</v>
      </c>
      <c r="L279" s="175">
        <v>0</v>
      </c>
      <c r="M279" s="175" t="s">
        <v>200</v>
      </c>
      <c r="N279" s="171">
        <v>20</v>
      </c>
      <c r="O279" s="171">
        <v>0</v>
      </c>
      <c r="P279" s="172">
        <v>42694935.990000002</v>
      </c>
      <c r="Q279" s="173">
        <v>702578392.80999994</v>
      </c>
      <c r="R279" s="174" t="s">
        <v>200</v>
      </c>
    </row>
    <row r="280" spans="2:18" ht="13.8" x14ac:dyDescent="0.25">
      <c r="B280" s="161" t="s">
        <v>200</v>
      </c>
      <c r="C280" s="66">
        <v>0</v>
      </c>
      <c r="D280" s="167">
        <v>0</v>
      </c>
      <c r="E280" s="168">
        <v>0</v>
      </c>
      <c r="F280" s="157" t="s">
        <v>200</v>
      </c>
      <c r="G280" s="157" t="s">
        <v>200</v>
      </c>
      <c r="H280" s="168" t="s">
        <v>200</v>
      </c>
      <c r="I280" s="169" t="s">
        <v>200</v>
      </c>
      <c r="J280" s="170" t="s">
        <v>200</v>
      </c>
      <c r="K280" s="171" t="s">
        <v>200</v>
      </c>
      <c r="L280" s="175">
        <v>0</v>
      </c>
      <c r="M280" s="175" t="s">
        <v>200</v>
      </c>
      <c r="N280" s="171" t="s">
        <v>200</v>
      </c>
      <c r="O280" s="171" t="s">
        <v>200</v>
      </c>
      <c r="P280" s="172" t="s">
        <v>200</v>
      </c>
      <c r="Q280" s="173" t="s">
        <v>200</v>
      </c>
      <c r="R280" s="174" t="s">
        <v>200</v>
      </c>
    </row>
    <row r="281" spans="2:18" ht="13.8" x14ac:dyDescent="0.25">
      <c r="B281" s="161" t="s">
        <v>200</v>
      </c>
      <c r="C281" s="66">
        <v>0</v>
      </c>
      <c r="D281" s="167">
        <v>0</v>
      </c>
      <c r="E281" s="168">
        <v>0</v>
      </c>
      <c r="F281" s="157" t="s">
        <v>200</v>
      </c>
      <c r="G281" s="157" t="s">
        <v>200</v>
      </c>
      <c r="H281" s="168" t="s">
        <v>200</v>
      </c>
      <c r="I281" s="169" t="s">
        <v>200</v>
      </c>
      <c r="J281" s="170" t="s">
        <v>200</v>
      </c>
      <c r="K281" s="171" t="s">
        <v>200</v>
      </c>
      <c r="L281" s="175">
        <v>0</v>
      </c>
      <c r="M281" s="175" t="s">
        <v>200</v>
      </c>
      <c r="N281" s="171" t="s">
        <v>200</v>
      </c>
      <c r="O281" s="171" t="s">
        <v>200</v>
      </c>
      <c r="P281" s="172" t="s">
        <v>200</v>
      </c>
      <c r="Q281" s="173"/>
      <c r="R281" s="174" t="s">
        <v>200</v>
      </c>
    </row>
    <row r="282" spans="2:18" ht="13.8" x14ac:dyDescent="0.25">
      <c r="B282" s="161" t="s">
        <v>200</v>
      </c>
      <c r="C282" s="66">
        <v>0</v>
      </c>
      <c r="D282" s="167">
        <v>0</v>
      </c>
      <c r="E282" s="168">
        <v>0</v>
      </c>
      <c r="F282" s="157" t="s">
        <v>200</v>
      </c>
      <c r="G282" s="157" t="s">
        <v>200</v>
      </c>
      <c r="H282" s="168" t="s">
        <v>200</v>
      </c>
      <c r="I282" s="169" t="s">
        <v>200</v>
      </c>
      <c r="J282" s="170" t="s">
        <v>200</v>
      </c>
      <c r="K282" s="171" t="s">
        <v>200</v>
      </c>
      <c r="L282" s="175">
        <v>0</v>
      </c>
      <c r="M282" s="175" t="s">
        <v>200</v>
      </c>
      <c r="N282" s="171" t="s">
        <v>200</v>
      </c>
      <c r="O282" s="171" t="s">
        <v>200</v>
      </c>
      <c r="P282" s="172" t="s">
        <v>200</v>
      </c>
      <c r="Q282" s="173" t="s">
        <v>200</v>
      </c>
      <c r="R282" s="174" t="s">
        <v>200</v>
      </c>
    </row>
    <row r="283" spans="2:18" ht="13.8" x14ac:dyDescent="0.25">
      <c r="B283" s="161" t="s">
        <v>200</v>
      </c>
      <c r="C283" s="66">
        <v>0</v>
      </c>
      <c r="D283" s="167">
        <v>0</v>
      </c>
      <c r="E283" s="168">
        <v>0</v>
      </c>
      <c r="F283" s="157" t="s">
        <v>200</v>
      </c>
      <c r="G283" s="157" t="s">
        <v>200</v>
      </c>
      <c r="H283" s="168" t="s">
        <v>200</v>
      </c>
      <c r="I283" s="169" t="s">
        <v>200</v>
      </c>
      <c r="J283" s="170" t="s">
        <v>200</v>
      </c>
      <c r="K283" s="171" t="s">
        <v>200</v>
      </c>
      <c r="L283" s="175">
        <v>0</v>
      </c>
      <c r="M283" s="175" t="s">
        <v>200</v>
      </c>
      <c r="N283" s="171" t="s">
        <v>200</v>
      </c>
      <c r="O283" s="171" t="s">
        <v>200</v>
      </c>
      <c r="P283" s="172" t="s">
        <v>200</v>
      </c>
      <c r="Q283" s="173" t="s">
        <v>200</v>
      </c>
      <c r="R283" s="174" t="s">
        <v>200</v>
      </c>
    </row>
    <row r="284" spans="2:18" ht="13.8" x14ac:dyDescent="0.25">
      <c r="B284" s="161" t="s">
        <v>200</v>
      </c>
      <c r="C284" s="66">
        <v>0</v>
      </c>
      <c r="D284" s="167">
        <v>0</v>
      </c>
      <c r="E284" s="168">
        <v>0</v>
      </c>
      <c r="F284" s="157" t="s">
        <v>200</v>
      </c>
      <c r="G284" s="157" t="s">
        <v>200</v>
      </c>
      <c r="H284" s="168" t="s">
        <v>200</v>
      </c>
      <c r="I284" s="169" t="s">
        <v>200</v>
      </c>
      <c r="J284" s="170" t="s">
        <v>200</v>
      </c>
      <c r="K284" s="171" t="s">
        <v>200</v>
      </c>
      <c r="L284" s="175">
        <v>0</v>
      </c>
      <c r="M284" s="175" t="s">
        <v>200</v>
      </c>
      <c r="N284" s="171" t="s">
        <v>200</v>
      </c>
      <c r="O284" s="171" t="s">
        <v>200</v>
      </c>
      <c r="P284" s="172" t="s">
        <v>200</v>
      </c>
      <c r="Q284" s="173" t="s">
        <v>200</v>
      </c>
      <c r="R284" s="174" t="s">
        <v>200</v>
      </c>
    </row>
    <row r="285" spans="2:18" ht="13.8" x14ac:dyDescent="0.25">
      <c r="B285" s="161" t="s">
        <v>200</v>
      </c>
      <c r="C285" s="66">
        <v>0</v>
      </c>
      <c r="D285" s="167">
        <v>0</v>
      </c>
      <c r="E285" s="168">
        <v>0</v>
      </c>
      <c r="F285" s="157" t="s">
        <v>200</v>
      </c>
      <c r="G285" s="157" t="s">
        <v>200</v>
      </c>
      <c r="H285" s="168" t="s">
        <v>200</v>
      </c>
      <c r="I285" s="169" t="s">
        <v>200</v>
      </c>
      <c r="J285" s="170" t="s">
        <v>200</v>
      </c>
      <c r="K285" s="171" t="s">
        <v>200</v>
      </c>
      <c r="L285" s="175">
        <v>0</v>
      </c>
      <c r="M285" s="175" t="s">
        <v>200</v>
      </c>
      <c r="N285" s="171" t="s">
        <v>200</v>
      </c>
      <c r="O285" s="171" t="s">
        <v>200</v>
      </c>
      <c r="P285" s="172" t="s">
        <v>200</v>
      </c>
      <c r="Q285" s="173" t="s">
        <v>200</v>
      </c>
      <c r="R285" s="174" t="s">
        <v>200</v>
      </c>
    </row>
    <row r="286" spans="2:18" ht="14.4" thickBot="1" x14ac:dyDescent="0.3">
      <c r="B286" s="162" t="s">
        <v>200</v>
      </c>
      <c r="C286" s="123">
        <v>0</v>
      </c>
      <c r="D286" s="158">
        <v>0</v>
      </c>
      <c r="E286" s="176">
        <v>0</v>
      </c>
      <c r="F286" s="159" t="s">
        <v>200</v>
      </c>
      <c r="G286" s="159" t="s">
        <v>200</v>
      </c>
      <c r="H286" s="176" t="s">
        <v>200</v>
      </c>
      <c r="I286" s="177" t="s">
        <v>200</v>
      </c>
      <c r="J286" s="178" t="s">
        <v>200</v>
      </c>
      <c r="K286" s="179" t="s">
        <v>200</v>
      </c>
      <c r="L286" s="163">
        <v>0</v>
      </c>
      <c r="M286" s="163" t="s">
        <v>200</v>
      </c>
      <c r="N286" s="179" t="s">
        <v>200</v>
      </c>
      <c r="O286" s="179" t="s">
        <v>200</v>
      </c>
      <c r="P286" s="178" t="s">
        <v>200</v>
      </c>
      <c r="Q286" s="180" t="s">
        <v>200</v>
      </c>
      <c r="R286" s="181" t="s">
        <v>200</v>
      </c>
    </row>
    <row r="287" spans="2:18" ht="14.4" thickBot="1" x14ac:dyDescent="0.3">
      <c r="B287" s="124"/>
      <c r="C287" s="392"/>
      <c r="D287" s="392"/>
      <c r="E287" s="392"/>
      <c r="F287" s="392"/>
      <c r="G287" s="392"/>
      <c r="H287" s="392"/>
      <c r="I287" s="392"/>
      <c r="J287" s="392"/>
      <c r="K287" s="392"/>
      <c r="L287" s="392"/>
      <c r="M287" s="392"/>
      <c r="N287" s="392"/>
      <c r="O287" s="392"/>
      <c r="P287" s="392"/>
      <c r="Q287" s="392"/>
      <c r="R287" s="393"/>
    </row>
    <row r="288" spans="2:18" ht="13.8" x14ac:dyDescent="0.25">
      <c r="B288" s="67">
        <v>52</v>
      </c>
      <c r="C288" s="68" t="s">
        <v>359</v>
      </c>
      <c r="D288" s="69">
        <v>1</v>
      </c>
      <c r="E288" s="71">
        <v>1</v>
      </c>
      <c r="F288" s="70">
        <v>525490168</v>
      </c>
      <c r="G288" s="70">
        <v>0</v>
      </c>
      <c r="H288" s="71">
        <v>2</v>
      </c>
      <c r="I288" s="68">
        <v>525490168</v>
      </c>
      <c r="J288" s="71"/>
      <c r="K288" s="68"/>
      <c r="L288" s="68"/>
      <c r="M288" s="68">
        <v>0</v>
      </c>
      <c r="N288" s="71" t="s">
        <v>200</v>
      </c>
      <c r="O288" s="68" t="s">
        <v>200</v>
      </c>
      <c r="P288" s="72"/>
      <c r="Q288" s="72">
        <v>3441307519.7990003</v>
      </c>
      <c r="R288" s="103" t="s">
        <v>363</v>
      </c>
    </row>
    <row r="289" spans="2:18" ht="13.8" x14ac:dyDescent="0.25">
      <c r="B289" s="161">
        <v>52.1</v>
      </c>
      <c r="C289" s="66" t="s">
        <v>359</v>
      </c>
      <c r="D289" s="167">
        <v>1</v>
      </c>
      <c r="E289" s="168">
        <v>0</v>
      </c>
      <c r="F289" s="157" t="s">
        <v>200</v>
      </c>
      <c r="G289" s="157" t="s">
        <v>200</v>
      </c>
      <c r="H289" s="168" t="s">
        <v>200</v>
      </c>
      <c r="I289" s="169" t="s">
        <v>200</v>
      </c>
      <c r="J289" s="170">
        <v>1911837511</v>
      </c>
      <c r="K289" s="171">
        <v>120</v>
      </c>
      <c r="L289" s="171">
        <v>0</v>
      </c>
      <c r="M289" s="171" t="s">
        <v>200</v>
      </c>
      <c r="N289" s="171">
        <v>20</v>
      </c>
      <c r="O289" s="171">
        <v>40</v>
      </c>
      <c r="P289" s="172">
        <v>1E-3</v>
      </c>
      <c r="Q289" s="173">
        <v>3441307519.7990003</v>
      </c>
      <c r="R289" s="174" t="s">
        <v>200</v>
      </c>
    </row>
    <row r="290" spans="2:18" ht="13.8" x14ac:dyDescent="0.25">
      <c r="B290" s="161" t="s">
        <v>200</v>
      </c>
      <c r="C290" s="66">
        <v>0</v>
      </c>
      <c r="D290" s="167">
        <v>0</v>
      </c>
      <c r="E290" s="168">
        <v>0</v>
      </c>
      <c r="F290" s="157" t="s">
        <v>200</v>
      </c>
      <c r="G290" s="157" t="s">
        <v>200</v>
      </c>
      <c r="H290" s="168" t="s">
        <v>200</v>
      </c>
      <c r="I290" s="169" t="s">
        <v>200</v>
      </c>
      <c r="J290" s="170" t="s">
        <v>200</v>
      </c>
      <c r="K290" s="171" t="s">
        <v>200</v>
      </c>
      <c r="L290" s="175">
        <v>0</v>
      </c>
      <c r="M290" s="175" t="s">
        <v>200</v>
      </c>
      <c r="N290" s="171" t="s">
        <v>200</v>
      </c>
      <c r="O290" s="171" t="s">
        <v>200</v>
      </c>
      <c r="P290" s="172" t="s">
        <v>200</v>
      </c>
      <c r="Q290" s="173" t="s">
        <v>200</v>
      </c>
      <c r="R290" s="174" t="s">
        <v>200</v>
      </c>
    </row>
    <row r="291" spans="2:18" ht="13.8" x14ac:dyDescent="0.25">
      <c r="B291" s="161" t="s">
        <v>200</v>
      </c>
      <c r="C291" s="66">
        <v>0</v>
      </c>
      <c r="D291" s="167">
        <v>0</v>
      </c>
      <c r="E291" s="168">
        <v>0</v>
      </c>
      <c r="F291" s="157" t="s">
        <v>200</v>
      </c>
      <c r="G291" s="157" t="s">
        <v>200</v>
      </c>
      <c r="H291" s="168" t="s">
        <v>200</v>
      </c>
      <c r="I291" s="169" t="s">
        <v>200</v>
      </c>
      <c r="J291" s="170" t="s">
        <v>200</v>
      </c>
      <c r="K291" s="171" t="s">
        <v>200</v>
      </c>
      <c r="L291" s="175">
        <v>0</v>
      </c>
      <c r="M291" s="175" t="s">
        <v>200</v>
      </c>
      <c r="N291" s="171" t="s">
        <v>200</v>
      </c>
      <c r="O291" s="171" t="s">
        <v>200</v>
      </c>
      <c r="P291" s="172" t="s">
        <v>200</v>
      </c>
      <c r="Q291" s="173" t="s">
        <v>200</v>
      </c>
      <c r="R291" s="174" t="s">
        <v>200</v>
      </c>
    </row>
    <row r="292" spans="2:18" ht="13.8" x14ac:dyDescent="0.25">
      <c r="B292" s="161" t="s">
        <v>200</v>
      </c>
      <c r="C292" s="66">
        <v>0</v>
      </c>
      <c r="D292" s="167">
        <v>0</v>
      </c>
      <c r="E292" s="168">
        <v>0</v>
      </c>
      <c r="F292" s="157" t="s">
        <v>200</v>
      </c>
      <c r="G292" s="157" t="s">
        <v>200</v>
      </c>
      <c r="H292" s="168" t="s">
        <v>200</v>
      </c>
      <c r="I292" s="169" t="s">
        <v>200</v>
      </c>
      <c r="J292" s="170" t="s">
        <v>200</v>
      </c>
      <c r="K292" s="171" t="s">
        <v>200</v>
      </c>
      <c r="L292" s="175">
        <v>0</v>
      </c>
      <c r="M292" s="175" t="s">
        <v>200</v>
      </c>
      <c r="N292" s="171" t="s">
        <v>200</v>
      </c>
      <c r="O292" s="171" t="s">
        <v>200</v>
      </c>
      <c r="P292" s="172" t="s">
        <v>200</v>
      </c>
      <c r="Q292" s="173"/>
      <c r="R292" s="174" t="s">
        <v>200</v>
      </c>
    </row>
    <row r="293" spans="2:18" ht="13.8" x14ac:dyDescent="0.25">
      <c r="B293" s="161" t="s">
        <v>200</v>
      </c>
      <c r="C293" s="66">
        <v>0</v>
      </c>
      <c r="D293" s="167">
        <v>0</v>
      </c>
      <c r="E293" s="168">
        <v>0</v>
      </c>
      <c r="F293" s="157" t="s">
        <v>200</v>
      </c>
      <c r="G293" s="157" t="s">
        <v>200</v>
      </c>
      <c r="H293" s="168" t="s">
        <v>200</v>
      </c>
      <c r="I293" s="169" t="s">
        <v>200</v>
      </c>
      <c r="J293" s="170" t="s">
        <v>200</v>
      </c>
      <c r="K293" s="171" t="s">
        <v>200</v>
      </c>
      <c r="L293" s="175">
        <v>0</v>
      </c>
      <c r="M293" s="175" t="s">
        <v>200</v>
      </c>
      <c r="N293" s="171" t="s">
        <v>200</v>
      </c>
      <c r="O293" s="171" t="s">
        <v>200</v>
      </c>
      <c r="P293" s="172" t="s">
        <v>200</v>
      </c>
      <c r="Q293" s="173" t="s">
        <v>200</v>
      </c>
      <c r="R293" s="174" t="s">
        <v>200</v>
      </c>
    </row>
    <row r="294" spans="2:18" ht="13.8" x14ac:dyDescent="0.25">
      <c r="B294" s="161" t="s">
        <v>200</v>
      </c>
      <c r="C294" s="66">
        <v>0</v>
      </c>
      <c r="D294" s="167">
        <v>0</v>
      </c>
      <c r="E294" s="168">
        <v>0</v>
      </c>
      <c r="F294" s="157" t="s">
        <v>200</v>
      </c>
      <c r="G294" s="157" t="s">
        <v>200</v>
      </c>
      <c r="H294" s="168" t="s">
        <v>200</v>
      </c>
      <c r="I294" s="169" t="s">
        <v>200</v>
      </c>
      <c r="J294" s="170" t="s">
        <v>200</v>
      </c>
      <c r="K294" s="171" t="s">
        <v>200</v>
      </c>
      <c r="L294" s="175">
        <v>0</v>
      </c>
      <c r="M294" s="175" t="s">
        <v>200</v>
      </c>
      <c r="N294" s="171" t="s">
        <v>200</v>
      </c>
      <c r="O294" s="171" t="s">
        <v>200</v>
      </c>
      <c r="P294" s="172" t="s">
        <v>200</v>
      </c>
      <c r="Q294" s="173" t="s">
        <v>200</v>
      </c>
      <c r="R294" s="174" t="s">
        <v>200</v>
      </c>
    </row>
    <row r="295" spans="2:18" ht="13.8" x14ac:dyDescent="0.25">
      <c r="B295" s="161" t="s">
        <v>200</v>
      </c>
      <c r="C295" s="66">
        <v>0</v>
      </c>
      <c r="D295" s="167">
        <v>0</v>
      </c>
      <c r="E295" s="168">
        <v>0</v>
      </c>
      <c r="F295" s="157" t="s">
        <v>200</v>
      </c>
      <c r="G295" s="157" t="s">
        <v>200</v>
      </c>
      <c r="H295" s="168" t="s">
        <v>200</v>
      </c>
      <c r="I295" s="169" t="s">
        <v>200</v>
      </c>
      <c r="J295" s="170" t="s">
        <v>200</v>
      </c>
      <c r="K295" s="171" t="s">
        <v>200</v>
      </c>
      <c r="L295" s="175">
        <v>0</v>
      </c>
      <c r="M295" s="175" t="s">
        <v>200</v>
      </c>
      <c r="N295" s="171" t="s">
        <v>200</v>
      </c>
      <c r="O295" s="171" t="s">
        <v>200</v>
      </c>
      <c r="P295" s="172" t="s">
        <v>200</v>
      </c>
      <c r="Q295" s="173" t="s">
        <v>200</v>
      </c>
      <c r="R295" s="174" t="s">
        <v>200</v>
      </c>
    </row>
    <row r="296" spans="2:18" ht="13.8" x14ac:dyDescent="0.25">
      <c r="B296" s="161" t="s">
        <v>200</v>
      </c>
      <c r="C296" s="66">
        <v>0</v>
      </c>
      <c r="D296" s="167">
        <v>0</v>
      </c>
      <c r="E296" s="168">
        <v>0</v>
      </c>
      <c r="F296" s="157" t="s">
        <v>200</v>
      </c>
      <c r="G296" s="157" t="s">
        <v>200</v>
      </c>
      <c r="H296" s="168" t="s">
        <v>200</v>
      </c>
      <c r="I296" s="169" t="s">
        <v>200</v>
      </c>
      <c r="J296" s="170" t="s">
        <v>200</v>
      </c>
      <c r="K296" s="171" t="s">
        <v>200</v>
      </c>
      <c r="L296" s="175">
        <v>0</v>
      </c>
      <c r="M296" s="175" t="s">
        <v>200</v>
      </c>
      <c r="N296" s="171" t="s">
        <v>200</v>
      </c>
      <c r="O296" s="171" t="s">
        <v>200</v>
      </c>
      <c r="P296" s="172" t="s">
        <v>200</v>
      </c>
      <c r="Q296" s="173" t="s">
        <v>200</v>
      </c>
      <c r="R296" s="174" t="s">
        <v>200</v>
      </c>
    </row>
    <row r="297" spans="2:18" ht="14.4" thickBot="1" x14ac:dyDescent="0.3">
      <c r="B297" s="162" t="s">
        <v>200</v>
      </c>
      <c r="C297" s="123">
        <v>0</v>
      </c>
      <c r="D297" s="158">
        <v>0</v>
      </c>
      <c r="E297" s="176">
        <v>0</v>
      </c>
      <c r="F297" s="159" t="s">
        <v>200</v>
      </c>
      <c r="G297" s="159" t="s">
        <v>200</v>
      </c>
      <c r="H297" s="176" t="s">
        <v>200</v>
      </c>
      <c r="I297" s="177" t="s">
        <v>200</v>
      </c>
      <c r="J297" s="178" t="s">
        <v>200</v>
      </c>
      <c r="K297" s="179" t="s">
        <v>200</v>
      </c>
      <c r="L297" s="163">
        <v>0</v>
      </c>
      <c r="M297" s="163" t="s">
        <v>200</v>
      </c>
      <c r="N297" s="179" t="s">
        <v>200</v>
      </c>
      <c r="O297" s="179" t="s">
        <v>200</v>
      </c>
      <c r="P297" s="178" t="s">
        <v>200</v>
      </c>
      <c r="Q297" s="180" t="s">
        <v>200</v>
      </c>
      <c r="R297" s="181" t="s">
        <v>200</v>
      </c>
    </row>
    <row r="298" spans="2:18" ht="14.4" thickBot="1" x14ac:dyDescent="0.3">
      <c r="B298" s="124"/>
      <c r="C298" s="392"/>
      <c r="D298" s="392"/>
      <c r="E298" s="392"/>
      <c r="F298" s="392"/>
      <c r="G298" s="392"/>
      <c r="H298" s="392"/>
      <c r="I298" s="392"/>
      <c r="J298" s="392"/>
      <c r="K298" s="392"/>
      <c r="L298" s="392"/>
      <c r="M298" s="392"/>
      <c r="N298" s="392"/>
      <c r="O298" s="392"/>
      <c r="P298" s="392"/>
      <c r="Q298" s="392"/>
      <c r="R298" s="393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47">
    <mergeCell ref="B4:R4"/>
    <mergeCell ref="B5:R5"/>
    <mergeCell ref="B6:R6"/>
    <mergeCell ref="B7:R7"/>
    <mergeCell ref="R11:R12"/>
    <mergeCell ref="F11:F12"/>
    <mergeCell ref="L10:L12"/>
    <mergeCell ref="M10:M12"/>
    <mergeCell ref="I11:I12"/>
    <mergeCell ref="J11:J12"/>
    <mergeCell ref="G11:G12"/>
    <mergeCell ref="Q11:Q12"/>
    <mergeCell ref="K11:K12"/>
    <mergeCell ref="O11:O12"/>
    <mergeCell ref="P11:P12"/>
    <mergeCell ref="N11:N12"/>
    <mergeCell ref="B10:B12"/>
    <mergeCell ref="C10:C12"/>
    <mergeCell ref="D11:D12"/>
    <mergeCell ref="E10:E12"/>
    <mergeCell ref="H10:H12"/>
    <mergeCell ref="C23:R23"/>
    <mergeCell ref="C34:R34"/>
    <mergeCell ref="C45:R45"/>
    <mergeCell ref="C56:R56"/>
    <mergeCell ref="C67:R67"/>
    <mergeCell ref="C78:R78"/>
    <mergeCell ref="C89:R89"/>
    <mergeCell ref="C100:R100"/>
    <mergeCell ref="C111:R111"/>
    <mergeCell ref="C122:R122"/>
    <mergeCell ref="C133:R133"/>
    <mergeCell ref="C144:R144"/>
    <mergeCell ref="C155:R155"/>
    <mergeCell ref="C166:R166"/>
    <mergeCell ref="C177:R177"/>
    <mergeCell ref="C188:R188"/>
    <mergeCell ref="C199:R199"/>
    <mergeCell ref="C210:R210"/>
    <mergeCell ref="C221:R221"/>
    <mergeCell ref="C232:R232"/>
    <mergeCell ref="C298:R298"/>
    <mergeCell ref="C243:R243"/>
    <mergeCell ref="C254:R254"/>
    <mergeCell ref="C265:R265"/>
    <mergeCell ref="C276:R276"/>
    <mergeCell ref="C287:R287"/>
  </mergeCells>
  <phoneticPr fontId="22" type="noConversion"/>
  <conditionalFormatting sqref="R9 D9:I9">
    <cfRule type="expression" dxfId="888" priority="7101" stopIfTrue="1">
      <formula>IF(#REF!-INT(#REF!)&gt;0,TRUE,FALSE)</formula>
    </cfRule>
  </conditionalFormatting>
  <conditionalFormatting sqref="C9 K9:Q9">
    <cfRule type="cellIs" dxfId="887" priority="7102" stopIfTrue="1" operator="equal">
      <formula>"NO ADMISIBLE"</formula>
    </cfRule>
  </conditionalFormatting>
  <conditionalFormatting sqref="C13:C22">
    <cfRule type="cellIs" dxfId="445" priority="444" stopIfTrue="1" operator="equal">
      <formula>"NO ADMISIBLE"</formula>
    </cfRule>
  </conditionalFormatting>
  <conditionalFormatting sqref="L15:M22 D15:D22">
    <cfRule type="expression" dxfId="444" priority="443" stopIfTrue="1">
      <formula>IF(#REF!-INT(#REF!)&gt;0,TRUE,FALSE)</formula>
    </cfRule>
  </conditionalFormatting>
  <conditionalFormatting sqref="R13:R22">
    <cfRule type="cellIs" dxfId="443" priority="441" stopIfTrue="1" operator="equal">
      <formula>"NO ADMISIBLE"</formula>
    </cfRule>
    <cfRule type="cellIs" dxfId="442" priority="442" stopIfTrue="1" operator="equal">
      <formula>"ADMISIBLE"</formula>
    </cfRule>
  </conditionalFormatting>
  <conditionalFormatting sqref="R13:R22">
    <cfRule type="cellIs" dxfId="441" priority="440" stopIfTrue="1" operator="equal">
      <formula>"PENDIENTE"</formula>
    </cfRule>
  </conditionalFormatting>
  <conditionalFormatting sqref="D14 K14:O14 Q14">
    <cfRule type="expression" dxfId="440" priority="439" stopIfTrue="1">
      <formula>IF(#REF!-INT(#REF!)&gt;0,TRUE,FALSE)</formula>
    </cfRule>
  </conditionalFormatting>
  <conditionalFormatting sqref="D13:Q13 I14:I22 E14:E22">
    <cfRule type="expression" dxfId="439" priority="445" stopIfTrue="1">
      <formula>IF(#REF!-INT(#REF!)&gt;0,TRUE,FALSE)</formula>
    </cfRule>
  </conditionalFormatting>
  <conditionalFormatting sqref="F14:F22">
    <cfRule type="expression" dxfId="438" priority="438" stopIfTrue="1">
      <formula>IF(#REF!-INT(#REF!)&gt;0,TRUE,FALSE)</formula>
    </cfRule>
  </conditionalFormatting>
  <conditionalFormatting sqref="G14:G22">
    <cfRule type="expression" dxfId="437" priority="437" stopIfTrue="1">
      <formula>IF(#REF!-INT(#REF!)&gt;0,TRUE,FALSE)</formula>
    </cfRule>
  </conditionalFormatting>
  <conditionalFormatting sqref="H14:H22">
    <cfRule type="expression" dxfId="436" priority="436" stopIfTrue="1">
      <formula>IF(#REF!-INT(#REF!)&gt;0,TRUE,FALSE)</formula>
    </cfRule>
  </conditionalFormatting>
  <conditionalFormatting sqref="J14:J22">
    <cfRule type="expression" dxfId="435" priority="435" stopIfTrue="1">
      <formula>IF(#REF!-INT(#REF!)&gt;0,TRUE,FALSE)</formula>
    </cfRule>
  </conditionalFormatting>
  <conditionalFormatting sqref="K15:K22">
    <cfRule type="expression" dxfId="434" priority="434" stopIfTrue="1">
      <formula>IF(#REF!-INT(#REF!)&gt;0,TRUE,FALSE)</formula>
    </cfRule>
  </conditionalFormatting>
  <conditionalFormatting sqref="N15:N22">
    <cfRule type="expression" dxfId="433" priority="433" stopIfTrue="1">
      <formula>IF(#REF!-INT(#REF!)&gt;0,TRUE,FALSE)</formula>
    </cfRule>
  </conditionalFormatting>
  <conditionalFormatting sqref="O15:O22">
    <cfRule type="expression" dxfId="432" priority="432" stopIfTrue="1">
      <formula>IF(#REF!-INT(#REF!)&gt;0,TRUE,FALSE)</formula>
    </cfRule>
  </conditionalFormatting>
  <conditionalFormatting sqref="Q15:Q22">
    <cfRule type="expression" dxfId="431" priority="431" stopIfTrue="1">
      <formula>IF(#REF!-INT(#REF!)&gt;0,TRUE,FALSE)</formula>
    </cfRule>
  </conditionalFormatting>
  <conditionalFormatting sqref="P14:P22">
    <cfRule type="expression" dxfId="430" priority="430" stopIfTrue="1">
      <formula>IF(#REF!-INT(#REF!)&gt;0,TRUE,FALSE)</formula>
    </cfRule>
  </conditionalFormatting>
  <conditionalFormatting sqref="B14:R22">
    <cfRule type="expression" dxfId="429" priority="429">
      <formula>MOD(ROW(),2)=0</formula>
    </cfRule>
  </conditionalFormatting>
  <conditionalFormatting sqref="C24:C33">
    <cfRule type="cellIs" dxfId="428" priority="427" stopIfTrue="1" operator="equal">
      <formula>"NO ADMISIBLE"</formula>
    </cfRule>
  </conditionalFormatting>
  <conditionalFormatting sqref="L26:M33 D26:D33">
    <cfRule type="expression" dxfId="427" priority="426" stopIfTrue="1">
      <formula>IF(#REF!-INT(#REF!)&gt;0,TRUE,FALSE)</formula>
    </cfRule>
  </conditionalFormatting>
  <conditionalFormatting sqref="R24:R33">
    <cfRule type="cellIs" dxfId="426" priority="424" stopIfTrue="1" operator="equal">
      <formula>"NO ADMISIBLE"</formula>
    </cfRule>
    <cfRule type="cellIs" dxfId="425" priority="425" stopIfTrue="1" operator="equal">
      <formula>"ADMISIBLE"</formula>
    </cfRule>
  </conditionalFormatting>
  <conditionalFormatting sqref="R24:R33">
    <cfRule type="cellIs" dxfId="424" priority="423" stopIfTrue="1" operator="equal">
      <formula>"PENDIENTE"</formula>
    </cfRule>
  </conditionalFormatting>
  <conditionalFormatting sqref="D25 K25:O25 Q25">
    <cfRule type="expression" dxfId="423" priority="422" stopIfTrue="1">
      <formula>IF(#REF!-INT(#REF!)&gt;0,TRUE,FALSE)</formula>
    </cfRule>
  </conditionalFormatting>
  <conditionalFormatting sqref="D24:Q24 I25:I33 E25:E33">
    <cfRule type="expression" dxfId="422" priority="428" stopIfTrue="1">
      <formula>IF(#REF!-INT(#REF!)&gt;0,TRUE,FALSE)</formula>
    </cfRule>
  </conditionalFormatting>
  <conditionalFormatting sqref="F25:F33">
    <cfRule type="expression" dxfId="421" priority="421" stopIfTrue="1">
      <formula>IF(#REF!-INT(#REF!)&gt;0,TRUE,FALSE)</formula>
    </cfRule>
  </conditionalFormatting>
  <conditionalFormatting sqref="G25:G33">
    <cfRule type="expression" dxfId="420" priority="420" stopIfTrue="1">
      <formula>IF(#REF!-INT(#REF!)&gt;0,TRUE,FALSE)</formula>
    </cfRule>
  </conditionalFormatting>
  <conditionalFormatting sqref="H25:H33">
    <cfRule type="expression" dxfId="419" priority="419" stopIfTrue="1">
      <formula>IF(#REF!-INT(#REF!)&gt;0,TRUE,FALSE)</formula>
    </cfRule>
  </conditionalFormatting>
  <conditionalFormatting sqref="J25:J33">
    <cfRule type="expression" dxfId="418" priority="418" stopIfTrue="1">
      <formula>IF(#REF!-INT(#REF!)&gt;0,TRUE,FALSE)</formula>
    </cfRule>
  </conditionalFormatting>
  <conditionalFormatting sqref="K26:K33">
    <cfRule type="expression" dxfId="417" priority="417" stopIfTrue="1">
      <formula>IF(#REF!-INT(#REF!)&gt;0,TRUE,FALSE)</formula>
    </cfRule>
  </conditionalFormatting>
  <conditionalFormatting sqref="N26:N33">
    <cfRule type="expression" dxfId="416" priority="416" stopIfTrue="1">
      <formula>IF(#REF!-INT(#REF!)&gt;0,TRUE,FALSE)</formula>
    </cfRule>
  </conditionalFormatting>
  <conditionalFormatting sqref="O26:O33">
    <cfRule type="expression" dxfId="415" priority="415" stopIfTrue="1">
      <formula>IF(#REF!-INT(#REF!)&gt;0,TRUE,FALSE)</formula>
    </cfRule>
  </conditionalFormatting>
  <conditionalFormatting sqref="Q26:Q33">
    <cfRule type="expression" dxfId="414" priority="414" stopIfTrue="1">
      <formula>IF(#REF!-INT(#REF!)&gt;0,TRUE,FALSE)</formula>
    </cfRule>
  </conditionalFormatting>
  <conditionalFormatting sqref="P25:P33">
    <cfRule type="expression" dxfId="413" priority="413" stopIfTrue="1">
      <formula>IF(#REF!-INT(#REF!)&gt;0,TRUE,FALSE)</formula>
    </cfRule>
  </conditionalFormatting>
  <conditionalFormatting sqref="B25:R33">
    <cfRule type="expression" dxfId="412" priority="412">
      <formula>MOD(ROW(),2)=0</formula>
    </cfRule>
  </conditionalFormatting>
  <conditionalFormatting sqref="C35:C44">
    <cfRule type="cellIs" dxfId="411" priority="410" stopIfTrue="1" operator="equal">
      <formula>"NO ADMISIBLE"</formula>
    </cfRule>
  </conditionalFormatting>
  <conditionalFormatting sqref="L37:M44 D37:D44">
    <cfRule type="expression" dxfId="410" priority="409" stopIfTrue="1">
      <formula>IF(#REF!-INT(#REF!)&gt;0,TRUE,FALSE)</formula>
    </cfRule>
  </conditionalFormatting>
  <conditionalFormatting sqref="R35:R44">
    <cfRule type="cellIs" dxfId="409" priority="407" stopIfTrue="1" operator="equal">
      <formula>"NO ADMISIBLE"</formula>
    </cfRule>
    <cfRule type="cellIs" dxfId="408" priority="408" stopIfTrue="1" operator="equal">
      <formula>"ADMISIBLE"</formula>
    </cfRule>
  </conditionalFormatting>
  <conditionalFormatting sqref="R35:R44">
    <cfRule type="cellIs" dxfId="407" priority="406" stopIfTrue="1" operator="equal">
      <formula>"PENDIENTE"</formula>
    </cfRule>
  </conditionalFormatting>
  <conditionalFormatting sqref="D36 K36:O36 Q36">
    <cfRule type="expression" dxfId="406" priority="405" stopIfTrue="1">
      <formula>IF(#REF!-INT(#REF!)&gt;0,TRUE,FALSE)</formula>
    </cfRule>
  </conditionalFormatting>
  <conditionalFormatting sqref="D35:Q35 I36:I44 E36:E44">
    <cfRule type="expression" dxfId="405" priority="411" stopIfTrue="1">
      <formula>IF(#REF!-INT(#REF!)&gt;0,TRUE,FALSE)</formula>
    </cfRule>
  </conditionalFormatting>
  <conditionalFormatting sqref="F36:F44">
    <cfRule type="expression" dxfId="404" priority="404" stopIfTrue="1">
      <formula>IF(#REF!-INT(#REF!)&gt;0,TRUE,FALSE)</formula>
    </cfRule>
  </conditionalFormatting>
  <conditionalFormatting sqref="G36:G44">
    <cfRule type="expression" dxfId="403" priority="403" stopIfTrue="1">
      <formula>IF(#REF!-INT(#REF!)&gt;0,TRUE,FALSE)</formula>
    </cfRule>
  </conditionalFormatting>
  <conditionalFormatting sqref="H36:H44">
    <cfRule type="expression" dxfId="402" priority="402" stopIfTrue="1">
      <formula>IF(#REF!-INT(#REF!)&gt;0,TRUE,FALSE)</formula>
    </cfRule>
  </conditionalFormatting>
  <conditionalFormatting sqref="J36:J44">
    <cfRule type="expression" dxfId="401" priority="401" stopIfTrue="1">
      <formula>IF(#REF!-INT(#REF!)&gt;0,TRUE,FALSE)</formula>
    </cfRule>
  </conditionalFormatting>
  <conditionalFormatting sqref="K37:K44">
    <cfRule type="expression" dxfId="400" priority="400" stopIfTrue="1">
      <formula>IF(#REF!-INT(#REF!)&gt;0,TRUE,FALSE)</formula>
    </cfRule>
  </conditionalFormatting>
  <conditionalFormatting sqref="N37:N44">
    <cfRule type="expression" dxfId="399" priority="399" stopIfTrue="1">
      <formula>IF(#REF!-INT(#REF!)&gt;0,TRUE,FALSE)</formula>
    </cfRule>
  </conditionalFormatting>
  <conditionalFormatting sqref="O37:O44">
    <cfRule type="expression" dxfId="398" priority="398" stopIfTrue="1">
      <formula>IF(#REF!-INT(#REF!)&gt;0,TRUE,FALSE)</formula>
    </cfRule>
  </conditionalFormatting>
  <conditionalFormatting sqref="Q37:Q44">
    <cfRule type="expression" dxfId="397" priority="397" stopIfTrue="1">
      <formula>IF(#REF!-INT(#REF!)&gt;0,TRUE,FALSE)</formula>
    </cfRule>
  </conditionalFormatting>
  <conditionalFormatting sqref="P36:P44">
    <cfRule type="expression" dxfId="396" priority="396" stopIfTrue="1">
      <formula>IF(#REF!-INT(#REF!)&gt;0,TRUE,FALSE)</formula>
    </cfRule>
  </conditionalFormatting>
  <conditionalFormatting sqref="B36:R44">
    <cfRule type="expression" dxfId="395" priority="395">
      <formula>MOD(ROW(),2)=0</formula>
    </cfRule>
  </conditionalFormatting>
  <conditionalFormatting sqref="C46:C55">
    <cfRule type="cellIs" dxfId="394" priority="393" stopIfTrue="1" operator="equal">
      <formula>"NO ADMISIBLE"</formula>
    </cfRule>
  </conditionalFormatting>
  <conditionalFormatting sqref="L48:M55 D48:D55">
    <cfRule type="expression" dxfId="393" priority="392" stopIfTrue="1">
      <formula>IF(#REF!-INT(#REF!)&gt;0,TRUE,FALSE)</formula>
    </cfRule>
  </conditionalFormatting>
  <conditionalFormatting sqref="R46:R55">
    <cfRule type="cellIs" dxfId="392" priority="390" stopIfTrue="1" operator="equal">
      <formula>"NO ADMISIBLE"</formula>
    </cfRule>
    <cfRule type="cellIs" dxfId="391" priority="391" stopIfTrue="1" operator="equal">
      <formula>"ADMISIBLE"</formula>
    </cfRule>
  </conditionalFormatting>
  <conditionalFormatting sqref="R46:R55">
    <cfRule type="cellIs" dxfId="390" priority="389" stopIfTrue="1" operator="equal">
      <formula>"PENDIENTE"</formula>
    </cfRule>
  </conditionalFormatting>
  <conditionalFormatting sqref="D47 K47:O47 Q47">
    <cfRule type="expression" dxfId="389" priority="388" stopIfTrue="1">
      <formula>IF(#REF!-INT(#REF!)&gt;0,TRUE,FALSE)</formula>
    </cfRule>
  </conditionalFormatting>
  <conditionalFormatting sqref="D46:Q46 I47:I55 E47:E55">
    <cfRule type="expression" dxfId="388" priority="394" stopIfTrue="1">
      <formula>IF(#REF!-INT(#REF!)&gt;0,TRUE,FALSE)</formula>
    </cfRule>
  </conditionalFormatting>
  <conditionalFormatting sqref="F47:F55">
    <cfRule type="expression" dxfId="387" priority="387" stopIfTrue="1">
      <formula>IF(#REF!-INT(#REF!)&gt;0,TRUE,FALSE)</formula>
    </cfRule>
  </conditionalFormatting>
  <conditionalFormatting sqref="G47:G55">
    <cfRule type="expression" dxfId="386" priority="386" stopIfTrue="1">
      <formula>IF(#REF!-INT(#REF!)&gt;0,TRUE,FALSE)</formula>
    </cfRule>
  </conditionalFormatting>
  <conditionalFormatting sqref="H47:H55">
    <cfRule type="expression" dxfId="385" priority="385" stopIfTrue="1">
      <formula>IF(#REF!-INT(#REF!)&gt;0,TRUE,FALSE)</formula>
    </cfRule>
  </conditionalFormatting>
  <conditionalFormatting sqref="J47:J55">
    <cfRule type="expression" dxfId="384" priority="384" stopIfTrue="1">
      <formula>IF(#REF!-INT(#REF!)&gt;0,TRUE,FALSE)</formula>
    </cfRule>
  </conditionalFormatting>
  <conditionalFormatting sqref="K48:K55">
    <cfRule type="expression" dxfId="383" priority="383" stopIfTrue="1">
      <formula>IF(#REF!-INT(#REF!)&gt;0,TRUE,FALSE)</formula>
    </cfRule>
  </conditionalFormatting>
  <conditionalFormatting sqref="N48:N55">
    <cfRule type="expression" dxfId="382" priority="382" stopIfTrue="1">
      <formula>IF(#REF!-INT(#REF!)&gt;0,TRUE,FALSE)</formula>
    </cfRule>
  </conditionalFormatting>
  <conditionalFormatting sqref="O48:O55">
    <cfRule type="expression" dxfId="381" priority="381" stopIfTrue="1">
      <formula>IF(#REF!-INT(#REF!)&gt;0,TRUE,FALSE)</formula>
    </cfRule>
  </conditionalFormatting>
  <conditionalFormatting sqref="Q48:Q55">
    <cfRule type="expression" dxfId="380" priority="380" stopIfTrue="1">
      <formula>IF(#REF!-INT(#REF!)&gt;0,TRUE,FALSE)</formula>
    </cfRule>
  </conditionalFormatting>
  <conditionalFormatting sqref="P47:P55">
    <cfRule type="expression" dxfId="379" priority="379" stopIfTrue="1">
      <formula>IF(#REF!-INT(#REF!)&gt;0,TRUE,FALSE)</formula>
    </cfRule>
  </conditionalFormatting>
  <conditionalFormatting sqref="B47:R55">
    <cfRule type="expression" dxfId="378" priority="378">
      <formula>MOD(ROW(),2)=0</formula>
    </cfRule>
  </conditionalFormatting>
  <conditionalFormatting sqref="C57:C66">
    <cfRule type="cellIs" dxfId="377" priority="376" stopIfTrue="1" operator="equal">
      <formula>"NO ADMISIBLE"</formula>
    </cfRule>
  </conditionalFormatting>
  <conditionalFormatting sqref="L59:M66 D59:D66">
    <cfRule type="expression" dxfId="376" priority="375" stopIfTrue="1">
      <formula>IF(#REF!-INT(#REF!)&gt;0,TRUE,FALSE)</formula>
    </cfRule>
  </conditionalFormatting>
  <conditionalFormatting sqref="R57:R66">
    <cfRule type="cellIs" dxfId="375" priority="373" stopIfTrue="1" operator="equal">
      <formula>"NO ADMISIBLE"</formula>
    </cfRule>
    <cfRule type="cellIs" dxfId="374" priority="374" stopIfTrue="1" operator="equal">
      <formula>"ADMISIBLE"</formula>
    </cfRule>
  </conditionalFormatting>
  <conditionalFormatting sqref="R57:R66">
    <cfRule type="cellIs" dxfId="373" priority="372" stopIfTrue="1" operator="equal">
      <formula>"PENDIENTE"</formula>
    </cfRule>
  </conditionalFormatting>
  <conditionalFormatting sqref="D58 K58:O58 Q58">
    <cfRule type="expression" dxfId="372" priority="371" stopIfTrue="1">
      <formula>IF(#REF!-INT(#REF!)&gt;0,TRUE,FALSE)</formula>
    </cfRule>
  </conditionalFormatting>
  <conditionalFormatting sqref="D57:Q57 I58:I66 E58:E66">
    <cfRule type="expression" dxfId="371" priority="377" stopIfTrue="1">
      <formula>IF(#REF!-INT(#REF!)&gt;0,TRUE,FALSE)</formula>
    </cfRule>
  </conditionalFormatting>
  <conditionalFormatting sqref="F58:F66">
    <cfRule type="expression" dxfId="370" priority="370" stopIfTrue="1">
      <formula>IF(#REF!-INT(#REF!)&gt;0,TRUE,FALSE)</formula>
    </cfRule>
  </conditionalFormatting>
  <conditionalFormatting sqref="G58:G66">
    <cfRule type="expression" dxfId="369" priority="369" stopIfTrue="1">
      <formula>IF(#REF!-INT(#REF!)&gt;0,TRUE,FALSE)</formula>
    </cfRule>
  </conditionalFormatting>
  <conditionalFormatting sqref="H58:H66">
    <cfRule type="expression" dxfId="368" priority="368" stopIfTrue="1">
      <formula>IF(#REF!-INT(#REF!)&gt;0,TRUE,FALSE)</formula>
    </cfRule>
  </conditionalFormatting>
  <conditionalFormatting sqref="J58:J66">
    <cfRule type="expression" dxfId="367" priority="367" stopIfTrue="1">
      <formula>IF(#REF!-INT(#REF!)&gt;0,TRUE,FALSE)</formula>
    </cfRule>
  </conditionalFormatting>
  <conditionalFormatting sqref="K59:K66">
    <cfRule type="expression" dxfId="366" priority="366" stopIfTrue="1">
      <formula>IF(#REF!-INT(#REF!)&gt;0,TRUE,FALSE)</formula>
    </cfRule>
  </conditionalFormatting>
  <conditionalFormatting sqref="N59:N66">
    <cfRule type="expression" dxfId="365" priority="365" stopIfTrue="1">
      <formula>IF(#REF!-INT(#REF!)&gt;0,TRUE,FALSE)</formula>
    </cfRule>
  </conditionalFormatting>
  <conditionalFormatting sqref="O59:O66">
    <cfRule type="expression" dxfId="364" priority="364" stopIfTrue="1">
      <formula>IF(#REF!-INT(#REF!)&gt;0,TRUE,FALSE)</formula>
    </cfRule>
  </conditionalFormatting>
  <conditionalFormatting sqref="Q59:Q66">
    <cfRule type="expression" dxfId="363" priority="363" stopIfTrue="1">
      <formula>IF(#REF!-INT(#REF!)&gt;0,TRUE,FALSE)</formula>
    </cfRule>
  </conditionalFormatting>
  <conditionalFormatting sqref="P58:P66">
    <cfRule type="expression" dxfId="362" priority="362" stopIfTrue="1">
      <formula>IF(#REF!-INT(#REF!)&gt;0,TRUE,FALSE)</formula>
    </cfRule>
  </conditionalFormatting>
  <conditionalFormatting sqref="B58:R66">
    <cfRule type="expression" dxfId="361" priority="361">
      <formula>MOD(ROW(),2)=0</formula>
    </cfRule>
  </conditionalFormatting>
  <conditionalFormatting sqref="C68:C77">
    <cfRule type="cellIs" dxfId="360" priority="359" stopIfTrue="1" operator="equal">
      <formula>"NO ADMISIBLE"</formula>
    </cfRule>
  </conditionalFormatting>
  <conditionalFormatting sqref="L70:M77 D70:D77">
    <cfRule type="expression" dxfId="359" priority="358" stopIfTrue="1">
      <formula>IF(#REF!-INT(#REF!)&gt;0,TRUE,FALSE)</formula>
    </cfRule>
  </conditionalFormatting>
  <conditionalFormatting sqref="R68:R77">
    <cfRule type="cellIs" dxfId="358" priority="356" stopIfTrue="1" operator="equal">
      <formula>"NO ADMISIBLE"</formula>
    </cfRule>
    <cfRule type="cellIs" dxfId="357" priority="357" stopIfTrue="1" operator="equal">
      <formula>"ADMISIBLE"</formula>
    </cfRule>
  </conditionalFormatting>
  <conditionalFormatting sqref="R68:R77">
    <cfRule type="cellIs" dxfId="356" priority="355" stopIfTrue="1" operator="equal">
      <formula>"PENDIENTE"</formula>
    </cfRule>
  </conditionalFormatting>
  <conditionalFormatting sqref="D69 K69:O69 Q69">
    <cfRule type="expression" dxfId="355" priority="354" stopIfTrue="1">
      <formula>IF(#REF!-INT(#REF!)&gt;0,TRUE,FALSE)</formula>
    </cfRule>
  </conditionalFormatting>
  <conditionalFormatting sqref="D68:Q68 I69:I77 E69:E77">
    <cfRule type="expression" dxfId="354" priority="360" stopIfTrue="1">
      <formula>IF(#REF!-INT(#REF!)&gt;0,TRUE,FALSE)</formula>
    </cfRule>
  </conditionalFormatting>
  <conditionalFormatting sqref="F69:F77">
    <cfRule type="expression" dxfId="353" priority="353" stopIfTrue="1">
      <formula>IF(#REF!-INT(#REF!)&gt;0,TRUE,FALSE)</formula>
    </cfRule>
  </conditionalFormatting>
  <conditionalFormatting sqref="G69:G77">
    <cfRule type="expression" dxfId="352" priority="352" stopIfTrue="1">
      <formula>IF(#REF!-INT(#REF!)&gt;0,TRUE,FALSE)</formula>
    </cfRule>
  </conditionalFormatting>
  <conditionalFormatting sqref="H69:H77">
    <cfRule type="expression" dxfId="351" priority="351" stopIfTrue="1">
      <formula>IF(#REF!-INT(#REF!)&gt;0,TRUE,FALSE)</formula>
    </cfRule>
  </conditionalFormatting>
  <conditionalFormatting sqref="J69:J77">
    <cfRule type="expression" dxfId="350" priority="350" stopIfTrue="1">
      <formula>IF(#REF!-INT(#REF!)&gt;0,TRUE,FALSE)</formula>
    </cfRule>
  </conditionalFormatting>
  <conditionalFormatting sqref="K70:K77">
    <cfRule type="expression" dxfId="349" priority="349" stopIfTrue="1">
      <formula>IF(#REF!-INT(#REF!)&gt;0,TRUE,FALSE)</formula>
    </cfRule>
  </conditionalFormatting>
  <conditionalFormatting sqref="N70:N77">
    <cfRule type="expression" dxfId="348" priority="348" stopIfTrue="1">
      <formula>IF(#REF!-INT(#REF!)&gt;0,TRUE,FALSE)</formula>
    </cfRule>
  </conditionalFormatting>
  <conditionalFormatting sqref="O70:O77">
    <cfRule type="expression" dxfId="347" priority="347" stopIfTrue="1">
      <formula>IF(#REF!-INT(#REF!)&gt;0,TRUE,FALSE)</formula>
    </cfRule>
  </conditionalFormatting>
  <conditionalFormatting sqref="Q70:Q77">
    <cfRule type="expression" dxfId="346" priority="346" stopIfTrue="1">
      <formula>IF(#REF!-INT(#REF!)&gt;0,TRUE,FALSE)</formula>
    </cfRule>
  </conditionalFormatting>
  <conditionalFormatting sqref="P69:P77">
    <cfRule type="expression" dxfId="345" priority="345" stopIfTrue="1">
      <formula>IF(#REF!-INT(#REF!)&gt;0,TRUE,FALSE)</formula>
    </cfRule>
  </conditionalFormatting>
  <conditionalFormatting sqref="B69:R77">
    <cfRule type="expression" dxfId="344" priority="344">
      <formula>MOD(ROW(),2)=0</formula>
    </cfRule>
  </conditionalFormatting>
  <conditionalFormatting sqref="C79:C88">
    <cfRule type="cellIs" dxfId="343" priority="342" stopIfTrue="1" operator="equal">
      <formula>"NO ADMISIBLE"</formula>
    </cfRule>
  </conditionalFormatting>
  <conditionalFormatting sqref="L81:M88 D81:D88">
    <cfRule type="expression" dxfId="342" priority="341" stopIfTrue="1">
      <formula>IF(#REF!-INT(#REF!)&gt;0,TRUE,FALSE)</formula>
    </cfRule>
  </conditionalFormatting>
  <conditionalFormatting sqref="R79:R88">
    <cfRule type="cellIs" dxfId="341" priority="339" stopIfTrue="1" operator="equal">
      <formula>"NO ADMISIBLE"</formula>
    </cfRule>
    <cfRule type="cellIs" dxfId="340" priority="340" stopIfTrue="1" operator="equal">
      <formula>"ADMISIBLE"</formula>
    </cfRule>
  </conditionalFormatting>
  <conditionalFormatting sqref="R79:R88">
    <cfRule type="cellIs" dxfId="339" priority="338" stopIfTrue="1" operator="equal">
      <formula>"PENDIENTE"</formula>
    </cfRule>
  </conditionalFormatting>
  <conditionalFormatting sqref="D80 K80:O80 Q80">
    <cfRule type="expression" dxfId="338" priority="337" stopIfTrue="1">
      <formula>IF(#REF!-INT(#REF!)&gt;0,TRUE,FALSE)</formula>
    </cfRule>
  </conditionalFormatting>
  <conditionalFormatting sqref="D79:Q79 I80:I88 E80:E88">
    <cfRule type="expression" dxfId="337" priority="343" stopIfTrue="1">
      <formula>IF(#REF!-INT(#REF!)&gt;0,TRUE,FALSE)</formula>
    </cfRule>
  </conditionalFormatting>
  <conditionalFormatting sqref="F80:F88">
    <cfRule type="expression" dxfId="336" priority="336" stopIfTrue="1">
      <formula>IF(#REF!-INT(#REF!)&gt;0,TRUE,FALSE)</formula>
    </cfRule>
  </conditionalFormatting>
  <conditionalFormatting sqref="G80:G88">
    <cfRule type="expression" dxfId="335" priority="335" stopIfTrue="1">
      <formula>IF(#REF!-INT(#REF!)&gt;0,TRUE,FALSE)</formula>
    </cfRule>
  </conditionalFormatting>
  <conditionalFormatting sqref="H80:H88">
    <cfRule type="expression" dxfId="334" priority="334" stopIfTrue="1">
      <formula>IF(#REF!-INT(#REF!)&gt;0,TRUE,FALSE)</formula>
    </cfRule>
  </conditionalFormatting>
  <conditionalFormatting sqref="J80:J88">
    <cfRule type="expression" dxfId="333" priority="333" stopIfTrue="1">
      <formula>IF(#REF!-INT(#REF!)&gt;0,TRUE,FALSE)</formula>
    </cfRule>
  </conditionalFormatting>
  <conditionalFormatting sqref="K81:K88">
    <cfRule type="expression" dxfId="332" priority="332" stopIfTrue="1">
      <formula>IF(#REF!-INT(#REF!)&gt;0,TRUE,FALSE)</formula>
    </cfRule>
  </conditionalFormatting>
  <conditionalFormatting sqref="N81:N88">
    <cfRule type="expression" dxfId="331" priority="331" stopIfTrue="1">
      <formula>IF(#REF!-INT(#REF!)&gt;0,TRUE,FALSE)</formula>
    </cfRule>
  </conditionalFormatting>
  <conditionalFormatting sqref="O81:O88">
    <cfRule type="expression" dxfId="330" priority="330" stopIfTrue="1">
      <formula>IF(#REF!-INT(#REF!)&gt;0,TRUE,FALSE)</formula>
    </cfRule>
  </conditionalFormatting>
  <conditionalFormatting sqref="Q81:Q88">
    <cfRule type="expression" dxfId="329" priority="329" stopIfTrue="1">
      <formula>IF(#REF!-INT(#REF!)&gt;0,TRUE,FALSE)</formula>
    </cfRule>
  </conditionalFormatting>
  <conditionalFormatting sqref="P80:P88">
    <cfRule type="expression" dxfId="328" priority="328" stopIfTrue="1">
      <formula>IF(#REF!-INT(#REF!)&gt;0,TRUE,FALSE)</formula>
    </cfRule>
  </conditionalFormatting>
  <conditionalFormatting sqref="B80:R88">
    <cfRule type="expression" dxfId="327" priority="327">
      <formula>MOD(ROW(),2)=0</formula>
    </cfRule>
  </conditionalFormatting>
  <conditionalFormatting sqref="C90:C99">
    <cfRule type="cellIs" dxfId="326" priority="325" stopIfTrue="1" operator="equal">
      <formula>"NO ADMISIBLE"</formula>
    </cfRule>
  </conditionalFormatting>
  <conditionalFormatting sqref="L92:M99 D92:D99">
    <cfRule type="expression" dxfId="325" priority="324" stopIfTrue="1">
      <formula>IF(#REF!-INT(#REF!)&gt;0,TRUE,FALSE)</formula>
    </cfRule>
  </conditionalFormatting>
  <conditionalFormatting sqref="R90:R99">
    <cfRule type="cellIs" dxfId="324" priority="322" stopIfTrue="1" operator="equal">
      <formula>"NO ADMISIBLE"</formula>
    </cfRule>
    <cfRule type="cellIs" dxfId="323" priority="323" stopIfTrue="1" operator="equal">
      <formula>"ADMISIBLE"</formula>
    </cfRule>
  </conditionalFormatting>
  <conditionalFormatting sqref="R90:R99">
    <cfRule type="cellIs" dxfId="322" priority="321" stopIfTrue="1" operator="equal">
      <formula>"PENDIENTE"</formula>
    </cfRule>
  </conditionalFormatting>
  <conditionalFormatting sqref="D91 K91:O91 Q91">
    <cfRule type="expression" dxfId="321" priority="320" stopIfTrue="1">
      <formula>IF(#REF!-INT(#REF!)&gt;0,TRUE,FALSE)</formula>
    </cfRule>
  </conditionalFormatting>
  <conditionalFormatting sqref="D90:Q90 I91:I99 E91:E99">
    <cfRule type="expression" dxfId="320" priority="326" stopIfTrue="1">
      <formula>IF(#REF!-INT(#REF!)&gt;0,TRUE,FALSE)</formula>
    </cfRule>
  </conditionalFormatting>
  <conditionalFormatting sqref="F91:F99">
    <cfRule type="expression" dxfId="319" priority="319" stopIfTrue="1">
      <formula>IF(#REF!-INT(#REF!)&gt;0,TRUE,FALSE)</formula>
    </cfRule>
  </conditionalFormatting>
  <conditionalFormatting sqref="G91:G99">
    <cfRule type="expression" dxfId="318" priority="318" stopIfTrue="1">
      <formula>IF(#REF!-INT(#REF!)&gt;0,TRUE,FALSE)</formula>
    </cfRule>
  </conditionalFormatting>
  <conditionalFormatting sqref="H91:H99">
    <cfRule type="expression" dxfId="317" priority="317" stopIfTrue="1">
      <formula>IF(#REF!-INT(#REF!)&gt;0,TRUE,FALSE)</formula>
    </cfRule>
  </conditionalFormatting>
  <conditionalFormatting sqref="J91:J99">
    <cfRule type="expression" dxfId="316" priority="316" stopIfTrue="1">
      <formula>IF(#REF!-INT(#REF!)&gt;0,TRUE,FALSE)</formula>
    </cfRule>
  </conditionalFormatting>
  <conditionalFormatting sqref="K92:K99">
    <cfRule type="expression" dxfId="315" priority="315" stopIfTrue="1">
      <formula>IF(#REF!-INT(#REF!)&gt;0,TRUE,FALSE)</formula>
    </cfRule>
  </conditionalFormatting>
  <conditionalFormatting sqref="N92:N99">
    <cfRule type="expression" dxfId="314" priority="314" stopIfTrue="1">
      <formula>IF(#REF!-INT(#REF!)&gt;0,TRUE,FALSE)</formula>
    </cfRule>
  </conditionalFormatting>
  <conditionalFormatting sqref="O92:O99">
    <cfRule type="expression" dxfId="313" priority="313" stopIfTrue="1">
      <formula>IF(#REF!-INT(#REF!)&gt;0,TRUE,FALSE)</formula>
    </cfRule>
  </conditionalFormatting>
  <conditionalFormatting sqref="Q92:Q99">
    <cfRule type="expression" dxfId="312" priority="312" stopIfTrue="1">
      <formula>IF(#REF!-INT(#REF!)&gt;0,TRUE,FALSE)</formula>
    </cfRule>
  </conditionalFormatting>
  <conditionalFormatting sqref="P91:P99">
    <cfRule type="expression" dxfId="311" priority="311" stopIfTrue="1">
      <formula>IF(#REF!-INT(#REF!)&gt;0,TRUE,FALSE)</formula>
    </cfRule>
  </conditionalFormatting>
  <conditionalFormatting sqref="B91:R99">
    <cfRule type="expression" dxfId="310" priority="310">
      <formula>MOD(ROW(),2)=0</formula>
    </cfRule>
  </conditionalFormatting>
  <conditionalFormatting sqref="C101:C110">
    <cfRule type="cellIs" dxfId="309" priority="308" stopIfTrue="1" operator="equal">
      <formula>"NO ADMISIBLE"</formula>
    </cfRule>
  </conditionalFormatting>
  <conditionalFormatting sqref="L103:M110 D103:D110">
    <cfRule type="expression" dxfId="308" priority="307" stopIfTrue="1">
      <formula>IF(#REF!-INT(#REF!)&gt;0,TRUE,FALSE)</formula>
    </cfRule>
  </conditionalFormatting>
  <conditionalFormatting sqref="R101:R110">
    <cfRule type="cellIs" dxfId="307" priority="305" stopIfTrue="1" operator="equal">
      <formula>"NO ADMISIBLE"</formula>
    </cfRule>
    <cfRule type="cellIs" dxfId="306" priority="306" stopIfTrue="1" operator="equal">
      <formula>"ADMISIBLE"</formula>
    </cfRule>
  </conditionalFormatting>
  <conditionalFormatting sqref="R101:R110">
    <cfRule type="cellIs" dxfId="305" priority="304" stopIfTrue="1" operator="equal">
      <formula>"PENDIENTE"</formula>
    </cfRule>
  </conditionalFormatting>
  <conditionalFormatting sqref="D102 K102:O102 Q102">
    <cfRule type="expression" dxfId="304" priority="303" stopIfTrue="1">
      <formula>IF(#REF!-INT(#REF!)&gt;0,TRUE,FALSE)</formula>
    </cfRule>
  </conditionalFormatting>
  <conditionalFormatting sqref="D101:Q101 I102:I110 E102:E110">
    <cfRule type="expression" dxfId="303" priority="309" stopIfTrue="1">
      <formula>IF(#REF!-INT(#REF!)&gt;0,TRUE,FALSE)</formula>
    </cfRule>
  </conditionalFormatting>
  <conditionalFormatting sqref="F102:F110">
    <cfRule type="expression" dxfId="302" priority="302" stopIfTrue="1">
      <formula>IF(#REF!-INT(#REF!)&gt;0,TRUE,FALSE)</formula>
    </cfRule>
  </conditionalFormatting>
  <conditionalFormatting sqref="G102:G110">
    <cfRule type="expression" dxfId="301" priority="301" stopIfTrue="1">
      <formula>IF(#REF!-INT(#REF!)&gt;0,TRUE,FALSE)</formula>
    </cfRule>
  </conditionalFormatting>
  <conditionalFormatting sqref="H102:H110">
    <cfRule type="expression" dxfId="300" priority="300" stopIfTrue="1">
      <formula>IF(#REF!-INT(#REF!)&gt;0,TRUE,FALSE)</formula>
    </cfRule>
  </conditionalFormatting>
  <conditionalFormatting sqref="J102:J110">
    <cfRule type="expression" dxfId="299" priority="299" stopIfTrue="1">
      <formula>IF(#REF!-INT(#REF!)&gt;0,TRUE,FALSE)</formula>
    </cfRule>
  </conditionalFormatting>
  <conditionalFormatting sqref="K103:K110">
    <cfRule type="expression" dxfId="298" priority="298" stopIfTrue="1">
      <formula>IF(#REF!-INT(#REF!)&gt;0,TRUE,FALSE)</formula>
    </cfRule>
  </conditionalFormatting>
  <conditionalFormatting sqref="N103:N110">
    <cfRule type="expression" dxfId="297" priority="297" stopIfTrue="1">
      <formula>IF(#REF!-INT(#REF!)&gt;0,TRUE,FALSE)</formula>
    </cfRule>
  </conditionalFormatting>
  <conditionalFormatting sqref="O103:O110">
    <cfRule type="expression" dxfId="296" priority="296" stopIfTrue="1">
      <formula>IF(#REF!-INT(#REF!)&gt;0,TRUE,FALSE)</formula>
    </cfRule>
  </conditionalFormatting>
  <conditionalFormatting sqref="Q103:Q110">
    <cfRule type="expression" dxfId="295" priority="295" stopIfTrue="1">
      <formula>IF(#REF!-INT(#REF!)&gt;0,TRUE,FALSE)</formula>
    </cfRule>
  </conditionalFormatting>
  <conditionalFormatting sqref="P102:P110">
    <cfRule type="expression" dxfId="294" priority="294" stopIfTrue="1">
      <formula>IF(#REF!-INT(#REF!)&gt;0,TRUE,FALSE)</formula>
    </cfRule>
  </conditionalFormatting>
  <conditionalFormatting sqref="B102:R110">
    <cfRule type="expression" dxfId="293" priority="293">
      <formula>MOD(ROW(),2)=0</formula>
    </cfRule>
  </conditionalFormatting>
  <conditionalFormatting sqref="C112:C121">
    <cfRule type="cellIs" dxfId="292" priority="291" stopIfTrue="1" operator="equal">
      <formula>"NO ADMISIBLE"</formula>
    </cfRule>
  </conditionalFormatting>
  <conditionalFormatting sqref="L114:M121 D114:D121">
    <cfRule type="expression" dxfId="291" priority="290" stopIfTrue="1">
      <formula>IF(#REF!-INT(#REF!)&gt;0,TRUE,FALSE)</formula>
    </cfRule>
  </conditionalFormatting>
  <conditionalFormatting sqref="R112:R121">
    <cfRule type="cellIs" dxfId="290" priority="288" stopIfTrue="1" operator="equal">
      <formula>"NO ADMISIBLE"</formula>
    </cfRule>
    <cfRule type="cellIs" dxfId="289" priority="289" stopIfTrue="1" operator="equal">
      <formula>"ADMISIBLE"</formula>
    </cfRule>
  </conditionalFormatting>
  <conditionalFormatting sqref="R112:R121">
    <cfRule type="cellIs" dxfId="288" priority="287" stopIfTrue="1" operator="equal">
      <formula>"PENDIENTE"</formula>
    </cfRule>
  </conditionalFormatting>
  <conditionalFormatting sqref="D113 K113:O113 Q113">
    <cfRule type="expression" dxfId="287" priority="286" stopIfTrue="1">
      <formula>IF(#REF!-INT(#REF!)&gt;0,TRUE,FALSE)</formula>
    </cfRule>
  </conditionalFormatting>
  <conditionalFormatting sqref="D112:Q112 I113:I121 E113:E121">
    <cfRule type="expression" dxfId="286" priority="292" stopIfTrue="1">
      <formula>IF(#REF!-INT(#REF!)&gt;0,TRUE,FALSE)</formula>
    </cfRule>
  </conditionalFormatting>
  <conditionalFormatting sqref="F113:F121">
    <cfRule type="expression" dxfId="285" priority="285" stopIfTrue="1">
      <formula>IF(#REF!-INT(#REF!)&gt;0,TRUE,FALSE)</formula>
    </cfRule>
  </conditionalFormatting>
  <conditionalFormatting sqref="G113:G121">
    <cfRule type="expression" dxfId="284" priority="284" stopIfTrue="1">
      <formula>IF(#REF!-INT(#REF!)&gt;0,TRUE,FALSE)</formula>
    </cfRule>
  </conditionalFormatting>
  <conditionalFormatting sqref="H113:H121">
    <cfRule type="expression" dxfId="283" priority="283" stopIfTrue="1">
      <formula>IF(#REF!-INT(#REF!)&gt;0,TRUE,FALSE)</formula>
    </cfRule>
  </conditionalFormatting>
  <conditionalFormatting sqref="J113:J121">
    <cfRule type="expression" dxfId="282" priority="282" stopIfTrue="1">
      <formula>IF(#REF!-INT(#REF!)&gt;0,TRUE,FALSE)</formula>
    </cfRule>
  </conditionalFormatting>
  <conditionalFormatting sqref="K114:K121">
    <cfRule type="expression" dxfId="281" priority="281" stopIfTrue="1">
      <formula>IF(#REF!-INT(#REF!)&gt;0,TRUE,FALSE)</formula>
    </cfRule>
  </conditionalFormatting>
  <conditionalFormatting sqref="N114:N121">
    <cfRule type="expression" dxfId="280" priority="280" stopIfTrue="1">
      <formula>IF(#REF!-INT(#REF!)&gt;0,TRUE,FALSE)</formula>
    </cfRule>
  </conditionalFormatting>
  <conditionalFormatting sqref="O114:O121">
    <cfRule type="expression" dxfId="279" priority="279" stopIfTrue="1">
      <formula>IF(#REF!-INT(#REF!)&gt;0,TRUE,FALSE)</formula>
    </cfRule>
  </conditionalFormatting>
  <conditionalFormatting sqref="Q114:Q121">
    <cfRule type="expression" dxfId="278" priority="278" stopIfTrue="1">
      <formula>IF(#REF!-INT(#REF!)&gt;0,TRUE,FALSE)</formula>
    </cfRule>
  </conditionalFormatting>
  <conditionalFormatting sqref="P113:P121">
    <cfRule type="expression" dxfId="277" priority="277" stopIfTrue="1">
      <formula>IF(#REF!-INT(#REF!)&gt;0,TRUE,FALSE)</formula>
    </cfRule>
  </conditionalFormatting>
  <conditionalFormatting sqref="B113:R121">
    <cfRule type="expression" dxfId="276" priority="276">
      <formula>MOD(ROW(),2)=0</formula>
    </cfRule>
  </conditionalFormatting>
  <conditionalFormatting sqref="C123:C132">
    <cfRule type="cellIs" dxfId="275" priority="274" stopIfTrue="1" operator="equal">
      <formula>"NO ADMISIBLE"</formula>
    </cfRule>
  </conditionalFormatting>
  <conditionalFormatting sqref="L125:M132 D125:D132">
    <cfRule type="expression" dxfId="274" priority="273" stopIfTrue="1">
      <formula>IF(#REF!-INT(#REF!)&gt;0,TRUE,FALSE)</formula>
    </cfRule>
  </conditionalFormatting>
  <conditionalFormatting sqref="R123:R132">
    <cfRule type="cellIs" dxfId="273" priority="271" stopIfTrue="1" operator="equal">
      <formula>"NO ADMISIBLE"</formula>
    </cfRule>
    <cfRule type="cellIs" dxfId="272" priority="272" stopIfTrue="1" operator="equal">
      <formula>"ADMISIBLE"</formula>
    </cfRule>
  </conditionalFormatting>
  <conditionalFormatting sqref="R123:R132">
    <cfRule type="cellIs" dxfId="271" priority="270" stopIfTrue="1" operator="equal">
      <formula>"PENDIENTE"</formula>
    </cfRule>
  </conditionalFormatting>
  <conditionalFormatting sqref="D124 K124:O124 Q124">
    <cfRule type="expression" dxfId="270" priority="269" stopIfTrue="1">
      <formula>IF(#REF!-INT(#REF!)&gt;0,TRUE,FALSE)</formula>
    </cfRule>
  </conditionalFormatting>
  <conditionalFormatting sqref="D123:Q123 I124:I132 E124:E132">
    <cfRule type="expression" dxfId="269" priority="275" stopIfTrue="1">
      <formula>IF(#REF!-INT(#REF!)&gt;0,TRUE,FALSE)</formula>
    </cfRule>
  </conditionalFormatting>
  <conditionalFormatting sqref="F124:F132">
    <cfRule type="expression" dxfId="268" priority="268" stopIfTrue="1">
      <formula>IF(#REF!-INT(#REF!)&gt;0,TRUE,FALSE)</formula>
    </cfRule>
  </conditionalFormatting>
  <conditionalFormatting sqref="G124:G132">
    <cfRule type="expression" dxfId="267" priority="267" stopIfTrue="1">
      <formula>IF(#REF!-INT(#REF!)&gt;0,TRUE,FALSE)</formula>
    </cfRule>
  </conditionalFormatting>
  <conditionalFormatting sqref="H124:H132">
    <cfRule type="expression" dxfId="266" priority="266" stopIfTrue="1">
      <formula>IF(#REF!-INT(#REF!)&gt;0,TRUE,FALSE)</formula>
    </cfRule>
  </conditionalFormatting>
  <conditionalFormatting sqref="J124:J132">
    <cfRule type="expression" dxfId="265" priority="265" stopIfTrue="1">
      <formula>IF(#REF!-INT(#REF!)&gt;0,TRUE,FALSE)</formula>
    </cfRule>
  </conditionalFormatting>
  <conditionalFormatting sqref="K125:K132">
    <cfRule type="expression" dxfId="264" priority="264" stopIfTrue="1">
      <formula>IF(#REF!-INT(#REF!)&gt;0,TRUE,FALSE)</formula>
    </cfRule>
  </conditionalFormatting>
  <conditionalFormatting sqref="N125:N132">
    <cfRule type="expression" dxfId="263" priority="263" stopIfTrue="1">
      <formula>IF(#REF!-INT(#REF!)&gt;0,TRUE,FALSE)</formula>
    </cfRule>
  </conditionalFormatting>
  <conditionalFormatting sqref="O125:O132">
    <cfRule type="expression" dxfId="262" priority="262" stopIfTrue="1">
      <formula>IF(#REF!-INT(#REF!)&gt;0,TRUE,FALSE)</formula>
    </cfRule>
  </conditionalFormatting>
  <conditionalFormatting sqref="Q125:Q132">
    <cfRule type="expression" dxfId="261" priority="261" stopIfTrue="1">
      <formula>IF(#REF!-INT(#REF!)&gt;0,TRUE,FALSE)</formula>
    </cfRule>
  </conditionalFormatting>
  <conditionalFormatting sqref="P124:P132">
    <cfRule type="expression" dxfId="260" priority="260" stopIfTrue="1">
      <formula>IF(#REF!-INT(#REF!)&gt;0,TRUE,FALSE)</formula>
    </cfRule>
  </conditionalFormatting>
  <conditionalFormatting sqref="B124:R132">
    <cfRule type="expression" dxfId="259" priority="259">
      <formula>MOD(ROW(),2)=0</formula>
    </cfRule>
  </conditionalFormatting>
  <conditionalFormatting sqref="C134:C143">
    <cfRule type="cellIs" dxfId="258" priority="257" stopIfTrue="1" operator="equal">
      <formula>"NO ADMISIBLE"</formula>
    </cfRule>
  </conditionalFormatting>
  <conditionalFormatting sqref="L136:M143 D136:D143">
    <cfRule type="expression" dxfId="257" priority="256" stopIfTrue="1">
      <formula>IF(#REF!-INT(#REF!)&gt;0,TRUE,FALSE)</formula>
    </cfRule>
  </conditionalFormatting>
  <conditionalFormatting sqref="R134:R143">
    <cfRule type="cellIs" dxfId="256" priority="254" stopIfTrue="1" operator="equal">
      <formula>"NO ADMISIBLE"</formula>
    </cfRule>
    <cfRule type="cellIs" dxfId="255" priority="255" stopIfTrue="1" operator="equal">
      <formula>"ADMISIBLE"</formula>
    </cfRule>
  </conditionalFormatting>
  <conditionalFormatting sqref="R134:R143">
    <cfRule type="cellIs" dxfId="254" priority="253" stopIfTrue="1" operator="equal">
      <formula>"PENDIENTE"</formula>
    </cfRule>
  </conditionalFormatting>
  <conditionalFormatting sqref="D135 K135:O135 Q135">
    <cfRule type="expression" dxfId="253" priority="252" stopIfTrue="1">
      <formula>IF(#REF!-INT(#REF!)&gt;0,TRUE,FALSE)</formula>
    </cfRule>
  </conditionalFormatting>
  <conditionalFormatting sqref="D134:Q134 I135:I143 E135:E143">
    <cfRule type="expression" dxfId="252" priority="258" stopIfTrue="1">
      <formula>IF(#REF!-INT(#REF!)&gt;0,TRUE,FALSE)</formula>
    </cfRule>
  </conditionalFormatting>
  <conditionalFormatting sqref="F135:F143">
    <cfRule type="expression" dxfId="251" priority="251" stopIfTrue="1">
      <formula>IF(#REF!-INT(#REF!)&gt;0,TRUE,FALSE)</formula>
    </cfRule>
  </conditionalFormatting>
  <conditionalFormatting sqref="G135:G143">
    <cfRule type="expression" dxfId="250" priority="250" stopIfTrue="1">
      <formula>IF(#REF!-INT(#REF!)&gt;0,TRUE,FALSE)</formula>
    </cfRule>
  </conditionalFormatting>
  <conditionalFormatting sqref="H135:H143">
    <cfRule type="expression" dxfId="249" priority="249" stopIfTrue="1">
      <formula>IF(#REF!-INT(#REF!)&gt;0,TRUE,FALSE)</formula>
    </cfRule>
  </conditionalFormatting>
  <conditionalFormatting sqref="J135:J143">
    <cfRule type="expression" dxfId="248" priority="248" stopIfTrue="1">
      <formula>IF(#REF!-INT(#REF!)&gt;0,TRUE,FALSE)</formula>
    </cfRule>
  </conditionalFormatting>
  <conditionalFormatting sqref="K136:K143">
    <cfRule type="expression" dxfId="247" priority="247" stopIfTrue="1">
      <formula>IF(#REF!-INT(#REF!)&gt;0,TRUE,FALSE)</formula>
    </cfRule>
  </conditionalFormatting>
  <conditionalFormatting sqref="N136:N143">
    <cfRule type="expression" dxfId="246" priority="246" stopIfTrue="1">
      <formula>IF(#REF!-INT(#REF!)&gt;0,TRUE,FALSE)</formula>
    </cfRule>
  </conditionalFormatting>
  <conditionalFormatting sqref="O136:O143">
    <cfRule type="expression" dxfId="245" priority="245" stopIfTrue="1">
      <formula>IF(#REF!-INT(#REF!)&gt;0,TRUE,FALSE)</formula>
    </cfRule>
  </conditionalFormatting>
  <conditionalFormatting sqref="Q136:Q143">
    <cfRule type="expression" dxfId="244" priority="244" stopIfTrue="1">
      <formula>IF(#REF!-INT(#REF!)&gt;0,TRUE,FALSE)</formula>
    </cfRule>
  </conditionalFormatting>
  <conditionalFormatting sqref="P135:P143">
    <cfRule type="expression" dxfId="243" priority="243" stopIfTrue="1">
      <formula>IF(#REF!-INT(#REF!)&gt;0,TRUE,FALSE)</formula>
    </cfRule>
  </conditionalFormatting>
  <conditionalFormatting sqref="B135:R143">
    <cfRule type="expression" dxfId="242" priority="242">
      <formula>MOD(ROW(),2)=0</formula>
    </cfRule>
  </conditionalFormatting>
  <conditionalFormatting sqref="C145:C154">
    <cfRule type="cellIs" dxfId="241" priority="240" stopIfTrue="1" operator="equal">
      <formula>"NO ADMISIBLE"</formula>
    </cfRule>
  </conditionalFormatting>
  <conditionalFormatting sqref="L147:M154 D147:D154">
    <cfRule type="expression" dxfId="240" priority="239" stopIfTrue="1">
      <formula>IF(#REF!-INT(#REF!)&gt;0,TRUE,FALSE)</formula>
    </cfRule>
  </conditionalFormatting>
  <conditionalFormatting sqref="R145:R154">
    <cfRule type="cellIs" dxfId="239" priority="237" stopIfTrue="1" operator="equal">
      <formula>"NO ADMISIBLE"</formula>
    </cfRule>
    <cfRule type="cellIs" dxfId="238" priority="238" stopIfTrue="1" operator="equal">
      <formula>"ADMISIBLE"</formula>
    </cfRule>
  </conditionalFormatting>
  <conditionalFormatting sqref="R145:R154">
    <cfRule type="cellIs" dxfId="237" priority="236" stopIfTrue="1" operator="equal">
      <formula>"PENDIENTE"</formula>
    </cfRule>
  </conditionalFormatting>
  <conditionalFormatting sqref="D146 K146:O146 Q146">
    <cfRule type="expression" dxfId="236" priority="235" stopIfTrue="1">
      <formula>IF(#REF!-INT(#REF!)&gt;0,TRUE,FALSE)</formula>
    </cfRule>
  </conditionalFormatting>
  <conditionalFormatting sqref="D145:Q145 I146:I154 E146:E154">
    <cfRule type="expression" dxfId="235" priority="241" stopIfTrue="1">
      <formula>IF(#REF!-INT(#REF!)&gt;0,TRUE,FALSE)</formula>
    </cfRule>
  </conditionalFormatting>
  <conditionalFormatting sqref="F146:F154">
    <cfRule type="expression" dxfId="234" priority="234" stopIfTrue="1">
      <formula>IF(#REF!-INT(#REF!)&gt;0,TRUE,FALSE)</formula>
    </cfRule>
  </conditionalFormatting>
  <conditionalFormatting sqref="G146:G154">
    <cfRule type="expression" dxfId="233" priority="233" stopIfTrue="1">
      <formula>IF(#REF!-INT(#REF!)&gt;0,TRUE,FALSE)</formula>
    </cfRule>
  </conditionalFormatting>
  <conditionalFormatting sqref="H146:H154">
    <cfRule type="expression" dxfId="232" priority="232" stopIfTrue="1">
      <formula>IF(#REF!-INT(#REF!)&gt;0,TRUE,FALSE)</formula>
    </cfRule>
  </conditionalFormatting>
  <conditionalFormatting sqref="J146:J154">
    <cfRule type="expression" dxfId="231" priority="231" stopIfTrue="1">
      <formula>IF(#REF!-INT(#REF!)&gt;0,TRUE,FALSE)</formula>
    </cfRule>
  </conditionalFormatting>
  <conditionalFormatting sqref="K147:K154">
    <cfRule type="expression" dxfId="230" priority="230" stopIfTrue="1">
      <formula>IF(#REF!-INT(#REF!)&gt;0,TRUE,FALSE)</formula>
    </cfRule>
  </conditionalFormatting>
  <conditionalFormatting sqref="N147:N154">
    <cfRule type="expression" dxfId="229" priority="229" stopIfTrue="1">
      <formula>IF(#REF!-INT(#REF!)&gt;0,TRUE,FALSE)</formula>
    </cfRule>
  </conditionalFormatting>
  <conditionalFormatting sqref="O147:O154">
    <cfRule type="expression" dxfId="228" priority="228" stopIfTrue="1">
      <formula>IF(#REF!-INT(#REF!)&gt;0,TRUE,FALSE)</formula>
    </cfRule>
  </conditionalFormatting>
  <conditionalFormatting sqref="Q147:Q154">
    <cfRule type="expression" dxfId="227" priority="227" stopIfTrue="1">
      <formula>IF(#REF!-INT(#REF!)&gt;0,TRUE,FALSE)</formula>
    </cfRule>
  </conditionalFormatting>
  <conditionalFormatting sqref="P146:P154">
    <cfRule type="expression" dxfId="226" priority="226" stopIfTrue="1">
      <formula>IF(#REF!-INT(#REF!)&gt;0,TRUE,FALSE)</formula>
    </cfRule>
  </conditionalFormatting>
  <conditionalFormatting sqref="B146:R154">
    <cfRule type="expression" dxfId="225" priority="225">
      <formula>MOD(ROW(),2)=0</formula>
    </cfRule>
  </conditionalFormatting>
  <conditionalFormatting sqref="C156:C165">
    <cfRule type="cellIs" dxfId="224" priority="223" stopIfTrue="1" operator="equal">
      <formula>"NO ADMISIBLE"</formula>
    </cfRule>
  </conditionalFormatting>
  <conditionalFormatting sqref="L158:M165 D158:D165">
    <cfRule type="expression" dxfId="223" priority="222" stopIfTrue="1">
      <formula>IF(#REF!-INT(#REF!)&gt;0,TRUE,FALSE)</formula>
    </cfRule>
  </conditionalFormatting>
  <conditionalFormatting sqref="R156:R165">
    <cfRule type="cellIs" dxfId="222" priority="220" stopIfTrue="1" operator="equal">
      <formula>"NO ADMISIBLE"</formula>
    </cfRule>
    <cfRule type="cellIs" dxfId="221" priority="221" stopIfTrue="1" operator="equal">
      <formula>"ADMISIBLE"</formula>
    </cfRule>
  </conditionalFormatting>
  <conditionalFormatting sqref="R156:R165">
    <cfRule type="cellIs" dxfId="220" priority="219" stopIfTrue="1" operator="equal">
      <formula>"PENDIENTE"</formula>
    </cfRule>
  </conditionalFormatting>
  <conditionalFormatting sqref="D157 K157:O157 Q157">
    <cfRule type="expression" dxfId="219" priority="218" stopIfTrue="1">
      <formula>IF(#REF!-INT(#REF!)&gt;0,TRUE,FALSE)</formula>
    </cfRule>
  </conditionalFormatting>
  <conditionalFormatting sqref="D156:Q156 I157:I165 E157:E165">
    <cfRule type="expression" dxfId="218" priority="224" stopIfTrue="1">
      <formula>IF(#REF!-INT(#REF!)&gt;0,TRUE,FALSE)</formula>
    </cfRule>
  </conditionalFormatting>
  <conditionalFormatting sqref="F157:F165">
    <cfRule type="expression" dxfId="217" priority="217" stopIfTrue="1">
      <formula>IF(#REF!-INT(#REF!)&gt;0,TRUE,FALSE)</formula>
    </cfRule>
  </conditionalFormatting>
  <conditionalFormatting sqref="G157:G165">
    <cfRule type="expression" dxfId="216" priority="216" stopIfTrue="1">
      <formula>IF(#REF!-INT(#REF!)&gt;0,TRUE,FALSE)</formula>
    </cfRule>
  </conditionalFormatting>
  <conditionalFormatting sqref="H157:H165">
    <cfRule type="expression" dxfId="215" priority="215" stopIfTrue="1">
      <formula>IF(#REF!-INT(#REF!)&gt;0,TRUE,FALSE)</formula>
    </cfRule>
  </conditionalFormatting>
  <conditionalFormatting sqref="J157:J165">
    <cfRule type="expression" dxfId="214" priority="214" stopIfTrue="1">
      <formula>IF(#REF!-INT(#REF!)&gt;0,TRUE,FALSE)</formula>
    </cfRule>
  </conditionalFormatting>
  <conditionalFormatting sqref="K158:K165">
    <cfRule type="expression" dxfId="213" priority="213" stopIfTrue="1">
      <formula>IF(#REF!-INT(#REF!)&gt;0,TRUE,FALSE)</formula>
    </cfRule>
  </conditionalFormatting>
  <conditionalFormatting sqref="N158:N165">
    <cfRule type="expression" dxfId="212" priority="212" stopIfTrue="1">
      <formula>IF(#REF!-INT(#REF!)&gt;0,TRUE,FALSE)</formula>
    </cfRule>
  </conditionalFormatting>
  <conditionalFormatting sqref="O158:O165">
    <cfRule type="expression" dxfId="211" priority="211" stopIfTrue="1">
      <formula>IF(#REF!-INT(#REF!)&gt;0,TRUE,FALSE)</formula>
    </cfRule>
  </conditionalFormatting>
  <conditionalFormatting sqref="Q158:Q165">
    <cfRule type="expression" dxfId="210" priority="210" stopIfTrue="1">
      <formula>IF(#REF!-INT(#REF!)&gt;0,TRUE,FALSE)</formula>
    </cfRule>
  </conditionalFormatting>
  <conditionalFormatting sqref="P157:P165">
    <cfRule type="expression" dxfId="209" priority="209" stopIfTrue="1">
      <formula>IF(#REF!-INT(#REF!)&gt;0,TRUE,FALSE)</formula>
    </cfRule>
  </conditionalFormatting>
  <conditionalFormatting sqref="B157:R165">
    <cfRule type="expression" dxfId="208" priority="208">
      <formula>MOD(ROW(),2)=0</formula>
    </cfRule>
  </conditionalFormatting>
  <conditionalFormatting sqref="C167:C176">
    <cfRule type="cellIs" dxfId="207" priority="206" stopIfTrue="1" operator="equal">
      <formula>"NO ADMISIBLE"</formula>
    </cfRule>
  </conditionalFormatting>
  <conditionalFormatting sqref="L169:M176 D169:D176">
    <cfRule type="expression" dxfId="206" priority="205" stopIfTrue="1">
      <formula>IF(#REF!-INT(#REF!)&gt;0,TRUE,FALSE)</formula>
    </cfRule>
  </conditionalFormatting>
  <conditionalFormatting sqref="R167:R176">
    <cfRule type="cellIs" dxfId="205" priority="203" stopIfTrue="1" operator="equal">
      <formula>"NO ADMISIBLE"</formula>
    </cfRule>
    <cfRule type="cellIs" dxfId="204" priority="204" stopIfTrue="1" operator="equal">
      <formula>"ADMISIBLE"</formula>
    </cfRule>
  </conditionalFormatting>
  <conditionalFormatting sqref="R167:R176">
    <cfRule type="cellIs" dxfId="203" priority="202" stopIfTrue="1" operator="equal">
      <formula>"PENDIENTE"</formula>
    </cfRule>
  </conditionalFormatting>
  <conditionalFormatting sqref="D168 K168:O168 Q168">
    <cfRule type="expression" dxfId="202" priority="201" stopIfTrue="1">
      <formula>IF(#REF!-INT(#REF!)&gt;0,TRUE,FALSE)</formula>
    </cfRule>
  </conditionalFormatting>
  <conditionalFormatting sqref="D167:Q167 I168:I176 E168:E176">
    <cfRule type="expression" dxfId="201" priority="207" stopIfTrue="1">
      <formula>IF(#REF!-INT(#REF!)&gt;0,TRUE,FALSE)</formula>
    </cfRule>
  </conditionalFormatting>
  <conditionalFormatting sqref="F168:F176">
    <cfRule type="expression" dxfId="200" priority="200" stopIfTrue="1">
      <formula>IF(#REF!-INT(#REF!)&gt;0,TRUE,FALSE)</formula>
    </cfRule>
  </conditionalFormatting>
  <conditionalFormatting sqref="G168:G176">
    <cfRule type="expression" dxfId="199" priority="199" stopIfTrue="1">
      <formula>IF(#REF!-INT(#REF!)&gt;0,TRUE,FALSE)</formula>
    </cfRule>
  </conditionalFormatting>
  <conditionalFormatting sqref="H168:H176">
    <cfRule type="expression" dxfId="198" priority="198" stopIfTrue="1">
      <formula>IF(#REF!-INT(#REF!)&gt;0,TRUE,FALSE)</formula>
    </cfRule>
  </conditionalFormatting>
  <conditionalFormatting sqref="J168:J176">
    <cfRule type="expression" dxfId="197" priority="197" stopIfTrue="1">
      <formula>IF(#REF!-INT(#REF!)&gt;0,TRUE,FALSE)</formula>
    </cfRule>
  </conditionalFormatting>
  <conditionalFormatting sqref="K169:K176">
    <cfRule type="expression" dxfId="196" priority="196" stopIfTrue="1">
      <formula>IF(#REF!-INT(#REF!)&gt;0,TRUE,FALSE)</formula>
    </cfRule>
  </conditionalFormatting>
  <conditionalFormatting sqref="N169:N176">
    <cfRule type="expression" dxfId="195" priority="195" stopIfTrue="1">
      <formula>IF(#REF!-INT(#REF!)&gt;0,TRUE,FALSE)</formula>
    </cfRule>
  </conditionalFormatting>
  <conditionalFormatting sqref="O169:O176">
    <cfRule type="expression" dxfId="194" priority="194" stopIfTrue="1">
      <formula>IF(#REF!-INT(#REF!)&gt;0,TRUE,FALSE)</formula>
    </cfRule>
  </conditionalFormatting>
  <conditionalFormatting sqref="Q169:Q176">
    <cfRule type="expression" dxfId="193" priority="193" stopIfTrue="1">
      <formula>IF(#REF!-INT(#REF!)&gt;0,TRUE,FALSE)</formula>
    </cfRule>
  </conditionalFormatting>
  <conditionalFormatting sqref="P168:P176">
    <cfRule type="expression" dxfId="192" priority="192" stopIfTrue="1">
      <formula>IF(#REF!-INT(#REF!)&gt;0,TRUE,FALSE)</formula>
    </cfRule>
  </conditionalFormatting>
  <conditionalFormatting sqref="B168:R176">
    <cfRule type="expression" dxfId="191" priority="191">
      <formula>MOD(ROW(),2)=0</formula>
    </cfRule>
  </conditionalFormatting>
  <conditionalFormatting sqref="C178:C187">
    <cfRule type="cellIs" dxfId="190" priority="189" stopIfTrue="1" operator="equal">
      <formula>"NO ADMISIBLE"</formula>
    </cfRule>
  </conditionalFormatting>
  <conditionalFormatting sqref="L180:M187 D180:D187">
    <cfRule type="expression" dxfId="189" priority="188" stopIfTrue="1">
      <formula>IF(#REF!-INT(#REF!)&gt;0,TRUE,FALSE)</formula>
    </cfRule>
  </conditionalFormatting>
  <conditionalFormatting sqref="R178:R187">
    <cfRule type="cellIs" dxfId="188" priority="186" stopIfTrue="1" operator="equal">
      <formula>"NO ADMISIBLE"</formula>
    </cfRule>
    <cfRule type="cellIs" dxfId="187" priority="187" stopIfTrue="1" operator="equal">
      <formula>"ADMISIBLE"</formula>
    </cfRule>
  </conditionalFormatting>
  <conditionalFormatting sqref="R178:R187">
    <cfRule type="cellIs" dxfId="186" priority="185" stopIfTrue="1" operator="equal">
      <formula>"PENDIENTE"</formula>
    </cfRule>
  </conditionalFormatting>
  <conditionalFormatting sqref="D179 K179:O179 Q179">
    <cfRule type="expression" dxfId="185" priority="184" stopIfTrue="1">
      <formula>IF(#REF!-INT(#REF!)&gt;0,TRUE,FALSE)</formula>
    </cfRule>
  </conditionalFormatting>
  <conditionalFormatting sqref="D178:Q178 I179:I187 E179:E187">
    <cfRule type="expression" dxfId="184" priority="190" stopIfTrue="1">
      <formula>IF(#REF!-INT(#REF!)&gt;0,TRUE,FALSE)</formula>
    </cfRule>
  </conditionalFormatting>
  <conditionalFormatting sqref="F179:F187">
    <cfRule type="expression" dxfId="183" priority="183" stopIfTrue="1">
      <formula>IF(#REF!-INT(#REF!)&gt;0,TRUE,FALSE)</formula>
    </cfRule>
  </conditionalFormatting>
  <conditionalFormatting sqref="G179:G187">
    <cfRule type="expression" dxfId="182" priority="182" stopIfTrue="1">
      <formula>IF(#REF!-INT(#REF!)&gt;0,TRUE,FALSE)</formula>
    </cfRule>
  </conditionalFormatting>
  <conditionalFormatting sqref="H179:H187">
    <cfRule type="expression" dxfId="181" priority="181" stopIfTrue="1">
      <formula>IF(#REF!-INT(#REF!)&gt;0,TRUE,FALSE)</formula>
    </cfRule>
  </conditionalFormatting>
  <conditionalFormatting sqref="J179:J187">
    <cfRule type="expression" dxfId="180" priority="180" stopIfTrue="1">
      <formula>IF(#REF!-INT(#REF!)&gt;0,TRUE,FALSE)</formula>
    </cfRule>
  </conditionalFormatting>
  <conditionalFormatting sqref="K180:K187">
    <cfRule type="expression" dxfId="179" priority="179" stopIfTrue="1">
      <formula>IF(#REF!-INT(#REF!)&gt;0,TRUE,FALSE)</formula>
    </cfRule>
  </conditionalFormatting>
  <conditionalFormatting sqref="N180:N187">
    <cfRule type="expression" dxfId="178" priority="178" stopIfTrue="1">
      <formula>IF(#REF!-INT(#REF!)&gt;0,TRUE,FALSE)</formula>
    </cfRule>
  </conditionalFormatting>
  <conditionalFormatting sqref="O180:O187">
    <cfRule type="expression" dxfId="177" priority="177" stopIfTrue="1">
      <formula>IF(#REF!-INT(#REF!)&gt;0,TRUE,FALSE)</formula>
    </cfRule>
  </conditionalFormatting>
  <conditionalFormatting sqref="Q180:Q187">
    <cfRule type="expression" dxfId="176" priority="176" stopIfTrue="1">
      <formula>IF(#REF!-INT(#REF!)&gt;0,TRUE,FALSE)</formula>
    </cfRule>
  </conditionalFormatting>
  <conditionalFormatting sqref="P179:P187">
    <cfRule type="expression" dxfId="175" priority="175" stopIfTrue="1">
      <formula>IF(#REF!-INT(#REF!)&gt;0,TRUE,FALSE)</formula>
    </cfRule>
  </conditionalFormatting>
  <conditionalFormatting sqref="B179:R187">
    <cfRule type="expression" dxfId="174" priority="174">
      <formula>MOD(ROW(),2)=0</formula>
    </cfRule>
  </conditionalFormatting>
  <conditionalFormatting sqref="C189:C198">
    <cfRule type="cellIs" dxfId="173" priority="172" stopIfTrue="1" operator="equal">
      <formula>"NO ADMISIBLE"</formula>
    </cfRule>
  </conditionalFormatting>
  <conditionalFormatting sqref="L191:M198 D191:D198">
    <cfRule type="expression" dxfId="172" priority="171" stopIfTrue="1">
      <formula>IF(#REF!-INT(#REF!)&gt;0,TRUE,FALSE)</formula>
    </cfRule>
  </conditionalFormatting>
  <conditionalFormatting sqref="R189:R198">
    <cfRule type="cellIs" dxfId="171" priority="169" stopIfTrue="1" operator="equal">
      <formula>"NO ADMISIBLE"</formula>
    </cfRule>
    <cfRule type="cellIs" dxfId="170" priority="170" stopIfTrue="1" operator="equal">
      <formula>"ADMISIBLE"</formula>
    </cfRule>
  </conditionalFormatting>
  <conditionalFormatting sqref="R189:R198">
    <cfRule type="cellIs" dxfId="169" priority="168" stopIfTrue="1" operator="equal">
      <formula>"PENDIENTE"</formula>
    </cfRule>
  </conditionalFormatting>
  <conditionalFormatting sqref="D190 K190:O190 Q190">
    <cfRule type="expression" dxfId="168" priority="167" stopIfTrue="1">
      <formula>IF(#REF!-INT(#REF!)&gt;0,TRUE,FALSE)</formula>
    </cfRule>
  </conditionalFormatting>
  <conditionalFormatting sqref="D189:Q189 I190:I198 E190:E198">
    <cfRule type="expression" dxfId="167" priority="173" stopIfTrue="1">
      <formula>IF(#REF!-INT(#REF!)&gt;0,TRUE,FALSE)</formula>
    </cfRule>
  </conditionalFormatting>
  <conditionalFormatting sqref="F190:F198">
    <cfRule type="expression" dxfId="166" priority="166" stopIfTrue="1">
      <formula>IF(#REF!-INT(#REF!)&gt;0,TRUE,FALSE)</formula>
    </cfRule>
  </conditionalFormatting>
  <conditionalFormatting sqref="G190:G198">
    <cfRule type="expression" dxfId="165" priority="165" stopIfTrue="1">
      <formula>IF(#REF!-INT(#REF!)&gt;0,TRUE,FALSE)</formula>
    </cfRule>
  </conditionalFormatting>
  <conditionalFormatting sqref="H190:H198">
    <cfRule type="expression" dxfId="164" priority="164" stopIfTrue="1">
      <formula>IF(#REF!-INT(#REF!)&gt;0,TRUE,FALSE)</formula>
    </cfRule>
  </conditionalFormatting>
  <conditionalFormatting sqref="J190:J198">
    <cfRule type="expression" dxfId="163" priority="163" stopIfTrue="1">
      <formula>IF(#REF!-INT(#REF!)&gt;0,TRUE,FALSE)</formula>
    </cfRule>
  </conditionalFormatting>
  <conditionalFormatting sqref="K191:K198">
    <cfRule type="expression" dxfId="162" priority="162" stopIfTrue="1">
      <formula>IF(#REF!-INT(#REF!)&gt;0,TRUE,FALSE)</formula>
    </cfRule>
  </conditionalFormatting>
  <conditionalFormatting sqref="N191:N198">
    <cfRule type="expression" dxfId="161" priority="161" stopIfTrue="1">
      <formula>IF(#REF!-INT(#REF!)&gt;0,TRUE,FALSE)</formula>
    </cfRule>
  </conditionalFormatting>
  <conditionalFormatting sqref="O191:O198">
    <cfRule type="expression" dxfId="160" priority="160" stopIfTrue="1">
      <formula>IF(#REF!-INT(#REF!)&gt;0,TRUE,FALSE)</formula>
    </cfRule>
  </conditionalFormatting>
  <conditionalFormatting sqref="Q191:Q198">
    <cfRule type="expression" dxfId="159" priority="159" stopIfTrue="1">
      <formula>IF(#REF!-INT(#REF!)&gt;0,TRUE,FALSE)</formula>
    </cfRule>
  </conditionalFormatting>
  <conditionalFormatting sqref="P190:P198">
    <cfRule type="expression" dxfId="158" priority="158" stopIfTrue="1">
      <formula>IF(#REF!-INT(#REF!)&gt;0,TRUE,FALSE)</formula>
    </cfRule>
  </conditionalFormatting>
  <conditionalFormatting sqref="B190:R198">
    <cfRule type="expression" dxfId="157" priority="157">
      <formula>MOD(ROW(),2)=0</formula>
    </cfRule>
  </conditionalFormatting>
  <conditionalFormatting sqref="C200:C209">
    <cfRule type="cellIs" dxfId="156" priority="155" stopIfTrue="1" operator="equal">
      <formula>"NO ADMISIBLE"</formula>
    </cfRule>
  </conditionalFormatting>
  <conditionalFormatting sqref="L202:M209 D202:D209">
    <cfRule type="expression" dxfId="155" priority="154" stopIfTrue="1">
      <formula>IF(#REF!-INT(#REF!)&gt;0,TRUE,FALSE)</formula>
    </cfRule>
  </conditionalFormatting>
  <conditionalFormatting sqref="R200:R209">
    <cfRule type="cellIs" dxfId="154" priority="152" stopIfTrue="1" operator="equal">
      <formula>"NO ADMISIBLE"</formula>
    </cfRule>
    <cfRule type="cellIs" dxfId="153" priority="153" stopIfTrue="1" operator="equal">
      <formula>"ADMISIBLE"</formula>
    </cfRule>
  </conditionalFormatting>
  <conditionalFormatting sqref="R200:R209">
    <cfRule type="cellIs" dxfId="152" priority="151" stopIfTrue="1" operator="equal">
      <formula>"PENDIENTE"</formula>
    </cfRule>
  </conditionalFormatting>
  <conditionalFormatting sqref="D201 K201:O201 Q201">
    <cfRule type="expression" dxfId="151" priority="150" stopIfTrue="1">
      <formula>IF(#REF!-INT(#REF!)&gt;0,TRUE,FALSE)</formula>
    </cfRule>
  </conditionalFormatting>
  <conditionalFormatting sqref="D200:Q200 I201:I209 E201:E209">
    <cfRule type="expression" dxfId="150" priority="156" stopIfTrue="1">
      <formula>IF(#REF!-INT(#REF!)&gt;0,TRUE,FALSE)</formula>
    </cfRule>
  </conditionalFormatting>
  <conditionalFormatting sqref="F201:F209">
    <cfRule type="expression" dxfId="149" priority="149" stopIfTrue="1">
      <formula>IF(#REF!-INT(#REF!)&gt;0,TRUE,FALSE)</formula>
    </cfRule>
  </conditionalFormatting>
  <conditionalFormatting sqref="G201:G209">
    <cfRule type="expression" dxfId="148" priority="148" stopIfTrue="1">
      <formula>IF(#REF!-INT(#REF!)&gt;0,TRUE,FALSE)</formula>
    </cfRule>
  </conditionalFormatting>
  <conditionalFormatting sqref="H201:H209">
    <cfRule type="expression" dxfId="147" priority="147" stopIfTrue="1">
      <formula>IF(#REF!-INT(#REF!)&gt;0,TRUE,FALSE)</formula>
    </cfRule>
  </conditionalFormatting>
  <conditionalFormatting sqref="J201:J209">
    <cfRule type="expression" dxfId="146" priority="146" stopIfTrue="1">
      <formula>IF(#REF!-INT(#REF!)&gt;0,TRUE,FALSE)</formula>
    </cfRule>
  </conditionalFormatting>
  <conditionalFormatting sqref="K202:K209">
    <cfRule type="expression" dxfId="145" priority="145" stopIfTrue="1">
      <formula>IF(#REF!-INT(#REF!)&gt;0,TRUE,FALSE)</formula>
    </cfRule>
  </conditionalFormatting>
  <conditionalFormatting sqref="N202:N209">
    <cfRule type="expression" dxfId="144" priority="144" stopIfTrue="1">
      <formula>IF(#REF!-INT(#REF!)&gt;0,TRUE,FALSE)</formula>
    </cfRule>
  </conditionalFormatting>
  <conditionalFormatting sqref="O202:O209">
    <cfRule type="expression" dxfId="143" priority="143" stopIfTrue="1">
      <formula>IF(#REF!-INT(#REF!)&gt;0,TRUE,FALSE)</formula>
    </cfRule>
  </conditionalFormatting>
  <conditionalFormatting sqref="Q202:Q209">
    <cfRule type="expression" dxfId="142" priority="142" stopIfTrue="1">
      <formula>IF(#REF!-INT(#REF!)&gt;0,TRUE,FALSE)</formula>
    </cfRule>
  </conditionalFormatting>
  <conditionalFormatting sqref="P201:P209">
    <cfRule type="expression" dxfId="141" priority="141" stopIfTrue="1">
      <formula>IF(#REF!-INT(#REF!)&gt;0,TRUE,FALSE)</formula>
    </cfRule>
  </conditionalFormatting>
  <conditionalFormatting sqref="B201:R209">
    <cfRule type="expression" dxfId="140" priority="140">
      <formula>MOD(ROW(),2)=0</formula>
    </cfRule>
  </conditionalFormatting>
  <conditionalFormatting sqref="C211:C220">
    <cfRule type="cellIs" dxfId="139" priority="138" stopIfTrue="1" operator="equal">
      <formula>"NO ADMISIBLE"</formula>
    </cfRule>
  </conditionalFormatting>
  <conditionalFormatting sqref="L213:M220 D213:D220">
    <cfRule type="expression" dxfId="138" priority="137" stopIfTrue="1">
      <formula>IF(#REF!-INT(#REF!)&gt;0,TRUE,FALSE)</formula>
    </cfRule>
  </conditionalFormatting>
  <conditionalFormatting sqref="R211:R220">
    <cfRule type="cellIs" dxfId="137" priority="135" stopIfTrue="1" operator="equal">
      <formula>"NO ADMISIBLE"</formula>
    </cfRule>
    <cfRule type="cellIs" dxfId="136" priority="136" stopIfTrue="1" operator="equal">
      <formula>"ADMISIBLE"</formula>
    </cfRule>
  </conditionalFormatting>
  <conditionalFormatting sqref="R211:R220">
    <cfRule type="cellIs" dxfId="135" priority="134" stopIfTrue="1" operator="equal">
      <formula>"PENDIENTE"</formula>
    </cfRule>
  </conditionalFormatting>
  <conditionalFormatting sqref="D212 K212:O212 Q212">
    <cfRule type="expression" dxfId="134" priority="133" stopIfTrue="1">
      <formula>IF(#REF!-INT(#REF!)&gt;0,TRUE,FALSE)</formula>
    </cfRule>
  </conditionalFormatting>
  <conditionalFormatting sqref="D211:Q211 I212:I220 E212:E220">
    <cfRule type="expression" dxfId="133" priority="139" stopIfTrue="1">
      <formula>IF(#REF!-INT(#REF!)&gt;0,TRUE,FALSE)</formula>
    </cfRule>
  </conditionalFormatting>
  <conditionalFormatting sqref="F212:F220">
    <cfRule type="expression" dxfId="132" priority="132" stopIfTrue="1">
      <formula>IF(#REF!-INT(#REF!)&gt;0,TRUE,FALSE)</formula>
    </cfRule>
  </conditionalFormatting>
  <conditionalFormatting sqref="G212:G220">
    <cfRule type="expression" dxfId="131" priority="131" stopIfTrue="1">
      <formula>IF(#REF!-INT(#REF!)&gt;0,TRUE,FALSE)</formula>
    </cfRule>
  </conditionalFormatting>
  <conditionalFormatting sqref="H212:H220">
    <cfRule type="expression" dxfId="130" priority="130" stopIfTrue="1">
      <formula>IF(#REF!-INT(#REF!)&gt;0,TRUE,FALSE)</formula>
    </cfRule>
  </conditionalFormatting>
  <conditionalFormatting sqref="J212:J220">
    <cfRule type="expression" dxfId="129" priority="129" stopIfTrue="1">
      <formula>IF(#REF!-INT(#REF!)&gt;0,TRUE,FALSE)</formula>
    </cfRule>
  </conditionalFormatting>
  <conditionalFormatting sqref="K213:K220">
    <cfRule type="expression" dxfId="128" priority="128" stopIfTrue="1">
      <formula>IF(#REF!-INT(#REF!)&gt;0,TRUE,FALSE)</formula>
    </cfRule>
  </conditionalFormatting>
  <conditionalFormatting sqref="N213:N220">
    <cfRule type="expression" dxfId="127" priority="127" stopIfTrue="1">
      <formula>IF(#REF!-INT(#REF!)&gt;0,TRUE,FALSE)</formula>
    </cfRule>
  </conditionalFormatting>
  <conditionalFormatting sqref="O213:O220">
    <cfRule type="expression" dxfId="126" priority="126" stopIfTrue="1">
      <formula>IF(#REF!-INT(#REF!)&gt;0,TRUE,FALSE)</formula>
    </cfRule>
  </conditionalFormatting>
  <conditionalFormatting sqref="Q213:Q220">
    <cfRule type="expression" dxfId="125" priority="125" stopIfTrue="1">
      <formula>IF(#REF!-INT(#REF!)&gt;0,TRUE,FALSE)</formula>
    </cfRule>
  </conditionalFormatting>
  <conditionalFormatting sqref="P212:P220">
    <cfRule type="expression" dxfId="124" priority="124" stopIfTrue="1">
      <formula>IF(#REF!-INT(#REF!)&gt;0,TRUE,FALSE)</formula>
    </cfRule>
  </conditionalFormatting>
  <conditionalFormatting sqref="B212:R220">
    <cfRule type="expression" dxfId="123" priority="123">
      <formula>MOD(ROW(),2)=0</formula>
    </cfRule>
  </conditionalFormatting>
  <conditionalFormatting sqref="C222:C231">
    <cfRule type="cellIs" dxfId="122" priority="121" stopIfTrue="1" operator="equal">
      <formula>"NO ADMISIBLE"</formula>
    </cfRule>
  </conditionalFormatting>
  <conditionalFormatting sqref="L224:M231 D224:D231">
    <cfRule type="expression" dxfId="121" priority="120" stopIfTrue="1">
      <formula>IF(#REF!-INT(#REF!)&gt;0,TRUE,FALSE)</formula>
    </cfRule>
  </conditionalFormatting>
  <conditionalFormatting sqref="R222:R231">
    <cfRule type="cellIs" dxfId="120" priority="118" stopIfTrue="1" operator="equal">
      <formula>"NO ADMISIBLE"</formula>
    </cfRule>
    <cfRule type="cellIs" dxfId="119" priority="119" stopIfTrue="1" operator="equal">
      <formula>"ADMISIBLE"</formula>
    </cfRule>
  </conditionalFormatting>
  <conditionalFormatting sqref="R222:R231">
    <cfRule type="cellIs" dxfId="118" priority="117" stopIfTrue="1" operator="equal">
      <formula>"PENDIENTE"</formula>
    </cfRule>
  </conditionalFormatting>
  <conditionalFormatting sqref="D223 K223:O223 Q223">
    <cfRule type="expression" dxfId="117" priority="116" stopIfTrue="1">
      <formula>IF(#REF!-INT(#REF!)&gt;0,TRUE,FALSE)</formula>
    </cfRule>
  </conditionalFormatting>
  <conditionalFormatting sqref="D222:Q222 I223:I231 E223:E231">
    <cfRule type="expression" dxfId="116" priority="122" stopIfTrue="1">
      <formula>IF(#REF!-INT(#REF!)&gt;0,TRUE,FALSE)</formula>
    </cfRule>
  </conditionalFormatting>
  <conditionalFormatting sqref="F223:F231">
    <cfRule type="expression" dxfId="115" priority="115" stopIfTrue="1">
      <formula>IF(#REF!-INT(#REF!)&gt;0,TRUE,FALSE)</formula>
    </cfRule>
  </conditionalFormatting>
  <conditionalFormatting sqref="G223:G231">
    <cfRule type="expression" dxfId="114" priority="114" stopIfTrue="1">
      <formula>IF(#REF!-INT(#REF!)&gt;0,TRUE,FALSE)</formula>
    </cfRule>
  </conditionalFormatting>
  <conditionalFormatting sqref="H223:H231">
    <cfRule type="expression" dxfId="113" priority="113" stopIfTrue="1">
      <formula>IF(#REF!-INT(#REF!)&gt;0,TRUE,FALSE)</formula>
    </cfRule>
  </conditionalFormatting>
  <conditionalFormatting sqref="J223:J231">
    <cfRule type="expression" dxfId="112" priority="112" stopIfTrue="1">
      <formula>IF(#REF!-INT(#REF!)&gt;0,TRUE,FALSE)</formula>
    </cfRule>
  </conditionalFormatting>
  <conditionalFormatting sqref="K224:K231">
    <cfRule type="expression" dxfId="111" priority="111" stopIfTrue="1">
      <formula>IF(#REF!-INT(#REF!)&gt;0,TRUE,FALSE)</formula>
    </cfRule>
  </conditionalFormatting>
  <conditionalFormatting sqref="N224:N231">
    <cfRule type="expression" dxfId="110" priority="110" stopIfTrue="1">
      <formula>IF(#REF!-INT(#REF!)&gt;0,TRUE,FALSE)</formula>
    </cfRule>
  </conditionalFormatting>
  <conditionalFormatting sqref="O224:O231">
    <cfRule type="expression" dxfId="109" priority="109" stopIfTrue="1">
      <formula>IF(#REF!-INT(#REF!)&gt;0,TRUE,FALSE)</formula>
    </cfRule>
  </conditionalFormatting>
  <conditionalFormatting sqref="Q224:Q231">
    <cfRule type="expression" dxfId="108" priority="108" stopIfTrue="1">
      <formula>IF(#REF!-INT(#REF!)&gt;0,TRUE,FALSE)</formula>
    </cfRule>
  </conditionalFormatting>
  <conditionalFormatting sqref="P223:P231">
    <cfRule type="expression" dxfId="107" priority="107" stopIfTrue="1">
      <formula>IF(#REF!-INT(#REF!)&gt;0,TRUE,FALSE)</formula>
    </cfRule>
  </conditionalFormatting>
  <conditionalFormatting sqref="B223:R231">
    <cfRule type="expression" dxfId="106" priority="106">
      <formula>MOD(ROW(),2)=0</formula>
    </cfRule>
  </conditionalFormatting>
  <conditionalFormatting sqref="C233:C242">
    <cfRule type="cellIs" dxfId="105" priority="104" stopIfTrue="1" operator="equal">
      <formula>"NO ADMISIBLE"</formula>
    </cfRule>
  </conditionalFormatting>
  <conditionalFormatting sqref="L235:M242 D235:D242">
    <cfRule type="expression" dxfId="104" priority="103" stopIfTrue="1">
      <formula>IF(#REF!-INT(#REF!)&gt;0,TRUE,FALSE)</formula>
    </cfRule>
  </conditionalFormatting>
  <conditionalFormatting sqref="R233:R242">
    <cfRule type="cellIs" dxfId="103" priority="101" stopIfTrue="1" operator="equal">
      <formula>"NO ADMISIBLE"</formula>
    </cfRule>
    <cfRule type="cellIs" dxfId="102" priority="102" stopIfTrue="1" operator="equal">
      <formula>"ADMISIBLE"</formula>
    </cfRule>
  </conditionalFormatting>
  <conditionalFormatting sqref="R233:R242">
    <cfRule type="cellIs" dxfId="101" priority="100" stopIfTrue="1" operator="equal">
      <formula>"PENDIENTE"</formula>
    </cfRule>
  </conditionalFormatting>
  <conditionalFormatting sqref="D234 K234:O234 Q234">
    <cfRule type="expression" dxfId="100" priority="99" stopIfTrue="1">
      <formula>IF(#REF!-INT(#REF!)&gt;0,TRUE,FALSE)</formula>
    </cfRule>
  </conditionalFormatting>
  <conditionalFormatting sqref="D233:Q233 I234:I242 E234:E242">
    <cfRule type="expression" dxfId="99" priority="105" stopIfTrue="1">
      <formula>IF(#REF!-INT(#REF!)&gt;0,TRUE,FALSE)</formula>
    </cfRule>
  </conditionalFormatting>
  <conditionalFormatting sqref="F234:F242">
    <cfRule type="expression" dxfId="98" priority="98" stopIfTrue="1">
      <formula>IF(#REF!-INT(#REF!)&gt;0,TRUE,FALSE)</formula>
    </cfRule>
  </conditionalFormatting>
  <conditionalFormatting sqref="G234:G242">
    <cfRule type="expression" dxfId="97" priority="97" stopIfTrue="1">
      <formula>IF(#REF!-INT(#REF!)&gt;0,TRUE,FALSE)</formula>
    </cfRule>
  </conditionalFormatting>
  <conditionalFormatting sqref="H234:H242">
    <cfRule type="expression" dxfId="96" priority="96" stopIfTrue="1">
      <formula>IF(#REF!-INT(#REF!)&gt;0,TRUE,FALSE)</formula>
    </cfRule>
  </conditionalFormatting>
  <conditionalFormatting sqref="J234:J242">
    <cfRule type="expression" dxfId="95" priority="95" stopIfTrue="1">
      <formula>IF(#REF!-INT(#REF!)&gt;0,TRUE,FALSE)</formula>
    </cfRule>
  </conditionalFormatting>
  <conditionalFormatting sqref="K235:K242">
    <cfRule type="expression" dxfId="94" priority="94" stopIfTrue="1">
      <formula>IF(#REF!-INT(#REF!)&gt;0,TRUE,FALSE)</formula>
    </cfRule>
  </conditionalFormatting>
  <conditionalFormatting sqref="N235:N242">
    <cfRule type="expression" dxfId="93" priority="93" stopIfTrue="1">
      <formula>IF(#REF!-INT(#REF!)&gt;0,TRUE,FALSE)</formula>
    </cfRule>
  </conditionalFormatting>
  <conditionalFormatting sqref="O235:O242">
    <cfRule type="expression" dxfId="92" priority="92" stopIfTrue="1">
      <formula>IF(#REF!-INT(#REF!)&gt;0,TRUE,FALSE)</formula>
    </cfRule>
  </conditionalFormatting>
  <conditionalFormatting sqref="Q235:Q242">
    <cfRule type="expression" dxfId="91" priority="91" stopIfTrue="1">
      <formula>IF(#REF!-INT(#REF!)&gt;0,TRUE,FALSE)</formula>
    </cfRule>
  </conditionalFormatting>
  <conditionalFormatting sqref="P234:P242">
    <cfRule type="expression" dxfId="90" priority="90" stopIfTrue="1">
      <formula>IF(#REF!-INT(#REF!)&gt;0,TRUE,FALSE)</formula>
    </cfRule>
  </conditionalFormatting>
  <conditionalFormatting sqref="B234:R242">
    <cfRule type="expression" dxfId="89" priority="89">
      <formula>MOD(ROW(),2)=0</formula>
    </cfRule>
  </conditionalFormatting>
  <conditionalFormatting sqref="C244:C253">
    <cfRule type="cellIs" dxfId="88" priority="87" stopIfTrue="1" operator="equal">
      <formula>"NO ADMISIBLE"</formula>
    </cfRule>
  </conditionalFormatting>
  <conditionalFormatting sqref="L246:M253 D246:D253">
    <cfRule type="expression" dxfId="87" priority="86" stopIfTrue="1">
      <formula>IF(#REF!-INT(#REF!)&gt;0,TRUE,FALSE)</formula>
    </cfRule>
  </conditionalFormatting>
  <conditionalFormatting sqref="R244:R253">
    <cfRule type="cellIs" dxfId="86" priority="84" stopIfTrue="1" operator="equal">
      <formula>"NO ADMISIBLE"</formula>
    </cfRule>
    <cfRule type="cellIs" dxfId="85" priority="85" stopIfTrue="1" operator="equal">
      <formula>"ADMISIBLE"</formula>
    </cfRule>
  </conditionalFormatting>
  <conditionalFormatting sqref="R244:R253">
    <cfRule type="cellIs" dxfId="84" priority="83" stopIfTrue="1" operator="equal">
      <formula>"PENDIENTE"</formula>
    </cfRule>
  </conditionalFormatting>
  <conditionalFormatting sqref="D245 K245:O245 Q245">
    <cfRule type="expression" dxfId="83" priority="82" stopIfTrue="1">
      <formula>IF(#REF!-INT(#REF!)&gt;0,TRUE,FALSE)</formula>
    </cfRule>
  </conditionalFormatting>
  <conditionalFormatting sqref="D244:Q244 I245:I253 E245:E253">
    <cfRule type="expression" dxfId="82" priority="88" stopIfTrue="1">
      <formula>IF(#REF!-INT(#REF!)&gt;0,TRUE,FALSE)</formula>
    </cfRule>
  </conditionalFormatting>
  <conditionalFormatting sqref="F245:F253">
    <cfRule type="expression" dxfId="81" priority="81" stopIfTrue="1">
      <formula>IF(#REF!-INT(#REF!)&gt;0,TRUE,FALSE)</formula>
    </cfRule>
  </conditionalFormatting>
  <conditionalFormatting sqref="G245:G253">
    <cfRule type="expression" dxfId="80" priority="80" stopIfTrue="1">
      <formula>IF(#REF!-INT(#REF!)&gt;0,TRUE,FALSE)</formula>
    </cfRule>
  </conditionalFormatting>
  <conditionalFormatting sqref="H245:H253">
    <cfRule type="expression" dxfId="79" priority="79" stopIfTrue="1">
      <formula>IF(#REF!-INT(#REF!)&gt;0,TRUE,FALSE)</formula>
    </cfRule>
  </conditionalFormatting>
  <conditionalFormatting sqref="J245:J253">
    <cfRule type="expression" dxfId="78" priority="78" stopIfTrue="1">
      <formula>IF(#REF!-INT(#REF!)&gt;0,TRUE,FALSE)</formula>
    </cfRule>
  </conditionalFormatting>
  <conditionalFormatting sqref="K246:K253">
    <cfRule type="expression" dxfId="77" priority="77" stopIfTrue="1">
      <formula>IF(#REF!-INT(#REF!)&gt;0,TRUE,FALSE)</formula>
    </cfRule>
  </conditionalFormatting>
  <conditionalFormatting sqref="N246:N253">
    <cfRule type="expression" dxfId="76" priority="76" stopIfTrue="1">
      <formula>IF(#REF!-INT(#REF!)&gt;0,TRUE,FALSE)</formula>
    </cfRule>
  </conditionalFormatting>
  <conditionalFormatting sqref="O246:O253">
    <cfRule type="expression" dxfId="75" priority="75" stopIfTrue="1">
      <formula>IF(#REF!-INT(#REF!)&gt;0,TRUE,FALSE)</formula>
    </cfRule>
  </conditionalFormatting>
  <conditionalFormatting sqref="Q246:Q253">
    <cfRule type="expression" dxfId="74" priority="74" stopIfTrue="1">
      <formula>IF(#REF!-INT(#REF!)&gt;0,TRUE,FALSE)</formula>
    </cfRule>
  </conditionalFormatting>
  <conditionalFormatting sqref="P245:P253">
    <cfRule type="expression" dxfId="73" priority="73" stopIfTrue="1">
      <formula>IF(#REF!-INT(#REF!)&gt;0,TRUE,FALSE)</formula>
    </cfRule>
  </conditionalFormatting>
  <conditionalFormatting sqref="B245:R253">
    <cfRule type="expression" dxfId="72" priority="72">
      <formula>MOD(ROW(),2)=0</formula>
    </cfRule>
  </conditionalFormatting>
  <conditionalFormatting sqref="C255:C264">
    <cfRule type="cellIs" dxfId="71" priority="70" stopIfTrue="1" operator="equal">
      <formula>"NO ADMISIBLE"</formula>
    </cfRule>
  </conditionalFormatting>
  <conditionalFormatting sqref="L257:M264 D257:D264">
    <cfRule type="expression" dxfId="70" priority="69" stopIfTrue="1">
      <formula>IF(#REF!-INT(#REF!)&gt;0,TRUE,FALSE)</formula>
    </cfRule>
  </conditionalFormatting>
  <conditionalFormatting sqref="R255:R264">
    <cfRule type="cellIs" dxfId="69" priority="67" stopIfTrue="1" operator="equal">
      <formula>"NO ADMISIBLE"</formula>
    </cfRule>
    <cfRule type="cellIs" dxfId="68" priority="68" stopIfTrue="1" operator="equal">
      <formula>"ADMISIBLE"</formula>
    </cfRule>
  </conditionalFormatting>
  <conditionalFormatting sqref="R255:R264">
    <cfRule type="cellIs" dxfId="67" priority="66" stopIfTrue="1" operator="equal">
      <formula>"PENDIENTE"</formula>
    </cfRule>
  </conditionalFormatting>
  <conditionalFormatting sqref="D256 K256:O256 Q256">
    <cfRule type="expression" dxfId="66" priority="65" stopIfTrue="1">
      <formula>IF(#REF!-INT(#REF!)&gt;0,TRUE,FALSE)</formula>
    </cfRule>
  </conditionalFormatting>
  <conditionalFormatting sqref="D255:Q255 I256:I264 E256:E264">
    <cfRule type="expression" dxfId="65" priority="71" stopIfTrue="1">
      <formula>IF(#REF!-INT(#REF!)&gt;0,TRUE,FALSE)</formula>
    </cfRule>
  </conditionalFormatting>
  <conditionalFormatting sqref="F256:F264">
    <cfRule type="expression" dxfId="64" priority="64" stopIfTrue="1">
      <formula>IF(#REF!-INT(#REF!)&gt;0,TRUE,FALSE)</formula>
    </cfRule>
  </conditionalFormatting>
  <conditionalFormatting sqref="G256:G264">
    <cfRule type="expression" dxfId="63" priority="63" stopIfTrue="1">
      <formula>IF(#REF!-INT(#REF!)&gt;0,TRUE,FALSE)</formula>
    </cfRule>
  </conditionalFormatting>
  <conditionalFormatting sqref="H256:H264">
    <cfRule type="expression" dxfId="62" priority="62" stopIfTrue="1">
      <formula>IF(#REF!-INT(#REF!)&gt;0,TRUE,FALSE)</formula>
    </cfRule>
  </conditionalFormatting>
  <conditionalFormatting sqref="J256:J264">
    <cfRule type="expression" dxfId="61" priority="61" stopIfTrue="1">
      <formula>IF(#REF!-INT(#REF!)&gt;0,TRUE,FALSE)</formula>
    </cfRule>
  </conditionalFormatting>
  <conditionalFormatting sqref="K257:K264">
    <cfRule type="expression" dxfId="60" priority="60" stopIfTrue="1">
      <formula>IF(#REF!-INT(#REF!)&gt;0,TRUE,FALSE)</formula>
    </cfRule>
  </conditionalFormatting>
  <conditionalFormatting sqref="N257:N264">
    <cfRule type="expression" dxfId="59" priority="59" stopIfTrue="1">
      <formula>IF(#REF!-INT(#REF!)&gt;0,TRUE,FALSE)</formula>
    </cfRule>
  </conditionalFormatting>
  <conditionalFormatting sqref="O257:O264">
    <cfRule type="expression" dxfId="58" priority="58" stopIfTrue="1">
      <formula>IF(#REF!-INT(#REF!)&gt;0,TRUE,FALSE)</formula>
    </cfRule>
  </conditionalFormatting>
  <conditionalFormatting sqref="Q257:Q264">
    <cfRule type="expression" dxfId="57" priority="57" stopIfTrue="1">
      <formula>IF(#REF!-INT(#REF!)&gt;0,TRUE,FALSE)</formula>
    </cfRule>
  </conditionalFormatting>
  <conditionalFormatting sqref="P256:P264">
    <cfRule type="expression" dxfId="56" priority="56" stopIfTrue="1">
      <formula>IF(#REF!-INT(#REF!)&gt;0,TRUE,FALSE)</formula>
    </cfRule>
  </conditionalFormatting>
  <conditionalFormatting sqref="B256:R264">
    <cfRule type="expression" dxfId="55" priority="55">
      <formula>MOD(ROW(),2)=0</formula>
    </cfRule>
  </conditionalFormatting>
  <conditionalFormatting sqref="C266:C275">
    <cfRule type="cellIs" dxfId="54" priority="53" stopIfTrue="1" operator="equal">
      <formula>"NO ADMISIBLE"</formula>
    </cfRule>
  </conditionalFormatting>
  <conditionalFormatting sqref="L268:M275 D268:D275">
    <cfRule type="expression" dxfId="53" priority="52" stopIfTrue="1">
      <formula>IF(#REF!-INT(#REF!)&gt;0,TRUE,FALSE)</formula>
    </cfRule>
  </conditionalFormatting>
  <conditionalFormatting sqref="R266:R275">
    <cfRule type="cellIs" dxfId="52" priority="50" stopIfTrue="1" operator="equal">
      <formula>"NO ADMISIBLE"</formula>
    </cfRule>
    <cfRule type="cellIs" dxfId="51" priority="51" stopIfTrue="1" operator="equal">
      <formula>"ADMISIBLE"</formula>
    </cfRule>
  </conditionalFormatting>
  <conditionalFormatting sqref="R266:R275">
    <cfRule type="cellIs" dxfId="50" priority="49" stopIfTrue="1" operator="equal">
      <formula>"PENDIENTE"</formula>
    </cfRule>
  </conditionalFormatting>
  <conditionalFormatting sqref="D267 K267:O267 Q267">
    <cfRule type="expression" dxfId="49" priority="48" stopIfTrue="1">
      <formula>IF(#REF!-INT(#REF!)&gt;0,TRUE,FALSE)</formula>
    </cfRule>
  </conditionalFormatting>
  <conditionalFormatting sqref="D266:Q266 I267:I275 E267:E275">
    <cfRule type="expression" dxfId="48" priority="54" stopIfTrue="1">
      <formula>IF(#REF!-INT(#REF!)&gt;0,TRUE,FALSE)</formula>
    </cfRule>
  </conditionalFormatting>
  <conditionalFormatting sqref="F267:F275">
    <cfRule type="expression" dxfId="47" priority="47" stopIfTrue="1">
      <formula>IF(#REF!-INT(#REF!)&gt;0,TRUE,FALSE)</formula>
    </cfRule>
  </conditionalFormatting>
  <conditionalFormatting sqref="G267:G275">
    <cfRule type="expression" dxfId="46" priority="46" stopIfTrue="1">
      <formula>IF(#REF!-INT(#REF!)&gt;0,TRUE,FALSE)</formula>
    </cfRule>
  </conditionalFormatting>
  <conditionalFormatting sqref="H267:H275">
    <cfRule type="expression" dxfId="45" priority="45" stopIfTrue="1">
      <formula>IF(#REF!-INT(#REF!)&gt;0,TRUE,FALSE)</formula>
    </cfRule>
  </conditionalFormatting>
  <conditionalFormatting sqref="J267:J275">
    <cfRule type="expression" dxfId="44" priority="44" stopIfTrue="1">
      <formula>IF(#REF!-INT(#REF!)&gt;0,TRUE,FALSE)</formula>
    </cfRule>
  </conditionalFormatting>
  <conditionalFormatting sqref="K268:K275">
    <cfRule type="expression" dxfId="43" priority="43" stopIfTrue="1">
      <formula>IF(#REF!-INT(#REF!)&gt;0,TRUE,FALSE)</formula>
    </cfRule>
  </conditionalFormatting>
  <conditionalFormatting sqref="N268:N275">
    <cfRule type="expression" dxfId="42" priority="42" stopIfTrue="1">
      <formula>IF(#REF!-INT(#REF!)&gt;0,TRUE,FALSE)</formula>
    </cfRule>
  </conditionalFormatting>
  <conditionalFormatting sqref="O268:O275">
    <cfRule type="expression" dxfId="41" priority="41" stopIfTrue="1">
      <formula>IF(#REF!-INT(#REF!)&gt;0,TRUE,FALSE)</formula>
    </cfRule>
  </conditionalFormatting>
  <conditionalFormatting sqref="Q268:Q275">
    <cfRule type="expression" dxfId="40" priority="40" stopIfTrue="1">
      <formula>IF(#REF!-INT(#REF!)&gt;0,TRUE,FALSE)</formula>
    </cfRule>
  </conditionalFormatting>
  <conditionalFormatting sqref="P267:P275">
    <cfRule type="expression" dxfId="39" priority="39" stopIfTrue="1">
      <formula>IF(#REF!-INT(#REF!)&gt;0,TRUE,FALSE)</formula>
    </cfRule>
  </conditionalFormatting>
  <conditionalFormatting sqref="B267:R275">
    <cfRule type="expression" dxfId="38" priority="38">
      <formula>MOD(ROW(),2)=0</formula>
    </cfRule>
  </conditionalFormatting>
  <conditionalFormatting sqref="C277:C286">
    <cfRule type="cellIs" dxfId="37" priority="36" stopIfTrue="1" operator="equal">
      <formula>"NO ADMISIBLE"</formula>
    </cfRule>
  </conditionalFormatting>
  <conditionalFormatting sqref="L279:M286 D279:D286">
    <cfRule type="expression" dxfId="36" priority="35" stopIfTrue="1">
      <formula>IF(#REF!-INT(#REF!)&gt;0,TRUE,FALSE)</formula>
    </cfRule>
  </conditionalFormatting>
  <conditionalFormatting sqref="R277:R286">
    <cfRule type="cellIs" dxfId="35" priority="33" stopIfTrue="1" operator="equal">
      <formula>"NO ADMISIBLE"</formula>
    </cfRule>
    <cfRule type="cellIs" dxfId="34" priority="34" stopIfTrue="1" operator="equal">
      <formula>"ADMISIBLE"</formula>
    </cfRule>
  </conditionalFormatting>
  <conditionalFormatting sqref="R277:R286">
    <cfRule type="cellIs" dxfId="33" priority="32" stopIfTrue="1" operator="equal">
      <formula>"PENDIENTE"</formula>
    </cfRule>
  </conditionalFormatting>
  <conditionalFormatting sqref="D278 K278:O278 Q278">
    <cfRule type="expression" dxfId="32" priority="31" stopIfTrue="1">
      <formula>IF(#REF!-INT(#REF!)&gt;0,TRUE,FALSE)</formula>
    </cfRule>
  </conditionalFormatting>
  <conditionalFormatting sqref="D277:Q277 I278:I286 E278:E286">
    <cfRule type="expression" dxfId="31" priority="37" stopIfTrue="1">
      <formula>IF(#REF!-INT(#REF!)&gt;0,TRUE,FALSE)</formula>
    </cfRule>
  </conditionalFormatting>
  <conditionalFormatting sqref="F278:F286">
    <cfRule type="expression" dxfId="30" priority="30" stopIfTrue="1">
      <formula>IF(#REF!-INT(#REF!)&gt;0,TRUE,FALSE)</formula>
    </cfRule>
  </conditionalFormatting>
  <conditionalFormatting sqref="G278:G286">
    <cfRule type="expression" dxfId="29" priority="29" stopIfTrue="1">
      <formula>IF(#REF!-INT(#REF!)&gt;0,TRUE,FALSE)</formula>
    </cfRule>
  </conditionalFormatting>
  <conditionalFormatting sqref="H278:H286">
    <cfRule type="expression" dxfId="28" priority="28" stopIfTrue="1">
      <formula>IF(#REF!-INT(#REF!)&gt;0,TRUE,FALSE)</formula>
    </cfRule>
  </conditionalFormatting>
  <conditionalFormatting sqref="J278:J286">
    <cfRule type="expression" dxfId="27" priority="27" stopIfTrue="1">
      <formula>IF(#REF!-INT(#REF!)&gt;0,TRUE,FALSE)</formula>
    </cfRule>
  </conditionalFormatting>
  <conditionalFormatting sqref="K279:K286">
    <cfRule type="expression" dxfId="26" priority="26" stopIfTrue="1">
      <formula>IF(#REF!-INT(#REF!)&gt;0,TRUE,FALSE)</formula>
    </cfRule>
  </conditionalFormatting>
  <conditionalFormatting sqref="N279:N286">
    <cfRule type="expression" dxfId="25" priority="25" stopIfTrue="1">
      <formula>IF(#REF!-INT(#REF!)&gt;0,TRUE,FALSE)</formula>
    </cfRule>
  </conditionalFormatting>
  <conditionalFormatting sqref="O279:O286">
    <cfRule type="expression" dxfId="24" priority="24" stopIfTrue="1">
      <formula>IF(#REF!-INT(#REF!)&gt;0,TRUE,FALSE)</formula>
    </cfRule>
  </conditionalFormatting>
  <conditionalFormatting sqref="Q279:Q286">
    <cfRule type="expression" dxfId="23" priority="23" stopIfTrue="1">
      <formula>IF(#REF!-INT(#REF!)&gt;0,TRUE,FALSE)</formula>
    </cfRule>
  </conditionalFormatting>
  <conditionalFormatting sqref="P278:P286">
    <cfRule type="expression" dxfId="22" priority="22" stopIfTrue="1">
      <formula>IF(#REF!-INT(#REF!)&gt;0,TRUE,FALSE)</formula>
    </cfRule>
  </conditionalFormatting>
  <conditionalFormatting sqref="B278:R286">
    <cfRule type="expression" dxfId="21" priority="21">
      <formula>MOD(ROW(),2)=0</formula>
    </cfRule>
  </conditionalFormatting>
  <conditionalFormatting sqref="C288:C297">
    <cfRule type="cellIs" dxfId="20" priority="19" stopIfTrue="1" operator="equal">
      <formula>"NO ADMISIBLE"</formula>
    </cfRule>
  </conditionalFormatting>
  <conditionalFormatting sqref="L290:M297 D290:D297">
    <cfRule type="expression" dxfId="19" priority="18" stopIfTrue="1">
      <formula>IF(#REF!-INT(#REF!)&gt;0,TRUE,FALSE)</formula>
    </cfRule>
  </conditionalFormatting>
  <conditionalFormatting sqref="R289:R297">
    <cfRule type="cellIs" dxfId="18" priority="16" stopIfTrue="1" operator="equal">
      <formula>"NO ADMISIBLE"</formula>
    </cfRule>
    <cfRule type="cellIs" dxfId="17" priority="17" stopIfTrue="1" operator="equal">
      <formula>"ADMISIBLE"</formula>
    </cfRule>
  </conditionalFormatting>
  <conditionalFormatting sqref="R289:R297">
    <cfRule type="cellIs" dxfId="16" priority="15" stopIfTrue="1" operator="equal">
      <formula>"PENDIENTE"</formula>
    </cfRule>
  </conditionalFormatting>
  <conditionalFormatting sqref="D289 K289:O289 Q289">
    <cfRule type="expression" dxfId="4" priority="14" stopIfTrue="1">
      <formula>IF(#REF!-INT(#REF!)&gt;0,TRUE,FALSE)</formula>
    </cfRule>
  </conditionalFormatting>
  <conditionalFormatting sqref="D288:Q288 I289:I297 E289:E297">
    <cfRule type="expression" dxfId="15" priority="20" stopIfTrue="1">
      <formula>IF(#REF!-INT(#REF!)&gt;0,TRUE,FALSE)</formula>
    </cfRule>
  </conditionalFormatting>
  <conditionalFormatting sqref="F289:F297">
    <cfRule type="expression" dxfId="14" priority="13" stopIfTrue="1">
      <formula>IF(#REF!-INT(#REF!)&gt;0,TRUE,FALSE)</formula>
    </cfRule>
  </conditionalFormatting>
  <conditionalFormatting sqref="G289:G297">
    <cfRule type="expression" dxfId="13" priority="12" stopIfTrue="1">
      <formula>IF(#REF!-INT(#REF!)&gt;0,TRUE,FALSE)</formula>
    </cfRule>
  </conditionalFormatting>
  <conditionalFormatting sqref="H289:H297">
    <cfRule type="expression" dxfId="12" priority="11" stopIfTrue="1">
      <formula>IF(#REF!-INT(#REF!)&gt;0,TRUE,FALSE)</formula>
    </cfRule>
  </conditionalFormatting>
  <conditionalFormatting sqref="J289:J297">
    <cfRule type="expression" dxfId="11" priority="10" stopIfTrue="1">
      <formula>IF(#REF!-INT(#REF!)&gt;0,TRUE,FALSE)</formula>
    </cfRule>
  </conditionalFormatting>
  <conditionalFormatting sqref="K290:K297">
    <cfRule type="expression" dxfId="10" priority="9" stopIfTrue="1">
      <formula>IF(#REF!-INT(#REF!)&gt;0,TRUE,FALSE)</formula>
    </cfRule>
  </conditionalFormatting>
  <conditionalFormatting sqref="N290:N297">
    <cfRule type="expression" dxfId="9" priority="8" stopIfTrue="1">
      <formula>IF(#REF!-INT(#REF!)&gt;0,TRUE,FALSE)</formula>
    </cfRule>
  </conditionalFormatting>
  <conditionalFormatting sqref="O290:O297">
    <cfRule type="expression" dxfId="8" priority="7" stopIfTrue="1">
      <formula>IF(#REF!-INT(#REF!)&gt;0,TRUE,FALSE)</formula>
    </cfRule>
  </conditionalFormatting>
  <conditionalFormatting sqref="Q290:Q297">
    <cfRule type="expression" dxfId="7" priority="6" stopIfTrue="1">
      <formula>IF(#REF!-INT(#REF!)&gt;0,TRUE,FALSE)</formula>
    </cfRule>
  </conditionalFormatting>
  <conditionalFormatting sqref="P289:P297">
    <cfRule type="expression" dxfId="6" priority="5" stopIfTrue="1">
      <formula>IF(#REF!-INT(#REF!)&gt;0,TRUE,FALSE)</formula>
    </cfRule>
  </conditionalFormatting>
  <conditionalFormatting sqref="B289:R297">
    <cfRule type="expression" dxfId="5" priority="4">
      <formula>MOD(ROW(),2)=0</formula>
    </cfRule>
  </conditionalFormatting>
  <conditionalFormatting sqref="R288">
    <cfRule type="cellIs" dxfId="2" priority="2" stopIfTrue="1" operator="equal">
      <formula>"NO ADMISIBLE"</formula>
    </cfRule>
    <cfRule type="cellIs" dxfId="1" priority="3" stopIfTrue="1" operator="equal">
      <formula>"ADMISIBLE"</formula>
    </cfRule>
  </conditionalFormatting>
  <conditionalFormatting sqref="R288">
    <cfRule type="cellIs" dxfId="0" priority="1" stopIfTrue="1" operator="equal">
      <formula>"PENDIENTE"</formula>
    </cfRule>
  </conditionalFormatting>
  <dataValidations count="1">
    <dataValidation type="list" allowBlank="1" showInputMessage="1" showErrorMessage="1" sqref="C9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4"/>
  <dimension ref="A1:B103"/>
  <sheetViews>
    <sheetView zoomScale="75" workbookViewId="0">
      <selection activeCell="A19" sqref="A19"/>
    </sheetView>
  </sheetViews>
  <sheetFormatPr baseColWidth="10" defaultRowHeight="13.2" outlineLevelRow="2" x14ac:dyDescent="0.25"/>
  <cols>
    <col min="1" max="1" width="19" customWidth="1"/>
    <col min="2" max="2" width="21.88671875" customWidth="1"/>
  </cols>
  <sheetData>
    <row r="1" spans="1:2" s="12" customFormat="1" ht="15.6" x14ac:dyDescent="0.3">
      <c r="A1" s="12" t="s">
        <v>6</v>
      </c>
    </row>
    <row r="3" spans="1:2" ht="35.4" x14ac:dyDescent="0.25">
      <c r="A3" s="13" t="s">
        <v>7</v>
      </c>
      <c r="B3" s="14" t="s">
        <v>8</v>
      </c>
    </row>
    <row r="4" spans="1:2" s="16" customFormat="1" outlineLevel="2" x14ac:dyDescent="0.25">
      <c r="A4" s="15"/>
    </row>
    <row r="5" spans="1:2" s="19" customFormat="1" outlineLevel="1" x14ac:dyDescent="0.25">
      <c r="A5" s="17" t="s">
        <v>113</v>
      </c>
      <c r="B5" s="18">
        <v>16097532669.306931</v>
      </c>
    </row>
    <row r="6" spans="1:2" s="19" customFormat="1" outlineLevel="1" x14ac:dyDescent="0.25">
      <c r="A6" s="17" t="s">
        <v>114</v>
      </c>
      <c r="B6" s="18">
        <v>18724260670</v>
      </c>
    </row>
    <row r="7" spans="1:2" s="19" customFormat="1" outlineLevel="1" x14ac:dyDescent="0.25">
      <c r="A7" s="17" t="s">
        <v>115</v>
      </c>
      <c r="B7" s="18">
        <v>15886461489</v>
      </c>
    </row>
    <row r="8" spans="1:2" s="19" customFormat="1" outlineLevel="1" x14ac:dyDescent="0.25">
      <c r="A8" s="17" t="s">
        <v>116</v>
      </c>
      <c r="B8" s="18">
        <v>18533406621</v>
      </c>
    </row>
    <row r="9" spans="1:2" s="19" customFormat="1" outlineLevel="1" x14ac:dyDescent="0.25">
      <c r="A9" s="17" t="s">
        <v>117</v>
      </c>
      <c r="B9" s="18">
        <v>14971945628</v>
      </c>
    </row>
    <row r="10" spans="1:2" s="19" customFormat="1" outlineLevel="1" x14ac:dyDescent="0.25">
      <c r="A10" s="17" t="s">
        <v>118</v>
      </c>
      <c r="B10" s="18">
        <v>16484340849</v>
      </c>
    </row>
    <row r="11" spans="1:2" s="19" customFormat="1" outlineLevel="1" x14ac:dyDescent="0.25">
      <c r="A11" s="17" t="s">
        <v>119</v>
      </c>
      <c r="B11" s="18">
        <v>16686919713.999998</v>
      </c>
    </row>
    <row r="12" spans="1:2" s="19" customFormat="1" outlineLevel="1" x14ac:dyDescent="0.25">
      <c r="A12" s="17" t="s">
        <v>120</v>
      </c>
      <c r="B12" s="18">
        <v>11566305868</v>
      </c>
    </row>
    <row r="13" spans="1:2" s="19" customFormat="1" outlineLevel="1" x14ac:dyDescent="0.25">
      <c r="A13" s="17" t="s">
        <v>121</v>
      </c>
      <c r="B13" s="18">
        <v>6300474910</v>
      </c>
    </row>
    <row r="14" spans="1:2" s="19" customFormat="1" outlineLevel="1" x14ac:dyDescent="0.25">
      <c r="A14" s="17" t="s">
        <v>9</v>
      </c>
      <c r="B14" s="18">
        <v>1428162158.4158416</v>
      </c>
    </row>
    <row r="15" spans="1:2" s="19" customFormat="1" outlineLevel="1" x14ac:dyDescent="0.25">
      <c r="A15" s="17" t="s">
        <v>10</v>
      </c>
      <c r="B15" s="18">
        <v>1292851961.3861387</v>
      </c>
    </row>
    <row r="16" spans="1:2" s="19" customFormat="1" outlineLevel="1" x14ac:dyDescent="0.25">
      <c r="A16" s="17" t="s">
        <v>11</v>
      </c>
      <c r="B16" s="36">
        <v>14200237260</v>
      </c>
    </row>
    <row r="17" spans="1:2" s="19" customFormat="1" outlineLevel="1" x14ac:dyDescent="0.25">
      <c r="A17" s="17" t="s">
        <v>12</v>
      </c>
      <c r="B17" s="18">
        <v>14388115033</v>
      </c>
    </row>
    <row r="18" spans="1:2" s="19" customFormat="1" outlineLevel="1" x14ac:dyDescent="0.25">
      <c r="A18" s="17" t="s">
        <v>13</v>
      </c>
      <c r="B18" s="18">
        <v>7076050599</v>
      </c>
    </row>
    <row r="19" spans="1:2" s="19" customFormat="1" outlineLevel="1" x14ac:dyDescent="0.25">
      <c r="A19" s="17" t="s">
        <v>14</v>
      </c>
      <c r="B19" s="18">
        <v>20893814942</v>
      </c>
    </row>
    <row r="20" spans="1:2" s="19" customFormat="1" outlineLevel="1" x14ac:dyDescent="0.25">
      <c r="A20" s="17" t="s">
        <v>15</v>
      </c>
      <c r="B20" s="36">
        <v>8810989120</v>
      </c>
    </row>
    <row r="21" spans="1:2" s="19" customFormat="1" outlineLevel="1" x14ac:dyDescent="0.25">
      <c r="A21" s="17" t="s">
        <v>16</v>
      </c>
      <c r="B21" s="18">
        <v>5818381842</v>
      </c>
    </row>
    <row r="22" spans="1:2" s="19" customFormat="1" outlineLevel="1" x14ac:dyDescent="0.25">
      <c r="A22" s="17" t="s">
        <v>17</v>
      </c>
      <c r="B22" s="18">
        <v>9650261634</v>
      </c>
    </row>
    <row r="23" spans="1:2" s="19" customFormat="1" outlineLevel="1" x14ac:dyDescent="0.25">
      <c r="A23" s="17" t="s">
        <v>18</v>
      </c>
      <c r="B23" s="18">
        <v>5385776414</v>
      </c>
    </row>
    <row r="24" spans="1:2" s="19" customFormat="1" outlineLevel="1" x14ac:dyDescent="0.25">
      <c r="A24" s="17" t="s">
        <v>19</v>
      </c>
      <c r="B24" s="18">
        <v>5759505844</v>
      </c>
    </row>
    <row r="25" spans="1:2" s="19" customFormat="1" outlineLevel="1" x14ac:dyDescent="0.25">
      <c r="A25" s="17" t="s">
        <v>20</v>
      </c>
      <c r="B25" s="18">
        <v>11365045650</v>
      </c>
    </row>
    <row r="26" spans="1:2" s="19" customFormat="1" outlineLevel="1" x14ac:dyDescent="0.25">
      <c r="A26" s="17" t="s">
        <v>21</v>
      </c>
      <c r="B26" s="18">
        <v>15652530637</v>
      </c>
    </row>
    <row r="27" spans="1:2" s="19" customFormat="1" outlineLevel="1" x14ac:dyDescent="0.25">
      <c r="A27" s="17" t="s">
        <v>22</v>
      </c>
      <c r="B27" s="18">
        <v>5772808797</v>
      </c>
    </row>
    <row r="28" spans="1:2" s="19" customFormat="1" outlineLevel="1" x14ac:dyDescent="0.25">
      <c r="A28" s="17" t="s">
        <v>23</v>
      </c>
      <c r="B28" s="18">
        <v>7512106130</v>
      </c>
    </row>
    <row r="29" spans="1:2" s="19" customFormat="1" outlineLevel="1" x14ac:dyDescent="0.25">
      <c r="A29" s="17" t="s">
        <v>24</v>
      </c>
      <c r="B29" s="18">
        <v>9347559589</v>
      </c>
    </row>
    <row r="30" spans="1:2" s="19" customFormat="1" outlineLevel="1" x14ac:dyDescent="0.25">
      <c r="A30" s="17" t="s">
        <v>25</v>
      </c>
      <c r="B30" s="18">
        <v>19825977010</v>
      </c>
    </row>
    <row r="31" spans="1:2" s="19" customFormat="1" outlineLevel="1" x14ac:dyDescent="0.25">
      <c r="A31" s="17" t="s">
        <v>26</v>
      </c>
      <c r="B31" s="18">
        <v>9200191515</v>
      </c>
    </row>
    <row r="32" spans="1:2" s="19" customFormat="1" outlineLevel="1" x14ac:dyDescent="0.25">
      <c r="A32" s="17" t="s">
        <v>27</v>
      </c>
      <c r="B32" s="18">
        <v>18743806542</v>
      </c>
    </row>
    <row r="33" spans="1:2" s="19" customFormat="1" outlineLevel="1" x14ac:dyDescent="0.25">
      <c r="A33" s="17" t="s">
        <v>28</v>
      </c>
      <c r="B33" s="18">
        <v>12488203547</v>
      </c>
    </row>
    <row r="34" spans="1:2" s="19" customFormat="1" outlineLevel="1" x14ac:dyDescent="0.25">
      <c r="A34" s="17" t="s">
        <v>29</v>
      </c>
      <c r="B34" s="18">
        <v>12337277639</v>
      </c>
    </row>
    <row r="35" spans="1:2" s="19" customFormat="1" outlineLevel="1" x14ac:dyDescent="0.25">
      <c r="A35" s="17" t="s">
        <v>30</v>
      </c>
      <c r="B35" s="18">
        <v>16198497482.999998</v>
      </c>
    </row>
    <row r="36" spans="1:2" s="19" customFormat="1" outlineLevel="1" x14ac:dyDescent="0.25">
      <c r="A36" s="17" t="s">
        <v>31</v>
      </c>
      <c r="B36" s="18">
        <v>17764576319</v>
      </c>
    </row>
    <row r="37" spans="1:2" s="19" customFormat="1" outlineLevel="1" x14ac:dyDescent="0.25">
      <c r="A37" s="17" t="s">
        <v>32</v>
      </c>
      <c r="B37" s="18">
        <v>22882731815</v>
      </c>
    </row>
    <row r="38" spans="1:2" s="19" customFormat="1" outlineLevel="1" x14ac:dyDescent="0.25">
      <c r="A38" s="17" t="s">
        <v>33</v>
      </c>
      <c r="B38" s="18">
        <v>7383905477</v>
      </c>
    </row>
    <row r="39" spans="1:2" s="19" customFormat="1" outlineLevel="1" x14ac:dyDescent="0.25">
      <c r="A39" s="17" t="s">
        <v>34</v>
      </c>
      <c r="B39" s="18">
        <v>12423743774</v>
      </c>
    </row>
    <row r="40" spans="1:2" s="19" customFormat="1" outlineLevel="1" x14ac:dyDescent="0.25">
      <c r="A40" s="17" t="s">
        <v>35</v>
      </c>
      <c r="B40" s="18">
        <v>14187262851</v>
      </c>
    </row>
    <row r="41" spans="1:2" s="19" customFormat="1" outlineLevel="1" x14ac:dyDescent="0.25">
      <c r="A41" s="17" t="s">
        <v>36</v>
      </c>
      <c r="B41" s="18">
        <v>9099377756</v>
      </c>
    </row>
    <row r="42" spans="1:2" s="19" customFormat="1" outlineLevel="1" x14ac:dyDescent="0.25">
      <c r="A42" s="17" t="s">
        <v>37</v>
      </c>
      <c r="B42" s="18">
        <v>7416098511</v>
      </c>
    </row>
    <row r="43" spans="1:2" s="19" customFormat="1" outlineLevel="1" x14ac:dyDescent="0.25">
      <c r="A43" s="17" t="s">
        <v>38</v>
      </c>
      <c r="B43" s="18">
        <v>16654736652</v>
      </c>
    </row>
    <row r="44" spans="1:2" s="19" customFormat="1" outlineLevel="1" x14ac:dyDescent="0.25">
      <c r="A44" s="17" t="s">
        <v>39</v>
      </c>
      <c r="B44" s="18">
        <v>12006016561</v>
      </c>
    </row>
    <row r="45" spans="1:2" s="19" customFormat="1" outlineLevel="1" x14ac:dyDescent="0.25">
      <c r="A45" s="17" t="s">
        <v>40</v>
      </c>
      <c r="B45" s="18">
        <v>14602426835</v>
      </c>
    </row>
    <row r="46" spans="1:2" s="19" customFormat="1" outlineLevel="1" x14ac:dyDescent="0.25">
      <c r="A46" s="17" t="s">
        <v>41</v>
      </c>
      <c r="B46" s="18">
        <v>16600395825</v>
      </c>
    </row>
    <row r="47" spans="1:2" s="19" customFormat="1" outlineLevel="1" x14ac:dyDescent="0.25">
      <c r="A47" s="17" t="s">
        <v>42</v>
      </c>
      <c r="B47" s="18">
        <v>9490692823</v>
      </c>
    </row>
    <row r="48" spans="1:2" s="19" customFormat="1" outlineLevel="1" x14ac:dyDescent="0.25">
      <c r="A48" s="17" t="s">
        <v>43</v>
      </c>
      <c r="B48" s="18">
        <v>14966356774</v>
      </c>
    </row>
    <row r="49" spans="1:2" s="19" customFormat="1" outlineLevel="1" x14ac:dyDescent="0.25">
      <c r="A49" s="17" t="s">
        <v>44</v>
      </c>
      <c r="B49" s="18">
        <v>16628059484</v>
      </c>
    </row>
    <row r="50" spans="1:2" s="19" customFormat="1" outlineLevel="1" x14ac:dyDescent="0.25">
      <c r="A50" s="17" t="s">
        <v>45</v>
      </c>
      <c r="B50" s="18">
        <v>11545020876</v>
      </c>
    </row>
    <row r="51" spans="1:2" s="19" customFormat="1" outlineLevel="1" x14ac:dyDescent="0.25">
      <c r="A51" s="17" t="s">
        <v>46</v>
      </c>
      <c r="B51" s="18">
        <v>11069859631</v>
      </c>
    </row>
    <row r="52" spans="1:2" s="19" customFormat="1" outlineLevel="1" x14ac:dyDescent="0.25">
      <c r="A52" s="17" t="s">
        <v>47</v>
      </c>
      <c r="B52" s="18">
        <v>16462254401</v>
      </c>
    </row>
    <row r="53" spans="1:2" s="19" customFormat="1" outlineLevel="1" x14ac:dyDescent="0.25">
      <c r="A53" s="17" t="s">
        <v>48</v>
      </c>
      <c r="B53" s="18">
        <v>29122451003</v>
      </c>
    </row>
    <row r="54" spans="1:2" s="19" customFormat="1" outlineLevel="1" x14ac:dyDescent="0.25">
      <c r="A54" s="17" t="s">
        <v>49</v>
      </c>
      <c r="B54" s="18">
        <v>19110837484</v>
      </c>
    </row>
    <row r="55" spans="1:2" s="19" customFormat="1" outlineLevel="1" x14ac:dyDescent="0.25">
      <c r="A55" s="17" t="s">
        <v>50</v>
      </c>
      <c r="B55" s="18">
        <v>14355039068</v>
      </c>
    </row>
    <row r="56" spans="1:2" s="19" customFormat="1" outlineLevel="1" x14ac:dyDescent="0.25">
      <c r="A56" s="17" t="s">
        <v>51</v>
      </c>
      <c r="B56" s="18">
        <v>10742553232</v>
      </c>
    </row>
    <row r="57" spans="1:2" s="19" customFormat="1" outlineLevel="1" x14ac:dyDescent="0.25">
      <c r="A57" s="17" t="s">
        <v>52</v>
      </c>
      <c r="B57" s="18">
        <v>12944688820</v>
      </c>
    </row>
    <row r="58" spans="1:2" s="19" customFormat="1" outlineLevel="1" x14ac:dyDescent="0.25">
      <c r="A58" s="17" t="s">
        <v>53</v>
      </c>
      <c r="B58" s="18">
        <v>11689433662</v>
      </c>
    </row>
    <row r="59" spans="1:2" s="19" customFormat="1" outlineLevel="1" x14ac:dyDescent="0.25">
      <c r="A59" s="17" t="s">
        <v>54</v>
      </c>
      <c r="B59" s="18">
        <v>11397659254</v>
      </c>
    </row>
    <row r="60" spans="1:2" s="19" customFormat="1" outlineLevel="1" x14ac:dyDescent="0.25">
      <c r="A60" s="17" t="s">
        <v>55</v>
      </c>
      <c r="B60" s="18">
        <v>16236395384</v>
      </c>
    </row>
    <row r="61" spans="1:2" s="19" customFormat="1" outlineLevel="1" x14ac:dyDescent="0.25">
      <c r="A61" s="17" t="s">
        <v>56</v>
      </c>
      <c r="B61" s="18">
        <v>6151462908.9075203</v>
      </c>
    </row>
    <row r="62" spans="1:2" s="19" customFormat="1" outlineLevel="1" x14ac:dyDescent="0.25">
      <c r="A62" s="17" t="s">
        <v>57</v>
      </c>
      <c r="B62" s="18">
        <v>24188206629</v>
      </c>
    </row>
    <row r="63" spans="1:2" s="19" customFormat="1" outlineLevel="1" x14ac:dyDescent="0.25">
      <c r="A63" s="17" t="s">
        <v>58</v>
      </c>
      <c r="B63" s="18">
        <v>22229863427</v>
      </c>
    </row>
    <row r="64" spans="1:2" s="19" customFormat="1" outlineLevel="1" x14ac:dyDescent="0.25">
      <c r="A64" s="17" t="s">
        <v>59</v>
      </c>
      <c r="B64" s="18">
        <v>23200278421</v>
      </c>
    </row>
    <row r="65" spans="1:2" s="19" customFormat="1" outlineLevel="1" x14ac:dyDescent="0.25">
      <c r="A65" s="17" t="s">
        <v>60</v>
      </c>
      <c r="B65" s="18">
        <v>33729146012</v>
      </c>
    </row>
    <row r="66" spans="1:2" s="19" customFormat="1" outlineLevel="1" x14ac:dyDescent="0.25">
      <c r="A66" s="17" t="s">
        <v>61</v>
      </c>
      <c r="B66" s="18">
        <v>25741331764</v>
      </c>
    </row>
    <row r="67" spans="1:2" s="19" customFormat="1" outlineLevel="1" x14ac:dyDescent="0.25">
      <c r="A67" s="17" t="s">
        <v>62</v>
      </c>
      <c r="B67" s="18">
        <v>10895316694.06304</v>
      </c>
    </row>
    <row r="68" spans="1:2" s="19" customFormat="1" outlineLevel="1" x14ac:dyDescent="0.25">
      <c r="A68" s="17" t="s">
        <v>63</v>
      </c>
      <c r="B68" s="18">
        <v>15574902572</v>
      </c>
    </row>
    <row r="69" spans="1:2" s="16" customFormat="1" outlineLevel="1" x14ac:dyDescent="0.25">
      <c r="A69" s="17" t="s">
        <v>64</v>
      </c>
      <c r="B69" s="18">
        <v>11085498362</v>
      </c>
    </row>
    <row r="70" spans="1:2" s="19" customFormat="1" outlineLevel="1" x14ac:dyDescent="0.25">
      <c r="A70" s="17" t="s">
        <v>65</v>
      </c>
      <c r="B70" s="18">
        <v>15569378930</v>
      </c>
    </row>
    <row r="71" spans="1:2" s="19" customFormat="1" outlineLevel="1" x14ac:dyDescent="0.25">
      <c r="A71" s="17" t="s">
        <v>66</v>
      </c>
      <c r="B71" s="18">
        <v>19872456988.21376</v>
      </c>
    </row>
    <row r="72" spans="1:2" s="19" customFormat="1" outlineLevel="1" x14ac:dyDescent="0.25">
      <c r="A72" s="17" t="s">
        <v>67</v>
      </c>
      <c r="B72" s="18">
        <v>9279916346</v>
      </c>
    </row>
    <row r="73" spans="1:2" s="19" customFormat="1" outlineLevel="1" x14ac:dyDescent="0.25">
      <c r="A73" s="17" t="s">
        <v>68</v>
      </c>
      <c r="B73" s="18">
        <v>11879598172</v>
      </c>
    </row>
    <row r="74" spans="1:2" s="19" customFormat="1" outlineLevel="1" x14ac:dyDescent="0.25">
      <c r="A74" s="17" t="s">
        <v>69</v>
      </c>
      <c r="B74" s="18">
        <v>14944234555</v>
      </c>
    </row>
    <row r="75" spans="1:2" s="19" customFormat="1" outlineLevel="1" x14ac:dyDescent="0.25">
      <c r="A75" s="17" t="s">
        <v>70</v>
      </c>
      <c r="B75" s="18">
        <v>8486287813</v>
      </c>
    </row>
    <row r="76" spans="1:2" s="19" customFormat="1" outlineLevel="1" x14ac:dyDescent="0.25">
      <c r="A76" s="17" t="s">
        <v>71</v>
      </c>
      <c r="B76" s="18">
        <v>7048832262</v>
      </c>
    </row>
    <row r="77" spans="1:2" s="19" customFormat="1" outlineLevel="1" x14ac:dyDescent="0.25">
      <c r="A77" s="17" t="s">
        <v>72</v>
      </c>
      <c r="B77" s="18">
        <v>5348779190</v>
      </c>
    </row>
    <row r="78" spans="1:2" s="19" customFormat="1" outlineLevel="1" x14ac:dyDescent="0.25">
      <c r="A78" s="17" t="s">
        <v>73</v>
      </c>
      <c r="B78" s="18">
        <v>5466387046</v>
      </c>
    </row>
    <row r="79" spans="1:2" s="19" customFormat="1" outlineLevel="1" x14ac:dyDescent="0.25">
      <c r="A79" s="17" t="s">
        <v>74</v>
      </c>
      <c r="B79" s="18">
        <v>16518448889</v>
      </c>
    </row>
    <row r="80" spans="1:2" s="19" customFormat="1" outlineLevel="1" x14ac:dyDescent="0.25">
      <c r="A80" s="17" t="s">
        <v>75</v>
      </c>
      <c r="B80" s="18">
        <v>8675202615</v>
      </c>
    </row>
    <row r="81" spans="1:2" s="19" customFormat="1" outlineLevel="1" x14ac:dyDescent="0.25">
      <c r="A81" s="17" t="s">
        <v>76</v>
      </c>
      <c r="B81" s="18">
        <v>16760013498</v>
      </c>
    </row>
    <row r="82" spans="1:2" s="19" customFormat="1" outlineLevel="1" x14ac:dyDescent="0.25">
      <c r="A82" s="17" t="s">
        <v>77</v>
      </c>
      <c r="B82" s="18">
        <v>12438755743</v>
      </c>
    </row>
    <row r="83" spans="1:2" s="19" customFormat="1" outlineLevel="1" x14ac:dyDescent="0.25">
      <c r="A83" s="17" t="s">
        <v>78</v>
      </c>
      <c r="B83" s="18">
        <v>14593425402</v>
      </c>
    </row>
    <row r="84" spans="1:2" s="19" customFormat="1" outlineLevel="1" x14ac:dyDescent="0.25">
      <c r="A84" s="17" t="s">
        <v>79</v>
      </c>
      <c r="B84" s="18">
        <v>6689468251</v>
      </c>
    </row>
    <row r="85" spans="1:2" s="19" customFormat="1" outlineLevel="1" x14ac:dyDescent="0.25">
      <c r="A85" s="17" t="s">
        <v>80</v>
      </c>
      <c r="B85" s="18">
        <v>8186369892</v>
      </c>
    </row>
    <row r="86" spans="1:2" s="19" customFormat="1" outlineLevel="1" x14ac:dyDescent="0.25">
      <c r="A86" s="17" t="s">
        <v>81</v>
      </c>
      <c r="B86" s="18">
        <v>28561249598</v>
      </c>
    </row>
    <row r="87" spans="1:2" s="19" customFormat="1" outlineLevel="1" x14ac:dyDescent="0.25">
      <c r="A87" s="17" t="s">
        <v>82</v>
      </c>
      <c r="B87" s="18">
        <v>34980509996</v>
      </c>
    </row>
    <row r="88" spans="1:2" s="19" customFormat="1" outlineLevel="1" x14ac:dyDescent="0.25">
      <c r="A88" s="17" t="s">
        <v>83</v>
      </c>
      <c r="B88" s="18">
        <v>6950846586</v>
      </c>
    </row>
    <row r="89" spans="1:2" s="19" customFormat="1" outlineLevel="1" x14ac:dyDescent="0.25">
      <c r="A89" s="17" t="s">
        <v>84</v>
      </c>
      <c r="B89" s="18">
        <v>11116163961</v>
      </c>
    </row>
    <row r="90" spans="1:2" s="19" customFormat="1" outlineLevel="1" x14ac:dyDescent="0.25">
      <c r="A90" s="17" t="s">
        <v>85</v>
      </c>
      <c r="B90" s="18">
        <v>21274070645</v>
      </c>
    </row>
    <row r="91" spans="1:2" s="19" customFormat="1" outlineLevel="1" x14ac:dyDescent="0.25">
      <c r="A91" s="17" t="s">
        <v>86</v>
      </c>
      <c r="B91" s="18">
        <v>2826770201</v>
      </c>
    </row>
    <row r="92" spans="1:2" s="19" customFormat="1" outlineLevel="1" x14ac:dyDescent="0.25">
      <c r="A92" s="17" t="s">
        <v>87</v>
      </c>
      <c r="B92" s="18">
        <v>4775546619</v>
      </c>
    </row>
    <row r="93" spans="1:2" s="19" customFormat="1" outlineLevel="1" x14ac:dyDescent="0.25">
      <c r="A93" s="17" t="s">
        <v>88</v>
      </c>
      <c r="B93" s="18">
        <v>23755514236</v>
      </c>
    </row>
    <row r="94" spans="1:2" s="19" customFormat="1" outlineLevel="1" x14ac:dyDescent="0.25">
      <c r="A94" s="17" t="s">
        <v>89</v>
      </c>
      <c r="B94" s="18">
        <v>22463613073</v>
      </c>
    </row>
    <row r="95" spans="1:2" s="19" customFormat="1" outlineLevel="1" x14ac:dyDescent="0.25">
      <c r="A95" s="17" t="s">
        <v>90</v>
      </c>
      <c r="B95" s="18">
        <v>20949816946</v>
      </c>
    </row>
    <row r="96" spans="1:2" s="19" customFormat="1" outlineLevel="1" x14ac:dyDescent="0.25">
      <c r="A96" s="17" t="s">
        <v>91</v>
      </c>
      <c r="B96" s="18">
        <v>14104036918</v>
      </c>
    </row>
    <row r="97" spans="1:2" s="19" customFormat="1" outlineLevel="1" x14ac:dyDescent="0.25">
      <c r="A97" s="17" t="s">
        <v>92</v>
      </c>
      <c r="B97" s="18">
        <v>1396272140.5940592</v>
      </c>
    </row>
    <row r="98" spans="1:2" s="19" customFormat="1" outlineLevel="1" x14ac:dyDescent="0.25">
      <c r="A98" s="17" t="s">
        <v>93</v>
      </c>
      <c r="B98" s="18">
        <v>1211346171.2871287</v>
      </c>
    </row>
    <row r="99" spans="1:2" s="19" customFormat="1" outlineLevel="1" x14ac:dyDescent="0.25">
      <c r="A99" s="17" t="s">
        <v>94</v>
      </c>
      <c r="B99" s="18">
        <v>1239693623.7623763</v>
      </c>
    </row>
    <row r="100" spans="1:2" s="19" customFormat="1" outlineLevel="1" x14ac:dyDescent="0.25">
      <c r="A100" s="17" t="s">
        <v>95</v>
      </c>
      <c r="B100" s="18">
        <v>1625508018.1759996</v>
      </c>
    </row>
    <row r="101" spans="1:2" s="16" customFormat="1" outlineLevel="1" x14ac:dyDescent="0.25">
      <c r="A101" s="17"/>
      <c r="B101" s="20">
        <f>SUM(B4:B100)</f>
        <v>1276966895152.1125</v>
      </c>
    </row>
    <row r="103" spans="1:2" x14ac:dyDescent="0.25">
      <c r="B103" s="24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12</vt:i4>
      </vt:variant>
    </vt:vector>
  </HeadingPairs>
  <TitlesOfParts>
    <vt:vector size="19" baseType="lpstr">
      <vt:lpstr>Verificaciones</vt:lpstr>
      <vt:lpstr>POA</vt:lpstr>
      <vt:lpstr>Puntajes</vt:lpstr>
      <vt:lpstr>Capacidad Financiera</vt:lpstr>
      <vt:lpstr>Hoja1</vt:lpstr>
      <vt:lpstr>Capacidad Residual</vt:lpstr>
      <vt:lpstr>PO</vt:lpstr>
      <vt:lpstr>AnticipoM1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SALACTUAL</vt:lpstr>
    </vt:vector>
  </TitlesOfParts>
  <Company>Instituto Nacional de Vias-INVIAS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Ruby Mercedes Perez Perez</dc:creator>
  <cp:lastModifiedBy>Juan Carlos Romero Herrera</cp:lastModifiedBy>
  <cp:lastPrinted>2022-10-07T19:55:22Z</cp:lastPrinted>
  <dcterms:created xsi:type="dcterms:W3CDTF">2022-09-04T20:19:45Z</dcterms:created>
  <dcterms:modified xsi:type="dcterms:W3CDTF">2024-11-07T19:32:09Z</dcterms:modified>
</cp:coreProperties>
</file>